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Stavební část" sheetId="2" r:id="rId2"/>
    <sheet name="01.1.4.2 - Silnoproudá el..." sheetId="3" r:id="rId3"/>
    <sheet name="01.1.4.1 - Technika prost..." sheetId="4" r:id="rId4"/>
    <sheet name="01.VON - Vedlejší a ostat..." sheetId="5" r:id="rId5"/>
    <sheet name="00 - Vedlejší a ostatní n..." sheetId="6" r:id="rId6"/>
    <sheet name="02 - Zpevněné plochy - ko..." sheetId="7" r:id="rId7"/>
    <sheet name="03 - Přípojka vodovodu" sheetId="8" r:id="rId8"/>
    <sheet name="04 - Přípojka splaškové k..." sheetId="9" r:id="rId9"/>
    <sheet name="05 - Dešťová kanalizace v..." sheetId="10" r:id="rId10"/>
    <sheet name="07.1 - V.O. areálu - Příp..." sheetId="11" r:id="rId11"/>
    <sheet name="07.2 - V.O. areálu - Veře..." sheetId="12" r:id="rId12"/>
    <sheet name="Seznam figur" sheetId="13" r:id="rId13"/>
  </sheets>
  <definedNames>
    <definedName name="_xlnm.Print_Area" localSheetId="0">'Rekapitulace stavby'!$D$4:$AO$76,'Rekapitulace stavby'!$C$82:$AQ$108</definedName>
    <definedName name="_xlnm.Print_Titles" localSheetId="0">'Rekapitulace stavby'!$92:$92</definedName>
    <definedName name="_xlnm._FilterDatabase" localSheetId="1" hidden="1">'01 - Stavební část'!$C$149:$K$882</definedName>
    <definedName name="_xlnm.Print_Area" localSheetId="1">'01 - Stavební část'!$C$4:$J$41,'01 - Stavební část'!$C$50:$J$76,'01 - Stavební část'!$C$82:$J$129,'01 - Stavební část'!$C$135:$K$882</definedName>
    <definedName name="_xlnm.Print_Titles" localSheetId="1">'01 - Stavební část'!$149:$149</definedName>
    <definedName name="_xlnm._FilterDatabase" localSheetId="2" hidden="1">'01.1.4.2 - Silnoproudá el...'!$C$159:$K$277</definedName>
    <definedName name="_xlnm.Print_Area" localSheetId="2">'01.1.4.2 - Silnoproudá el...'!$C$4:$J$41,'01.1.4.2 - Silnoproudá el...'!$C$50:$J$76,'01.1.4.2 - Silnoproudá el...'!$C$82:$J$139,'01.1.4.2 - Silnoproudá el...'!$C$145:$K$277</definedName>
    <definedName name="_xlnm.Print_Titles" localSheetId="2">'01.1.4.2 - Silnoproudá el...'!$159:$159</definedName>
    <definedName name="_xlnm._FilterDatabase" localSheetId="3" hidden="1">'01.1.4.1 - Technika prost...'!$C$129:$K$296</definedName>
    <definedName name="_xlnm.Print_Area" localSheetId="3">'01.1.4.1 - Technika prost...'!$C$4:$J$41,'01.1.4.1 - Technika prost...'!$C$50:$J$76,'01.1.4.1 - Technika prost...'!$C$82:$J$109,'01.1.4.1 - Technika prost...'!$C$115:$K$296</definedName>
    <definedName name="_xlnm.Print_Titles" localSheetId="3">'01.1.4.1 - Technika prost...'!$129:$129</definedName>
    <definedName name="_xlnm._FilterDatabase" localSheetId="4" hidden="1">'01.VON - Vedlejší a ostat...'!$C$120:$K$130</definedName>
    <definedName name="_xlnm.Print_Area" localSheetId="4">'01.VON - Vedlejší a ostat...'!$C$4:$J$41,'01.VON - Vedlejší a ostat...'!$C$50:$J$76,'01.VON - Vedlejší a ostat...'!$C$82:$J$100,'01.VON - Vedlejší a ostat...'!$C$106:$K$130</definedName>
    <definedName name="_xlnm.Print_Titles" localSheetId="4">'01.VON - Vedlejší a ostat...'!$120:$120</definedName>
    <definedName name="_xlnm._FilterDatabase" localSheetId="5" hidden="1">'00 - Vedlejší a ostatní n...'!$C$125:$K$166</definedName>
    <definedName name="_xlnm.Print_Area" localSheetId="5">'00 - Vedlejší a ostatní n...'!$C$4:$J$41,'00 - Vedlejší a ostatní n...'!$C$50:$J$76,'00 - Vedlejší a ostatní n...'!$C$82:$J$105,'00 - Vedlejší a ostatní n...'!$C$111:$K$166</definedName>
    <definedName name="_xlnm.Print_Titles" localSheetId="5">'00 - Vedlejší a ostatní n...'!$125:$125</definedName>
    <definedName name="_xlnm._FilterDatabase" localSheetId="6" hidden="1">'02 - Zpevněné plochy - ko...'!$C$129:$K$455</definedName>
    <definedName name="_xlnm.Print_Area" localSheetId="6">'02 - Zpevněné plochy - ko...'!$C$4:$J$41,'02 - Zpevněné plochy - ko...'!$C$50:$J$76,'02 - Zpevněné plochy - ko...'!$C$82:$J$109,'02 - Zpevněné plochy - ko...'!$C$115:$K$455</definedName>
    <definedName name="_xlnm.Print_Titles" localSheetId="6">'02 - Zpevněné plochy - ko...'!$129:$129</definedName>
    <definedName name="_xlnm._FilterDatabase" localSheetId="7" hidden="1">'03 - Přípojka vodovodu'!$C$126:$K$180</definedName>
    <definedName name="_xlnm.Print_Area" localSheetId="7">'03 - Přípojka vodovodu'!$C$4:$J$41,'03 - Přípojka vodovodu'!$C$50:$J$76,'03 - Přípojka vodovodu'!$C$82:$J$106,'03 - Přípojka vodovodu'!$C$112:$K$180</definedName>
    <definedName name="_xlnm.Print_Titles" localSheetId="7">'03 - Přípojka vodovodu'!$126:$126</definedName>
    <definedName name="_xlnm._FilterDatabase" localSheetId="8" hidden="1">'04 - Přípojka splaškové k...'!$C$124:$K$170</definedName>
    <definedName name="_xlnm.Print_Area" localSheetId="8">'04 - Přípojka splaškové k...'!$C$4:$J$41,'04 - Přípojka splaškové k...'!$C$50:$J$76,'04 - Přípojka splaškové k...'!$C$82:$J$104,'04 - Přípojka splaškové k...'!$C$110:$K$170</definedName>
    <definedName name="_xlnm.Print_Titles" localSheetId="8">'04 - Přípojka splaškové k...'!$124:$124</definedName>
    <definedName name="_xlnm._FilterDatabase" localSheetId="9" hidden="1">'05 - Dešťová kanalizace v...'!$C$129:$K$292</definedName>
    <definedName name="_xlnm.Print_Area" localSheetId="9">'05 - Dešťová kanalizace v...'!$C$4:$J$41,'05 - Dešťová kanalizace v...'!$C$50:$J$76,'05 - Dešťová kanalizace v...'!$C$82:$J$109,'05 - Dešťová kanalizace v...'!$C$115:$K$292</definedName>
    <definedName name="_xlnm.Print_Titles" localSheetId="9">'05 - Dešťová kanalizace v...'!$129:$129</definedName>
    <definedName name="_xlnm._FilterDatabase" localSheetId="10" hidden="1">'07.1 - V.O. areálu - Příp...'!$C$157:$K$231</definedName>
    <definedName name="_xlnm.Print_Area" localSheetId="10">'07.1 - V.O. areálu - Příp...'!$C$4:$J$41,'07.1 - V.O. areálu - Příp...'!$C$50:$J$76,'07.1 - V.O. areálu - Příp...'!$C$82:$J$137,'07.1 - V.O. areálu - Příp...'!$C$143:$K$231</definedName>
    <definedName name="_xlnm.Print_Titles" localSheetId="10">'07.1 - V.O. areálu - Příp...'!$157:$157</definedName>
    <definedName name="_xlnm._FilterDatabase" localSheetId="11" hidden="1">'07.2 - V.O. areálu - Veře...'!$C$166:$K$270</definedName>
    <definedName name="_xlnm.Print_Area" localSheetId="11">'07.2 - V.O. areálu - Veře...'!$C$4:$J$41,'07.2 - V.O. areálu - Veře...'!$C$50:$J$76,'07.2 - V.O. areálu - Veře...'!$C$82:$J$146,'07.2 - V.O. areálu - Veře...'!$C$152:$K$270</definedName>
    <definedName name="_xlnm.Print_Titles" localSheetId="11">'07.2 - V.O. areálu - Veře...'!$166:$166</definedName>
    <definedName name="_xlnm.Print_Area" localSheetId="12">'Seznam figur'!$C$4:$G$149</definedName>
    <definedName name="_xlnm.Print_Titles" localSheetId="12">'Seznam figur'!$9:$9</definedName>
  </definedNames>
  <calcPr/>
</workbook>
</file>

<file path=xl/calcChain.xml><?xml version="1.0" encoding="utf-8"?>
<calcChain xmlns="http://schemas.openxmlformats.org/spreadsheetml/2006/main">
  <c i="13" l="1" r="D7"/>
  <c i="12" r="J270"/>
  <c r="J261"/>
  <c r="J254"/>
  <c r="J241"/>
  <c r="J235"/>
  <c r="J232"/>
  <c r="J228"/>
  <c r="J219"/>
  <c r="J175"/>
  <c r="J39"/>
  <c r="J38"/>
  <c i="1" r="AY107"/>
  <c i="12" r="J37"/>
  <c i="1" r="AX107"/>
  <c i="12" r="J145"/>
  <c r="BI269"/>
  <c r="BH269"/>
  <c r="BG269"/>
  <c r="BF269"/>
  <c r="T269"/>
  <c r="T268"/>
  <c r="R269"/>
  <c r="R268"/>
  <c r="P269"/>
  <c r="P268"/>
  <c r="BI267"/>
  <c r="BH267"/>
  <c r="BG267"/>
  <c r="BF267"/>
  <c r="T267"/>
  <c r="T266"/>
  <c r="R267"/>
  <c r="R266"/>
  <c r="P267"/>
  <c r="P266"/>
  <c r="BI265"/>
  <c r="BH265"/>
  <c r="BG265"/>
  <c r="BF265"/>
  <c r="T265"/>
  <c r="T264"/>
  <c r="R265"/>
  <c r="R264"/>
  <c r="P265"/>
  <c r="P264"/>
  <c r="BI263"/>
  <c r="BH263"/>
  <c r="BG263"/>
  <c r="BF263"/>
  <c r="T263"/>
  <c r="T262"/>
  <c r="R263"/>
  <c r="R262"/>
  <c r="P263"/>
  <c r="P262"/>
  <c r="J140"/>
  <c r="BI260"/>
  <c r="BH260"/>
  <c r="BG260"/>
  <c r="BF260"/>
  <c r="T260"/>
  <c r="T259"/>
  <c r="R260"/>
  <c r="R259"/>
  <c r="P260"/>
  <c r="P259"/>
  <c r="BI258"/>
  <c r="BH258"/>
  <c r="BG258"/>
  <c r="BF258"/>
  <c r="T258"/>
  <c r="T257"/>
  <c r="R258"/>
  <c r="R257"/>
  <c r="P258"/>
  <c r="P257"/>
  <c r="BI256"/>
  <c r="BH256"/>
  <c r="BG256"/>
  <c r="BF256"/>
  <c r="T256"/>
  <c r="T255"/>
  <c r="R256"/>
  <c r="R255"/>
  <c r="P256"/>
  <c r="P255"/>
  <c r="J136"/>
  <c r="BI253"/>
  <c r="BH253"/>
  <c r="BG253"/>
  <c r="BF253"/>
  <c r="T253"/>
  <c r="R253"/>
  <c r="P253"/>
  <c r="BI252"/>
  <c r="BH252"/>
  <c r="BG252"/>
  <c r="BF252"/>
  <c r="T252"/>
  <c r="R252"/>
  <c r="P252"/>
  <c r="BI250"/>
  <c r="BH250"/>
  <c r="BG250"/>
  <c r="BF250"/>
  <c r="T250"/>
  <c r="T249"/>
  <c r="R250"/>
  <c r="R249"/>
  <c r="P250"/>
  <c r="P249"/>
  <c r="BI248"/>
  <c r="BH248"/>
  <c r="BG248"/>
  <c r="BF248"/>
  <c r="T248"/>
  <c r="T247"/>
  <c r="R248"/>
  <c r="R247"/>
  <c r="P248"/>
  <c r="P247"/>
  <c r="BI246"/>
  <c r="BH246"/>
  <c r="BG246"/>
  <c r="BF246"/>
  <c r="T246"/>
  <c r="R246"/>
  <c r="P246"/>
  <c r="BI245"/>
  <c r="BH245"/>
  <c r="BG245"/>
  <c r="BF245"/>
  <c r="T245"/>
  <c r="R245"/>
  <c r="P245"/>
  <c r="BI243"/>
  <c r="BH243"/>
  <c r="BG243"/>
  <c r="BF243"/>
  <c r="T243"/>
  <c r="T242"/>
  <c r="R243"/>
  <c r="R242"/>
  <c r="P243"/>
  <c r="P242"/>
  <c r="J130"/>
  <c r="BI240"/>
  <c r="BH240"/>
  <c r="BG240"/>
  <c r="BF240"/>
  <c r="T240"/>
  <c r="R240"/>
  <c r="P240"/>
  <c r="BI239"/>
  <c r="BH239"/>
  <c r="BG239"/>
  <c r="BF239"/>
  <c r="T239"/>
  <c r="R239"/>
  <c r="P239"/>
  <c r="BI237"/>
  <c r="BH237"/>
  <c r="BG237"/>
  <c r="BF237"/>
  <c r="T237"/>
  <c r="T236"/>
  <c r="R237"/>
  <c r="R236"/>
  <c r="P237"/>
  <c r="P236"/>
  <c r="J127"/>
  <c r="BI234"/>
  <c r="BH234"/>
  <c r="BG234"/>
  <c r="BF234"/>
  <c r="T234"/>
  <c r="T233"/>
  <c r="R234"/>
  <c r="R233"/>
  <c r="P234"/>
  <c r="P233"/>
  <c r="J125"/>
  <c r="BI231"/>
  <c r="BH231"/>
  <c r="BG231"/>
  <c r="BF231"/>
  <c r="T231"/>
  <c r="T230"/>
  <c r="R231"/>
  <c r="R230"/>
  <c r="P231"/>
  <c r="P230"/>
  <c r="J122"/>
  <c r="BI226"/>
  <c r="BH226"/>
  <c r="BG226"/>
  <c r="BF226"/>
  <c r="T226"/>
  <c r="R226"/>
  <c r="P226"/>
  <c r="BI224"/>
  <c r="BH224"/>
  <c r="BG224"/>
  <c r="BF224"/>
  <c r="T224"/>
  <c r="R224"/>
  <c r="P224"/>
  <c r="BI223"/>
  <c r="BH223"/>
  <c r="BG223"/>
  <c r="BF223"/>
  <c r="T223"/>
  <c r="R223"/>
  <c r="P223"/>
  <c r="BI221"/>
  <c r="BH221"/>
  <c r="BG221"/>
  <c r="BF221"/>
  <c r="T221"/>
  <c r="T220"/>
  <c r="R221"/>
  <c r="R220"/>
  <c r="P221"/>
  <c r="P220"/>
  <c r="J119"/>
  <c r="BI218"/>
  <c r="BH218"/>
  <c r="BG218"/>
  <c r="BF218"/>
  <c r="T218"/>
  <c r="R218"/>
  <c r="P218"/>
  <c r="BI217"/>
  <c r="BH217"/>
  <c r="BG217"/>
  <c r="BF217"/>
  <c r="T217"/>
  <c r="R217"/>
  <c r="P217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0"/>
  <c r="BH210"/>
  <c r="BG210"/>
  <c r="BF210"/>
  <c r="T210"/>
  <c r="T209"/>
  <c r="R210"/>
  <c r="R209"/>
  <c r="P210"/>
  <c r="P209"/>
  <c r="BI208"/>
  <c r="BH208"/>
  <c r="BG208"/>
  <c r="BF208"/>
  <c r="T208"/>
  <c r="T207"/>
  <c r="R208"/>
  <c r="R207"/>
  <c r="P208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2"/>
  <c r="BH202"/>
  <c r="BG202"/>
  <c r="BF202"/>
  <c r="T202"/>
  <c r="T201"/>
  <c r="R202"/>
  <c r="R201"/>
  <c r="P202"/>
  <c r="P201"/>
  <c r="BI200"/>
  <c r="BH200"/>
  <c r="BG200"/>
  <c r="BF200"/>
  <c r="T200"/>
  <c r="T199"/>
  <c r="R200"/>
  <c r="R199"/>
  <c r="P200"/>
  <c r="P199"/>
  <c r="BI198"/>
  <c r="BH198"/>
  <c r="BG198"/>
  <c r="BF198"/>
  <c r="T198"/>
  <c r="T197"/>
  <c r="R198"/>
  <c r="R197"/>
  <c r="P198"/>
  <c r="P197"/>
  <c r="BI196"/>
  <c r="BH196"/>
  <c r="BG196"/>
  <c r="BF196"/>
  <c r="T196"/>
  <c r="T195"/>
  <c r="R196"/>
  <c r="R195"/>
  <c r="P196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0"/>
  <c r="BH190"/>
  <c r="BG190"/>
  <c r="BF190"/>
  <c r="T190"/>
  <c r="T189"/>
  <c r="R190"/>
  <c r="R189"/>
  <c r="P190"/>
  <c r="P189"/>
  <c r="BI188"/>
  <c r="BH188"/>
  <c r="BG188"/>
  <c r="BF188"/>
  <c r="T188"/>
  <c r="R188"/>
  <c r="P188"/>
  <c r="BI187"/>
  <c r="BH187"/>
  <c r="BG187"/>
  <c r="BF187"/>
  <c r="T187"/>
  <c r="R187"/>
  <c r="P187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0"/>
  <c r="BH180"/>
  <c r="BG180"/>
  <c r="BF180"/>
  <c r="T180"/>
  <c r="R180"/>
  <c r="P180"/>
  <c r="BI179"/>
  <c r="BH179"/>
  <c r="BG179"/>
  <c r="BF179"/>
  <c r="T179"/>
  <c r="R179"/>
  <c r="P179"/>
  <c r="BI177"/>
  <c r="BH177"/>
  <c r="BG177"/>
  <c r="BF177"/>
  <c r="T177"/>
  <c r="T176"/>
  <c r="R177"/>
  <c r="R176"/>
  <c r="P177"/>
  <c r="P176"/>
  <c r="J103"/>
  <c r="BI174"/>
  <c r="BH174"/>
  <c r="BG174"/>
  <c r="BF174"/>
  <c r="T174"/>
  <c r="T173"/>
  <c r="R174"/>
  <c r="R173"/>
  <c r="P174"/>
  <c r="P173"/>
  <c r="BI172"/>
  <c r="BH172"/>
  <c r="BG172"/>
  <c r="BF172"/>
  <c r="T172"/>
  <c r="T171"/>
  <c r="R172"/>
  <c r="R171"/>
  <c r="P172"/>
  <c r="P171"/>
  <c r="BI170"/>
  <c r="BH170"/>
  <c r="BG170"/>
  <c r="BF170"/>
  <c r="T170"/>
  <c r="T169"/>
  <c r="R170"/>
  <c r="R169"/>
  <c r="P170"/>
  <c r="P169"/>
  <c r="J164"/>
  <c r="J163"/>
  <c r="F163"/>
  <c r="F161"/>
  <c r="E159"/>
  <c r="J94"/>
  <c r="J93"/>
  <c r="F93"/>
  <c r="F91"/>
  <c r="E89"/>
  <c r="J20"/>
  <c r="E20"/>
  <c r="F94"/>
  <c r="J19"/>
  <c r="J14"/>
  <c r="J161"/>
  <c r="E7"/>
  <c r="E155"/>
  <c i="11" r="J231"/>
  <c r="J218"/>
  <c r="J211"/>
  <c r="J197"/>
  <c r="J196"/>
  <c r="J186"/>
  <c r="J39"/>
  <c r="J38"/>
  <c i="1" r="AY106"/>
  <c i="11" r="J37"/>
  <c i="1" r="AX106"/>
  <c i="11" r="J136"/>
  <c r="BI230"/>
  <c r="BH230"/>
  <c r="BG230"/>
  <c r="BF230"/>
  <c r="T230"/>
  <c r="T229"/>
  <c r="R230"/>
  <c r="R229"/>
  <c r="P230"/>
  <c r="P229"/>
  <c r="BI228"/>
  <c r="BH228"/>
  <c r="BG228"/>
  <c r="BF228"/>
  <c r="T228"/>
  <c r="T227"/>
  <c r="R228"/>
  <c r="R227"/>
  <c r="P228"/>
  <c r="P227"/>
  <c r="BI226"/>
  <c r="BH226"/>
  <c r="BG226"/>
  <c r="BF226"/>
  <c r="T226"/>
  <c r="T225"/>
  <c r="R226"/>
  <c r="R225"/>
  <c r="P226"/>
  <c r="P225"/>
  <c r="BI224"/>
  <c r="BH224"/>
  <c r="BG224"/>
  <c r="BF224"/>
  <c r="T224"/>
  <c r="T223"/>
  <c r="R224"/>
  <c r="R223"/>
  <c r="P224"/>
  <c r="P223"/>
  <c r="BI222"/>
  <c r="BH222"/>
  <c r="BG222"/>
  <c r="BF222"/>
  <c r="T222"/>
  <c r="T221"/>
  <c r="R222"/>
  <c r="R221"/>
  <c r="P222"/>
  <c r="P221"/>
  <c r="BI220"/>
  <c r="BH220"/>
  <c r="BG220"/>
  <c r="BF220"/>
  <c r="T220"/>
  <c r="T219"/>
  <c r="R220"/>
  <c r="R219"/>
  <c r="P220"/>
  <c r="P219"/>
  <c r="J129"/>
  <c r="BI217"/>
  <c r="BH217"/>
  <c r="BG217"/>
  <c r="BF217"/>
  <c r="T217"/>
  <c r="T216"/>
  <c r="R217"/>
  <c r="R216"/>
  <c r="P217"/>
  <c r="P216"/>
  <c r="BI215"/>
  <c r="BH215"/>
  <c r="BG215"/>
  <c r="BF215"/>
  <c r="T215"/>
  <c r="T214"/>
  <c r="R215"/>
  <c r="R214"/>
  <c r="P215"/>
  <c r="P214"/>
  <c r="BI213"/>
  <c r="BH213"/>
  <c r="BG213"/>
  <c r="BF213"/>
  <c r="T213"/>
  <c r="T212"/>
  <c r="R213"/>
  <c r="R212"/>
  <c r="P213"/>
  <c r="P212"/>
  <c r="J125"/>
  <c r="BI210"/>
  <c r="BH210"/>
  <c r="BG210"/>
  <c r="BF210"/>
  <c r="T210"/>
  <c r="T209"/>
  <c r="R210"/>
  <c r="R209"/>
  <c r="P210"/>
  <c r="P209"/>
  <c r="BI208"/>
  <c r="BH208"/>
  <c r="BG208"/>
  <c r="BF208"/>
  <c r="T208"/>
  <c r="T207"/>
  <c r="R208"/>
  <c r="R207"/>
  <c r="P208"/>
  <c r="P207"/>
  <c r="BI206"/>
  <c r="BH206"/>
  <c r="BG206"/>
  <c r="BF206"/>
  <c r="T206"/>
  <c r="T205"/>
  <c r="R206"/>
  <c r="R205"/>
  <c r="P206"/>
  <c r="P205"/>
  <c r="BI204"/>
  <c r="BH204"/>
  <c r="BG204"/>
  <c r="BF204"/>
  <c r="T204"/>
  <c r="T203"/>
  <c r="R204"/>
  <c r="R203"/>
  <c r="P204"/>
  <c r="P203"/>
  <c r="BI202"/>
  <c r="BH202"/>
  <c r="BG202"/>
  <c r="BF202"/>
  <c r="T202"/>
  <c r="T201"/>
  <c r="R202"/>
  <c r="R201"/>
  <c r="P202"/>
  <c r="P201"/>
  <c r="BI200"/>
  <c r="BH200"/>
  <c r="BG200"/>
  <c r="BF200"/>
  <c r="T200"/>
  <c r="T199"/>
  <c r="T198"/>
  <c r="R200"/>
  <c r="R199"/>
  <c r="R198"/>
  <c r="P200"/>
  <c r="P199"/>
  <c r="P198"/>
  <c r="J117"/>
  <c r="J116"/>
  <c r="BI195"/>
  <c r="BH195"/>
  <c r="BG195"/>
  <c r="BF195"/>
  <c r="T195"/>
  <c r="R195"/>
  <c r="P195"/>
  <c r="BI194"/>
  <c r="BH194"/>
  <c r="BG194"/>
  <c r="BF194"/>
  <c r="T194"/>
  <c r="R194"/>
  <c r="P194"/>
  <c r="BI191"/>
  <c r="BH191"/>
  <c r="BG191"/>
  <c r="BF191"/>
  <c r="T191"/>
  <c r="R191"/>
  <c r="P191"/>
  <c r="BI190"/>
  <c r="BH190"/>
  <c r="BG190"/>
  <c r="BF190"/>
  <c r="T190"/>
  <c r="R190"/>
  <c r="P190"/>
  <c r="BI188"/>
  <c r="BH188"/>
  <c r="BG188"/>
  <c r="BF188"/>
  <c r="T188"/>
  <c r="T187"/>
  <c r="R188"/>
  <c r="R187"/>
  <c r="P188"/>
  <c r="P187"/>
  <c r="J111"/>
  <c r="BI185"/>
  <c r="BH185"/>
  <c r="BG185"/>
  <c r="BF185"/>
  <c r="T185"/>
  <c r="T184"/>
  <c r="R185"/>
  <c r="R184"/>
  <c r="P185"/>
  <c r="P184"/>
  <c r="BI183"/>
  <c r="BH183"/>
  <c r="BG183"/>
  <c r="BF183"/>
  <c r="T183"/>
  <c r="R183"/>
  <c r="P183"/>
  <c r="BI182"/>
  <c r="BH182"/>
  <c r="BG182"/>
  <c r="BF182"/>
  <c r="T182"/>
  <c r="R182"/>
  <c r="P182"/>
  <c r="BI180"/>
  <c r="BH180"/>
  <c r="BG180"/>
  <c r="BF180"/>
  <c r="T180"/>
  <c r="T179"/>
  <c r="R180"/>
  <c r="R179"/>
  <c r="P180"/>
  <c r="P179"/>
  <c r="BI178"/>
  <c r="BH178"/>
  <c r="BG178"/>
  <c r="BF178"/>
  <c r="T178"/>
  <c r="T177"/>
  <c r="R178"/>
  <c r="R177"/>
  <c r="P178"/>
  <c r="P177"/>
  <c r="BI176"/>
  <c r="BH176"/>
  <c r="BG176"/>
  <c r="BF176"/>
  <c r="T176"/>
  <c r="T175"/>
  <c r="R176"/>
  <c r="R175"/>
  <c r="P176"/>
  <c r="P175"/>
  <c r="BI174"/>
  <c r="BH174"/>
  <c r="BG174"/>
  <c r="BF174"/>
  <c r="T174"/>
  <c r="T173"/>
  <c r="R174"/>
  <c r="R173"/>
  <c r="P174"/>
  <c r="P173"/>
  <c r="BI172"/>
  <c r="BH172"/>
  <c r="BG172"/>
  <c r="BF172"/>
  <c r="T172"/>
  <c r="T171"/>
  <c r="R172"/>
  <c r="R171"/>
  <c r="P172"/>
  <c r="P171"/>
  <c r="BI170"/>
  <c r="BH170"/>
  <c r="BG170"/>
  <c r="BF170"/>
  <c r="T170"/>
  <c r="T169"/>
  <c r="R170"/>
  <c r="R169"/>
  <c r="P170"/>
  <c r="P169"/>
  <c r="BI168"/>
  <c r="BH168"/>
  <c r="BG168"/>
  <c r="BF168"/>
  <c r="T168"/>
  <c r="T167"/>
  <c r="R168"/>
  <c r="R167"/>
  <c r="P168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J155"/>
  <c r="J154"/>
  <c r="F154"/>
  <c r="F152"/>
  <c r="E150"/>
  <c r="J94"/>
  <c r="J93"/>
  <c r="F93"/>
  <c r="F91"/>
  <c r="E89"/>
  <c r="J20"/>
  <c r="E20"/>
  <c r="F155"/>
  <c r="J19"/>
  <c r="J14"/>
  <c r="J152"/>
  <c r="E7"/>
  <c r="E146"/>
  <c i="10" r="J39"/>
  <c r="J38"/>
  <c i="1" r="AY105"/>
  <c i="10" r="J37"/>
  <c i="1" r="AX105"/>
  <c i="10" r="BI291"/>
  <c r="BH291"/>
  <c r="BG291"/>
  <c r="BF291"/>
  <c r="T291"/>
  <c r="T290"/>
  <c r="R291"/>
  <c r="R290"/>
  <c r="P291"/>
  <c r="P290"/>
  <c r="BI287"/>
  <c r="BH287"/>
  <c r="BG287"/>
  <c r="BF287"/>
  <c r="T287"/>
  <c r="R287"/>
  <c r="P287"/>
  <c r="BI285"/>
  <c r="BH285"/>
  <c r="BG285"/>
  <c r="BF285"/>
  <c r="T285"/>
  <c r="R285"/>
  <c r="P285"/>
  <c r="BI281"/>
  <c r="BH281"/>
  <c r="BG281"/>
  <c r="BF281"/>
  <c r="T281"/>
  <c r="R281"/>
  <c r="P281"/>
  <c r="BI278"/>
  <c r="BH278"/>
  <c r="BG278"/>
  <c r="BF278"/>
  <c r="T278"/>
  <c r="R278"/>
  <c r="P278"/>
  <c r="BI275"/>
  <c r="BH275"/>
  <c r="BG275"/>
  <c r="BF275"/>
  <c r="T275"/>
  <c r="R275"/>
  <c r="P275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1"/>
  <c r="BH251"/>
  <c r="BG251"/>
  <c r="BF251"/>
  <c r="T251"/>
  <c r="R251"/>
  <c r="P251"/>
  <c r="BI248"/>
  <c r="BH248"/>
  <c r="BG248"/>
  <c r="BF248"/>
  <c r="T248"/>
  <c r="R248"/>
  <c r="P248"/>
  <c r="BI245"/>
  <c r="BH245"/>
  <c r="BG245"/>
  <c r="BF245"/>
  <c r="T245"/>
  <c r="R245"/>
  <c r="P245"/>
  <c r="BI244"/>
  <c r="BH244"/>
  <c r="BG244"/>
  <c r="BF244"/>
  <c r="T244"/>
  <c r="R244"/>
  <c r="P244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7"/>
  <c r="BH237"/>
  <c r="BG237"/>
  <c r="BF237"/>
  <c r="T237"/>
  <c r="R237"/>
  <c r="P237"/>
  <c r="BI235"/>
  <c r="BH235"/>
  <c r="BG235"/>
  <c r="BF235"/>
  <c r="T235"/>
  <c r="R235"/>
  <c r="P235"/>
  <c r="BI232"/>
  <c r="BH232"/>
  <c r="BG232"/>
  <c r="BF232"/>
  <c r="T232"/>
  <c r="R232"/>
  <c r="P232"/>
  <c r="BI230"/>
  <c r="BH230"/>
  <c r="BG230"/>
  <c r="BF230"/>
  <c r="T230"/>
  <c r="R230"/>
  <c r="P230"/>
  <c r="BI227"/>
  <c r="BH227"/>
  <c r="BG227"/>
  <c r="BF227"/>
  <c r="T227"/>
  <c r="R227"/>
  <c r="P227"/>
  <c r="BI223"/>
  <c r="BH223"/>
  <c r="BG223"/>
  <c r="BF223"/>
  <c r="T223"/>
  <c r="R223"/>
  <c r="P223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4"/>
  <c r="BH204"/>
  <c r="BG204"/>
  <c r="BF204"/>
  <c r="T204"/>
  <c r="R204"/>
  <c r="P204"/>
  <c r="BI199"/>
  <c r="BH199"/>
  <c r="BG199"/>
  <c r="BF199"/>
  <c r="T199"/>
  <c r="R199"/>
  <c r="P199"/>
  <c r="BI195"/>
  <c r="BH195"/>
  <c r="BG195"/>
  <c r="BF195"/>
  <c r="T195"/>
  <c r="T194"/>
  <c r="R195"/>
  <c r="R194"/>
  <c r="P195"/>
  <c r="P194"/>
  <c r="BI192"/>
  <c r="BH192"/>
  <c r="BG192"/>
  <c r="BF192"/>
  <c r="T192"/>
  <c r="R192"/>
  <c r="P192"/>
  <c r="BI189"/>
  <c r="BH189"/>
  <c r="BG189"/>
  <c r="BF189"/>
  <c r="T189"/>
  <c r="R189"/>
  <c r="P189"/>
  <c r="BI186"/>
  <c r="BH186"/>
  <c r="BG186"/>
  <c r="BF186"/>
  <c r="T186"/>
  <c r="R186"/>
  <c r="P186"/>
  <c r="BI180"/>
  <c r="BH180"/>
  <c r="BG180"/>
  <c r="BF180"/>
  <c r="T180"/>
  <c r="R180"/>
  <c r="P180"/>
  <c r="BI177"/>
  <c r="BH177"/>
  <c r="BG177"/>
  <c r="BF177"/>
  <c r="T177"/>
  <c r="R177"/>
  <c r="P177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R166"/>
  <c r="P166"/>
  <c r="BI162"/>
  <c r="BH162"/>
  <c r="BG162"/>
  <c r="BF162"/>
  <c r="T162"/>
  <c r="R162"/>
  <c r="P162"/>
  <c r="BI157"/>
  <c r="BH157"/>
  <c r="BG157"/>
  <c r="BF157"/>
  <c r="T157"/>
  <c r="R157"/>
  <c r="P157"/>
  <c r="BI152"/>
  <c r="BH152"/>
  <c r="BG152"/>
  <c r="BF152"/>
  <c r="T152"/>
  <c r="R152"/>
  <c r="P152"/>
  <c r="BI146"/>
  <c r="BH146"/>
  <c r="BG146"/>
  <c r="BF146"/>
  <c r="T146"/>
  <c r="R146"/>
  <c r="P146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J127"/>
  <c r="J126"/>
  <c r="F126"/>
  <c r="F124"/>
  <c r="E122"/>
  <c r="J94"/>
  <c r="J93"/>
  <c r="F93"/>
  <c r="F91"/>
  <c r="E89"/>
  <c r="J20"/>
  <c r="E20"/>
  <c r="F127"/>
  <c r="J19"/>
  <c r="J14"/>
  <c r="J124"/>
  <c r="E7"/>
  <c r="E85"/>
  <c i="9" r="J39"/>
  <c r="J38"/>
  <c i="1" r="AY104"/>
  <c i="9" r="J37"/>
  <c i="1" r="AX104"/>
  <c i="9" r="BI169"/>
  <c r="BH169"/>
  <c r="BG169"/>
  <c r="BF169"/>
  <c r="T169"/>
  <c r="T168"/>
  <c r="R169"/>
  <c r="R168"/>
  <c r="P169"/>
  <c r="P168"/>
  <c r="BI166"/>
  <c r="BH166"/>
  <c r="BG166"/>
  <c r="BF166"/>
  <c r="T166"/>
  <c r="R166"/>
  <c r="P166"/>
  <c r="BI163"/>
  <c r="BH163"/>
  <c r="BG163"/>
  <c r="BF163"/>
  <c r="T163"/>
  <c r="R163"/>
  <c r="P163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J122"/>
  <c r="J121"/>
  <c r="F121"/>
  <c r="F119"/>
  <c r="E117"/>
  <c r="J94"/>
  <c r="J93"/>
  <c r="F93"/>
  <c r="F91"/>
  <c r="E89"/>
  <c r="J20"/>
  <c r="E20"/>
  <c r="F122"/>
  <c r="J19"/>
  <c r="J14"/>
  <c r="J91"/>
  <c r="E7"/>
  <c r="E85"/>
  <c i="8" r="J39"/>
  <c r="J38"/>
  <c i="1" r="AY103"/>
  <c i="8" r="J37"/>
  <c i="1" r="AX103"/>
  <c i="8" r="BI179"/>
  <c r="BH179"/>
  <c r="BG179"/>
  <c r="BF179"/>
  <c r="T179"/>
  <c r="T178"/>
  <c r="T177"/>
  <c r="R179"/>
  <c r="R178"/>
  <c r="R177"/>
  <c r="P179"/>
  <c r="P178"/>
  <c r="P177"/>
  <c r="BI175"/>
  <c r="BH175"/>
  <c r="BG175"/>
  <c r="BF175"/>
  <c r="T175"/>
  <c r="T174"/>
  <c r="R175"/>
  <c r="R174"/>
  <c r="P175"/>
  <c r="P174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63"/>
  <c r="BH163"/>
  <c r="BG163"/>
  <c r="BF163"/>
  <c r="T163"/>
  <c r="R163"/>
  <c r="P163"/>
  <c r="BI160"/>
  <c r="BH160"/>
  <c r="BG160"/>
  <c r="BF160"/>
  <c r="T160"/>
  <c r="R160"/>
  <c r="P160"/>
  <c r="BI156"/>
  <c r="BH156"/>
  <c r="BG156"/>
  <c r="BF156"/>
  <c r="T156"/>
  <c r="T155"/>
  <c r="R156"/>
  <c r="R155"/>
  <c r="P156"/>
  <c r="P155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J124"/>
  <c r="J123"/>
  <c r="F123"/>
  <c r="F121"/>
  <c r="E119"/>
  <c r="J94"/>
  <c r="J93"/>
  <c r="F93"/>
  <c r="F91"/>
  <c r="E89"/>
  <c r="J20"/>
  <c r="E20"/>
  <c r="F124"/>
  <c r="J19"/>
  <c r="J14"/>
  <c r="J91"/>
  <c r="E7"/>
  <c r="E115"/>
  <c i="7" r="J39"/>
  <c r="J38"/>
  <c i="1" r="AY102"/>
  <c i="7" r="J37"/>
  <c i="1" r="AX102"/>
  <c i="7" r="BI454"/>
  <c r="BH454"/>
  <c r="BG454"/>
  <c r="BF454"/>
  <c r="T454"/>
  <c r="T453"/>
  <c r="R454"/>
  <c r="R453"/>
  <c r="P454"/>
  <c r="P453"/>
  <c r="BI450"/>
  <c r="BH450"/>
  <c r="BG450"/>
  <c r="BF450"/>
  <c r="T450"/>
  <c r="R450"/>
  <c r="P450"/>
  <c r="BI447"/>
  <c r="BH447"/>
  <c r="BG447"/>
  <c r="BF447"/>
  <c r="T447"/>
  <c r="R447"/>
  <c r="P447"/>
  <c r="BI445"/>
  <c r="BH445"/>
  <c r="BG445"/>
  <c r="BF445"/>
  <c r="T445"/>
  <c r="R445"/>
  <c r="P445"/>
  <c r="BI441"/>
  <c r="BH441"/>
  <c r="BG441"/>
  <c r="BF441"/>
  <c r="T441"/>
  <c r="R441"/>
  <c r="P441"/>
  <c r="BI440"/>
  <c r="BH440"/>
  <c r="BG440"/>
  <c r="BF440"/>
  <c r="T440"/>
  <c r="R440"/>
  <c r="P440"/>
  <c r="BI438"/>
  <c r="BH438"/>
  <c r="BG438"/>
  <c r="BF438"/>
  <c r="T438"/>
  <c r="R438"/>
  <c r="P438"/>
  <c r="BI437"/>
  <c r="BH437"/>
  <c r="BG437"/>
  <c r="BF437"/>
  <c r="T437"/>
  <c r="R437"/>
  <c r="P437"/>
  <c r="BI435"/>
  <c r="BH435"/>
  <c r="BG435"/>
  <c r="BF435"/>
  <c r="T435"/>
  <c r="R435"/>
  <c r="P435"/>
  <c r="BI434"/>
  <c r="BH434"/>
  <c r="BG434"/>
  <c r="BF434"/>
  <c r="T434"/>
  <c r="R434"/>
  <c r="P434"/>
  <c r="BI432"/>
  <c r="BH432"/>
  <c r="BG432"/>
  <c r="BF432"/>
  <c r="T432"/>
  <c r="R432"/>
  <c r="P432"/>
  <c r="BI431"/>
  <c r="BH431"/>
  <c r="BG431"/>
  <c r="BF431"/>
  <c r="T431"/>
  <c r="R431"/>
  <c r="P431"/>
  <c r="BI429"/>
  <c r="BH429"/>
  <c r="BG429"/>
  <c r="BF429"/>
  <c r="T429"/>
  <c r="R429"/>
  <c r="P429"/>
  <c r="BI427"/>
  <c r="BH427"/>
  <c r="BG427"/>
  <c r="BF427"/>
  <c r="T427"/>
  <c r="R427"/>
  <c r="P427"/>
  <c r="BI425"/>
  <c r="BH425"/>
  <c r="BG425"/>
  <c r="BF425"/>
  <c r="T425"/>
  <c r="R425"/>
  <c r="P425"/>
  <c r="BI423"/>
  <c r="BH423"/>
  <c r="BG423"/>
  <c r="BF423"/>
  <c r="T423"/>
  <c r="R423"/>
  <c r="P423"/>
  <c r="BI421"/>
  <c r="BH421"/>
  <c r="BG421"/>
  <c r="BF421"/>
  <c r="T421"/>
  <c r="R421"/>
  <c r="P421"/>
  <c r="BI418"/>
  <c r="BH418"/>
  <c r="BG418"/>
  <c r="BF418"/>
  <c r="T418"/>
  <c r="R418"/>
  <c r="P418"/>
  <c r="BI415"/>
  <c r="BH415"/>
  <c r="BG415"/>
  <c r="BF415"/>
  <c r="T415"/>
  <c r="R415"/>
  <c r="P415"/>
  <c r="BI412"/>
  <c r="BH412"/>
  <c r="BG412"/>
  <c r="BF412"/>
  <c r="T412"/>
  <c r="R412"/>
  <c r="P412"/>
  <c r="BI410"/>
  <c r="BH410"/>
  <c r="BG410"/>
  <c r="BF410"/>
  <c r="T410"/>
  <c r="R410"/>
  <c r="P410"/>
  <c r="BI408"/>
  <c r="BH408"/>
  <c r="BG408"/>
  <c r="BF408"/>
  <c r="T408"/>
  <c r="R408"/>
  <c r="P408"/>
  <c r="BI406"/>
  <c r="BH406"/>
  <c r="BG406"/>
  <c r="BF406"/>
  <c r="T406"/>
  <c r="R406"/>
  <c r="P406"/>
  <c r="BI403"/>
  <c r="BH403"/>
  <c r="BG403"/>
  <c r="BF403"/>
  <c r="T403"/>
  <c r="R403"/>
  <c r="P403"/>
  <c r="BI401"/>
  <c r="BH401"/>
  <c r="BG401"/>
  <c r="BF401"/>
  <c r="T401"/>
  <c r="R401"/>
  <c r="P401"/>
  <c r="BI399"/>
  <c r="BH399"/>
  <c r="BG399"/>
  <c r="BF399"/>
  <c r="T399"/>
  <c r="R399"/>
  <c r="P399"/>
  <c r="BI394"/>
  <c r="BH394"/>
  <c r="BG394"/>
  <c r="BF394"/>
  <c r="T394"/>
  <c r="R394"/>
  <c r="P394"/>
  <c r="BI389"/>
  <c r="BH389"/>
  <c r="BG389"/>
  <c r="BF389"/>
  <c r="T389"/>
  <c r="R389"/>
  <c r="P389"/>
  <c r="BI382"/>
  <c r="BH382"/>
  <c r="BG382"/>
  <c r="BF382"/>
  <c r="T382"/>
  <c r="R382"/>
  <c r="P382"/>
  <c r="BI380"/>
  <c r="BH380"/>
  <c r="BG380"/>
  <c r="BF380"/>
  <c r="T380"/>
  <c r="R380"/>
  <c r="P380"/>
  <c r="BI377"/>
  <c r="BH377"/>
  <c r="BG377"/>
  <c r="BF377"/>
  <c r="T377"/>
  <c r="R377"/>
  <c r="P377"/>
  <c r="BI366"/>
  <c r="BH366"/>
  <c r="BG366"/>
  <c r="BF366"/>
  <c r="T366"/>
  <c r="R366"/>
  <c r="P366"/>
  <c r="BI365"/>
  <c r="BH365"/>
  <c r="BG365"/>
  <c r="BF365"/>
  <c r="T365"/>
  <c r="R365"/>
  <c r="P365"/>
  <c r="BI364"/>
  <c r="BH364"/>
  <c r="BG364"/>
  <c r="BF364"/>
  <c r="T364"/>
  <c r="R364"/>
  <c r="P364"/>
  <c r="BI363"/>
  <c r="BH363"/>
  <c r="BG363"/>
  <c r="BF363"/>
  <c r="T363"/>
  <c r="R363"/>
  <c r="P363"/>
  <c r="BI361"/>
  <c r="BH361"/>
  <c r="BG361"/>
  <c r="BF361"/>
  <c r="T361"/>
  <c r="R361"/>
  <c r="P361"/>
  <c r="BI360"/>
  <c r="BH360"/>
  <c r="BG360"/>
  <c r="BF360"/>
  <c r="T360"/>
  <c r="R360"/>
  <c r="P360"/>
  <c r="BI359"/>
  <c r="BH359"/>
  <c r="BG359"/>
  <c r="BF359"/>
  <c r="T359"/>
  <c r="R359"/>
  <c r="P359"/>
  <c r="BI358"/>
  <c r="BH358"/>
  <c r="BG358"/>
  <c r="BF358"/>
  <c r="T358"/>
  <c r="R358"/>
  <c r="P358"/>
  <c r="BI357"/>
  <c r="BH357"/>
  <c r="BG357"/>
  <c r="BF357"/>
  <c r="T357"/>
  <c r="R357"/>
  <c r="P357"/>
  <c r="BI356"/>
  <c r="BH356"/>
  <c r="BG356"/>
  <c r="BF356"/>
  <c r="T356"/>
  <c r="R356"/>
  <c r="P356"/>
  <c r="BI355"/>
  <c r="BH355"/>
  <c r="BG355"/>
  <c r="BF355"/>
  <c r="T355"/>
  <c r="R355"/>
  <c r="P355"/>
  <c r="BI354"/>
  <c r="BH354"/>
  <c r="BG354"/>
  <c r="BF354"/>
  <c r="T354"/>
  <c r="R354"/>
  <c r="P354"/>
  <c r="BI353"/>
  <c r="BH353"/>
  <c r="BG353"/>
  <c r="BF353"/>
  <c r="T353"/>
  <c r="R353"/>
  <c r="P353"/>
  <c r="BI350"/>
  <c r="BH350"/>
  <c r="BG350"/>
  <c r="BF350"/>
  <c r="T350"/>
  <c r="R350"/>
  <c r="P350"/>
  <c r="BI349"/>
  <c r="BH349"/>
  <c r="BG349"/>
  <c r="BF349"/>
  <c r="T349"/>
  <c r="R349"/>
  <c r="P349"/>
  <c r="BI346"/>
  <c r="BH346"/>
  <c r="BG346"/>
  <c r="BF346"/>
  <c r="T346"/>
  <c r="R346"/>
  <c r="P346"/>
  <c r="BI344"/>
  <c r="BH344"/>
  <c r="BG344"/>
  <c r="BF344"/>
  <c r="T344"/>
  <c r="R344"/>
  <c r="P344"/>
  <c r="BI342"/>
  <c r="BH342"/>
  <c r="BG342"/>
  <c r="BF342"/>
  <c r="T342"/>
  <c r="R342"/>
  <c r="P342"/>
  <c r="BI341"/>
  <c r="BH341"/>
  <c r="BG341"/>
  <c r="BF341"/>
  <c r="T341"/>
  <c r="R341"/>
  <c r="P341"/>
  <c r="BI339"/>
  <c r="BH339"/>
  <c r="BG339"/>
  <c r="BF339"/>
  <c r="T339"/>
  <c r="R339"/>
  <c r="P339"/>
  <c r="BI338"/>
  <c r="BH338"/>
  <c r="BG338"/>
  <c r="BF338"/>
  <c r="T338"/>
  <c r="R338"/>
  <c r="P338"/>
  <c r="BI336"/>
  <c r="BH336"/>
  <c r="BG336"/>
  <c r="BF336"/>
  <c r="T336"/>
  <c r="R336"/>
  <c r="P336"/>
  <c r="BI335"/>
  <c r="BH335"/>
  <c r="BG335"/>
  <c r="BF335"/>
  <c r="T335"/>
  <c r="R335"/>
  <c r="P335"/>
  <c r="BI333"/>
  <c r="BH333"/>
  <c r="BG333"/>
  <c r="BF333"/>
  <c r="T333"/>
  <c r="R333"/>
  <c r="P333"/>
  <c r="BI332"/>
  <c r="BH332"/>
  <c r="BG332"/>
  <c r="BF332"/>
  <c r="T332"/>
  <c r="R332"/>
  <c r="P332"/>
  <c r="BI330"/>
  <c r="BH330"/>
  <c r="BG330"/>
  <c r="BF330"/>
  <c r="T330"/>
  <c r="R330"/>
  <c r="P330"/>
  <c r="BI328"/>
  <c r="BH328"/>
  <c r="BG328"/>
  <c r="BF328"/>
  <c r="T328"/>
  <c r="R328"/>
  <c r="P328"/>
  <c r="BI325"/>
  <c r="BH325"/>
  <c r="BG325"/>
  <c r="BF325"/>
  <c r="T325"/>
  <c r="R325"/>
  <c r="P325"/>
  <c r="BI321"/>
  <c r="BH321"/>
  <c r="BG321"/>
  <c r="BF321"/>
  <c r="T321"/>
  <c r="T320"/>
  <c r="R321"/>
  <c r="R320"/>
  <c r="P321"/>
  <c r="P320"/>
  <c r="BI318"/>
  <c r="BH318"/>
  <c r="BG318"/>
  <c r="BF318"/>
  <c r="T318"/>
  <c r="R318"/>
  <c r="P318"/>
  <c r="BI315"/>
  <c r="BH315"/>
  <c r="BG315"/>
  <c r="BF315"/>
  <c r="T315"/>
  <c r="R315"/>
  <c r="P315"/>
  <c r="BI312"/>
  <c r="BH312"/>
  <c r="BG312"/>
  <c r="BF312"/>
  <c r="T312"/>
  <c r="R312"/>
  <c r="P312"/>
  <c r="BI309"/>
  <c r="BH309"/>
  <c r="BG309"/>
  <c r="BF309"/>
  <c r="T309"/>
  <c r="R309"/>
  <c r="P309"/>
  <c r="BI306"/>
  <c r="BH306"/>
  <c r="BG306"/>
  <c r="BF306"/>
  <c r="T306"/>
  <c r="R306"/>
  <c r="P306"/>
  <c r="BI303"/>
  <c r="BH303"/>
  <c r="BG303"/>
  <c r="BF303"/>
  <c r="T303"/>
  <c r="R303"/>
  <c r="P303"/>
  <c r="BI300"/>
  <c r="BH300"/>
  <c r="BG300"/>
  <c r="BF300"/>
  <c r="T300"/>
  <c r="R300"/>
  <c r="P300"/>
  <c r="BI298"/>
  <c r="BH298"/>
  <c r="BG298"/>
  <c r="BF298"/>
  <c r="T298"/>
  <c r="R298"/>
  <c r="P298"/>
  <c r="BI295"/>
  <c r="BH295"/>
  <c r="BG295"/>
  <c r="BF295"/>
  <c r="T295"/>
  <c r="R295"/>
  <c r="P295"/>
  <c r="BI292"/>
  <c r="BH292"/>
  <c r="BG292"/>
  <c r="BF292"/>
  <c r="T292"/>
  <c r="R292"/>
  <c r="P292"/>
  <c r="BI289"/>
  <c r="BH289"/>
  <c r="BG289"/>
  <c r="BF289"/>
  <c r="T289"/>
  <c r="R289"/>
  <c r="P289"/>
  <c r="BI286"/>
  <c r="BH286"/>
  <c r="BG286"/>
  <c r="BF286"/>
  <c r="T286"/>
  <c r="R286"/>
  <c r="P286"/>
  <c r="BI283"/>
  <c r="BH283"/>
  <c r="BG283"/>
  <c r="BF283"/>
  <c r="T283"/>
  <c r="R283"/>
  <c r="P283"/>
  <c r="BI280"/>
  <c r="BH280"/>
  <c r="BG280"/>
  <c r="BF280"/>
  <c r="T280"/>
  <c r="R280"/>
  <c r="P280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68"/>
  <c r="BH268"/>
  <c r="BG268"/>
  <c r="BF268"/>
  <c r="T268"/>
  <c r="R268"/>
  <c r="P268"/>
  <c r="BI265"/>
  <c r="BH265"/>
  <c r="BG265"/>
  <c r="BF265"/>
  <c r="T265"/>
  <c r="R265"/>
  <c r="P265"/>
  <c r="BI262"/>
  <c r="BH262"/>
  <c r="BG262"/>
  <c r="BF262"/>
  <c r="T262"/>
  <c r="R262"/>
  <c r="P262"/>
  <c r="BI259"/>
  <c r="BH259"/>
  <c r="BG259"/>
  <c r="BF259"/>
  <c r="T259"/>
  <c r="R259"/>
  <c r="P259"/>
  <c r="BI256"/>
  <c r="BH256"/>
  <c r="BG256"/>
  <c r="BF256"/>
  <c r="T256"/>
  <c r="R256"/>
  <c r="P256"/>
  <c r="BI254"/>
  <c r="BH254"/>
  <c r="BG254"/>
  <c r="BF254"/>
  <c r="T254"/>
  <c r="R254"/>
  <c r="P254"/>
  <c r="BI251"/>
  <c r="BH251"/>
  <c r="BG251"/>
  <c r="BF251"/>
  <c r="T251"/>
  <c r="R251"/>
  <c r="P251"/>
  <c r="BI247"/>
  <c r="BH247"/>
  <c r="BG247"/>
  <c r="BF247"/>
  <c r="T247"/>
  <c r="T246"/>
  <c r="R247"/>
  <c r="R246"/>
  <c r="P247"/>
  <c r="P246"/>
  <c r="BI244"/>
  <c r="BH244"/>
  <c r="BG244"/>
  <c r="BF244"/>
  <c r="T244"/>
  <c r="R244"/>
  <c r="P244"/>
  <c r="BI242"/>
  <c r="BH242"/>
  <c r="BG242"/>
  <c r="BF242"/>
  <c r="T242"/>
  <c r="R242"/>
  <c r="P242"/>
  <c r="BI239"/>
  <c r="BH239"/>
  <c r="BG239"/>
  <c r="BF239"/>
  <c r="T239"/>
  <c r="R239"/>
  <c r="P239"/>
  <c r="BI235"/>
  <c r="BH235"/>
  <c r="BG235"/>
  <c r="BF235"/>
  <c r="T235"/>
  <c r="R235"/>
  <c r="P235"/>
  <c r="BI232"/>
  <c r="BH232"/>
  <c r="BG232"/>
  <c r="BF232"/>
  <c r="T232"/>
  <c r="R232"/>
  <c r="P232"/>
  <c r="BI230"/>
  <c r="BH230"/>
  <c r="BG230"/>
  <c r="BF230"/>
  <c r="T230"/>
  <c r="R230"/>
  <c r="P230"/>
  <c r="BI227"/>
  <c r="BH227"/>
  <c r="BG227"/>
  <c r="BF227"/>
  <c r="T227"/>
  <c r="R227"/>
  <c r="P227"/>
  <c r="BI224"/>
  <c r="BH224"/>
  <c r="BG224"/>
  <c r="BF224"/>
  <c r="T224"/>
  <c r="R224"/>
  <c r="P224"/>
  <c r="BI219"/>
  <c r="BH219"/>
  <c r="BG219"/>
  <c r="BF219"/>
  <c r="T219"/>
  <c r="R219"/>
  <c r="P219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5"/>
  <c r="BH205"/>
  <c r="BG205"/>
  <c r="BF205"/>
  <c r="T205"/>
  <c r="R205"/>
  <c r="P205"/>
  <c r="BI201"/>
  <c r="BH201"/>
  <c r="BG201"/>
  <c r="BF201"/>
  <c r="T201"/>
  <c r="R201"/>
  <c r="P201"/>
  <c r="BI198"/>
  <c r="BH198"/>
  <c r="BG198"/>
  <c r="BF198"/>
  <c r="T198"/>
  <c r="R198"/>
  <c r="P198"/>
  <c r="BI195"/>
  <c r="BH195"/>
  <c r="BG195"/>
  <c r="BF195"/>
  <c r="T195"/>
  <c r="R195"/>
  <c r="P195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J127"/>
  <c r="J126"/>
  <c r="F126"/>
  <c r="F124"/>
  <c r="E122"/>
  <c r="J94"/>
  <c r="J93"/>
  <c r="F93"/>
  <c r="F91"/>
  <c r="E89"/>
  <c r="J20"/>
  <c r="E20"/>
  <c r="F127"/>
  <c r="J19"/>
  <c r="J14"/>
  <c r="J124"/>
  <c r="E7"/>
  <c r="E85"/>
  <c i="6" r="J39"/>
  <c r="J38"/>
  <c i="1" r="AY101"/>
  <c i="6" r="J37"/>
  <c i="1" r="AX101"/>
  <c i="6" r="BI163"/>
  <c r="BH163"/>
  <c r="BG163"/>
  <c r="BF163"/>
  <c r="T163"/>
  <c r="T162"/>
  <c r="R163"/>
  <c r="R162"/>
  <c r="P163"/>
  <c r="P162"/>
  <c r="BI159"/>
  <c r="BH159"/>
  <c r="BG159"/>
  <c r="BF159"/>
  <c r="T159"/>
  <c r="T158"/>
  <c r="R159"/>
  <c r="R158"/>
  <c r="P159"/>
  <c r="P158"/>
  <c r="BI155"/>
  <c r="BH155"/>
  <c r="BG155"/>
  <c r="BF155"/>
  <c r="T155"/>
  <c r="R155"/>
  <c r="P155"/>
  <c r="BI152"/>
  <c r="BH152"/>
  <c r="BG152"/>
  <c r="BF152"/>
  <c r="T152"/>
  <c r="R152"/>
  <c r="P152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J123"/>
  <c r="J122"/>
  <c r="F122"/>
  <c r="F120"/>
  <c r="E118"/>
  <c r="J94"/>
  <c r="J93"/>
  <c r="F93"/>
  <c r="F91"/>
  <c r="E89"/>
  <c r="J20"/>
  <c r="E20"/>
  <c r="F123"/>
  <c r="J19"/>
  <c r="J14"/>
  <c r="J120"/>
  <c r="E7"/>
  <c r="E114"/>
  <c i="5" r="J39"/>
  <c r="J38"/>
  <c i="1" r="AY99"/>
  <c i="5" r="J37"/>
  <c i="1" r="AX99"/>
  <c i="5"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J118"/>
  <c r="J117"/>
  <c r="F117"/>
  <c r="F115"/>
  <c r="E113"/>
  <c r="J94"/>
  <c r="J93"/>
  <c r="F93"/>
  <c r="F91"/>
  <c r="E89"/>
  <c r="J20"/>
  <c r="E20"/>
  <c r="F118"/>
  <c r="J19"/>
  <c r="J14"/>
  <c r="J91"/>
  <c r="E7"/>
  <c r="E109"/>
  <c i="4" r="J39"/>
  <c r="J38"/>
  <c i="1" r="AY98"/>
  <c i="4" r="J37"/>
  <c i="1" r="AX98"/>
  <c i="4" r="BI295"/>
  <c r="BH295"/>
  <c r="BG295"/>
  <c r="BF295"/>
  <c r="T295"/>
  <c r="R295"/>
  <c r="P295"/>
  <c r="BI293"/>
  <c r="BH293"/>
  <c r="BG293"/>
  <c r="BF293"/>
  <c r="T293"/>
  <c r="R293"/>
  <c r="P293"/>
  <c r="BI292"/>
  <c r="BH292"/>
  <c r="BG292"/>
  <c r="BF292"/>
  <c r="T292"/>
  <c r="R292"/>
  <c r="P292"/>
  <c r="BI289"/>
  <c r="BH289"/>
  <c r="BG289"/>
  <c r="BF289"/>
  <c r="T289"/>
  <c r="R289"/>
  <c r="P289"/>
  <c r="BI286"/>
  <c r="BH286"/>
  <c r="BG286"/>
  <c r="BF286"/>
  <c r="T286"/>
  <c r="R286"/>
  <c r="P286"/>
  <c r="BI283"/>
  <c r="BH283"/>
  <c r="BG283"/>
  <c r="BF283"/>
  <c r="T283"/>
  <c r="R283"/>
  <c r="P283"/>
  <c r="BI280"/>
  <c r="BH280"/>
  <c r="BG280"/>
  <c r="BF280"/>
  <c r="T280"/>
  <c r="R280"/>
  <c r="P280"/>
  <c r="BI278"/>
  <c r="BH278"/>
  <c r="BG278"/>
  <c r="BF278"/>
  <c r="T278"/>
  <c r="R278"/>
  <c r="P278"/>
  <c r="BI276"/>
  <c r="BH276"/>
  <c r="BG276"/>
  <c r="BF276"/>
  <c r="T276"/>
  <c r="R276"/>
  <c r="P276"/>
  <c r="BI275"/>
  <c r="BH275"/>
  <c r="BG275"/>
  <c r="BF275"/>
  <c r="T275"/>
  <c r="R275"/>
  <c r="P275"/>
  <c r="BI273"/>
  <c r="BH273"/>
  <c r="BG273"/>
  <c r="BF273"/>
  <c r="T273"/>
  <c r="R273"/>
  <c r="P273"/>
  <c r="BI271"/>
  <c r="BH271"/>
  <c r="BG271"/>
  <c r="BF271"/>
  <c r="T271"/>
  <c r="R271"/>
  <c r="P271"/>
  <c r="BI270"/>
  <c r="BH270"/>
  <c r="BG270"/>
  <c r="BF270"/>
  <c r="T270"/>
  <c r="R270"/>
  <c r="P270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4"/>
  <c r="BH264"/>
  <c r="BG264"/>
  <c r="BF264"/>
  <c r="T264"/>
  <c r="R264"/>
  <c r="P264"/>
  <c r="BI261"/>
  <c r="BH261"/>
  <c r="BG261"/>
  <c r="BF261"/>
  <c r="T261"/>
  <c r="R261"/>
  <c r="P261"/>
  <c r="BI259"/>
  <c r="BH259"/>
  <c r="BG259"/>
  <c r="BF259"/>
  <c r="T259"/>
  <c r="R259"/>
  <c r="P259"/>
  <c r="BI257"/>
  <c r="BH257"/>
  <c r="BG257"/>
  <c r="BF257"/>
  <c r="T257"/>
  <c r="R257"/>
  <c r="P257"/>
  <c r="BI255"/>
  <c r="BH255"/>
  <c r="BG255"/>
  <c r="BF255"/>
  <c r="T255"/>
  <c r="R255"/>
  <c r="P255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4"/>
  <c r="BH194"/>
  <c r="BG194"/>
  <c r="BF194"/>
  <c r="T194"/>
  <c r="T193"/>
  <c r="R194"/>
  <c r="R193"/>
  <c r="P194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4"/>
  <c r="BH184"/>
  <c r="BG184"/>
  <c r="BF184"/>
  <c r="T184"/>
  <c r="R184"/>
  <c r="P184"/>
  <c r="BI182"/>
  <c r="BH182"/>
  <c r="BG182"/>
  <c r="BF182"/>
  <c r="T182"/>
  <c r="R182"/>
  <c r="P182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2"/>
  <c r="BH172"/>
  <c r="BG172"/>
  <c r="BF172"/>
  <c r="T172"/>
  <c r="R172"/>
  <c r="P172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3"/>
  <c r="BH153"/>
  <c r="BG153"/>
  <c r="BF153"/>
  <c r="T153"/>
  <c r="R153"/>
  <c r="P153"/>
  <c r="BI150"/>
  <c r="BH150"/>
  <c r="BG150"/>
  <c r="BF150"/>
  <c r="T150"/>
  <c r="R150"/>
  <c r="P150"/>
  <c r="BI148"/>
  <c r="BH148"/>
  <c r="BG148"/>
  <c r="BF148"/>
  <c r="T148"/>
  <c r="R148"/>
  <c r="P148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J127"/>
  <c r="J126"/>
  <c r="F126"/>
  <c r="F124"/>
  <c r="E122"/>
  <c r="J94"/>
  <c r="J93"/>
  <c r="F93"/>
  <c r="F91"/>
  <c r="E89"/>
  <c r="J20"/>
  <c r="E20"/>
  <c r="F127"/>
  <c r="J19"/>
  <c r="J14"/>
  <c r="J124"/>
  <c r="E7"/>
  <c r="E118"/>
  <c i="3" r="J251"/>
  <c r="J187"/>
  <c r="J39"/>
  <c r="J38"/>
  <c i="1" r="AY97"/>
  <c i="3" r="J37"/>
  <c i="1" r="AX97"/>
  <c i="3" r="BI277"/>
  <c r="BH277"/>
  <c r="BG277"/>
  <c r="BF277"/>
  <c r="T277"/>
  <c r="T276"/>
  <c r="R277"/>
  <c r="R276"/>
  <c r="P277"/>
  <c r="P276"/>
  <c r="BI275"/>
  <c r="BH275"/>
  <c r="BG275"/>
  <c r="BF275"/>
  <c r="T275"/>
  <c r="T274"/>
  <c r="R275"/>
  <c r="R274"/>
  <c r="P275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69"/>
  <c r="BH269"/>
  <c r="BG269"/>
  <c r="BF269"/>
  <c r="T269"/>
  <c r="R269"/>
  <c r="P269"/>
  <c r="BI268"/>
  <c r="BH268"/>
  <c r="BG268"/>
  <c r="BF268"/>
  <c r="T268"/>
  <c r="R268"/>
  <c r="P268"/>
  <c r="BI266"/>
  <c r="BH266"/>
  <c r="BG266"/>
  <c r="BF266"/>
  <c r="T266"/>
  <c r="T265"/>
  <c r="R266"/>
  <c r="R265"/>
  <c r="P266"/>
  <c r="P265"/>
  <c r="BI264"/>
  <c r="BH264"/>
  <c r="BG264"/>
  <c r="BF264"/>
  <c r="T264"/>
  <c r="T263"/>
  <c r="R264"/>
  <c r="R263"/>
  <c r="P264"/>
  <c r="P263"/>
  <c r="BI262"/>
  <c r="BH262"/>
  <c r="BG262"/>
  <c r="BF262"/>
  <c r="T262"/>
  <c r="R262"/>
  <c r="P262"/>
  <c r="BI261"/>
  <c r="BH261"/>
  <c r="BG261"/>
  <c r="BF261"/>
  <c r="T261"/>
  <c r="R261"/>
  <c r="P261"/>
  <c r="BI259"/>
  <c r="BH259"/>
  <c r="BG259"/>
  <c r="BF259"/>
  <c r="T259"/>
  <c r="R259"/>
  <c r="P259"/>
  <c r="BI258"/>
  <c r="BH258"/>
  <c r="BG258"/>
  <c r="BF258"/>
  <c r="T258"/>
  <c r="R258"/>
  <c r="P258"/>
  <c r="BI256"/>
  <c r="BH256"/>
  <c r="BG256"/>
  <c r="BF256"/>
  <c r="T256"/>
  <c r="T255"/>
  <c r="R256"/>
  <c r="R255"/>
  <c r="P256"/>
  <c r="P255"/>
  <c r="BI254"/>
  <c r="BH254"/>
  <c r="BG254"/>
  <c r="BF254"/>
  <c r="T254"/>
  <c r="T253"/>
  <c r="R254"/>
  <c r="R253"/>
  <c r="P254"/>
  <c r="P253"/>
  <c r="J127"/>
  <c r="BI250"/>
  <c r="BH250"/>
  <c r="BG250"/>
  <c r="BF250"/>
  <c r="T250"/>
  <c r="T249"/>
  <c r="R250"/>
  <c r="R249"/>
  <c r="P250"/>
  <c r="P249"/>
  <c r="BI248"/>
  <c r="BH248"/>
  <c r="BG248"/>
  <c r="BF248"/>
  <c r="T248"/>
  <c r="T247"/>
  <c r="R248"/>
  <c r="R247"/>
  <c r="P248"/>
  <c r="P247"/>
  <c r="BI246"/>
  <c r="BH246"/>
  <c r="BG246"/>
  <c r="BF246"/>
  <c r="T246"/>
  <c r="T245"/>
  <c r="R246"/>
  <c r="R245"/>
  <c r="P246"/>
  <c r="P245"/>
  <c r="BI244"/>
  <c r="BH244"/>
  <c r="BG244"/>
  <c r="BF244"/>
  <c r="T244"/>
  <c r="T243"/>
  <c r="R244"/>
  <c r="R243"/>
  <c r="P244"/>
  <c r="P243"/>
  <c r="BI242"/>
  <c r="BH242"/>
  <c r="BG242"/>
  <c r="BF242"/>
  <c r="T242"/>
  <c r="T241"/>
  <c r="R242"/>
  <c r="R241"/>
  <c r="P242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6"/>
  <c r="BH236"/>
  <c r="BG236"/>
  <c r="BF236"/>
  <c r="T236"/>
  <c r="T235"/>
  <c r="R236"/>
  <c r="R235"/>
  <c r="P236"/>
  <c r="P235"/>
  <c r="BI234"/>
  <c r="BH234"/>
  <c r="BG234"/>
  <c r="BF234"/>
  <c r="T234"/>
  <c r="T233"/>
  <c r="R234"/>
  <c r="R233"/>
  <c r="P234"/>
  <c r="P233"/>
  <c r="BI232"/>
  <c r="BH232"/>
  <c r="BG232"/>
  <c r="BF232"/>
  <c r="T232"/>
  <c r="R232"/>
  <c r="P232"/>
  <c r="BI231"/>
  <c r="BH231"/>
  <c r="BG231"/>
  <c r="BF231"/>
  <c r="T231"/>
  <c r="R231"/>
  <c r="P231"/>
  <c r="BI229"/>
  <c r="BH229"/>
  <c r="BG229"/>
  <c r="BF229"/>
  <c r="T229"/>
  <c r="R229"/>
  <c r="P229"/>
  <c r="BI228"/>
  <c r="BH228"/>
  <c r="BG228"/>
  <c r="BF228"/>
  <c r="T228"/>
  <c r="R228"/>
  <c r="P228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1"/>
  <c r="BH221"/>
  <c r="BG221"/>
  <c r="BF221"/>
  <c r="T221"/>
  <c r="R221"/>
  <c r="P221"/>
  <c r="BI220"/>
  <c r="BH220"/>
  <c r="BG220"/>
  <c r="BF220"/>
  <c r="T220"/>
  <c r="R220"/>
  <c r="P220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3"/>
  <c r="BH213"/>
  <c r="BG213"/>
  <c r="BF213"/>
  <c r="T213"/>
  <c r="T212"/>
  <c r="R213"/>
  <c r="R212"/>
  <c r="P213"/>
  <c r="P212"/>
  <c r="BI211"/>
  <c r="BH211"/>
  <c r="BG211"/>
  <c r="BF211"/>
  <c r="T211"/>
  <c r="T210"/>
  <c r="R211"/>
  <c r="R210"/>
  <c r="P211"/>
  <c r="P210"/>
  <c r="BI209"/>
  <c r="BH209"/>
  <c r="BG209"/>
  <c r="BF209"/>
  <c r="T209"/>
  <c r="T208"/>
  <c r="R209"/>
  <c r="R208"/>
  <c r="P209"/>
  <c r="P208"/>
  <c r="BI207"/>
  <c r="BH207"/>
  <c r="BG207"/>
  <c r="BF207"/>
  <c r="T207"/>
  <c r="R207"/>
  <c r="P207"/>
  <c r="BI206"/>
  <c r="BH206"/>
  <c r="BG206"/>
  <c r="BF206"/>
  <c r="T206"/>
  <c r="R206"/>
  <c r="P206"/>
  <c r="BI204"/>
  <c r="BH204"/>
  <c r="BG204"/>
  <c r="BF204"/>
  <c r="T204"/>
  <c r="T203"/>
  <c r="R204"/>
  <c r="R203"/>
  <c r="P204"/>
  <c r="P203"/>
  <c r="BI202"/>
  <c r="BH202"/>
  <c r="BG202"/>
  <c r="BF202"/>
  <c r="T202"/>
  <c r="R202"/>
  <c r="P202"/>
  <c r="BI201"/>
  <c r="BH201"/>
  <c r="BG201"/>
  <c r="BF201"/>
  <c r="T201"/>
  <c r="R201"/>
  <c r="P201"/>
  <c r="BI199"/>
  <c r="BH199"/>
  <c r="BG199"/>
  <c r="BF199"/>
  <c r="T199"/>
  <c r="T198"/>
  <c r="R199"/>
  <c r="R198"/>
  <c r="P199"/>
  <c r="P198"/>
  <c r="BI197"/>
  <c r="BH197"/>
  <c r="BG197"/>
  <c r="BF197"/>
  <c r="T197"/>
  <c r="R197"/>
  <c r="P197"/>
  <c r="BI196"/>
  <c r="BH196"/>
  <c r="BG196"/>
  <c r="BF196"/>
  <c r="T196"/>
  <c r="R196"/>
  <c r="P196"/>
  <c r="BI194"/>
  <c r="BH194"/>
  <c r="BG194"/>
  <c r="BF194"/>
  <c r="T194"/>
  <c r="T193"/>
  <c r="R194"/>
  <c r="R193"/>
  <c r="P194"/>
  <c r="P193"/>
  <c r="BI192"/>
  <c r="BH192"/>
  <c r="BG192"/>
  <c r="BF192"/>
  <c r="T192"/>
  <c r="R192"/>
  <c r="P192"/>
  <c r="BI191"/>
  <c r="BH191"/>
  <c r="BG191"/>
  <c r="BF191"/>
  <c r="T191"/>
  <c r="R191"/>
  <c r="P191"/>
  <c r="BI189"/>
  <c r="BH189"/>
  <c r="BG189"/>
  <c r="BF189"/>
  <c r="T189"/>
  <c r="R189"/>
  <c r="P189"/>
  <c r="J102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J157"/>
  <c r="J156"/>
  <c r="F156"/>
  <c r="F154"/>
  <c r="E152"/>
  <c r="J94"/>
  <c r="J93"/>
  <c r="F93"/>
  <c r="F91"/>
  <c r="E89"/>
  <c r="J20"/>
  <c r="E20"/>
  <c r="F157"/>
  <c r="J19"/>
  <c r="J14"/>
  <c r="J154"/>
  <c r="E7"/>
  <c r="E148"/>
  <c i="2" r="T483"/>
  <c r="R483"/>
  <c r="P483"/>
  <c r="BK483"/>
  <c r="J483"/>
  <c r="J111"/>
  <c r="J467"/>
  <c r="J325"/>
  <c r="J39"/>
  <c r="J38"/>
  <c i="1" r="AY96"/>
  <c i="2" r="J37"/>
  <c i="1" r="AX96"/>
  <c i="2" r="BI874"/>
  <c r="BH874"/>
  <c r="BG874"/>
  <c r="BF874"/>
  <c r="T874"/>
  <c r="R874"/>
  <c r="P874"/>
  <c r="BI871"/>
  <c r="BH871"/>
  <c r="BG871"/>
  <c r="BF871"/>
  <c r="T871"/>
  <c r="R871"/>
  <c r="P871"/>
  <c r="BI857"/>
  <c r="BH857"/>
  <c r="BG857"/>
  <c r="BF857"/>
  <c r="T857"/>
  <c r="R857"/>
  <c r="P857"/>
  <c r="BI852"/>
  <c r="BH852"/>
  <c r="BG852"/>
  <c r="BF852"/>
  <c r="T852"/>
  <c r="R852"/>
  <c r="P852"/>
  <c r="BI846"/>
  <c r="BH846"/>
  <c r="BG846"/>
  <c r="BF846"/>
  <c r="T846"/>
  <c r="R846"/>
  <c r="P846"/>
  <c r="BI837"/>
  <c r="BH837"/>
  <c r="BG837"/>
  <c r="BF837"/>
  <c r="T837"/>
  <c r="T836"/>
  <c r="R837"/>
  <c r="R836"/>
  <c r="P837"/>
  <c r="P836"/>
  <c r="BI834"/>
  <c r="BH834"/>
  <c r="BG834"/>
  <c r="BF834"/>
  <c r="T834"/>
  <c r="R834"/>
  <c r="P834"/>
  <c r="BI832"/>
  <c r="BH832"/>
  <c r="BG832"/>
  <c r="BF832"/>
  <c r="T832"/>
  <c r="R832"/>
  <c r="P832"/>
  <c r="BI827"/>
  <c r="BH827"/>
  <c r="BG827"/>
  <c r="BF827"/>
  <c r="T827"/>
  <c r="R827"/>
  <c r="P827"/>
  <c r="BI824"/>
  <c r="BH824"/>
  <c r="BG824"/>
  <c r="BF824"/>
  <c r="T824"/>
  <c r="R824"/>
  <c r="P824"/>
  <c r="BI816"/>
  <c r="BH816"/>
  <c r="BG816"/>
  <c r="BF816"/>
  <c r="T816"/>
  <c r="R816"/>
  <c r="P816"/>
  <c r="BI813"/>
  <c r="BH813"/>
  <c r="BG813"/>
  <c r="BF813"/>
  <c r="T813"/>
  <c r="R813"/>
  <c r="P813"/>
  <c r="BI811"/>
  <c r="BH811"/>
  <c r="BG811"/>
  <c r="BF811"/>
  <c r="T811"/>
  <c r="R811"/>
  <c r="P811"/>
  <c r="BI804"/>
  <c r="BH804"/>
  <c r="BG804"/>
  <c r="BF804"/>
  <c r="T804"/>
  <c r="R804"/>
  <c r="P804"/>
  <c r="BI801"/>
  <c r="BH801"/>
  <c r="BG801"/>
  <c r="BF801"/>
  <c r="T801"/>
  <c r="R801"/>
  <c r="P801"/>
  <c r="BI792"/>
  <c r="BH792"/>
  <c r="BG792"/>
  <c r="BF792"/>
  <c r="T792"/>
  <c r="R792"/>
  <c r="P792"/>
  <c r="BI790"/>
  <c r="BH790"/>
  <c r="BG790"/>
  <c r="BF790"/>
  <c r="T790"/>
  <c r="R790"/>
  <c r="P790"/>
  <c r="BI788"/>
  <c r="BH788"/>
  <c r="BG788"/>
  <c r="BF788"/>
  <c r="T788"/>
  <c r="R788"/>
  <c r="P788"/>
  <c r="BI786"/>
  <c r="BH786"/>
  <c r="BG786"/>
  <c r="BF786"/>
  <c r="T786"/>
  <c r="R786"/>
  <c r="P786"/>
  <c r="BI783"/>
  <c r="BH783"/>
  <c r="BG783"/>
  <c r="BF783"/>
  <c r="T783"/>
  <c r="R783"/>
  <c r="P783"/>
  <c r="BI782"/>
  <c r="BH782"/>
  <c r="BG782"/>
  <c r="BF782"/>
  <c r="T782"/>
  <c r="R782"/>
  <c r="P782"/>
  <c r="BI779"/>
  <c r="BH779"/>
  <c r="BG779"/>
  <c r="BF779"/>
  <c r="T779"/>
  <c r="R779"/>
  <c r="P779"/>
  <c r="BI778"/>
  <c r="BH778"/>
  <c r="BG778"/>
  <c r="BF778"/>
  <c r="T778"/>
  <c r="R778"/>
  <c r="P778"/>
  <c r="BI777"/>
  <c r="BH777"/>
  <c r="BG777"/>
  <c r="BF777"/>
  <c r="T777"/>
  <c r="R777"/>
  <c r="P777"/>
  <c r="BI774"/>
  <c r="BH774"/>
  <c r="BG774"/>
  <c r="BF774"/>
  <c r="T774"/>
  <c r="R774"/>
  <c r="P774"/>
  <c r="BI769"/>
  <c r="BH769"/>
  <c r="BG769"/>
  <c r="BF769"/>
  <c r="T769"/>
  <c r="R769"/>
  <c r="P769"/>
  <c r="BI764"/>
  <c r="BH764"/>
  <c r="BG764"/>
  <c r="BF764"/>
  <c r="T764"/>
  <c r="R764"/>
  <c r="P764"/>
  <c r="BI758"/>
  <c r="BH758"/>
  <c r="BG758"/>
  <c r="BF758"/>
  <c r="T758"/>
  <c r="R758"/>
  <c r="P758"/>
  <c r="BI755"/>
  <c r="BH755"/>
  <c r="BG755"/>
  <c r="BF755"/>
  <c r="T755"/>
  <c r="R755"/>
  <c r="P755"/>
  <c r="BI754"/>
  <c r="BH754"/>
  <c r="BG754"/>
  <c r="BF754"/>
  <c r="T754"/>
  <c r="R754"/>
  <c r="P754"/>
  <c r="BI753"/>
  <c r="BH753"/>
  <c r="BG753"/>
  <c r="BF753"/>
  <c r="T753"/>
  <c r="R753"/>
  <c r="P753"/>
  <c r="BI750"/>
  <c r="BH750"/>
  <c r="BG750"/>
  <c r="BF750"/>
  <c r="T750"/>
  <c r="R750"/>
  <c r="P750"/>
  <c r="BI744"/>
  <c r="BH744"/>
  <c r="BG744"/>
  <c r="BF744"/>
  <c r="T744"/>
  <c r="R744"/>
  <c r="P744"/>
  <c r="BI739"/>
  <c r="BH739"/>
  <c r="BG739"/>
  <c r="BF739"/>
  <c r="T739"/>
  <c r="R739"/>
  <c r="P739"/>
  <c r="BI736"/>
  <c r="BH736"/>
  <c r="BG736"/>
  <c r="BF736"/>
  <c r="T736"/>
  <c r="R736"/>
  <c r="P736"/>
  <c r="BI732"/>
  <c r="BH732"/>
  <c r="BG732"/>
  <c r="BF732"/>
  <c r="T732"/>
  <c r="R732"/>
  <c r="P732"/>
  <c r="BI727"/>
  <c r="BH727"/>
  <c r="BG727"/>
  <c r="BF727"/>
  <c r="T727"/>
  <c r="R727"/>
  <c r="P727"/>
  <c r="BI722"/>
  <c r="BH722"/>
  <c r="BG722"/>
  <c r="BF722"/>
  <c r="T722"/>
  <c r="R722"/>
  <c r="P722"/>
  <c r="BI714"/>
  <c r="BH714"/>
  <c r="BG714"/>
  <c r="BF714"/>
  <c r="T714"/>
  <c r="R714"/>
  <c r="P714"/>
  <c r="BI712"/>
  <c r="BH712"/>
  <c r="BG712"/>
  <c r="BF712"/>
  <c r="T712"/>
  <c r="R712"/>
  <c r="P712"/>
  <c r="BI704"/>
  <c r="BH704"/>
  <c r="BG704"/>
  <c r="BF704"/>
  <c r="T704"/>
  <c r="R704"/>
  <c r="P704"/>
  <c r="BI701"/>
  <c r="BH701"/>
  <c r="BG701"/>
  <c r="BF701"/>
  <c r="T701"/>
  <c r="R701"/>
  <c r="P701"/>
  <c r="BI699"/>
  <c r="BH699"/>
  <c r="BG699"/>
  <c r="BF699"/>
  <c r="T699"/>
  <c r="R699"/>
  <c r="P699"/>
  <c r="BI696"/>
  <c r="BH696"/>
  <c r="BG696"/>
  <c r="BF696"/>
  <c r="T696"/>
  <c r="R696"/>
  <c r="P696"/>
  <c r="BI694"/>
  <c r="BH694"/>
  <c r="BG694"/>
  <c r="BF694"/>
  <c r="T694"/>
  <c r="R694"/>
  <c r="P694"/>
  <c r="BI692"/>
  <c r="BH692"/>
  <c r="BG692"/>
  <c r="BF692"/>
  <c r="T692"/>
  <c r="R692"/>
  <c r="P692"/>
  <c r="BI690"/>
  <c r="BH690"/>
  <c r="BG690"/>
  <c r="BF690"/>
  <c r="T690"/>
  <c r="R690"/>
  <c r="P690"/>
  <c r="BI688"/>
  <c r="BH688"/>
  <c r="BG688"/>
  <c r="BF688"/>
  <c r="T688"/>
  <c r="R688"/>
  <c r="P688"/>
  <c r="BI686"/>
  <c r="BH686"/>
  <c r="BG686"/>
  <c r="BF686"/>
  <c r="T686"/>
  <c r="R686"/>
  <c r="P686"/>
  <c r="BI685"/>
  <c r="BH685"/>
  <c r="BG685"/>
  <c r="BF685"/>
  <c r="T685"/>
  <c r="R685"/>
  <c r="P685"/>
  <c r="BI684"/>
  <c r="BH684"/>
  <c r="BG684"/>
  <c r="BF684"/>
  <c r="T684"/>
  <c r="R684"/>
  <c r="P684"/>
  <c r="BI683"/>
  <c r="BH683"/>
  <c r="BG683"/>
  <c r="BF683"/>
  <c r="T683"/>
  <c r="R683"/>
  <c r="P683"/>
  <c r="BI682"/>
  <c r="BH682"/>
  <c r="BG682"/>
  <c r="BF682"/>
  <c r="T682"/>
  <c r="R682"/>
  <c r="P682"/>
  <c r="BI681"/>
  <c r="BH681"/>
  <c r="BG681"/>
  <c r="BF681"/>
  <c r="T681"/>
  <c r="R681"/>
  <c r="P681"/>
  <c r="BI680"/>
  <c r="BH680"/>
  <c r="BG680"/>
  <c r="BF680"/>
  <c r="T680"/>
  <c r="R680"/>
  <c r="P680"/>
  <c r="BI677"/>
  <c r="BH677"/>
  <c r="BG677"/>
  <c r="BF677"/>
  <c r="T677"/>
  <c r="R677"/>
  <c r="P677"/>
  <c r="BI672"/>
  <c r="BH672"/>
  <c r="BG672"/>
  <c r="BF672"/>
  <c r="T672"/>
  <c r="R672"/>
  <c r="P672"/>
  <c r="BI663"/>
  <c r="BH663"/>
  <c r="BG663"/>
  <c r="BF663"/>
  <c r="T663"/>
  <c r="R663"/>
  <c r="P663"/>
  <c r="BI660"/>
  <c r="BH660"/>
  <c r="BG660"/>
  <c r="BF660"/>
  <c r="T660"/>
  <c r="R660"/>
  <c r="P660"/>
  <c r="BI657"/>
  <c r="BH657"/>
  <c r="BG657"/>
  <c r="BF657"/>
  <c r="T657"/>
  <c r="R657"/>
  <c r="P657"/>
  <c r="BI647"/>
  <c r="BH647"/>
  <c r="BG647"/>
  <c r="BF647"/>
  <c r="T647"/>
  <c r="R647"/>
  <c r="P647"/>
  <c r="BI644"/>
  <c r="BH644"/>
  <c r="BG644"/>
  <c r="BF644"/>
  <c r="T644"/>
  <c r="R644"/>
  <c r="P644"/>
  <c r="BI641"/>
  <c r="BH641"/>
  <c r="BG641"/>
  <c r="BF641"/>
  <c r="T641"/>
  <c r="R641"/>
  <c r="P641"/>
  <c r="BI636"/>
  <c r="BH636"/>
  <c r="BG636"/>
  <c r="BF636"/>
  <c r="T636"/>
  <c r="R636"/>
  <c r="P636"/>
  <c r="BI633"/>
  <c r="BH633"/>
  <c r="BG633"/>
  <c r="BF633"/>
  <c r="T633"/>
  <c r="R633"/>
  <c r="P633"/>
  <c r="BI628"/>
  <c r="BH628"/>
  <c r="BG628"/>
  <c r="BF628"/>
  <c r="T628"/>
  <c r="R628"/>
  <c r="P628"/>
  <c r="BI625"/>
  <c r="BH625"/>
  <c r="BG625"/>
  <c r="BF625"/>
  <c r="T625"/>
  <c r="R625"/>
  <c r="P625"/>
  <c r="BI619"/>
  <c r="BH619"/>
  <c r="BG619"/>
  <c r="BF619"/>
  <c r="T619"/>
  <c r="R619"/>
  <c r="P619"/>
  <c r="BI616"/>
  <c r="BH616"/>
  <c r="BG616"/>
  <c r="BF616"/>
  <c r="T616"/>
  <c r="R616"/>
  <c r="P616"/>
  <c r="BI610"/>
  <c r="BH610"/>
  <c r="BG610"/>
  <c r="BF610"/>
  <c r="T610"/>
  <c r="R610"/>
  <c r="P610"/>
  <c r="BI608"/>
  <c r="BH608"/>
  <c r="BG608"/>
  <c r="BF608"/>
  <c r="T608"/>
  <c r="R608"/>
  <c r="P608"/>
  <c r="BI603"/>
  <c r="BH603"/>
  <c r="BG603"/>
  <c r="BF603"/>
  <c r="T603"/>
  <c r="R603"/>
  <c r="P603"/>
  <c r="BI598"/>
  <c r="BH598"/>
  <c r="BG598"/>
  <c r="BF598"/>
  <c r="T598"/>
  <c r="R598"/>
  <c r="P598"/>
  <c r="BI595"/>
  <c r="BH595"/>
  <c r="BG595"/>
  <c r="BF595"/>
  <c r="T595"/>
  <c r="R595"/>
  <c r="P595"/>
  <c r="BI590"/>
  <c r="BH590"/>
  <c r="BG590"/>
  <c r="BF590"/>
  <c r="T590"/>
  <c r="R590"/>
  <c r="P590"/>
  <c r="BI587"/>
  <c r="BH587"/>
  <c r="BG587"/>
  <c r="BF587"/>
  <c r="T587"/>
  <c r="R587"/>
  <c r="P587"/>
  <c r="BI582"/>
  <c r="BH582"/>
  <c r="BG582"/>
  <c r="BF582"/>
  <c r="T582"/>
  <c r="R582"/>
  <c r="P582"/>
  <c r="BI579"/>
  <c r="BH579"/>
  <c r="BG579"/>
  <c r="BF579"/>
  <c r="T579"/>
  <c r="R579"/>
  <c r="P579"/>
  <c r="BI574"/>
  <c r="BH574"/>
  <c r="BG574"/>
  <c r="BF574"/>
  <c r="T574"/>
  <c r="R574"/>
  <c r="P574"/>
  <c r="BI571"/>
  <c r="BH571"/>
  <c r="BG571"/>
  <c r="BF571"/>
  <c r="T571"/>
  <c r="R571"/>
  <c r="P571"/>
  <c r="BI566"/>
  <c r="BH566"/>
  <c r="BG566"/>
  <c r="BF566"/>
  <c r="T566"/>
  <c r="R566"/>
  <c r="P566"/>
  <c r="BI563"/>
  <c r="BH563"/>
  <c r="BG563"/>
  <c r="BF563"/>
  <c r="T563"/>
  <c r="R563"/>
  <c r="P563"/>
  <c r="BI555"/>
  <c r="BH555"/>
  <c r="BG555"/>
  <c r="BF555"/>
  <c r="T555"/>
  <c r="R555"/>
  <c r="P555"/>
  <c r="BI546"/>
  <c r="BH546"/>
  <c r="BG546"/>
  <c r="BF546"/>
  <c r="T546"/>
  <c r="R546"/>
  <c r="P546"/>
  <c r="BI543"/>
  <c r="BH543"/>
  <c r="BG543"/>
  <c r="BF543"/>
  <c r="T543"/>
  <c r="R543"/>
  <c r="P543"/>
  <c r="BI535"/>
  <c r="BH535"/>
  <c r="BG535"/>
  <c r="BF535"/>
  <c r="T535"/>
  <c r="R535"/>
  <c r="P535"/>
  <c r="BI527"/>
  <c r="BH527"/>
  <c r="BG527"/>
  <c r="BF527"/>
  <c r="T527"/>
  <c r="R527"/>
  <c r="P527"/>
  <c r="BI518"/>
  <c r="BH518"/>
  <c r="BG518"/>
  <c r="BF518"/>
  <c r="T518"/>
  <c r="R518"/>
  <c r="P518"/>
  <c r="BI515"/>
  <c r="BH515"/>
  <c r="BG515"/>
  <c r="BF515"/>
  <c r="T515"/>
  <c r="R515"/>
  <c r="P515"/>
  <c r="BI510"/>
  <c r="BH510"/>
  <c r="BG510"/>
  <c r="BF510"/>
  <c r="T510"/>
  <c r="R510"/>
  <c r="P510"/>
  <c r="BI507"/>
  <c r="BH507"/>
  <c r="BG507"/>
  <c r="BF507"/>
  <c r="T507"/>
  <c r="R507"/>
  <c r="P507"/>
  <c r="BI502"/>
  <c r="BH502"/>
  <c r="BG502"/>
  <c r="BF502"/>
  <c r="T502"/>
  <c r="R502"/>
  <c r="P502"/>
  <c r="BI498"/>
  <c r="BH498"/>
  <c r="BG498"/>
  <c r="BF498"/>
  <c r="T498"/>
  <c r="T497"/>
  <c r="R498"/>
  <c r="R497"/>
  <c r="P498"/>
  <c r="P497"/>
  <c r="BI489"/>
  <c r="BH489"/>
  <c r="BG489"/>
  <c r="BF489"/>
  <c r="T489"/>
  <c r="R489"/>
  <c r="P489"/>
  <c r="BI484"/>
  <c r="BH484"/>
  <c r="BG484"/>
  <c r="BF484"/>
  <c r="T484"/>
  <c r="R484"/>
  <c r="P484"/>
  <c r="BI481"/>
  <c r="BH481"/>
  <c r="BG481"/>
  <c r="BF481"/>
  <c r="T481"/>
  <c r="R481"/>
  <c r="P481"/>
  <c r="BI476"/>
  <c r="BH476"/>
  <c r="BG476"/>
  <c r="BF476"/>
  <c r="T476"/>
  <c r="R476"/>
  <c r="P476"/>
  <c r="BI474"/>
  <c r="BH474"/>
  <c r="BG474"/>
  <c r="BF474"/>
  <c r="T474"/>
  <c r="R474"/>
  <c r="P474"/>
  <c r="BI469"/>
  <c r="BH469"/>
  <c r="BG469"/>
  <c r="BF469"/>
  <c r="T469"/>
  <c r="R469"/>
  <c r="P469"/>
  <c r="J109"/>
  <c r="BI466"/>
  <c r="BH466"/>
  <c r="BG466"/>
  <c r="BF466"/>
  <c r="T466"/>
  <c r="R466"/>
  <c r="P466"/>
  <c r="BI464"/>
  <c r="BH464"/>
  <c r="BG464"/>
  <c r="BF464"/>
  <c r="T464"/>
  <c r="R464"/>
  <c r="P464"/>
  <c r="BI458"/>
  <c r="BH458"/>
  <c r="BG458"/>
  <c r="BF458"/>
  <c r="T458"/>
  <c r="R458"/>
  <c r="P458"/>
  <c r="BI453"/>
  <c r="BH453"/>
  <c r="BG453"/>
  <c r="BF453"/>
  <c r="T453"/>
  <c r="R453"/>
  <c r="P453"/>
  <c r="BI447"/>
  <c r="BH447"/>
  <c r="BG447"/>
  <c r="BF447"/>
  <c r="T447"/>
  <c r="R447"/>
  <c r="P447"/>
  <c r="BI442"/>
  <c r="BH442"/>
  <c r="BG442"/>
  <c r="BF442"/>
  <c r="T442"/>
  <c r="R442"/>
  <c r="P442"/>
  <c r="BI440"/>
  <c r="BH440"/>
  <c r="BG440"/>
  <c r="BF440"/>
  <c r="T440"/>
  <c r="R440"/>
  <c r="P440"/>
  <c r="BI434"/>
  <c r="BH434"/>
  <c r="BG434"/>
  <c r="BF434"/>
  <c r="T434"/>
  <c r="R434"/>
  <c r="P434"/>
  <c r="BI425"/>
  <c r="BH425"/>
  <c r="BG425"/>
  <c r="BF425"/>
  <c r="T425"/>
  <c r="R425"/>
  <c r="P425"/>
  <c r="BI422"/>
  <c r="BH422"/>
  <c r="BG422"/>
  <c r="BF422"/>
  <c r="T422"/>
  <c r="R422"/>
  <c r="P422"/>
  <c r="BI415"/>
  <c r="BH415"/>
  <c r="BG415"/>
  <c r="BF415"/>
  <c r="T415"/>
  <c r="R415"/>
  <c r="P415"/>
  <c r="BI412"/>
  <c r="BH412"/>
  <c r="BG412"/>
  <c r="BF412"/>
  <c r="T412"/>
  <c r="R412"/>
  <c r="P412"/>
  <c r="BI407"/>
  <c r="BH407"/>
  <c r="BG407"/>
  <c r="BF407"/>
  <c r="T407"/>
  <c r="R407"/>
  <c r="P407"/>
  <c r="BI402"/>
  <c r="BH402"/>
  <c r="BG402"/>
  <c r="BF402"/>
  <c r="T402"/>
  <c r="R402"/>
  <c r="P402"/>
  <c r="BI400"/>
  <c r="BH400"/>
  <c r="BG400"/>
  <c r="BF400"/>
  <c r="T400"/>
  <c r="R400"/>
  <c r="P400"/>
  <c r="BI391"/>
  <c r="BH391"/>
  <c r="BG391"/>
  <c r="BF391"/>
  <c r="T391"/>
  <c r="R391"/>
  <c r="P391"/>
  <c r="BI389"/>
  <c r="BH389"/>
  <c r="BG389"/>
  <c r="BF389"/>
  <c r="T389"/>
  <c r="R389"/>
  <c r="P389"/>
  <c r="BI380"/>
  <c r="BH380"/>
  <c r="BG380"/>
  <c r="BF380"/>
  <c r="T380"/>
  <c r="R380"/>
  <c r="P380"/>
  <c r="BI377"/>
  <c r="BH377"/>
  <c r="BG377"/>
  <c r="BF377"/>
  <c r="T377"/>
  <c r="R377"/>
  <c r="P377"/>
  <c r="BI371"/>
  <c r="BH371"/>
  <c r="BG371"/>
  <c r="BF371"/>
  <c r="T371"/>
  <c r="R371"/>
  <c r="P371"/>
  <c r="BI368"/>
  <c r="BH368"/>
  <c r="BG368"/>
  <c r="BF368"/>
  <c r="T368"/>
  <c r="R368"/>
  <c r="P368"/>
  <c r="BI363"/>
  <c r="BH363"/>
  <c r="BG363"/>
  <c r="BF363"/>
  <c r="T363"/>
  <c r="R363"/>
  <c r="P363"/>
  <c r="BI361"/>
  <c r="BH361"/>
  <c r="BG361"/>
  <c r="BF361"/>
  <c r="T361"/>
  <c r="R361"/>
  <c r="P361"/>
  <c r="BI355"/>
  <c r="BH355"/>
  <c r="BG355"/>
  <c r="BF355"/>
  <c r="T355"/>
  <c r="R355"/>
  <c r="P355"/>
  <c r="BI352"/>
  <c r="BH352"/>
  <c r="BG352"/>
  <c r="BF352"/>
  <c r="T352"/>
  <c r="R352"/>
  <c r="P352"/>
  <c r="BI346"/>
  <c r="BH346"/>
  <c r="BG346"/>
  <c r="BF346"/>
  <c r="T346"/>
  <c r="R346"/>
  <c r="P346"/>
  <c r="BI336"/>
  <c r="BH336"/>
  <c r="BG336"/>
  <c r="BF336"/>
  <c r="T336"/>
  <c r="R336"/>
  <c r="P336"/>
  <c r="BI333"/>
  <c r="BH333"/>
  <c r="BG333"/>
  <c r="BF333"/>
  <c r="T333"/>
  <c r="R333"/>
  <c r="P333"/>
  <c r="BI327"/>
  <c r="BH327"/>
  <c r="BG327"/>
  <c r="BF327"/>
  <c r="T327"/>
  <c r="R327"/>
  <c r="P327"/>
  <c r="J104"/>
  <c r="BI320"/>
  <c r="BH320"/>
  <c r="BG320"/>
  <c r="BF320"/>
  <c r="T320"/>
  <c r="R320"/>
  <c r="P320"/>
  <c r="BI318"/>
  <c r="BH318"/>
  <c r="BG318"/>
  <c r="BF318"/>
  <c r="T318"/>
  <c r="R318"/>
  <c r="P318"/>
  <c r="BI313"/>
  <c r="BH313"/>
  <c r="BG313"/>
  <c r="BF313"/>
  <c r="T313"/>
  <c r="R313"/>
  <c r="P313"/>
  <c r="BI311"/>
  <c r="BH311"/>
  <c r="BG311"/>
  <c r="BF311"/>
  <c r="T311"/>
  <c r="R311"/>
  <c r="P311"/>
  <c r="BI309"/>
  <c r="BH309"/>
  <c r="BG309"/>
  <c r="BF309"/>
  <c r="T309"/>
  <c r="R309"/>
  <c r="P309"/>
  <c r="BI303"/>
  <c r="BH303"/>
  <c r="BG303"/>
  <c r="BF303"/>
  <c r="T303"/>
  <c r="R303"/>
  <c r="P303"/>
  <c r="BI297"/>
  <c r="BH297"/>
  <c r="BG297"/>
  <c r="BF297"/>
  <c r="T297"/>
  <c r="R297"/>
  <c r="P297"/>
  <c r="BI291"/>
  <c r="BH291"/>
  <c r="BG291"/>
  <c r="BF291"/>
  <c r="T291"/>
  <c r="R291"/>
  <c r="P291"/>
  <c r="BI285"/>
  <c r="BH285"/>
  <c r="BG285"/>
  <c r="BF285"/>
  <c r="T285"/>
  <c r="R285"/>
  <c r="P285"/>
  <c r="BI280"/>
  <c r="BH280"/>
  <c r="BG280"/>
  <c r="BF280"/>
  <c r="T280"/>
  <c r="R280"/>
  <c r="P280"/>
  <c r="BI275"/>
  <c r="BH275"/>
  <c r="BG275"/>
  <c r="BF275"/>
  <c r="T275"/>
  <c r="R275"/>
  <c r="P275"/>
  <c r="BI273"/>
  <c r="BH273"/>
  <c r="BG273"/>
  <c r="BF273"/>
  <c r="T273"/>
  <c r="R273"/>
  <c r="P273"/>
  <c r="BI271"/>
  <c r="BH271"/>
  <c r="BG271"/>
  <c r="BF271"/>
  <c r="T271"/>
  <c r="R271"/>
  <c r="P271"/>
  <c r="BI269"/>
  <c r="BH269"/>
  <c r="BG269"/>
  <c r="BF269"/>
  <c r="T269"/>
  <c r="R269"/>
  <c r="P269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3"/>
  <c r="BH253"/>
  <c r="BG253"/>
  <c r="BF253"/>
  <c r="T253"/>
  <c r="R253"/>
  <c r="P253"/>
  <c r="BI246"/>
  <c r="BH246"/>
  <c r="BG246"/>
  <c r="BF246"/>
  <c r="T246"/>
  <c r="R246"/>
  <c r="P246"/>
  <c r="BI241"/>
  <c r="BH241"/>
  <c r="BG241"/>
  <c r="BF241"/>
  <c r="T241"/>
  <c r="R241"/>
  <c r="P241"/>
  <c r="BI235"/>
  <c r="BH235"/>
  <c r="BG235"/>
  <c r="BF235"/>
  <c r="T235"/>
  <c r="R235"/>
  <c r="P235"/>
  <c r="BI228"/>
  <c r="BH228"/>
  <c r="BG228"/>
  <c r="BF228"/>
  <c r="T228"/>
  <c r="R228"/>
  <c r="P228"/>
  <c r="BI226"/>
  <c r="BH226"/>
  <c r="BG226"/>
  <c r="BF226"/>
  <c r="T226"/>
  <c r="R226"/>
  <c r="P226"/>
  <c r="BI220"/>
  <c r="BH220"/>
  <c r="BG220"/>
  <c r="BF220"/>
  <c r="T220"/>
  <c r="R220"/>
  <c r="P220"/>
  <c r="BI214"/>
  <c r="BH214"/>
  <c r="BG214"/>
  <c r="BF214"/>
  <c r="T214"/>
  <c r="R214"/>
  <c r="P214"/>
  <c r="BI207"/>
  <c r="BH207"/>
  <c r="BG207"/>
  <c r="BF207"/>
  <c r="T207"/>
  <c r="R207"/>
  <c r="P207"/>
  <c r="BI202"/>
  <c r="BH202"/>
  <c r="BG202"/>
  <c r="BF202"/>
  <c r="T202"/>
  <c r="R202"/>
  <c r="P202"/>
  <c r="BI196"/>
  <c r="BH196"/>
  <c r="BG196"/>
  <c r="BF196"/>
  <c r="T196"/>
  <c r="R196"/>
  <c r="P196"/>
  <c r="BI194"/>
  <c r="BH194"/>
  <c r="BG194"/>
  <c r="BF194"/>
  <c r="T194"/>
  <c r="R194"/>
  <c r="P194"/>
  <c r="BI184"/>
  <c r="BH184"/>
  <c r="BG184"/>
  <c r="BF184"/>
  <c r="T184"/>
  <c r="R184"/>
  <c r="P184"/>
  <c r="BI178"/>
  <c r="BH178"/>
  <c r="BG178"/>
  <c r="BF178"/>
  <c r="T178"/>
  <c r="R178"/>
  <c r="P178"/>
  <c r="BI170"/>
  <c r="BH170"/>
  <c r="BG170"/>
  <c r="BF170"/>
  <c r="T170"/>
  <c r="R170"/>
  <c r="P170"/>
  <c r="BI164"/>
  <c r="BH164"/>
  <c r="BG164"/>
  <c r="BF164"/>
  <c r="T164"/>
  <c r="R164"/>
  <c r="P164"/>
  <c r="BI158"/>
  <c r="BH158"/>
  <c r="BG158"/>
  <c r="BF158"/>
  <c r="T158"/>
  <c r="R158"/>
  <c r="P158"/>
  <c r="BI153"/>
  <c r="BH153"/>
  <c r="BG153"/>
  <c r="BF153"/>
  <c r="T153"/>
  <c r="R153"/>
  <c r="P153"/>
  <c r="J147"/>
  <c r="J146"/>
  <c r="F146"/>
  <c r="F144"/>
  <c r="E142"/>
  <c r="J94"/>
  <c r="J93"/>
  <c r="F93"/>
  <c r="F91"/>
  <c r="E89"/>
  <c r="J20"/>
  <c r="E20"/>
  <c r="F147"/>
  <c r="J19"/>
  <c r="J14"/>
  <c r="J144"/>
  <c r="E7"/>
  <c r="E138"/>
  <c i="1" r="L90"/>
  <c r="AM90"/>
  <c r="AM89"/>
  <c r="L89"/>
  <c r="AM87"/>
  <c r="L87"/>
  <c r="L85"/>
  <c r="L84"/>
  <c i="2" r="BK871"/>
  <c r="BK852"/>
  <c r="J837"/>
  <c r="BK827"/>
  <c r="BK813"/>
  <c r="J801"/>
  <c r="BK788"/>
  <c r="BK782"/>
  <c r="J778"/>
  <c r="J774"/>
  <c r="J758"/>
  <c r="J753"/>
  <c r="J744"/>
  <c r="J732"/>
  <c r="BK712"/>
  <c r="BK699"/>
  <c r="BK692"/>
  <c r="BK686"/>
  <c r="J684"/>
  <c r="BK681"/>
  <c r="BK672"/>
  <c r="BK660"/>
  <c r="J641"/>
  <c r="J633"/>
  <c r="BK616"/>
  <c r="BK603"/>
  <c r="J595"/>
  <c r="BK582"/>
  <c r="J566"/>
  <c r="J546"/>
  <c r="BK518"/>
  <c r="J507"/>
  <c r="BK484"/>
  <c r="J469"/>
  <c r="BK453"/>
  <c r="BK434"/>
  <c r="BK412"/>
  <c r="J391"/>
  <c r="BK371"/>
  <c r="BK361"/>
  <c r="BK346"/>
  <c r="BK320"/>
  <c r="J313"/>
  <c r="J297"/>
  <c r="BK271"/>
  <c r="J264"/>
  <c r="J246"/>
  <c r="J226"/>
  <c r="BK202"/>
  <c r="J170"/>
  <c i="3" r="J277"/>
  <c r="J262"/>
  <c r="BK231"/>
  <c r="J254"/>
  <c r="BK242"/>
  <c r="J215"/>
  <c r="BK194"/>
  <c r="BK173"/>
  <c r="BK273"/>
  <c r="J242"/>
  <c r="J226"/>
  <c r="J202"/>
  <c r="J181"/>
  <c r="J168"/>
  <c r="BK256"/>
  <c r="J229"/>
  <c r="BK209"/>
  <c r="J183"/>
  <c r="BK164"/>
  <c r="J258"/>
  <c r="BK232"/>
  <c r="J218"/>
  <c r="J172"/>
  <c r="BK275"/>
  <c r="J244"/>
  <c r="BK202"/>
  <c r="J186"/>
  <c r="BK178"/>
  <c r="BK277"/>
  <c r="BK261"/>
  <c r="BK217"/>
  <c r="J204"/>
  <c r="BK166"/>
  <c r="BK218"/>
  <c r="J194"/>
  <c r="BK179"/>
  <c r="J170"/>
  <c i="4" r="BK267"/>
  <c r="BK222"/>
  <c r="BK191"/>
  <c r="J161"/>
  <c r="BK271"/>
  <c r="BK220"/>
  <c r="J194"/>
  <c r="J142"/>
  <c r="BK283"/>
  <c r="BK231"/>
  <c r="J184"/>
  <c r="BK144"/>
  <c r="J289"/>
  <c r="BK261"/>
  <c r="J241"/>
  <c r="BK206"/>
  <c r="BK150"/>
  <c r="J275"/>
  <c r="J268"/>
  <c r="BK249"/>
  <c r="BK233"/>
  <c r="J210"/>
  <c r="J153"/>
  <c r="BK276"/>
  <c r="BK189"/>
  <c r="BK259"/>
  <c r="BK214"/>
  <c r="BK158"/>
  <c r="J181"/>
  <c i="5" r="BK127"/>
  <c r="BK130"/>
  <c r="J126"/>
  <c i="6" r="BK155"/>
  <c r="BK132"/>
  <c r="J145"/>
  <c i="7" r="J421"/>
  <c r="J365"/>
  <c r="BK286"/>
  <c r="J208"/>
  <c r="J139"/>
  <c r="BK363"/>
  <c r="BK312"/>
  <c r="J239"/>
  <c r="J454"/>
  <c r="J377"/>
  <c r="J339"/>
  <c r="BK277"/>
  <c r="J159"/>
  <c r="BK423"/>
  <c r="BK283"/>
  <c r="J156"/>
  <c r="J434"/>
  <c r="J366"/>
  <c r="J306"/>
  <c r="BK198"/>
  <c r="BK454"/>
  <c r="BK389"/>
  <c r="BK300"/>
  <c r="J198"/>
  <c r="BK366"/>
  <c r="BK332"/>
  <c r="J201"/>
  <c r="BK412"/>
  <c r="J321"/>
  <c r="BK247"/>
  <c i="8" r="BK165"/>
  <c r="J144"/>
  <c r="BK139"/>
  <c r="J160"/>
  <c r="BK144"/>
  <c i="9" r="BK156"/>
  <c r="J159"/>
  <c r="J136"/>
  <c i="10" r="BK214"/>
  <c r="BK232"/>
  <c r="J177"/>
  <c r="BK258"/>
  <c r="BK275"/>
  <c r="J211"/>
  <c r="BK136"/>
  <c r="J232"/>
  <c r="J275"/>
  <c r="BK223"/>
  <c r="BK266"/>
  <c r="J214"/>
  <c r="J260"/>
  <c r="J199"/>
  <c i="11" r="J213"/>
  <c r="J224"/>
  <c r="J166"/>
  <c r="J191"/>
  <c r="J185"/>
  <c r="J190"/>
  <c r="J202"/>
  <c r="BK230"/>
  <c r="BK200"/>
  <c r="BK164"/>
  <c i="12" r="BK224"/>
  <c r="J193"/>
  <c r="J237"/>
  <c r="BK194"/>
  <c r="J180"/>
  <c r="J170"/>
  <c r="BK248"/>
  <c r="BK217"/>
  <c r="J196"/>
  <c r="J267"/>
  <c r="J248"/>
  <c r="J224"/>
  <c r="BK200"/>
  <c r="J182"/>
  <c r="BK243"/>
  <c r="J200"/>
  <c r="J184"/>
  <c r="BK253"/>
  <c r="J194"/>
  <c r="BK177"/>
  <c i="2" r="BK874"/>
  <c r="J852"/>
  <c r="BK837"/>
  <c r="J832"/>
  <c r="J816"/>
  <c r="BK804"/>
  <c r="J792"/>
  <c r="BK786"/>
  <c r="BK779"/>
  <c r="BK774"/>
  <c r="BK758"/>
  <c r="BK753"/>
  <c r="BK739"/>
  <c r="BK727"/>
  <c r="J714"/>
  <c r="J701"/>
  <c r="BK694"/>
  <c r="BK688"/>
  <c r="J683"/>
  <c r="BK677"/>
  <c r="BK647"/>
  <c r="BK633"/>
  <c r="BK619"/>
  <c r="J610"/>
  <c r="BK590"/>
  <c r="BK579"/>
  <c r="BK566"/>
  <c r="J543"/>
  <c r="J518"/>
  <c r="BK498"/>
  <c r="BK481"/>
  <c r="J474"/>
  <c r="J464"/>
  <c r="J447"/>
  <c r="J434"/>
  <c r="BK402"/>
  <c r="BK389"/>
  <c r="J371"/>
  <c r="J361"/>
  <c r="J336"/>
  <c r="J320"/>
  <c r="BK303"/>
  <c r="BK285"/>
  <c r="J273"/>
  <c r="BK260"/>
  <c r="BK235"/>
  <c r="BK214"/>
  <c r="BK196"/>
  <c r="BK178"/>
  <c r="BK153"/>
  <c i="3" r="J272"/>
  <c r="J256"/>
  <c r="BK266"/>
  <c r="J246"/>
  <c r="J231"/>
  <c r="BK204"/>
  <c r="BK182"/>
  <c r="BK172"/>
  <c r="BK271"/>
  <c r="BK239"/>
  <c r="J223"/>
  <c r="J196"/>
  <c r="J178"/>
  <c r="BK170"/>
  <c r="BK272"/>
  <c r="BK246"/>
  <c r="J238"/>
  <c r="BK216"/>
  <c r="J185"/>
  <c r="J165"/>
  <c r="BK268"/>
  <c r="J240"/>
  <c r="BK223"/>
  <c r="BK211"/>
  <c r="J179"/>
  <c r="BK258"/>
  <c r="BK238"/>
  <c r="BK197"/>
  <c r="J184"/>
  <c r="J171"/>
  <c r="J268"/>
  <c r="J224"/>
  <c r="BK213"/>
  <c r="J201"/>
  <c r="BK228"/>
  <c r="BK215"/>
  <c r="BK189"/>
  <c r="J175"/>
  <c i="4" r="BK275"/>
  <c r="J251"/>
  <c r="BK202"/>
  <c r="BK181"/>
  <c r="J158"/>
  <c r="BK247"/>
  <c r="J216"/>
  <c r="J189"/>
  <c r="J144"/>
  <c r="J267"/>
  <c r="J218"/>
  <c r="BK187"/>
  <c r="J148"/>
  <c r="J280"/>
  <c r="BK268"/>
  <c r="BK251"/>
  <c r="J237"/>
  <c r="BK179"/>
  <c r="J295"/>
  <c r="J270"/>
  <c r="J264"/>
  <c r="BK245"/>
  <c r="J226"/>
  <c r="J206"/>
  <c r="BK178"/>
  <c r="J292"/>
  <c r="J235"/>
  <c r="BK266"/>
  <c r="J204"/>
  <c r="BK167"/>
  <c r="J261"/>
  <c r="BK184"/>
  <c i="5" r="BK124"/>
  <c r="BK123"/>
  <c i="6" r="BK135"/>
  <c r="J142"/>
  <c r="BK148"/>
  <c i="7" r="BK401"/>
  <c r="J356"/>
  <c r="J247"/>
  <c r="BK186"/>
  <c r="J435"/>
  <c r="BK361"/>
  <c r="J332"/>
  <c r="J283"/>
  <c r="J188"/>
  <c r="J427"/>
  <c r="BK359"/>
  <c r="BK333"/>
  <c r="BK265"/>
  <c r="J171"/>
  <c r="J432"/>
  <c r="J358"/>
  <c r="J244"/>
  <c r="J450"/>
  <c r="J412"/>
  <c r="BK354"/>
  <c r="J242"/>
  <c r="J168"/>
  <c r="J429"/>
  <c r="J357"/>
  <c r="J309"/>
  <c r="BK188"/>
  <c r="BK399"/>
  <c r="J330"/>
  <c r="BK219"/>
  <c r="BK427"/>
  <c r="BK336"/>
  <c r="BK256"/>
  <c r="BK156"/>
  <c i="8" r="BK175"/>
  <c r="J171"/>
  <c r="BK136"/>
  <c r="J179"/>
  <c i="9" r="J166"/>
  <c r="J169"/>
  <c r="BK134"/>
  <c r="J128"/>
  <c r="J131"/>
  <c i="10" r="BK180"/>
  <c r="BK242"/>
  <c r="J208"/>
  <c r="J133"/>
  <c r="J162"/>
  <c r="BK263"/>
  <c r="J189"/>
  <c r="BK133"/>
  <c r="BK245"/>
  <c r="BK166"/>
  <c r="J227"/>
  <c r="BK278"/>
  <c r="J244"/>
  <c r="BK285"/>
  <c r="J242"/>
  <c i="11" r="BK228"/>
  <c r="BK170"/>
  <c r="BK180"/>
  <c r="BK206"/>
  <c r="J195"/>
  <c r="J217"/>
  <c r="J204"/>
  <c r="BK168"/>
  <c r="BK195"/>
  <c i="12" r="J234"/>
  <c r="J217"/>
  <c r="BK256"/>
  <c r="BK190"/>
  <c r="BK237"/>
  <c r="BK221"/>
  <c r="J226"/>
  <c r="BK213"/>
  <c i="1" r="AS95"/>
  <c i="2" r="J834"/>
  <c r="BK824"/>
  <c r="J813"/>
  <c r="BK801"/>
  <c r="J788"/>
  <c r="J782"/>
  <c r="BK777"/>
  <c r="J769"/>
  <c r="J755"/>
  <c r="BK750"/>
  <c r="J736"/>
  <c r="BK714"/>
  <c r="BK701"/>
  <c r="J694"/>
  <c r="J688"/>
  <c r="BK684"/>
  <c r="J682"/>
  <c r="J680"/>
  <c r="J663"/>
  <c r="BK644"/>
  <c r="J636"/>
  <c r="BK628"/>
  <c r="J616"/>
  <c r="J603"/>
  <c r="J590"/>
  <c r="BK574"/>
  <c r="BK563"/>
  <c r="BK535"/>
  <c r="J510"/>
  <c r="BK489"/>
  <c r="BK476"/>
  <c r="J466"/>
  <c r="J453"/>
  <c r="J440"/>
  <c r="J422"/>
  <c r="J407"/>
  <c r="J400"/>
  <c r="BK377"/>
  <c r="BK363"/>
  <c r="J346"/>
  <c r="J318"/>
  <c r="BK309"/>
  <c r="J285"/>
  <c r="J271"/>
  <c r="BK262"/>
  <c r="BK246"/>
  <c r="BK228"/>
  <c r="J214"/>
  <c r="J196"/>
  <c r="J178"/>
  <c r="J153"/>
  <c i="3" r="J266"/>
  <c r="J236"/>
  <c r="BK229"/>
  <c r="BK248"/>
  <c r="J232"/>
  <c r="J207"/>
  <c r="J197"/>
  <c r="BK186"/>
  <c r="BK167"/>
  <c r="J264"/>
  <c r="BK236"/>
  <c r="BK224"/>
  <c r="J209"/>
  <c r="J189"/>
  <c r="J173"/>
  <c r="J163"/>
  <c r="J261"/>
  <c r="BK240"/>
  <c r="J220"/>
  <c r="BK191"/>
  <c r="BK177"/>
  <c r="J269"/>
  <c r="BK259"/>
  <c r="BK234"/>
  <c r="BK225"/>
  <c r="J213"/>
  <c r="BK206"/>
  <c r="BK169"/>
  <c r="BK165"/>
  <c r="J248"/>
  <c r="J234"/>
  <c r="BK192"/>
  <c r="J180"/>
  <c r="BK168"/>
  <c r="J271"/>
  <c r="J250"/>
  <c r="J216"/>
  <c r="J206"/>
  <c r="BK183"/>
  <c r="BK221"/>
  <c r="BK201"/>
  <c r="BK185"/>
  <c r="BK171"/>
  <c i="4" r="J283"/>
  <c r="BK255"/>
  <c r="J224"/>
  <c r="BK212"/>
  <c r="J179"/>
  <c r="J133"/>
  <c r="BK228"/>
  <c r="BK208"/>
  <c r="J182"/>
  <c r="J286"/>
  <c r="BK243"/>
  <c r="BK210"/>
  <c r="J172"/>
  <c r="BK295"/>
  <c r="BK270"/>
  <c r="BK253"/>
  <c r="J208"/>
  <c r="J164"/>
  <c r="BK292"/>
  <c r="J259"/>
  <c r="J243"/>
  <c r="BK218"/>
  <c r="BK194"/>
  <c r="BK139"/>
  <c r="BK280"/>
  <c r="J231"/>
  <c r="BK278"/>
  <c r="J222"/>
  <c r="J202"/>
  <c r="BK136"/>
  <c r="BK164"/>
  <c i="5" r="J123"/>
  <c r="J124"/>
  <c i="6" r="J138"/>
  <c r="J159"/>
  <c r="J132"/>
  <c i="7" r="BK406"/>
  <c r="J355"/>
  <c r="J235"/>
  <c r="BK168"/>
  <c r="BK355"/>
  <c r="BK325"/>
  <c r="J295"/>
  <c r="BK201"/>
  <c r="J415"/>
  <c r="BK353"/>
  <c r="BK315"/>
  <c r="BK227"/>
  <c r="J437"/>
  <c r="BK306"/>
  <c r="BK232"/>
  <c r="BK447"/>
  <c r="J382"/>
  <c r="J325"/>
  <c r="J230"/>
  <c r="J142"/>
  <c r="J410"/>
  <c r="J315"/>
  <c r="BK208"/>
  <c r="J136"/>
  <c r="J344"/>
  <c r="J298"/>
  <c r="BK177"/>
  <c r="J354"/>
  <c r="BK230"/>
  <c r="BK162"/>
  <c i="8" r="J136"/>
  <c r="BK153"/>
  <c r="J165"/>
  <c i="9" r="J163"/>
  <c r="BK150"/>
  <c r="BK169"/>
  <c r="BK163"/>
  <c i="10" r="BK237"/>
  <c r="J270"/>
  <c r="BK211"/>
  <c r="BK141"/>
  <c r="BK204"/>
  <c r="J268"/>
  <c r="BK177"/>
  <c r="J255"/>
  <c r="BK199"/>
  <c r="J241"/>
  <c r="BK146"/>
  <c r="BK270"/>
  <c r="BK240"/>
  <c r="BK268"/>
  <c r="J237"/>
  <c i="11" r="BK224"/>
  <c r="J230"/>
  <c r="J174"/>
  <c r="BK215"/>
  <c r="J222"/>
  <c r="BK190"/>
  <c r="BK161"/>
  <c r="BK172"/>
  <c i="12" r="BK214"/>
  <c r="BK258"/>
  <c r="BK210"/>
  <c r="J172"/>
  <c r="BK208"/>
  <c r="J177"/>
  <c r="J269"/>
  <c r="BK198"/>
  <c i="1" r="AS100"/>
  <c i="2" r="J827"/>
  <c r="BK811"/>
  <c r="BK792"/>
  <c r="J786"/>
  <c r="J779"/>
  <c r="BK769"/>
  <c r="BK755"/>
  <c r="J750"/>
  <c r="J739"/>
  <c r="J727"/>
  <c r="J712"/>
  <c r="BK696"/>
  <c r="J690"/>
  <c r="J685"/>
  <c r="J681"/>
  <c r="J672"/>
  <c r="BK657"/>
  <c r="BK636"/>
  <c r="J628"/>
  <c r="BK608"/>
  <c r="BK587"/>
  <c r="J574"/>
  <c r="BK555"/>
  <c r="BK527"/>
  <c r="BK507"/>
  <c r="J498"/>
  <c r="J481"/>
  <c r="BK464"/>
  <c r="BK447"/>
  <c r="J425"/>
  <c r="J415"/>
  <c r="J389"/>
  <c r="J368"/>
  <c r="BK352"/>
  <c r="BK327"/>
  <c r="BK313"/>
  <c r="J303"/>
  <c r="J280"/>
  <c r="BK269"/>
  <c r="BK253"/>
  <c r="J228"/>
  <c r="BK207"/>
  <c r="J194"/>
  <c r="J164"/>
  <c r="F39"/>
  <c i="4" r="BK200"/>
  <c r="BK257"/>
  <c r="BK216"/>
  <c r="J150"/>
  <c r="J185"/>
  <c i="5" r="J130"/>
  <c r="J125"/>
  <c i="6" r="BK138"/>
  <c r="BK152"/>
  <c i="7" r="BK445"/>
  <c r="J403"/>
  <c r="J274"/>
  <c r="BK159"/>
  <c r="J431"/>
  <c r="J342"/>
  <c r="J292"/>
  <c r="J214"/>
  <c r="BK425"/>
  <c r="J363"/>
  <c r="BK321"/>
  <c r="BK239"/>
  <c r="BK434"/>
  <c r="BK303"/>
  <c r="BK214"/>
  <c r="J440"/>
  <c r="J359"/>
  <c r="BK298"/>
  <c r="J180"/>
  <c r="BK408"/>
  <c r="BK330"/>
  <c r="J289"/>
  <c r="J146"/>
  <c r="BK394"/>
  <c r="J256"/>
  <c r="BK139"/>
  <c r="BK357"/>
  <c r="BK268"/>
  <c r="J165"/>
  <c i="8" r="BK160"/>
  <c r="J133"/>
  <c r="BK150"/>
  <c r="J153"/>
  <c i="9" r="BK159"/>
  <c r="BK138"/>
  <c r="BK166"/>
  <c i="10" r="BK248"/>
  <c r="J143"/>
  <c r="BK230"/>
  <c r="BK143"/>
  <c r="J254"/>
  <c r="J157"/>
  <c r="BK227"/>
  <c r="J146"/>
  <c r="BK251"/>
  <c r="J281"/>
  <c r="J180"/>
  <c r="BK262"/>
  <c r="BK152"/>
  <c r="J256"/>
  <c r="BK169"/>
  <c i="11" r="BK178"/>
  <c r="BK165"/>
  <c r="BK185"/>
  <c r="BK162"/>
  <c r="BK202"/>
  <c r="J228"/>
  <c r="BK176"/>
  <c r="BK204"/>
  <c i="12" r="J256"/>
  <c r="BK196"/>
  <c r="BK252"/>
  <c r="J206"/>
  <c r="J258"/>
  <c r="J190"/>
  <c r="J263"/>
  <c r="BK215"/>
  <c r="BK267"/>
  <c r="J210"/>
  <c r="BK172"/>
  <c i="2" r="J647"/>
  <c r="J619"/>
  <c r="J608"/>
  <c r="J598"/>
  <c r="J587"/>
  <c r="J571"/>
  <c r="BK546"/>
  <c r="J535"/>
  <c r="J515"/>
  <c r="BK502"/>
  <c r="J484"/>
  <c r="BK469"/>
  <c r="BK458"/>
  <c r="BK442"/>
  <c r="BK425"/>
  <c r="BK415"/>
  <c r="J402"/>
  <c r="BK380"/>
  <c r="BK368"/>
  <c r="J355"/>
  <c r="J333"/>
  <c r="BK311"/>
  <c r="J291"/>
  <c r="J275"/>
  <c r="BK264"/>
  <c r="J253"/>
  <c r="J241"/>
  <c r="BK226"/>
  <c r="J207"/>
  <c r="BK184"/>
  <c r="BK170"/>
  <c r="J158"/>
  <c r="F36"/>
  <c i="4" r="J266"/>
  <c r="BK286"/>
  <c r="J245"/>
  <c r="J198"/>
  <c r="BK239"/>
  <c r="J136"/>
  <c i="5" r="BK125"/>
  <c i="6" r="J163"/>
  <c r="J129"/>
  <c r="J135"/>
  <c i="7" r="BK438"/>
  <c r="BK377"/>
  <c r="BK338"/>
  <c r="BK205"/>
  <c r="J133"/>
  <c r="J353"/>
  <c r="BK271"/>
  <c r="BK211"/>
  <c r="J445"/>
  <c r="J389"/>
  <c r="BK341"/>
  <c r="BK289"/>
  <c r="BK244"/>
  <c r="BK133"/>
  <c r="BK421"/>
  <c r="BK344"/>
  <c r="BK165"/>
  <c r="J425"/>
  <c r="J360"/>
  <c r="J318"/>
  <c r="J205"/>
  <c r="J162"/>
  <c r="J364"/>
  <c r="BK318"/>
  <c r="BK274"/>
  <c r="BK180"/>
  <c r="J350"/>
  <c r="BK309"/>
  <c r="BK195"/>
  <c r="J401"/>
  <c r="J280"/>
  <c r="J186"/>
  <c i="8" r="J163"/>
  <c r="BK168"/>
  <c r="BK141"/>
  <c r="J141"/>
  <c r="BK147"/>
  <c i="9" r="J138"/>
  <c r="J147"/>
  <c r="BK131"/>
  <c r="J150"/>
  <c i="10" r="BK208"/>
  <c r="BK257"/>
  <c r="BK162"/>
  <c r="BK259"/>
  <c r="BK189"/>
  <c r="BK253"/>
  <c r="J169"/>
  <c r="BK256"/>
  <c r="J204"/>
  <c r="J259"/>
  <c r="J172"/>
  <c r="BK272"/>
  <c r="BK192"/>
  <c r="J251"/>
  <c r="J186"/>
  <c i="11" r="J206"/>
  <c r="J194"/>
  <c r="J200"/>
  <c r="J165"/>
  <c r="J172"/>
  <c r="J170"/>
  <c r="BK183"/>
  <c r="BK222"/>
  <c r="J183"/>
  <c i="12" r="J252"/>
  <c r="J192"/>
  <c r="BK246"/>
  <c r="J202"/>
  <c r="J240"/>
  <c r="J187"/>
  <c r="BK223"/>
  <c r="J253"/>
  <c r="BK182"/>
  <c i="2" r="J874"/>
  <c r="J857"/>
  <c r="BK846"/>
  <c r="BK834"/>
  <c r="J824"/>
  <c r="J811"/>
  <c r="BK790"/>
  <c r="J783"/>
  <c r="BK778"/>
  <c r="BK764"/>
  <c r="BK754"/>
  <c r="BK744"/>
  <c r="BK732"/>
  <c r="J722"/>
  <c r="J704"/>
  <c r="J696"/>
  <c r="BK690"/>
  <c r="BK685"/>
  <c r="BK683"/>
  <c r="BK680"/>
  <c r="BK663"/>
  <c r="J657"/>
  <c r="BK641"/>
  <c r="BK625"/>
  <c r="BK610"/>
  <c r="BK595"/>
  <c r="J582"/>
  <c r="BK571"/>
  <c r="J555"/>
  <c r="J527"/>
  <c r="BK510"/>
  <c r="J489"/>
  <c r="BK474"/>
  <c r="J458"/>
  <c r="BK440"/>
  <c r="BK407"/>
  <c r="BK400"/>
  <c r="J377"/>
  <c r="J363"/>
  <c r="J352"/>
  <c r="BK333"/>
  <c r="BK318"/>
  <c r="J309"/>
  <c r="BK291"/>
  <c r="BK275"/>
  <c r="J269"/>
  <c r="J260"/>
  <c r="J235"/>
  <c r="J220"/>
  <c r="BK194"/>
  <c r="BK164"/>
  <c r="J36"/>
  <c i="4" r="J273"/>
  <c r="BK148"/>
  <c r="BK235"/>
  <c r="J212"/>
  <c r="BK161"/>
  <c r="J191"/>
  <c i="5" r="J129"/>
  <c r="BK129"/>
  <c r="BK126"/>
  <c i="6" r="BK159"/>
  <c r="BK142"/>
  <c r="J152"/>
  <c i="7" r="BK437"/>
  <c r="BK380"/>
  <c r="J346"/>
  <c r="J219"/>
  <c r="J177"/>
  <c r="BK403"/>
  <c r="J338"/>
  <c r="J300"/>
  <c r="BK224"/>
  <c r="BK431"/>
  <c r="BK360"/>
  <c r="J268"/>
  <c r="BK142"/>
  <c r="BK364"/>
  <c r="BK295"/>
  <c r="J148"/>
  <c r="J380"/>
  <c r="BK280"/>
  <c r="J183"/>
  <c r="J418"/>
  <c r="J341"/>
  <c r="J195"/>
  <c r="BK435"/>
  <c r="BK342"/>
  <c r="BK259"/>
  <c r="BK148"/>
  <c r="BK335"/>
  <c r="J232"/>
  <c i="8" r="J130"/>
  <c r="J150"/>
  <c r="BK156"/>
  <c r="BK179"/>
  <c r="J175"/>
  <c i="9" r="BK136"/>
  <c r="BK144"/>
  <c r="BK153"/>
  <c r="J156"/>
  <c i="10" r="BK217"/>
  <c r="J240"/>
  <c r="J152"/>
  <c r="BK244"/>
  <c r="J272"/>
  <c r="BK260"/>
  <c r="J263"/>
  <c r="J223"/>
  <c r="J291"/>
  <c r="J235"/>
  <c r="BK291"/>
  <c r="J257"/>
  <c r="J141"/>
  <c r="J258"/>
  <c r="J192"/>
  <c i="11" r="BK220"/>
  <c r="BK166"/>
  <c r="J168"/>
  <c r="BK226"/>
  <c r="J180"/>
  <c r="J182"/>
  <c r="BK210"/>
  <c r="J162"/>
  <c r="J176"/>
  <c i="12" r="J243"/>
  <c r="BK204"/>
  <c r="BK180"/>
  <c r="J214"/>
  <c r="BK245"/>
  <c r="BK218"/>
  <c r="J185"/>
  <c r="BK263"/>
  <c r="J239"/>
  <c r="J198"/>
  <c r="BK260"/>
  <c r="BK206"/>
  <c r="J245"/>
  <c r="BK205"/>
  <c i="2" r="F37"/>
  <c i="3" r="BK176"/>
  <c r="J164"/>
  <c r="BK254"/>
  <c r="J228"/>
  <c r="BK220"/>
  <c r="J192"/>
  <c r="BK175"/>
  <c r="J169"/>
  <c r="J259"/>
  <c r="BK244"/>
  <c r="J225"/>
  <c r="BK196"/>
  <c r="BK180"/>
  <c r="J273"/>
  <c r="BK264"/>
  <c r="BK250"/>
  <c r="BK226"/>
  <c r="J217"/>
  <c r="BK199"/>
  <c r="J166"/>
  <c r="BK269"/>
  <c r="J239"/>
  <c r="BK207"/>
  <c r="J191"/>
  <c r="BK181"/>
  <c r="J176"/>
  <c r="J275"/>
  <c r="BK262"/>
  <c r="J221"/>
  <c r="J211"/>
  <c r="BK184"/>
  <c r="BK163"/>
  <c r="J199"/>
  <c r="J182"/>
  <c r="J177"/>
  <c r="J167"/>
  <c i="4" r="BK264"/>
  <c r="J228"/>
  <c r="J220"/>
  <c r="J187"/>
  <c r="BK176"/>
  <c r="J276"/>
  <c r="BK226"/>
  <c r="BK198"/>
  <c r="BK153"/>
  <c r="BK289"/>
  <c r="J249"/>
  <c r="J214"/>
  <c r="J176"/>
  <c r="BK133"/>
  <c r="J278"/>
  <c r="J257"/>
  <c r="J247"/>
  <c r="J233"/>
  <c r="BK172"/>
  <c r="BK293"/>
  <c r="BK273"/>
  <c r="J253"/>
  <c r="BK241"/>
  <c r="J221"/>
  <c r="BK204"/>
  <c r="J167"/>
  <c r="J293"/>
  <c r="J271"/>
  <c r="J139"/>
  <c r="BK224"/>
  <c r="BK185"/>
  <c r="BK237"/>
  <c r="J178"/>
  <c i="5" r="BK128"/>
  <c r="J127"/>
  <c i="6" r="BK145"/>
  <c r="J155"/>
  <c i="7" r="BK450"/>
  <c r="BK382"/>
  <c r="BK292"/>
  <c r="J211"/>
  <c r="BK174"/>
  <c r="J423"/>
  <c r="BK346"/>
  <c r="J303"/>
  <c r="BK242"/>
  <c r="BK146"/>
  <c r="J441"/>
  <c r="BK365"/>
  <c r="J336"/>
  <c r="J271"/>
  <c r="J224"/>
  <c r="BK440"/>
  <c r="J277"/>
  <c r="BK136"/>
  <c r="BK432"/>
  <c r="J349"/>
  <c r="J259"/>
  <c r="J174"/>
  <c r="J447"/>
  <c r="BK356"/>
  <c r="BK251"/>
  <c r="J153"/>
  <c r="J408"/>
  <c r="J333"/>
  <c r="J254"/>
  <c r="BK410"/>
  <c r="J312"/>
  <c r="J227"/>
  <c i="8" r="J168"/>
  <c r="BK171"/>
  <c r="BK163"/>
  <c r="BK133"/>
  <c r="J139"/>
  <c i="9" r="BK128"/>
  <c r="BK141"/>
  <c r="J134"/>
  <c i="10" r="J253"/>
  <c r="J136"/>
  <c r="J166"/>
  <c r="J245"/>
  <c r="J285"/>
  <c r="J262"/>
  <c r="BK186"/>
  <c r="J266"/>
  <c r="BK220"/>
  <c r="J261"/>
  <c r="J217"/>
  <c r="BK281"/>
  <c r="BK255"/>
  <c r="BK287"/>
  <c r="BK254"/>
  <c r="BK157"/>
  <c i="11" r="BK188"/>
  <c r="J208"/>
  <c r="J164"/>
  <c r="BK208"/>
  <c r="J220"/>
  <c r="J178"/>
  <c r="J188"/>
  <c r="BK217"/>
  <c r="BK174"/>
  <c i="12" r="J231"/>
  <c r="BK212"/>
  <c r="BK184"/>
  <c r="J218"/>
  <c r="BK183"/>
  <c r="J212"/>
  <c r="BK231"/>
  <c r="BK192"/>
  <c r="J179"/>
  <c r="J250"/>
  <c r="BK234"/>
  <c r="BK185"/>
  <c r="BK250"/>
  <c r="BK202"/>
  <c r="BK226"/>
  <c r="BK187"/>
  <c i="2" r="J871"/>
  <c r="BK857"/>
  <c r="J846"/>
  <c r="BK832"/>
  <c r="BK816"/>
  <c r="J804"/>
  <c r="J790"/>
  <c r="BK783"/>
  <c r="J777"/>
  <c r="J764"/>
  <c r="J754"/>
  <c r="BK736"/>
  <c r="BK722"/>
  <c r="BK704"/>
  <c r="J699"/>
  <c r="J692"/>
  <c r="J686"/>
  <c r="BK682"/>
  <c r="J677"/>
  <c r="J660"/>
  <c r="J644"/>
  <c r="J625"/>
  <c r="BK598"/>
  <c r="J579"/>
  <c r="J563"/>
  <c r="BK543"/>
  <c r="BK515"/>
  <c r="J502"/>
  <c r="J476"/>
  <c r="BK466"/>
  <c r="J442"/>
  <c r="BK422"/>
  <c r="J412"/>
  <c r="BK391"/>
  <c r="J380"/>
  <c r="BK355"/>
  <c r="BK336"/>
  <c r="J327"/>
  <c r="J311"/>
  <c r="BK297"/>
  <c r="BK280"/>
  <c r="BK273"/>
  <c r="J262"/>
  <c r="BK241"/>
  <c r="BK220"/>
  <c r="J202"/>
  <c r="J184"/>
  <c r="BK158"/>
  <c r="F38"/>
  <c i="4" r="J239"/>
  <c r="J255"/>
  <c r="BK221"/>
  <c r="BK182"/>
  <c r="J200"/>
  <c r="BK142"/>
  <c i="5" r="J128"/>
  <c i="6" r="J148"/>
  <c r="BK163"/>
  <c r="BK129"/>
  <c i="7" r="BK418"/>
  <c r="BK358"/>
  <c r="J265"/>
  <c r="BK183"/>
  <c r="J394"/>
  <c r="J335"/>
  <c r="J251"/>
  <c r="BK144"/>
  <c r="J406"/>
  <c r="BK350"/>
  <c r="J286"/>
  <c r="BK441"/>
  <c r="J361"/>
  <c r="BK254"/>
  <c r="J144"/>
  <c r="BK415"/>
  <c r="BK328"/>
  <c r="BK153"/>
  <c r="J399"/>
  <c r="J328"/>
  <c r="BK235"/>
  <c r="J438"/>
  <c r="BK349"/>
  <c r="J262"/>
  <c r="BK429"/>
  <c r="BK339"/>
  <c r="BK262"/>
  <c r="BK171"/>
  <c i="8" r="J156"/>
  <c r="BK130"/>
  <c r="J147"/>
  <c i="9" r="BK147"/>
  <c r="J144"/>
  <c r="J141"/>
  <c r="J153"/>
  <c i="10" r="J220"/>
  <c r="BK235"/>
  <c r="BK139"/>
  <c r="J195"/>
  <c r="BK241"/>
  <c r="BK172"/>
  <c r="BK261"/>
  <c r="J139"/>
  <c r="J230"/>
  <c r="J287"/>
  <c r="J248"/>
  <c r="J278"/>
  <c r="BK195"/>
  <c i="11" r="J215"/>
  <c r="J226"/>
  <c r="J161"/>
  <c r="BK213"/>
  <c r="BK194"/>
  <c r="BK182"/>
  <c r="BK191"/>
  <c r="J210"/>
  <c i="12" r="J223"/>
  <c r="BK174"/>
  <c r="J215"/>
  <c r="J174"/>
  <c r="J205"/>
  <c r="BK193"/>
  <c r="BK179"/>
  <c r="J265"/>
  <c r="BK240"/>
  <c r="J213"/>
  <c r="BK269"/>
  <c r="BK265"/>
  <c r="J260"/>
  <c r="BK239"/>
  <c r="J221"/>
  <c r="BK188"/>
  <c r="BK170"/>
  <c r="J246"/>
  <c r="J204"/>
  <c r="J183"/>
  <c r="J208"/>
  <c r="J188"/>
  <c i="2" l="1" r="T152"/>
  <c r="T206"/>
  <c r="T345"/>
  <c r="R463"/>
  <c r="BK565"/>
  <c r="J565"/>
  <c r="J115"/>
  <c r="BK679"/>
  <c r="J679"/>
  <c r="J117"/>
  <c r="BK698"/>
  <c r="J698"/>
  <c r="J118"/>
  <c r="BK738"/>
  <c r="J738"/>
  <c r="J120"/>
  <c r="P757"/>
  <c r="P776"/>
  <c r="P781"/>
  <c r="BK815"/>
  <c r="J815"/>
  <c r="J126"/>
  <c i="3" r="T162"/>
  <c r="R195"/>
  <c r="P200"/>
  <c r="R205"/>
  <c r="R219"/>
  <c r="T227"/>
  <c r="T237"/>
  <c r="P257"/>
  <c r="P267"/>
  <c i="4" r="R175"/>
  <c r="R230"/>
  <c r="T291"/>
  <c i="6" r="R128"/>
  <c r="P151"/>
  <c i="7" r="P132"/>
  <c r="BK250"/>
  <c r="J250"/>
  <c r="J103"/>
  <c r="T324"/>
  <c i="8" r="T159"/>
  <c i="9" r="P152"/>
  <c i="10" r="BK188"/>
  <c r="J188"/>
  <c r="J101"/>
  <c r="R226"/>
  <c r="P284"/>
  <c i="11" r="BK160"/>
  <c r="T181"/>
  <c r="T193"/>
  <c r="T192"/>
  <c i="12" r="P181"/>
  <c r="BK191"/>
  <c r="J191"/>
  <c r="J109"/>
  <c r="P211"/>
  <c r="R222"/>
  <c i="2" r="BK152"/>
  <c r="J152"/>
  <c r="J100"/>
  <c r="R206"/>
  <c r="BK296"/>
  <c r="J296"/>
  <c r="J103"/>
  <c r="T326"/>
  <c r="T433"/>
  <c r="R468"/>
  <c r="BK501"/>
  <c r="J501"/>
  <c r="J114"/>
  <c r="BK646"/>
  <c r="J646"/>
  <c r="J116"/>
  <c r="T703"/>
  <c r="BK752"/>
  <c r="J752"/>
  <c r="J121"/>
  <c r="BK785"/>
  <c r="J785"/>
  <c r="J125"/>
  <c r="P845"/>
  <c i="7" r="T238"/>
  <c r="T345"/>
  <c i="8" r="P159"/>
  <c i="9" r="BK127"/>
  <c r="J127"/>
  <c r="J100"/>
  <c r="BK162"/>
  <c r="J162"/>
  <c r="J102"/>
  <c i="10" r="BK132"/>
  <c r="J132"/>
  <c r="J100"/>
  <c r="R198"/>
  <c r="T226"/>
  <c r="T284"/>
  <c i="11" r="T160"/>
  <c r="BK181"/>
  <c r="J181"/>
  <c r="J109"/>
  <c r="BK193"/>
  <c r="J193"/>
  <c r="J115"/>
  <c i="12" r="R181"/>
  <c r="P191"/>
  <c r="R211"/>
  <c r="T244"/>
  <c i="2" r="P152"/>
  <c r="BK206"/>
  <c r="J206"/>
  <c r="J101"/>
  <c r="P345"/>
  <c r="BK463"/>
  <c r="J463"/>
  <c r="J108"/>
  <c r="T565"/>
  <c r="T679"/>
  <c r="T698"/>
  <c r="R738"/>
  <c r="T752"/>
  <c r="P785"/>
  <c r="T845"/>
  <c i="3" r="P162"/>
  <c r="P190"/>
  <c r="T195"/>
  <c r="T205"/>
  <c r="R214"/>
  <c r="P222"/>
  <c r="P227"/>
  <c r="R237"/>
  <c r="R260"/>
  <c r="BK270"/>
  <c r="J270"/>
  <c r="J136"/>
  <c i="4" r="P132"/>
  <c r="P175"/>
  <c r="BK230"/>
  <c r="J230"/>
  <c r="J106"/>
  <c r="P263"/>
  <c i="5" r="T122"/>
  <c r="T121"/>
  <c i="6" r="P141"/>
  <c i="7" r="BK132"/>
  <c r="J132"/>
  <c r="J100"/>
  <c r="R345"/>
  <c i="8" r="T129"/>
  <c r="T128"/>
  <c r="T127"/>
  <c i="9" r="BK152"/>
  <c r="J152"/>
  <c r="J101"/>
  <c i="10" r="T132"/>
  <c r="BK198"/>
  <c r="J198"/>
  <c r="J103"/>
  <c r="P207"/>
  <c r="R271"/>
  <c i="11" r="P160"/>
  <c r="P189"/>
  <c i="12" r="BK181"/>
  <c r="J181"/>
  <c r="J106"/>
  <c r="T186"/>
  <c r="BK203"/>
  <c r="J203"/>
  <c r="J114"/>
  <c r="R216"/>
  <c r="P222"/>
  <c r="BK238"/>
  <c r="J238"/>
  <c r="J129"/>
  <c r="T251"/>
  <c i="2" r="R152"/>
  <c r="P206"/>
  <c r="R296"/>
  <c r="R326"/>
  <c r="R433"/>
  <c r="BK468"/>
  <c r="J468"/>
  <c r="J110"/>
  <c r="P501"/>
  <c r="T646"/>
  <c r="R703"/>
  <c r="T757"/>
  <c r="T776"/>
  <c r="R781"/>
  <c r="R815"/>
  <c i="3" r="P174"/>
  <c r="T190"/>
  <c r="BK200"/>
  <c r="J200"/>
  <c r="J108"/>
  <c r="BK205"/>
  <c r="J205"/>
  <c r="J110"/>
  <c r="BK219"/>
  <c r="J219"/>
  <c r="J115"/>
  <c r="T222"/>
  <c r="P230"/>
  <c r="BK237"/>
  <c r="J237"/>
  <c r="J121"/>
  <c r="R257"/>
  <c r="R252"/>
  <c r="R161"/>
  <c r="R160"/>
  <c r="BK267"/>
  <c r="J267"/>
  <c r="J135"/>
  <c r="T267"/>
  <c i="4" r="T132"/>
  <c r="R163"/>
  <c r="R197"/>
  <c r="R263"/>
  <c i="6" r="BK141"/>
  <c r="J141"/>
  <c r="J101"/>
  <c r="T151"/>
  <c i="7" r="P238"/>
  <c r="T250"/>
  <c r="R324"/>
  <c r="R444"/>
  <c i="8" r="P129"/>
  <c r="P128"/>
  <c r="P127"/>
  <c i="1" r="AU103"/>
  <c i="9" r="P127"/>
  <c r="P126"/>
  <c r="P125"/>
  <c i="1" r="AU104"/>
  <c i="9" r="P162"/>
  <c i="10" r="P188"/>
  <c r="BK226"/>
  <c r="J226"/>
  <c r="J105"/>
  <c r="BK284"/>
  <c r="J284"/>
  <c r="J107"/>
  <c i="11" r="BK163"/>
  <c r="J163"/>
  <c r="J101"/>
  <c r="P181"/>
  <c r="BK189"/>
  <c r="J189"/>
  <c r="J113"/>
  <c i="12" r="T178"/>
  <c r="T168"/>
  <c r="T167"/>
  <c r="R186"/>
  <c r="P203"/>
  <c r="BK211"/>
  <c r="J211"/>
  <c r="J117"/>
  <c r="T216"/>
  <c r="T238"/>
  <c r="T229"/>
  <c r="P244"/>
  <c i="2" r="P234"/>
  <c r="T296"/>
  <c r="BK326"/>
  <c r="J326"/>
  <c r="J105"/>
  <c r="BK433"/>
  <c r="J433"/>
  <c r="J107"/>
  <c r="P468"/>
  <c r="T501"/>
  <c r="R646"/>
  <c r="BK703"/>
  <c r="J703"/>
  <c r="J119"/>
  <c r="BK757"/>
  <c r="J757"/>
  <c r="J122"/>
  <c r="BK776"/>
  <c r="J776"/>
  <c r="J123"/>
  <c r="BK781"/>
  <c r="J781"/>
  <c r="J124"/>
  <c r="P815"/>
  <c i="3" r="R162"/>
  <c r="BK190"/>
  <c r="J190"/>
  <c r="J104"/>
  <c r="P219"/>
  <c r="BK227"/>
  <c r="J227"/>
  <c r="J117"/>
  <c r="T230"/>
  <c r="P237"/>
  <c r="BK260"/>
  <c r="J260"/>
  <c r="J132"/>
  <c r="T270"/>
  <c i="4" r="R132"/>
  <c r="P163"/>
  <c r="P197"/>
  <c r="BK263"/>
  <c r="J263"/>
  <c r="J107"/>
  <c r="R291"/>
  <c i="6" r="BK128"/>
  <c r="R141"/>
  <c i="7" r="T132"/>
  <c r="P250"/>
  <c r="BK324"/>
  <c r="J324"/>
  <c r="J105"/>
  <c r="P444"/>
  <c i="9" r="T152"/>
  <c i="10" r="R188"/>
  <c r="P226"/>
  <c r="R284"/>
  <c i="11" r="P163"/>
  <c r="P193"/>
  <c r="P192"/>
  <c i="12" r="BK178"/>
  <c r="J178"/>
  <c r="J105"/>
  <c r="T181"/>
  <c r="R203"/>
  <c r="P216"/>
  <c r="BK222"/>
  <c r="J222"/>
  <c r="J121"/>
  <c r="BK244"/>
  <c r="J244"/>
  <c r="J132"/>
  <c r="BK251"/>
  <c r="J251"/>
  <c r="J135"/>
  <c i="2" r="T234"/>
  <c r="R345"/>
  <c r="T463"/>
  <c r="R565"/>
  <c r="P679"/>
  <c r="R698"/>
  <c r="P738"/>
  <c r="R752"/>
  <c r="T785"/>
  <c r="BK845"/>
  <c r="J845"/>
  <c r="J128"/>
  <c i="3" r="R174"/>
  <c r="BK195"/>
  <c r="J195"/>
  <c r="J106"/>
  <c r="T200"/>
  <c r="BK214"/>
  <c r="J214"/>
  <c r="J114"/>
  <c r="BK222"/>
  <c r="J222"/>
  <c r="J116"/>
  <c r="BK230"/>
  <c r="J230"/>
  <c r="J118"/>
  <c r="P260"/>
  <c r="P270"/>
  <c i="4" r="BK132"/>
  <c r="T175"/>
  <c r="P230"/>
  <c r="P291"/>
  <c i="5" r="R122"/>
  <c r="R121"/>
  <c i="6" r="T128"/>
  <c r="R151"/>
  <c i="7" r="R132"/>
  <c r="P345"/>
  <c i="8" r="R129"/>
  <c i="9" r="R152"/>
  <c i="10" r="R132"/>
  <c r="T198"/>
  <c r="T207"/>
  <c r="BK271"/>
  <c r="J271"/>
  <c r="J106"/>
  <c i="11" r="R160"/>
  <c r="T189"/>
  <c i="12" r="P178"/>
  <c r="P168"/>
  <c r="P167"/>
  <c i="1" r="AU107"/>
  <c i="12" r="BK186"/>
  <c r="J186"/>
  <c r="J107"/>
  <c r="T191"/>
  <c r="T211"/>
  <c r="P238"/>
  <c r="P229"/>
  <c r="R244"/>
  <c i="2" r="R234"/>
  <c r="BK345"/>
  <c r="J345"/>
  <c r="J106"/>
  <c r="P463"/>
  <c r="T468"/>
  <c r="P565"/>
  <c r="R679"/>
  <c r="P698"/>
  <c r="T738"/>
  <c r="P752"/>
  <c r="R785"/>
  <c r="R845"/>
  <c i="3" r="BK162"/>
  <c r="J162"/>
  <c r="J100"/>
  <c r="T174"/>
  <c r="P195"/>
  <c r="P205"/>
  <c r="P214"/>
  <c r="T219"/>
  <c r="R227"/>
  <c r="BK257"/>
  <c r="J257"/>
  <c r="J131"/>
  <c r="T260"/>
  <c r="R270"/>
  <c i="4" r="BK163"/>
  <c r="J163"/>
  <c r="J101"/>
  <c r="T163"/>
  <c r="BK197"/>
  <c r="J197"/>
  <c r="J105"/>
  <c r="T230"/>
  <c r="BK291"/>
  <c r="J291"/>
  <c r="J108"/>
  <c i="5" r="BK122"/>
  <c r="J122"/>
  <c r="J99"/>
  <c i="6" r="P128"/>
  <c r="P127"/>
  <c r="P126"/>
  <c i="1" r="AU101"/>
  <c i="6" r="BK151"/>
  <c r="J151"/>
  <c r="J102"/>
  <c i="7" r="R238"/>
  <c r="R250"/>
  <c r="P324"/>
  <c r="BK444"/>
  <c r="J444"/>
  <c r="J107"/>
  <c i="8" r="BK129"/>
  <c r="J129"/>
  <c r="J100"/>
  <c r="R159"/>
  <c i="9" r="R127"/>
  <c r="R126"/>
  <c r="R125"/>
  <c r="R162"/>
  <c i="10" r="T188"/>
  <c r="BK207"/>
  <c r="J207"/>
  <c r="J104"/>
  <c r="T271"/>
  <c i="11" r="R163"/>
  <c r="R189"/>
  <c i="12" r="R178"/>
  <c r="R168"/>
  <c r="R167"/>
  <c r="T203"/>
  <c r="T222"/>
  <c r="R238"/>
  <c r="R229"/>
  <c r="R251"/>
  <c i="2" r="BK234"/>
  <c r="J234"/>
  <c r="J102"/>
  <c r="P296"/>
  <c r="P326"/>
  <c r="P433"/>
  <c r="R501"/>
  <c r="R500"/>
  <c r="P646"/>
  <c r="P703"/>
  <c r="R757"/>
  <c r="R776"/>
  <c r="T781"/>
  <c r="T815"/>
  <c i="3" r="BK174"/>
  <c r="J174"/>
  <c r="J101"/>
  <c r="R190"/>
  <c r="R188"/>
  <c r="R200"/>
  <c r="T214"/>
  <c r="R222"/>
  <c r="R230"/>
  <c r="T257"/>
  <c r="T252"/>
  <c r="R267"/>
  <c i="4" r="BK175"/>
  <c r="J175"/>
  <c r="J102"/>
  <c r="T197"/>
  <c r="T196"/>
  <c r="T263"/>
  <c i="5" r="P122"/>
  <c r="P121"/>
  <c i="1" r="AU99"/>
  <c i="6" r="T141"/>
  <c i="7" r="BK238"/>
  <c r="J238"/>
  <c r="J101"/>
  <c r="BK345"/>
  <c r="J345"/>
  <c r="J106"/>
  <c r="T444"/>
  <c i="8" r="BK159"/>
  <c r="J159"/>
  <c r="J102"/>
  <c i="9" r="T127"/>
  <c r="T126"/>
  <c r="T125"/>
  <c r="T162"/>
  <c i="10" r="P132"/>
  <c r="P131"/>
  <c r="P130"/>
  <c i="1" r="AU105"/>
  <c i="10" r="P198"/>
  <c r="R207"/>
  <c r="P271"/>
  <c i="11" r="T163"/>
  <c r="R181"/>
  <c r="R193"/>
  <c r="R192"/>
  <c i="12" r="P186"/>
  <c r="R191"/>
  <c r="BK216"/>
  <c r="J216"/>
  <c r="J118"/>
  <c r="P251"/>
  <c i="3" r="BK210"/>
  <c r="J210"/>
  <c r="J112"/>
  <c r="BK212"/>
  <c r="J212"/>
  <c r="J113"/>
  <c r="BK245"/>
  <c r="J245"/>
  <c r="J124"/>
  <c i="4" r="BK193"/>
  <c r="J193"/>
  <c r="J103"/>
  <c i="7" r="BK320"/>
  <c r="J320"/>
  <c r="J104"/>
  <c i="10" r="BK194"/>
  <c r="J194"/>
  <c r="J102"/>
  <c i="11" r="BK171"/>
  <c r="J171"/>
  <c r="J104"/>
  <c r="BK205"/>
  <c r="J205"/>
  <c r="J122"/>
  <c r="BK214"/>
  <c r="J214"/>
  <c r="J127"/>
  <c r="BK223"/>
  <c r="J223"/>
  <c r="J132"/>
  <c i="12" r="BK173"/>
  <c r="J173"/>
  <c r="J102"/>
  <c r="BK195"/>
  <c r="J195"/>
  <c r="J110"/>
  <c r="BK207"/>
  <c r="J207"/>
  <c r="J115"/>
  <c i="11" r="BK175"/>
  <c r="J175"/>
  <c r="J106"/>
  <c i="12" r="BK176"/>
  <c r="J176"/>
  <c r="J104"/>
  <c r="BK220"/>
  <c r="J220"/>
  <c r="J120"/>
  <c r="BK236"/>
  <c r="J236"/>
  <c r="J128"/>
  <c i="3" r="BK233"/>
  <c r="J233"/>
  <c r="J119"/>
  <c r="BK255"/>
  <c r="J255"/>
  <c r="J130"/>
  <c r="BK265"/>
  <c r="J265"/>
  <c r="J134"/>
  <c i="7" r="BK246"/>
  <c r="J246"/>
  <c r="J102"/>
  <c r="BK453"/>
  <c r="J453"/>
  <c r="J108"/>
  <c i="8" r="BK174"/>
  <c r="J174"/>
  <c r="J103"/>
  <c i="11" r="BK167"/>
  <c r="J167"/>
  <c r="J102"/>
  <c r="BK184"/>
  <c r="J184"/>
  <c r="J110"/>
  <c r="BK199"/>
  <c r="J199"/>
  <c r="J119"/>
  <c r="BK203"/>
  <c r="J203"/>
  <c r="J121"/>
  <c r="BK207"/>
  <c r="J207"/>
  <c r="J123"/>
  <c i="3" r="BK243"/>
  <c r="J243"/>
  <c r="J123"/>
  <c r="BK247"/>
  <c r="J247"/>
  <c r="J125"/>
  <c r="BK249"/>
  <c r="J249"/>
  <c r="J126"/>
  <c r="BK253"/>
  <c r="J253"/>
  <c r="J129"/>
  <c r="BK274"/>
  <c r="J274"/>
  <c r="J137"/>
  <c i="12" r="BK247"/>
  <c r="J247"/>
  <c r="J133"/>
  <c r="BK255"/>
  <c r="J255"/>
  <c r="J137"/>
  <c r="BK262"/>
  <c r="J262"/>
  <c r="J141"/>
  <c r="BK264"/>
  <c r="J264"/>
  <c r="J142"/>
  <c i="2" r="BK836"/>
  <c r="J836"/>
  <c r="J127"/>
  <c i="3" r="BK193"/>
  <c r="J193"/>
  <c r="J105"/>
  <c r="BK198"/>
  <c r="J198"/>
  <c r="J107"/>
  <c r="BK203"/>
  <c r="J203"/>
  <c r="J109"/>
  <c r="BK276"/>
  <c r="J276"/>
  <c r="J138"/>
  <c i="6" r="BK158"/>
  <c r="J158"/>
  <c r="J103"/>
  <c i="8" r="BK155"/>
  <c r="J155"/>
  <c r="J101"/>
  <c i="11" r="BK201"/>
  <c r="J201"/>
  <c r="J120"/>
  <c r="BK209"/>
  <c r="J209"/>
  <c r="J124"/>
  <c r="BK225"/>
  <c r="J225"/>
  <c r="J133"/>
  <c r="BK229"/>
  <c r="J229"/>
  <c r="J135"/>
  <c i="12" r="BK169"/>
  <c r="J169"/>
  <c r="J100"/>
  <c r="BK189"/>
  <c r="J189"/>
  <c r="J108"/>
  <c r="BK199"/>
  <c r="J199"/>
  <c r="J112"/>
  <c r="BK230"/>
  <c r="BK257"/>
  <c r="J257"/>
  <c r="J138"/>
  <c i="3" r="BK208"/>
  <c r="J208"/>
  <c r="J111"/>
  <c r="BK235"/>
  <c r="J235"/>
  <c r="J120"/>
  <c i="9" r="BK168"/>
  <c r="J168"/>
  <c r="J103"/>
  <c i="11" r="BK169"/>
  <c r="J169"/>
  <c r="J103"/>
  <c r="BK179"/>
  <c r="J179"/>
  <c r="J108"/>
  <c r="BK187"/>
  <c r="J187"/>
  <c r="J112"/>
  <c i="12" r="BK209"/>
  <c r="J209"/>
  <c r="J116"/>
  <c r="BK249"/>
  <c r="J249"/>
  <c r="J134"/>
  <c r="BK259"/>
  <c r="J259"/>
  <c r="J139"/>
  <c r="BK268"/>
  <c r="J268"/>
  <c r="J144"/>
  <c i="2" r="BK497"/>
  <c r="J497"/>
  <c r="J112"/>
  <c i="3" r="BK241"/>
  <c r="J241"/>
  <c r="J122"/>
  <c i="6" r="BK162"/>
  <c r="J162"/>
  <c r="J104"/>
  <c i="8" r="BK178"/>
  <c r="BK177"/>
  <c r="J177"/>
  <c r="J104"/>
  <c i="11" r="BK177"/>
  <c r="J177"/>
  <c r="J107"/>
  <c r="BK219"/>
  <c r="J219"/>
  <c r="J130"/>
  <c r="BK227"/>
  <c r="J227"/>
  <c r="J134"/>
  <c i="12" r="BK171"/>
  <c r="J171"/>
  <c r="J101"/>
  <c r="BK233"/>
  <c r="J233"/>
  <c r="J126"/>
  <c i="3" r="BK263"/>
  <c r="J263"/>
  <c r="J133"/>
  <c i="10" r="BK290"/>
  <c r="J290"/>
  <c r="J108"/>
  <c i="11" r="BK173"/>
  <c r="J173"/>
  <c r="J105"/>
  <c r="BK212"/>
  <c r="J212"/>
  <c r="J126"/>
  <c r="BK216"/>
  <c r="J216"/>
  <c r="J128"/>
  <c r="BK221"/>
  <c r="J221"/>
  <c r="J131"/>
  <c i="12" r="BK197"/>
  <c r="J197"/>
  <c r="J111"/>
  <c r="BK201"/>
  <c r="J201"/>
  <c r="J113"/>
  <c r="BK242"/>
  <c r="J242"/>
  <c r="J131"/>
  <c r="BK266"/>
  <c r="J266"/>
  <c r="J143"/>
  <c r="F164"/>
  <c r="BE174"/>
  <c r="BE194"/>
  <c r="BE204"/>
  <c r="BE217"/>
  <c r="BE240"/>
  <c r="BE250"/>
  <c r="BE256"/>
  <c r="BE269"/>
  <c r="BE179"/>
  <c r="BE210"/>
  <c r="BE214"/>
  <c r="BE218"/>
  <c r="BE234"/>
  <c r="BE243"/>
  <c r="BE245"/>
  <c r="BE246"/>
  <c r="BE248"/>
  <c r="BE258"/>
  <c i="11" r="BK192"/>
  <c r="J192"/>
  <c r="J114"/>
  <c i="12" r="J91"/>
  <c r="BE172"/>
  <c r="BE192"/>
  <c r="BE212"/>
  <c r="BE253"/>
  <c r="BE260"/>
  <c i="11" r="J160"/>
  <c r="J100"/>
  <c i="12" r="BE226"/>
  <c r="BE263"/>
  <c r="E85"/>
  <c r="BE170"/>
  <c r="BE182"/>
  <c r="BE190"/>
  <c r="BE193"/>
  <c r="BE208"/>
  <c r="BE221"/>
  <c r="BE237"/>
  <c r="BE239"/>
  <c r="BE267"/>
  <c r="BE185"/>
  <c r="BE215"/>
  <c r="BE223"/>
  <c r="BE224"/>
  <c r="BE252"/>
  <c r="BE180"/>
  <c r="BE184"/>
  <c r="BE187"/>
  <c r="BE196"/>
  <c r="BE198"/>
  <c r="BE231"/>
  <c r="BE177"/>
  <c r="BE183"/>
  <c r="BE188"/>
  <c r="BE200"/>
  <c r="BE202"/>
  <c r="BE205"/>
  <c r="BE206"/>
  <c r="BE213"/>
  <c r="BE265"/>
  <c i="10" r="BK131"/>
  <c r="J131"/>
  <c r="J99"/>
  <c i="11" r="BE166"/>
  <c r="BE168"/>
  <c r="BE170"/>
  <c r="BE206"/>
  <c r="BE230"/>
  <c r="E85"/>
  <c r="BE165"/>
  <c r="BE174"/>
  <c r="BE194"/>
  <c r="BE217"/>
  <c r="F94"/>
  <c r="BE176"/>
  <c r="BE204"/>
  <c r="BE210"/>
  <c r="BE180"/>
  <c r="BE191"/>
  <c r="BE200"/>
  <c r="BE208"/>
  <c r="BE228"/>
  <c r="BE161"/>
  <c r="BE178"/>
  <c r="BE220"/>
  <c r="J91"/>
  <c r="BE188"/>
  <c r="BE213"/>
  <c r="BE222"/>
  <c r="BE224"/>
  <c r="BE172"/>
  <c r="BE182"/>
  <c r="BE183"/>
  <c r="BE185"/>
  <c r="BE190"/>
  <c r="BE215"/>
  <c r="BE162"/>
  <c r="BE164"/>
  <c r="BE195"/>
  <c r="BE202"/>
  <c r="BE226"/>
  <c i="9" r="BK126"/>
  <c r="BK125"/>
  <c r="J125"/>
  <c i="10" r="J91"/>
  <c r="BE152"/>
  <c r="BE208"/>
  <c r="BE217"/>
  <c r="BE227"/>
  <c r="BE262"/>
  <c r="BE281"/>
  <c r="BE291"/>
  <c r="BE133"/>
  <c r="BE136"/>
  <c r="BE220"/>
  <c r="BE223"/>
  <c r="BE230"/>
  <c r="BE232"/>
  <c r="BE242"/>
  <c r="BE253"/>
  <c r="BE254"/>
  <c r="BE259"/>
  <c r="BE260"/>
  <c r="BE263"/>
  <c r="BE199"/>
  <c r="BE211"/>
  <c r="BE248"/>
  <c r="BE251"/>
  <c r="BE278"/>
  <c r="BE285"/>
  <c r="F94"/>
  <c r="BE146"/>
  <c r="BE162"/>
  <c r="BE169"/>
  <c r="BE177"/>
  <c r="BE180"/>
  <c r="BE189"/>
  <c r="BE192"/>
  <c r="BE241"/>
  <c r="BE244"/>
  <c r="BE268"/>
  <c r="BE270"/>
  <c r="BE287"/>
  <c r="E118"/>
  <c r="BE141"/>
  <c r="BE166"/>
  <c r="BE204"/>
  <c r="BE255"/>
  <c r="BE139"/>
  <c r="BE143"/>
  <c r="BE186"/>
  <c r="BE235"/>
  <c r="BE237"/>
  <c r="BE240"/>
  <c r="BE214"/>
  <c r="BE245"/>
  <c r="BE261"/>
  <c r="BE266"/>
  <c r="BE272"/>
  <c r="BE275"/>
  <c r="BE157"/>
  <c r="BE172"/>
  <c r="BE195"/>
  <c r="BE256"/>
  <c r="BE257"/>
  <c r="BE258"/>
  <c i="8" r="J178"/>
  <c r="J105"/>
  <c i="9" r="J119"/>
  <c r="BE150"/>
  <c r="E113"/>
  <c r="BE136"/>
  <c r="BE144"/>
  <c i="8" r="BK128"/>
  <c r="J128"/>
  <c r="J99"/>
  <c i="9" r="BE153"/>
  <c r="BE169"/>
  <c r="F94"/>
  <c r="BE147"/>
  <c r="BE163"/>
  <c r="BE166"/>
  <c r="BE131"/>
  <c r="BE138"/>
  <c r="BE156"/>
  <c r="BE128"/>
  <c r="BE134"/>
  <c r="BE141"/>
  <c r="BE159"/>
  <c i="8" r="BE165"/>
  <c r="BE171"/>
  <c r="J121"/>
  <c r="BE130"/>
  <c r="BE153"/>
  <c r="F94"/>
  <c r="BE163"/>
  <c r="E85"/>
  <c r="BE133"/>
  <c r="BE141"/>
  <c r="BE168"/>
  <c r="BE150"/>
  <c i="7" r="BK131"/>
  <c r="BK130"/>
  <c r="J130"/>
  <c r="J98"/>
  <c i="8" r="BE136"/>
  <c r="BE147"/>
  <c r="BE139"/>
  <c r="BE144"/>
  <c r="BE156"/>
  <c r="BE160"/>
  <c r="BE175"/>
  <c r="BE179"/>
  <c i="7" r="J91"/>
  <c r="BE180"/>
  <c r="BE188"/>
  <c r="BE208"/>
  <c r="BE211"/>
  <c r="BE219"/>
  <c r="BE251"/>
  <c r="BE277"/>
  <c r="BE286"/>
  <c r="BE295"/>
  <c r="BE300"/>
  <c r="BE303"/>
  <c r="BE306"/>
  <c r="BE346"/>
  <c r="BE350"/>
  <c r="BE356"/>
  <c r="BE364"/>
  <c i="6" r="J128"/>
  <c r="J100"/>
  <c i="7" r="E118"/>
  <c r="BE171"/>
  <c r="BE183"/>
  <c r="BE186"/>
  <c r="BE205"/>
  <c r="BE232"/>
  <c r="BE235"/>
  <c r="BE239"/>
  <c r="BE242"/>
  <c r="BE315"/>
  <c r="BE355"/>
  <c r="BE359"/>
  <c r="BE360"/>
  <c r="BE363"/>
  <c r="BE365"/>
  <c r="BE410"/>
  <c r="BE423"/>
  <c r="BE447"/>
  <c r="BE450"/>
  <c r="BE139"/>
  <c r="BE224"/>
  <c r="BE244"/>
  <c r="BE247"/>
  <c r="BE262"/>
  <c r="BE265"/>
  <c r="BE268"/>
  <c r="BE283"/>
  <c r="BE336"/>
  <c r="BE342"/>
  <c r="BE353"/>
  <c r="BE361"/>
  <c r="BE406"/>
  <c r="BE421"/>
  <c r="BE445"/>
  <c r="F94"/>
  <c r="BE133"/>
  <c r="BE136"/>
  <c r="BE156"/>
  <c r="BE201"/>
  <c r="BE214"/>
  <c r="BE227"/>
  <c r="BE254"/>
  <c r="BE274"/>
  <c r="BE289"/>
  <c r="BE292"/>
  <c r="BE338"/>
  <c r="BE339"/>
  <c r="BE344"/>
  <c r="BE357"/>
  <c r="BE394"/>
  <c r="BE401"/>
  <c r="BE403"/>
  <c r="BE431"/>
  <c r="BE159"/>
  <c r="BE271"/>
  <c r="BE298"/>
  <c r="BE321"/>
  <c r="BE328"/>
  <c r="BE335"/>
  <c r="BE341"/>
  <c r="BE389"/>
  <c r="BE415"/>
  <c r="BE418"/>
  <c r="BE425"/>
  <c r="BE427"/>
  <c r="BE153"/>
  <c r="BE195"/>
  <c r="BE198"/>
  <c r="BE259"/>
  <c r="BE280"/>
  <c r="BE309"/>
  <c r="BE330"/>
  <c r="BE349"/>
  <c r="BE358"/>
  <c r="BE432"/>
  <c r="BE437"/>
  <c r="BE438"/>
  <c r="BE440"/>
  <c r="BE454"/>
  <c r="BE162"/>
  <c r="BE165"/>
  <c r="BE168"/>
  <c r="BE174"/>
  <c r="BE177"/>
  <c r="BE230"/>
  <c r="BE354"/>
  <c r="BE366"/>
  <c r="BE377"/>
  <c r="BE380"/>
  <c r="BE382"/>
  <c r="BE408"/>
  <c r="BE412"/>
  <c r="BE429"/>
  <c r="BE142"/>
  <c r="BE144"/>
  <c r="BE146"/>
  <c r="BE148"/>
  <c r="BE256"/>
  <c r="BE312"/>
  <c r="BE318"/>
  <c r="BE325"/>
  <c r="BE332"/>
  <c r="BE333"/>
  <c r="BE399"/>
  <c r="BE434"/>
  <c r="BE435"/>
  <c r="BE441"/>
  <c i="6" r="J91"/>
  <c r="BE129"/>
  <c r="BE135"/>
  <c r="BE145"/>
  <c r="BE159"/>
  <c r="BE138"/>
  <c r="BE142"/>
  <c r="BE155"/>
  <c r="E85"/>
  <c r="BE163"/>
  <c i="5" r="BK121"/>
  <c r="J121"/>
  <c r="J98"/>
  <c i="6" r="F94"/>
  <c r="BE132"/>
  <c r="BE148"/>
  <c r="BE152"/>
  <c i="5" r="E85"/>
  <c r="F94"/>
  <c r="BE123"/>
  <c i="4" r="J132"/>
  <c r="J100"/>
  <c i="5" r="BE125"/>
  <c r="BE127"/>
  <c r="J115"/>
  <c r="BE128"/>
  <c r="BE124"/>
  <c r="BE126"/>
  <c r="BE130"/>
  <c r="BE129"/>
  <c i="4" r="F94"/>
  <c r="BE226"/>
  <c r="BE231"/>
  <c r="BE235"/>
  <c r="BE241"/>
  <c r="BE243"/>
  <c r="BE251"/>
  <c r="BE253"/>
  <c r="BE257"/>
  <c r="E85"/>
  <c r="BE133"/>
  <c r="BE208"/>
  <c r="BE222"/>
  <c r="BE224"/>
  <c r="BE239"/>
  <c r="BE247"/>
  <c r="BE142"/>
  <c r="BE144"/>
  <c r="BE153"/>
  <c r="BE158"/>
  <c r="BE202"/>
  <c r="BE206"/>
  <c r="BE212"/>
  <c r="BE249"/>
  <c r="BE264"/>
  <c r="BE273"/>
  <c r="BE275"/>
  <c r="BE148"/>
  <c r="BE182"/>
  <c r="BE184"/>
  <c r="BE200"/>
  <c r="BE214"/>
  <c r="BE216"/>
  <c r="BE283"/>
  <c r="BE289"/>
  <c r="BE136"/>
  <c r="BE139"/>
  <c r="BE187"/>
  <c r="BE191"/>
  <c r="BE194"/>
  <c r="BE198"/>
  <c r="BE204"/>
  <c r="BE218"/>
  <c r="BE220"/>
  <c r="BE221"/>
  <c r="BE228"/>
  <c r="BE245"/>
  <c r="BE259"/>
  <c r="BE267"/>
  <c r="BE276"/>
  <c r="BE293"/>
  <c r="BE164"/>
  <c r="BE181"/>
  <c r="BE189"/>
  <c r="BE237"/>
  <c r="BE266"/>
  <c r="BE268"/>
  <c r="BE270"/>
  <c r="BE271"/>
  <c r="BE278"/>
  <c r="BE295"/>
  <c r="J91"/>
  <c r="BE161"/>
  <c r="BE167"/>
  <c r="BE172"/>
  <c r="BE176"/>
  <c r="BE178"/>
  <c r="BE179"/>
  <c r="BE185"/>
  <c r="BE255"/>
  <c r="BE261"/>
  <c r="BE280"/>
  <c r="BE286"/>
  <c r="BE292"/>
  <c r="BE150"/>
  <c r="BE210"/>
  <c r="BE233"/>
  <c i="2" r="BK500"/>
  <c r="J500"/>
  <c r="J113"/>
  <c i="3" r="F94"/>
  <c r="BE163"/>
  <c r="BE164"/>
  <c r="BE176"/>
  <c r="BE213"/>
  <c r="BE225"/>
  <c r="BE226"/>
  <c r="E85"/>
  <c r="J91"/>
  <c r="BE165"/>
  <c r="BE177"/>
  <c r="BE178"/>
  <c r="BE179"/>
  <c r="BE180"/>
  <c r="BE181"/>
  <c r="BE191"/>
  <c r="BE192"/>
  <c r="BE197"/>
  <c r="BE199"/>
  <c r="BE220"/>
  <c r="BE228"/>
  <c r="BE234"/>
  <c r="BE239"/>
  <c r="BE240"/>
  <c r="BE244"/>
  <c r="BE246"/>
  <c r="BE258"/>
  <c r="BE259"/>
  <c r="BE273"/>
  <c r="BE167"/>
  <c r="BE172"/>
  <c r="BE173"/>
  <c r="BE175"/>
  <c r="BE182"/>
  <c r="BE201"/>
  <c r="BE229"/>
  <c r="BE242"/>
  <c r="BE271"/>
  <c r="BE277"/>
  <c i="2" r="BK151"/>
  <c r="J151"/>
  <c r="J99"/>
  <c i="3" r="BE168"/>
  <c r="BE194"/>
  <c r="BE196"/>
  <c r="BE216"/>
  <c r="BE231"/>
  <c r="BE238"/>
  <c r="BE248"/>
  <c r="BE254"/>
  <c r="BE256"/>
  <c r="BE169"/>
  <c r="BE189"/>
  <c r="BE218"/>
  <c r="BE223"/>
  <c r="BE224"/>
  <c r="BE236"/>
  <c r="BE264"/>
  <c r="BE266"/>
  <c r="BE186"/>
  <c r="BE204"/>
  <c r="BE206"/>
  <c r="BE207"/>
  <c r="BE215"/>
  <c r="BE217"/>
  <c r="BE250"/>
  <c r="BE261"/>
  <c r="BE262"/>
  <c r="BE272"/>
  <c r="BE166"/>
  <c r="BE170"/>
  <c r="BE171"/>
  <c r="BE183"/>
  <c r="BE184"/>
  <c r="BE185"/>
  <c r="BE202"/>
  <c r="BE209"/>
  <c r="BE211"/>
  <c r="BE221"/>
  <c r="BE268"/>
  <c r="BE269"/>
  <c r="BE232"/>
  <c r="BE275"/>
  <c i="1" r="BA96"/>
  <c r="BB96"/>
  <c r="BC96"/>
  <c r="AW96"/>
  <c i="2" r="E85"/>
  <c r="J91"/>
  <c r="F94"/>
  <c r="BE153"/>
  <c r="BE158"/>
  <c r="BE164"/>
  <c r="BE170"/>
  <c r="BE178"/>
  <c r="BE184"/>
  <c r="BE194"/>
  <c r="BE196"/>
  <c r="BE202"/>
  <c r="BE207"/>
  <c r="BE214"/>
  <c r="BE220"/>
  <c r="BE226"/>
  <c r="BE228"/>
  <c r="BE235"/>
  <c r="BE241"/>
  <c r="BE246"/>
  <c r="BE253"/>
  <c r="BE260"/>
  <c r="BE262"/>
  <c r="BE264"/>
  <c r="BE269"/>
  <c r="BE271"/>
  <c r="BE273"/>
  <c r="BE275"/>
  <c r="BE280"/>
  <c r="BE285"/>
  <c r="BE291"/>
  <c r="BE297"/>
  <c r="BE303"/>
  <c r="BE309"/>
  <c r="BE311"/>
  <c r="BE313"/>
  <c r="BE318"/>
  <c r="BE320"/>
  <c r="BE327"/>
  <c r="BE333"/>
  <c r="BE336"/>
  <c r="BE346"/>
  <c r="BE352"/>
  <c r="BE355"/>
  <c r="BE361"/>
  <c r="BE363"/>
  <c r="BE368"/>
  <c r="BE371"/>
  <c r="BE377"/>
  <c r="BE380"/>
  <c r="BE389"/>
  <c r="BE391"/>
  <c r="BE400"/>
  <c r="BE402"/>
  <c r="BE407"/>
  <c r="BE412"/>
  <c r="BE415"/>
  <c r="BE422"/>
  <c r="BE425"/>
  <c r="BE434"/>
  <c r="BE440"/>
  <c r="BE442"/>
  <c r="BE447"/>
  <c r="BE453"/>
  <c r="BE458"/>
  <c r="BE464"/>
  <c r="BE466"/>
  <c r="BE469"/>
  <c r="BE474"/>
  <c r="BE476"/>
  <c r="BE481"/>
  <c r="BE484"/>
  <c r="BE489"/>
  <c r="BE498"/>
  <c r="BE502"/>
  <c r="BE507"/>
  <c r="BE510"/>
  <c r="BE515"/>
  <c r="BE518"/>
  <c r="BE527"/>
  <c r="BE535"/>
  <c r="BE543"/>
  <c r="BE546"/>
  <c r="BE555"/>
  <c r="BE563"/>
  <c r="BE566"/>
  <c r="BE571"/>
  <c r="BE574"/>
  <c r="BE579"/>
  <c r="BE582"/>
  <c r="BE587"/>
  <c r="BE590"/>
  <c r="BE595"/>
  <c r="BE598"/>
  <c r="BE603"/>
  <c r="BE608"/>
  <c r="BE610"/>
  <c r="BE616"/>
  <c r="BE619"/>
  <c r="BE625"/>
  <c r="BE628"/>
  <c r="BE633"/>
  <c r="BE636"/>
  <c r="BE641"/>
  <c r="BE644"/>
  <c r="BE647"/>
  <c r="BE657"/>
  <c r="BE660"/>
  <c r="BE663"/>
  <c r="BE672"/>
  <c r="BE677"/>
  <c r="BE680"/>
  <c r="BE681"/>
  <c r="BE682"/>
  <c r="BE683"/>
  <c r="BE684"/>
  <c r="BE685"/>
  <c r="BE686"/>
  <c r="BE688"/>
  <c r="BE690"/>
  <c r="BE692"/>
  <c r="BE694"/>
  <c r="BE696"/>
  <c r="BE699"/>
  <c r="BE701"/>
  <c r="BE704"/>
  <c r="BE712"/>
  <c r="BE714"/>
  <c r="BE722"/>
  <c r="BE727"/>
  <c r="BE732"/>
  <c r="BE736"/>
  <c r="BE739"/>
  <c r="BE744"/>
  <c r="BE750"/>
  <c r="BE753"/>
  <c r="BE754"/>
  <c r="BE755"/>
  <c r="BE758"/>
  <c r="BE764"/>
  <c r="BE769"/>
  <c r="BE774"/>
  <c r="BE777"/>
  <c r="BE778"/>
  <c r="BE779"/>
  <c r="BE782"/>
  <c r="BE783"/>
  <c r="BE786"/>
  <c r="BE788"/>
  <c r="BE790"/>
  <c r="BE792"/>
  <c r="BE801"/>
  <c r="BE804"/>
  <c r="BE811"/>
  <c r="BE813"/>
  <c r="BE816"/>
  <c r="BE824"/>
  <c r="BE827"/>
  <c r="BE832"/>
  <c r="BE834"/>
  <c r="BE837"/>
  <c r="BE846"/>
  <c r="BE852"/>
  <c r="BE857"/>
  <c r="BE871"/>
  <c r="BE874"/>
  <c i="1" r="BD96"/>
  <c i="3" r="F38"/>
  <c i="1" r="BC97"/>
  <c i="4" r="J36"/>
  <c i="1" r="AW98"/>
  <c i="6" r="J36"/>
  <c i="1" r="AW101"/>
  <c i="7" r="F38"/>
  <c i="1" r="BC102"/>
  <c i="11" r="F37"/>
  <c i="1" r="BB106"/>
  <c i="12" r="F39"/>
  <c i="1" r="BD107"/>
  <c r="AS94"/>
  <c i="4" r="F38"/>
  <c i="1" r="BC98"/>
  <c i="6" r="F39"/>
  <c i="1" r="BD101"/>
  <c i="8" r="F36"/>
  <c i="1" r="BA103"/>
  <c i="8" r="J36"/>
  <c i="1" r="AW103"/>
  <c i="9" r="F37"/>
  <c i="1" r="BB104"/>
  <c i="9" r="F39"/>
  <c i="1" r="BD104"/>
  <c i="10" r="F37"/>
  <c i="1" r="BB105"/>
  <c i="10" r="F38"/>
  <c i="1" r="BC105"/>
  <c i="4" r="F39"/>
  <c i="1" r="BD98"/>
  <c i="6" r="F37"/>
  <c i="1" r="BB101"/>
  <c i="7" r="F39"/>
  <c i="1" r="BD102"/>
  <c i="11" r="F36"/>
  <c i="1" r="BA106"/>
  <c i="12" r="F38"/>
  <c i="1" r="BC107"/>
  <c i="3" r="F39"/>
  <c i="1" r="BD97"/>
  <c i="4" r="F37"/>
  <c i="1" r="BB98"/>
  <c i="8" r="F39"/>
  <c i="1" r="BD103"/>
  <c i="9" r="F36"/>
  <c i="1" r="BA104"/>
  <c i="9" r="J36"/>
  <c i="1" r="AW104"/>
  <c i="10" r="J36"/>
  <c i="1" r="AW105"/>
  <c i="9" r="J32"/>
  <c i="11" r="J36"/>
  <c i="1" r="AW106"/>
  <c i="3" r="F37"/>
  <c i="1" r="BB97"/>
  <c i="5" r="F39"/>
  <c i="1" r="BD99"/>
  <c i="5" r="F37"/>
  <c i="1" r="BB99"/>
  <c i="7" r="F36"/>
  <c i="1" r="BA102"/>
  <c i="11" r="F38"/>
  <c i="1" r="BC106"/>
  <c i="12" r="F36"/>
  <c i="1" r="BA107"/>
  <c i="4" r="F36"/>
  <c i="1" r="BA98"/>
  <c i="6" r="F38"/>
  <c i="1" r="BC101"/>
  <c i="8" r="F37"/>
  <c i="1" r="BB103"/>
  <c i="8" r="F38"/>
  <c i="1" r="BC103"/>
  <c i="9" r="F38"/>
  <c i="1" r="BC104"/>
  <c i="10" r="F36"/>
  <c i="1" r="BA105"/>
  <c i="10" r="F39"/>
  <c i="1" r="BD105"/>
  <c i="3" r="J36"/>
  <c i="1" r="AW97"/>
  <c i="5" r="J36"/>
  <c i="1" r="AW99"/>
  <c i="5" r="F36"/>
  <c i="1" r="BA99"/>
  <c i="7" r="F37"/>
  <c i="1" r="BB102"/>
  <c i="11" r="F39"/>
  <c i="1" r="BD106"/>
  <c i="12" r="J36"/>
  <c i="1" r="AW107"/>
  <c i="3" r="F36"/>
  <c i="1" r="BA97"/>
  <c i="5" r="F38"/>
  <c i="1" r="BC99"/>
  <c i="6" r="F36"/>
  <c i="1" r="BA101"/>
  <c i="7" r="J36"/>
  <c i="1" r="AW102"/>
  <c i="12" r="F37"/>
  <c i="1" r="BB107"/>
  <c i="12" l="1" r="BK229"/>
  <c r="J229"/>
  <c r="J123"/>
  <c i="7" r="R131"/>
  <c r="R130"/>
  <c i="4" r="P196"/>
  <c r="T131"/>
  <c r="T130"/>
  <c i="3" r="P188"/>
  <c i="10" r="R131"/>
  <c r="R130"/>
  <c i="7" r="T131"/>
  <c r="T130"/>
  <c i="2" r="P500"/>
  <c i="6" r="R127"/>
  <c r="R126"/>
  <c r="T127"/>
  <c r="T126"/>
  <c r="BK127"/>
  <c r="BK126"/>
  <c r="J126"/>
  <c r="J98"/>
  <c i="3" r="T188"/>
  <c r="T161"/>
  <c r="T160"/>
  <c i="2" r="R151"/>
  <c r="R150"/>
  <c r="P151"/>
  <c r="P150"/>
  <c i="1" r="AU96"/>
  <c i="11" r="BK159"/>
  <c r="J159"/>
  <c r="J99"/>
  <c i="4" r="BK131"/>
  <c r="J131"/>
  <c r="J99"/>
  <c r="R131"/>
  <c i="11" r="T159"/>
  <c r="T158"/>
  <c i="2" r="T500"/>
  <c i="10" r="T131"/>
  <c r="T130"/>
  <c i="7" r="P131"/>
  <c r="P130"/>
  <c i="1" r="AU102"/>
  <c i="3" r="P252"/>
  <c i="11" r="R159"/>
  <c r="R158"/>
  <c i="2" r="T151"/>
  <c r="T150"/>
  <c i="8" r="R128"/>
  <c r="R127"/>
  <c i="4" r="R196"/>
  <c i="11" r="P159"/>
  <c r="P158"/>
  <c i="1" r="AU106"/>
  <c i="4" r="P131"/>
  <c r="P130"/>
  <c i="1" r="AU98"/>
  <c i="3" r="BK188"/>
  <c r="J188"/>
  <c r="J103"/>
  <c i="4" r="BK196"/>
  <c r="J196"/>
  <c r="J104"/>
  <c i="12" r="BK168"/>
  <c r="J168"/>
  <c r="J99"/>
  <c r="J230"/>
  <c r="J124"/>
  <c i="11" r="BK198"/>
  <c r="J198"/>
  <c r="J118"/>
  <c i="3" r="BK252"/>
  <c r="J252"/>
  <c r="J128"/>
  <c i="10" r="BK130"/>
  <c r="J130"/>
  <c i="1" r="AG104"/>
  <c i="9" r="J98"/>
  <c r="J126"/>
  <c r="J99"/>
  <c i="8" r="BK127"/>
  <c r="J127"/>
  <c r="J98"/>
  <c i="7" r="J131"/>
  <c r="J99"/>
  <c i="2" r="BK150"/>
  <c r="J150"/>
  <c r="J98"/>
  <c i="5" r="F35"/>
  <c i="1" r="AZ99"/>
  <c i="5" r="J35"/>
  <c i="1" r="AV99"/>
  <c r="AT99"/>
  <c r="BD95"/>
  <c i="6" r="F35"/>
  <c i="1" r="AZ101"/>
  <c i="7" r="F35"/>
  <c i="1" r="AZ102"/>
  <c i="2" r="J35"/>
  <c i="1" r="AV96"/>
  <c r="AT96"/>
  <c i="4" r="J35"/>
  <c i="1" r="AV98"/>
  <c r="AT98"/>
  <c i="9" r="F35"/>
  <c i="1" r="AZ104"/>
  <c i="10" r="J32"/>
  <c i="1" r="AG105"/>
  <c i="11" r="J35"/>
  <c i="1" r="AV106"/>
  <c r="AT106"/>
  <c i="12" r="F35"/>
  <c i="1" r="AZ107"/>
  <c i="3" r="F35"/>
  <c i="1" r="AZ97"/>
  <c i="8" r="F35"/>
  <c i="1" r="AZ103"/>
  <c i="10" r="J35"/>
  <c i="1" r="AV105"/>
  <c r="AT105"/>
  <c r="BA100"/>
  <c r="AW100"/>
  <c r="BC100"/>
  <c r="AY100"/>
  <c i="3" r="J35"/>
  <c i="1" r="AV97"/>
  <c r="AT97"/>
  <c i="7" r="J32"/>
  <c i="1" r="AG102"/>
  <c i="8" r="J35"/>
  <c i="1" r="AV103"/>
  <c r="AT103"/>
  <c i="10" r="F35"/>
  <c i="1" r="AZ105"/>
  <c r="BD100"/>
  <c i="4" r="F35"/>
  <c i="1" r="AZ98"/>
  <c i="9" r="J35"/>
  <c i="1" r="AV104"/>
  <c r="AT104"/>
  <c r="AN104"/>
  <c i="11" r="F35"/>
  <c i="1" r="AZ106"/>
  <c r="BB100"/>
  <c r="AX100"/>
  <c i="12" r="J35"/>
  <c i="1" r="AV107"/>
  <c r="AT107"/>
  <c i="2" r="F35"/>
  <c i="1" r="AZ96"/>
  <c r="BB95"/>
  <c r="AX95"/>
  <c r="BC95"/>
  <c r="AY95"/>
  <c r="BA95"/>
  <c i="5" r="J32"/>
  <c i="1" r="AG99"/>
  <c i="6" r="J35"/>
  <c i="1" r="AV101"/>
  <c r="AT101"/>
  <c i="7" r="J35"/>
  <c i="1" r="AV102"/>
  <c r="AT102"/>
  <c i="4" l="1" r="R130"/>
  <c i="3" r="P161"/>
  <c r="P160"/>
  <c i="1" r="AU97"/>
  <c i="3" r="BK161"/>
  <c r="BK160"/>
  <c r="J160"/>
  <c r="J98"/>
  <c i="4" r="BK130"/>
  <c r="J130"/>
  <c r="J98"/>
  <c i="12" r="BK167"/>
  <c r="J167"/>
  <c r="J98"/>
  <c i="6" r="J127"/>
  <c r="J99"/>
  <c i="11" r="BK158"/>
  <c r="J158"/>
  <c r="J98"/>
  <c i="1" r="AN105"/>
  <c i="10" r="J98"/>
  <c r="J41"/>
  <c i="9" r="J41"/>
  <c i="1" r="AN102"/>
  <c i="7" r="J41"/>
  <c i="1" r="AN99"/>
  <c i="5" r="J41"/>
  <c i="1" r="AU95"/>
  <c i="6" r="J32"/>
  <c i="1" r="AG101"/>
  <c r="AZ95"/>
  <c r="AV95"/>
  <c r="AU100"/>
  <c r="BA94"/>
  <c r="W30"/>
  <c r="AZ100"/>
  <c r="AV100"/>
  <c r="AT100"/>
  <c i="8" r="J32"/>
  <c i="1" r="AG103"/>
  <c r="AN103"/>
  <c r="AW95"/>
  <c r="BD94"/>
  <c r="W33"/>
  <c i="2" r="J32"/>
  <c i="1" r="AG96"/>
  <c r="BC94"/>
  <c r="W32"/>
  <c r="BB94"/>
  <c r="AX94"/>
  <c i="6" l="1" r="J41"/>
  <c i="3" r="J161"/>
  <c r="J99"/>
  <c i="8" r="J41"/>
  <c i="2" r="J41"/>
  <c i="1" r="AN96"/>
  <c r="AN101"/>
  <c r="AU94"/>
  <c r="AT95"/>
  <c i="3" r="J32"/>
  <c i="1" r="AG97"/>
  <c r="AN97"/>
  <c r="AW94"/>
  <c r="AK30"/>
  <c r="AZ94"/>
  <c r="AV94"/>
  <c r="AK29"/>
  <c i="12" r="J32"/>
  <c i="1" r="AG107"/>
  <c i="4" r="J32"/>
  <c i="1" r="AG98"/>
  <c r="AN98"/>
  <c i="11" r="J32"/>
  <c i="1" r="AG106"/>
  <c r="AN106"/>
  <c r="W31"/>
  <c r="AY94"/>
  <c i="3" l="1" r="J41"/>
  <c i="11" r="J41"/>
  <c i="4" r="J41"/>
  <c i="12" r="J41"/>
  <c i="1" r="AN107"/>
  <c r="AG100"/>
  <c r="W29"/>
  <c r="AT94"/>
  <c r="AG95"/>
  <c r="AN95"/>
  <c l="1" r="AN100"/>
  <c r="AG94"/>
  <c r="AK26"/>
  <c r="AN94"/>
  <c l="1"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<sst xmlns="http://schemas.openxmlformats.org/spreadsheetml/2006/main">
  <si>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</si>
  <si>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</si>
  <si>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</si>
  <si>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</si>
  <si>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</si>
  <si>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{8f2f73c1-25a3-4bea-9e94-d229a581e6bb}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</si>
  <si>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</si>
  <si>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</si>
  <si>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</si>
  <si>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</si>
  <si>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</si>
  <si>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</si>
  <si>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</si>
  <si>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</si>
  <si>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2022-000010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</si>
  <si>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</si>
  <si>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</si>
  <si>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DOPRAVNÍ TERMINÁL ŽELETAVA</t>
  </si>
  <si>
    <t>KSO:</t>
  </si>
  <si>
    <t>CC-CZ:</t>
  </si>
  <si>
    <t>Místo:</t>
  </si>
  <si>
    <t>Želetava</t>
  </si>
  <si>
    <t>Datum:</t>
  </si>
  <si>
    <t>5. 9. 2022</t>
  </si>
  <si>
    <t>Zadavatel:</t>
  </si>
  <si>
    <t>IČ:</t>
  </si>
  <si>
    <t>00290751</t>
  </si>
  <si>
    <t>Městys Želetava</t>
  </si>
  <si>
    <t>DIČ:</t>
  </si>
  <si>
    <t>Uchazeč:</t>
  </si>
  <si>
    <t>Vyplň údaj</t>
  </si>
  <si>
    <t>Projektant:</t>
  </si>
  <si>
    <t>18198228</t>
  </si>
  <si>
    <t>PROfi Jihlava spol. s r.o.</t>
  </si>
  <si>
    <t>CZ18198228</t>
  </si>
  <si>
    <t>True</t>
  </si>
  <si>
    <t>Zpracovatel:</t>
  </si>
  <si>
    <t>Poznámka:</t>
  </si>
  <si>
    <t xml:space="preserve"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																																			_x000d_
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</si>
  <si>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</si>
  <si>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</si>
  <si>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</si>
  <si>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</si>
  <si>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</si>
  <si>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</si>
  <si>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</si>
  <si>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</si>
  <si>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</si>
  <si>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</si>
  <si>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</si>
  <si>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</si>
  <si>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</si>
  <si>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</si>
  <si>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</si>
  <si>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</si>
  <si>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</si>
  <si>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</si>
  <si>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</si>
  <si>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</si>
  <si>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</si>
  <si>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</si>
  <si>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</si>
  <si>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</si>
  <si>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</si>
  <si>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</si>
  <si>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</si>
  <si>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</si>
  <si>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</si>
  <si>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</si>
  <si>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</si>
  <si>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</si>
  <si>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</si>
  <si>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</si>
  <si>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</si>
  <si>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</si>
  <si>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</si>
  <si>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</si>
  <si>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</si>
  <si>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</si>
  <si>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</si>
  <si>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</si>
  <si>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</si>
  <si>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</si>
  <si>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A</t>
  </si>
  <si>
    <t>Stavební objekty</t>
  </si>
  <si>
    <t>STA</t>
  </si>
  <si>
    <t>1</t>
  </si>
  <si>
    <t>{2aa631b0-b86f-4fb8-949f-44be707278d5}</t>
  </si>
  <si>
    <t>2</t>
  </si>
  <si>
    <t>/</t>
  </si>
  <si>
    <t>01</t>
  </si>
  <si>
    <t>Stavební část</t>
  </si>
  <si>
    <t>Soupis</t>
  </si>
  <si>
    <t>{51f63999-67d3-4fc2-95a0-3aba3597cd96}</t>
  </si>
  <si>
    <t>01.1.4.2</t>
  </si>
  <si>
    <t>Silnoproudá elektrotechnika, ochrana před bleskem</t>
  </si>
  <si>
    <t>{fe98b7bb-376d-436a-bfe4-9acbb1e02e01}</t>
  </si>
  <si>
    <t>01.1.4.1</t>
  </si>
  <si>
    <t>Technika prostředí staveb-ZTI</t>
  </si>
  <si>
    <t>{58c40e0c-7111-4ff9-be74-3e797c49c0b8}</t>
  </si>
  <si>
    <t>01.VON</t>
  </si>
  <si>
    <t>Vedlejší a ostatní náklady</t>
  </si>
  <si>
    <t>{65d85920-6109-469f-bc71-931fd544c7de}</t>
  </si>
  <si>
    <t>B</t>
  </si>
  <si>
    <t>Inženýrské objekty</t>
  </si>
  <si>
    <t>ING</t>
  </si>
  <si>
    <t>{a183a52b-1d96-4baf-a101-0b23898fc11c}</t>
  </si>
  <si>
    <t>00</t>
  </si>
  <si>
    <t>{934ac33a-87f1-4cb5-b02a-e1c050cab3e6}</t>
  </si>
  <si>
    <t>02</t>
  </si>
  <si>
    <t>Zpevněné plochy - komunikace, parkoviště, chodníky</t>
  </si>
  <si>
    <t>{ba38d472-14a7-4238-b893-daa2d96602fc}</t>
  </si>
  <si>
    <t>03</t>
  </si>
  <si>
    <t>Přípojka vodovodu</t>
  </si>
  <si>
    <t>{8c371cea-bda1-4dec-b30f-11a15b5a80ff}</t>
  </si>
  <si>
    <t>04</t>
  </si>
  <si>
    <t>Přípojka splaškové kanalizace</t>
  </si>
  <si>
    <t>{985d52a9-05f3-47d8-a038-c662799c57c7}</t>
  </si>
  <si>
    <t>05</t>
  </si>
  <si>
    <t>Dešťová kanalizace vč. retenční nádrže</t>
  </si>
  <si>
    <t>{9220e7e8-56b3-40dc-8fc0-b959b9d9a891}</t>
  </si>
  <si>
    <t>07.1</t>
  </si>
  <si>
    <t>V.O. areálu - Přípojka NN pro objekt terminálu</t>
  </si>
  <si>
    <t>{007a32f4-8218-436c-9809-b3f85365f6dc}</t>
  </si>
  <si>
    <t>07.2</t>
  </si>
  <si>
    <t>V.O. areálu - Veřejné osvětlení</t>
  </si>
  <si>
    <t>{cb20ed01-e339-4cb5-8ef9-2f42b98750df}</t>
  </si>
  <si>
    <t>KRYCÍ LIST SOUPISU PRACÍ</t>
  </si>
  <si>
    <t>Objekt:</t>
  </si>
  <si>
    <t>A - Stavební objekty</t>
  </si>
  <si>
    <t>Soupis:</t>
  </si>
  <si>
    <t>01 - Stavební část</t>
  </si>
  <si>
    <t>Obchodní projekt Jihlava, spol. s.r.o.</t>
  </si>
  <si>
    <t>Fr.Neuwirth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</si>
  <si>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</si>
  <si>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</si>
  <si>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</si>
  <si>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</si>
  <si>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</si>
  <si>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</si>
  <si>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</si>
  <si>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</si>
  <si>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</si>
  <si>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</si>
  <si>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</si>
  <si>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61 - Úprava povrchů vnitřních</t>
  </si>
  <si>
    <t xml:space="preserve">    62 - Úprava povrchů vnějších</t>
  </si>
  <si>
    <t xml:space="preserve">    63 - Podlahy a podlahové konstrukce</t>
  </si>
  <si>
    <t xml:space="preserve">    64 - Osazování výplní otvorů</t>
  </si>
  <si>
    <t xml:space="preserve">    9 - Ostatní konstrukce a práce, bourání</t>
  </si>
  <si>
    <t xml:space="preserve">    94 - Lešení a stavební výtahy</t>
  </si>
  <si>
    <t xml:space="preserve">    95 - Různé dokončovací konstrukce a práce pozemních staveb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</si>
  <si>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</si>
  <si>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</si>
  <si>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</si>
  <si>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 - skladby S 1 a S 2</t>
  </si>
  <si>
    <t xml:space="preserve">    713 - Izolace tepelné</t>
  </si>
  <si>
    <t xml:space="preserve">    725 - Doplńky sociálního zařízení - PSV ozn.504</t>
  </si>
  <si>
    <t xml:space="preserve">    741 - Elektroinstalace - silnoproud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</si>
  <si>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</si>
  <si>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</si>
  <si>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</si>
  <si>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766 - 1 - Výplně otvorů z plastových profilů</t>
  </si>
  <si>
    <t xml:space="preserve">    767 - 1 - Výplně otvorů z hliníkových profilů ( bude upřesněno CN odborné firmy )</t>
  </si>
  <si>
    <t xml:space="preserve">    767 - 2 - Nápis z nerez plechu - ŽELETAVA</t>
  </si>
  <si>
    <t xml:space="preserve">    771 - Podlahy z dlaždic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</si>
  <si>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</si>
  <si>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</si>
  <si>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</si>
  <si>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</si>
  <si>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</si>
  <si>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</si>
  <si>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</si>
  <si>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</si>
  <si>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</si>
  <si>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</si>
  <si>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</si>
  <si>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</si>
  <si>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</si>
  <si>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</si>
  <si>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</si>
  <si>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</si>
  <si>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</si>
  <si>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</si>
  <si>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</si>
  <si>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</si>
  <si>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</si>
  <si>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181951111</t>
  </si>
  <si>
    <t>Úprava pláně vyrovnáním výškových rozdílů strojně v hornině třídy těžitelnosti I, skupiny 1 až 3 bez zhutnění</t>
  </si>
  <si>
    <t>m2</t>
  </si>
  <si>
    <t>CS ÚRS 2022 01</t>
  </si>
  <si>
    <t>4</t>
  </si>
  <si>
    <t>Online PSC</t>
  </si>
  <si>
    <t>https://podminky.urs.cz/item/CS_URS_2022_01/181951111</t>
  </si>
  <si>
    <t>VV</t>
  </si>
  <si>
    <t>29,00*5,00</t>
  </si>
  <si>
    <t>Mezisoučet</t>
  </si>
  <si>
    <t>3</t>
  </si>
  <si>
    <t>Součet</t>
  </si>
  <si>
    <t>131251102</t>
  </si>
  <si>
    <t>Hloubení nezapažených jam a zářezů strojně s urovnáním dna do předepsaného profilu a spádu v hornině třídy těžitelnosti I skupiny 3 přes 20 do 50 m3</t>
  </si>
  <si>
    <t>m3</t>
  </si>
  <si>
    <t>https://podminky.urs.cz/item/CS_URS_2022_01/131251102</t>
  </si>
  <si>
    <t>výkopo pro založení objektu sociálního zařízení</t>
  </si>
  <si>
    <t>7,50*4,40*1,30</t>
  </si>
  <si>
    <t>132251101</t>
  </si>
  <si>
    <t>Hloubení nezapažených rýh šířky do 800 mm strojně s urovnáním dna do předepsaného profilu a spádu v hornině třídy těžitelnosti I skupiny 3 do 20 m3</t>
  </si>
  <si>
    <t>6</t>
  </si>
  <si>
    <t>https://podminky.urs.cz/item/CS_URS_2022_01/132251101</t>
  </si>
  <si>
    <t>pro podbetonování ŽB pásů objektu sociálního zařízení</t>
  </si>
  <si>
    <t>(7,10+2,70)*2*0,60*0,10</t>
  </si>
  <si>
    <t>132251253</t>
  </si>
  <si>
    <t>Hloubení nezapažených rýh šířky přes 800 do 2 000 mm strojně s urovnáním dna do předepsaného profilu a spádu v hornině třídy těžitelnosti I skupiny 3 přes 50 do 100 m3</t>
  </si>
  <si>
    <t>8</t>
  </si>
  <si>
    <t>https://podminky.urs.cz/item/CS_URS_2022_01/132251253</t>
  </si>
  <si>
    <t>pro podbetonování ŽB pásů podpěrných zdí</t>
  </si>
  <si>
    <t>(6,60+4,25+12,60)*1,60*0,10</t>
  </si>
  <si>
    <t>pro základy ŽB zdí</t>
  </si>
  <si>
    <t>(4,65+6,20+12,60)*2,00*1,30</t>
  </si>
  <si>
    <t>5</t>
  </si>
  <si>
    <t>162651112</t>
  </si>
  <si>
    <t>Vodorovné přemístění výkopku nebo sypaniny po suchu na obvyklém dopravním prostředku, bez naložení výkopku, avšak se složením bez rozhrnutí z horniny třídy těžitelnosti I skupiny 1 až 3 na vzdálenost do 5 000 m ( vzdálenost skládky bude upřesněna )</t>
  </si>
  <si>
    <t>10</t>
  </si>
  <si>
    <t>https://podminky.urs.cz/item/CS_URS_2022_01/162651112</t>
  </si>
  <si>
    <t>"výkopy celkem" 42,900+1,176+64,722</t>
  </si>
  <si>
    <t>"zásypy celkem" 48,661</t>
  </si>
  <si>
    <t>174151101</t>
  </si>
  <si>
    <t>Zásyp sypaninou z jakékoliv horniny strojně s uložením výkopku ve vrstvách se zhutněním jam, šachet, rýh nebo kolem objektů v těchto vykopávkách</t>
  </si>
  <si>
    <t>12</t>
  </si>
  <si>
    <t>https://podminky.urs.cz/item/CS_URS_2022_01/174151101</t>
  </si>
  <si>
    <t>zásyp pracovního prostoru vnitřního - objekt sociálního zařízení</t>
  </si>
  <si>
    <t>6,10*2,90*0,85</t>
  </si>
  <si>
    <t>zásyp pracovního prostoru ŽB pasů pro založení ŽB zdí</t>
  </si>
  <si>
    <t>(28,30+4,05+1,90+0,40)*2*0,30*1,10</t>
  </si>
  <si>
    <t>(8,20*2+3,15+1,65+0,90+12,60*2+0,50)*0,45*0,50</t>
  </si>
  <si>
    <t>7</t>
  </si>
  <si>
    <t>167151101</t>
  </si>
  <si>
    <t>Nakládání, skládání a překládání neulehlého výkopku nebo sypaniny strojně nakládání, množství do 100 m3, z horniny třídy těžitelnosti I, skupiny 1 až 3</t>
  </si>
  <si>
    <t>14</t>
  </si>
  <si>
    <t>https://podminky.urs.cz/item/CS_URS_2022_01/167151101</t>
  </si>
  <si>
    <t>171251201</t>
  </si>
  <si>
    <t>Uložení sypaniny na skládky nebo meziskládky bez hutnění s upravením uložené sypaniny do předepsaného tvaru</t>
  </si>
  <si>
    <t>16</t>
  </si>
  <si>
    <t>https://podminky.urs.cz/item/CS_URS_2022_01/171251201</t>
  </si>
  <si>
    <t>"zásypy celkem" -48,661</t>
  </si>
  <si>
    <t>9</t>
  </si>
  <si>
    <t>171201221</t>
  </si>
  <si>
    <t>Poplatek za uložení stavebního odpadu na skládce (skládkovné) zeminy a kamení zatříděného do Katalogu odpadů pod kódem 17 05 04</t>
  </si>
  <si>
    <t>t</t>
  </si>
  <si>
    <t>18</t>
  </si>
  <si>
    <t>https://podminky.urs.cz/item/CS_URS_2022_01/171201221</t>
  </si>
  <si>
    <t>60,137*1,6 "Přepočtené koeficientem množství</t>
  </si>
  <si>
    <t>Zakládání</t>
  </si>
  <si>
    <t>274313611</t>
  </si>
  <si>
    <t>Základy z betonu prostého pasy betonu kamenem neprokládaného tř. C 16/20</t>
  </si>
  <si>
    <t>20</t>
  </si>
  <si>
    <t>https://podminky.urs.cz/item/CS_URS_2022_01/274313611</t>
  </si>
  <si>
    <t>podkladní konstrukce pod ŽB pasy</t>
  </si>
  <si>
    <t>(7,10*4,00-5,90*2,70)*0,10*1,05</t>
  </si>
  <si>
    <t>(6,60+4,25+12,60)*1,60*0,10*1,05</t>
  </si>
  <si>
    <t>11</t>
  </si>
  <si>
    <t>274321411</t>
  </si>
  <si>
    <t>Základy z betonu železového (bez výztuže) pasy z betonu bez zvláštních nároků na prostředí tř. C 20/25_XC2</t>
  </si>
  <si>
    <t>22</t>
  </si>
  <si>
    <t>https://podminky.urs.cz/item/CS_URS_2022_01/274321411</t>
  </si>
  <si>
    <t>"ZP 1" (6,90+2,80)*2*0,40*0,95</t>
  </si>
  <si>
    <t>"ZP 2" (6,60+4,00+12,60)*1,40*0,60+(7,25+3,10+12,35)*0,50*0,50</t>
  </si>
  <si>
    <t>274351121</t>
  </si>
  <si>
    <t>Bednění základů pasů rovné zřízení</t>
  </si>
  <si>
    <t>24</t>
  </si>
  <si>
    <t>https://podminky.urs.cz/item/CS_URS_2022_01/274351121</t>
  </si>
  <si>
    <t>"ZP 1" (6,90+2,80)*2*0,95*2</t>
  </si>
  <si>
    <t>"ZP 2" (8,00*2+4,00+1,65+0,95+12,40*2+1,40)*0,60+(7,75*2+3,10+1,20+0,95+12,35*2+0,50)*0,50</t>
  </si>
  <si>
    <t>13</t>
  </si>
  <si>
    <t>274351122</t>
  </si>
  <si>
    <t>Bednění základů pasů rovné odstranění</t>
  </si>
  <si>
    <t>26</t>
  </si>
  <si>
    <t>https://podminky.urs.cz/item/CS_URS_2022_01/274351122</t>
  </si>
  <si>
    <t>274361821</t>
  </si>
  <si>
    <t>Výztuž základů pasů z betonářské oceli 10 505 (R) nebo BSt 500</t>
  </si>
  <si>
    <t>28</t>
  </si>
  <si>
    <t>https://podminky.urs.cz/item/CS_URS_2022_01/274361821</t>
  </si>
  <si>
    <t>"ZP 1 - dle PD 65 kg/m3 betonu" 7,372*0,065</t>
  </si>
  <si>
    <t>"ZP 2 - dle PD 85 kg/m3 betonu" 25,163*0,085</t>
  </si>
  <si>
    <t>Svislé a kompletní konstrukce</t>
  </si>
  <si>
    <t>311238650</t>
  </si>
  <si>
    <t>Zdivo jednovrstvé tepelně izolační z cihel děrovaných broušených s integrovanou izolací z hydrofobizované minerální vlny na tenkovrstvou maltu, součinitel prostupu tepla U přes 0,18 do 0,22, pevnost cihel P8, tl. zdiva 300 mm</t>
  </si>
  <si>
    <t>30</t>
  </si>
  <si>
    <t>https://podminky.urs.cz/item/CS_URS_2022_01/311238650</t>
  </si>
  <si>
    <t>(7,00+3,80)*2*2,75</t>
  </si>
  <si>
    <t>-(0,75*0,75*3+1,00*0,75+1,00*2,05*2)</t>
  </si>
  <si>
    <t>311235141</t>
  </si>
  <si>
    <t>Zdivo jednovrstvé z cihel děrovaných broušených na celoplošnou tenkovrstvou maltu, pevnost cihel přes P10 do P15, tl. zdiva 240 mm</t>
  </si>
  <si>
    <t>32</t>
  </si>
  <si>
    <t>https://podminky.urs.cz/item/CS_URS_2022_01/311235141</t>
  </si>
  <si>
    <t>"1.šár" (6,90+3,70)*2*0,25</t>
  </si>
  <si>
    <t>17</t>
  </si>
  <si>
    <t>311321817</t>
  </si>
  <si>
    <t>Nadzákladové zdi z betonu železového (bez výztuže) nosné pohledového (v přírodní barvě drtí a přísad) tř. C 20/25</t>
  </si>
  <si>
    <t>34</t>
  </si>
  <si>
    <t>https://podminky.urs.cz/item/CS_URS_2022_01/311321817</t>
  </si>
  <si>
    <t>"ST 1" 10,50*0,25*3,00</t>
  </si>
  <si>
    <t>"ST 2" 4,30*0,25*3,00</t>
  </si>
  <si>
    <t>"ST 3" 2,90*0,25*3,00</t>
  </si>
  <si>
    <t>311351121</t>
  </si>
  <si>
    <t>Bednění nadzákladových zdí nosných rovné oboustranné za každou stranu zřízení</t>
  </si>
  <si>
    <t>36</t>
  </si>
  <si>
    <t>https://podminky.urs.cz/item/CS_URS_2022_01/311351121</t>
  </si>
  <si>
    <t>"ST 1" (10,50+0,25)*2*3,00</t>
  </si>
  <si>
    <t>"ST 2" (4,30+0,25)*2*3,00</t>
  </si>
  <si>
    <t>"ST 3" (2,90+0,25)*2*3,00</t>
  </si>
  <si>
    <t>19</t>
  </si>
  <si>
    <t>311351122</t>
  </si>
  <si>
    <t>Bednění nadzákladových zdí nosných rovné oboustranné za každou stranu odstranění</t>
  </si>
  <si>
    <t>38</t>
  </si>
  <si>
    <t>https://podminky.urs.cz/item/CS_URS_2022_01/311351122</t>
  </si>
  <si>
    <t>311351911</t>
  </si>
  <si>
    <t>Bednění nadzákladových zdí nosných Příplatek k cenám bednění za pohledový beton</t>
  </si>
  <si>
    <t>40</t>
  </si>
  <si>
    <t>https://podminky.urs.cz/item/CS_URS_2022_01/311351911</t>
  </si>
  <si>
    <t>311361821</t>
  </si>
  <si>
    <t>Výztuž nadzákladových zdí nosných svislých nebo odkloněných od svislice, rovných nebo oblých z betonářské oceli 10 505 (R) nebo BSt 500</t>
  </si>
  <si>
    <t>42</t>
  </si>
  <si>
    <t>https://podminky.urs.cz/item/CS_URS_2022_01/311361821</t>
  </si>
  <si>
    <t>"ST 1,2,3 - dle PD 120 kg/m3 betonu" 13,275*0,120</t>
  </si>
  <si>
    <t>317168012</t>
  </si>
  <si>
    <t>Překlady keramické ploché osazené do maltového lože, výšky překladu 71 mm šířky 115 mm, délky 1250 mm</t>
  </si>
  <si>
    <t>kus</t>
  </si>
  <si>
    <t>44</t>
  </si>
  <si>
    <t>https://podminky.urs.cz/item/CS_URS_2022_01/317168012</t>
  </si>
  <si>
    <t>23</t>
  </si>
  <si>
    <t>317168051</t>
  </si>
  <si>
    <t>Překlady keramické vysoké osazené do maltového lože, šířky překladu 70 mm výšky 238 mm, délky 1000 mm</t>
  </si>
  <si>
    <t>46</t>
  </si>
  <si>
    <t>https://podminky.urs.cz/item/CS_URS_2022_01/317168051</t>
  </si>
  <si>
    <t>317168052</t>
  </si>
  <si>
    <t>Překlady keramické vysoké osazené do maltového lože, šířky překladu 70 mm výšky 238 mm, délky 1250 mm</t>
  </si>
  <si>
    <t>48</t>
  </si>
  <si>
    <t>https://podminky.urs.cz/item/CS_URS_2022_01/317168052</t>
  </si>
  <si>
    <t>25</t>
  </si>
  <si>
    <t>317998113</t>
  </si>
  <si>
    <t>Izolace tepelná mezi překlady z pěnového polystyrenu výšky 24 cm, tloušťky 80 mm</t>
  </si>
  <si>
    <t>m</t>
  </si>
  <si>
    <t>50</t>
  </si>
  <si>
    <t>https://podminky.urs.cz/item/CS_URS_2022_01/317998113</t>
  </si>
  <si>
    <t>1,00*3+1,25*3</t>
  </si>
  <si>
    <t>342244201</t>
  </si>
  <si>
    <t>Příčky jednoduché z cihel děrovaných broušených, na tenkovrstvou maltu, pevnost cihel do P15, tl. příčky 80 mm</t>
  </si>
  <si>
    <t>52</t>
  </si>
  <si>
    <t>https://podminky.urs.cz/item/CS_URS_2022_01/342244201</t>
  </si>
  <si>
    <t>1,95*2,80-0,70*1,97*2</t>
  </si>
  <si>
    <t>27</t>
  </si>
  <si>
    <t>342244211</t>
  </si>
  <si>
    <t>Příčky jednoduché z cihel děrovaných broušených, na tenkovrstvou maltu, pevnost cihel do P15, tl. příčky 115 mm</t>
  </si>
  <si>
    <t>54</t>
  </si>
  <si>
    <t>https://podminky.urs.cz/item/CS_URS_2022_01/342244211</t>
  </si>
  <si>
    <t>(2,325+1,95+3,20)*2,80-0,80*1,97</t>
  </si>
  <si>
    <t>"geberit" (1,95+2,00)*1,40</t>
  </si>
  <si>
    <t>342291121</t>
  </si>
  <si>
    <t>Ukotvení příček plochými kotvami, do konstrukce cihelné</t>
  </si>
  <si>
    <t>56</t>
  </si>
  <si>
    <t>https://podminky.urs.cz/item/CS_URS_2022_01/342291121</t>
  </si>
  <si>
    <t>2,80*4</t>
  </si>
  <si>
    <t>Vodorovné konstrukce</t>
  </si>
  <si>
    <t>29</t>
  </si>
  <si>
    <t>411321515</t>
  </si>
  <si>
    <t>Stropy z betonu železového (bez výztuže) stropů deskových, plochých střech, desek balkonových, desek hřibových stropů včetně hlavic hřibových sloupů tř. C 20/25</t>
  </si>
  <si>
    <t>58</t>
  </si>
  <si>
    <t>https://podminky.urs.cz/item/CS_URS_2022_01/411321515</t>
  </si>
  <si>
    <t>"D 1" (7,63+13,40)*4,00*0,20+7,20*3,80*0,20</t>
  </si>
  <si>
    <t>"AT 1" (28,23+4,00+0,10*2)*2*0,20*0,10</t>
  </si>
  <si>
    <t>411351011</t>
  </si>
  <si>
    <t>Bednění stropních konstrukcí - bez podpěrné konstrukce desek tloušťky stropní desky přes 5 do 25 cm zřízení</t>
  </si>
  <si>
    <t>60</t>
  </si>
  <si>
    <t>https://podminky.urs.cz/item/CS_URS_2022_01/411351011</t>
  </si>
  <si>
    <t>"D 1" (7,63+13,40)*4,00+7,20*3,80</t>
  </si>
  <si>
    <t>"AT 1" (28,23+4,00+0,10*2)*2*0,30+(27,83+3,60+0,10*2)*2*0,10</t>
  </si>
  <si>
    <t>31</t>
  </si>
  <si>
    <t>411351012</t>
  </si>
  <si>
    <t>Bednění stropních konstrukcí - bez podpěrné konstrukce desek tloušťky stropní desky přes 5 do 25 cm odstranění</t>
  </si>
  <si>
    <t>62</t>
  </si>
  <si>
    <t>https://podminky.urs.cz/item/CS_URS_2022_01/411351012</t>
  </si>
  <si>
    <t>411359111</t>
  </si>
  <si>
    <t>Bednění stropních konstrukcí - bez podpěrné konstrukce Příplatek k cenám za pohledový beton</t>
  </si>
  <si>
    <t>64</t>
  </si>
  <si>
    <t>https://podminky.urs.cz/item/CS_URS_2022_01/411359111</t>
  </si>
  <si>
    <t>33</t>
  </si>
  <si>
    <t>411354313</t>
  </si>
  <si>
    <t>Podpěrná konstrukce stropů - desek, kleneb a skořepin výška podepření do 4 m tloušťka stropu přes 15 do 25 cm zřízení</t>
  </si>
  <si>
    <t>66</t>
  </si>
  <si>
    <t>https://podminky.urs.cz/item/CS_URS_2022_01/411354313</t>
  </si>
  <si>
    <t>"D 1, AT 1" (7,63+13,40)*4,00+7,20*3,80</t>
  </si>
  <si>
    <t>411354314</t>
  </si>
  <si>
    <t>Podpěrná konstrukce stropů - desek, kleneb a skořepin výška podepření do 4 m tloušťka stropu přes 15 do 25 cm odstranění</t>
  </si>
  <si>
    <t>68</t>
  </si>
  <si>
    <t>https://podminky.urs.cz/item/CS_URS_2022_01/411354314</t>
  </si>
  <si>
    <t>35</t>
  </si>
  <si>
    <t>411361821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</si>
  <si>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</si>
  <si>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70</t>
  </si>
  <si>
    <t>https://podminky.urs.cz/item/CS_URS_2022_01/411361821</t>
  </si>
  <si>
    <t>"D 1, AT 1 - dle PD 150 kg/m3 betonu" 23,593*0,150</t>
  </si>
  <si>
    <t>Úpravy povrchů, podlahy a osazování výplní</t>
  </si>
  <si>
    <t>61</t>
  </si>
  <si>
    <t>Úprava povrchů vnitřních</t>
  </si>
  <si>
    <t>611221141</t>
  </si>
  <si>
    <t>Montáž kontaktního zateplení lepením a mechanickým kotvením z desek z minerální vlny s kolmou orientací vláken na vnitřní podhledy, na podklad betonový nebo z lehčeného betonu, z tvárnic keramických nebo vápenopískových, tloušťky desek přes 160 do 200 mm</t>
  </si>
  <si>
    <t>72</t>
  </si>
  <si>
    <t>https://podminky.urs.cz/item/CS_URS_2022_01/611221141</t>
  </si>
  <si>
    <t>MV tl.200 mm</t>
  </si>
  <si>
    <t>"objekt sociálního zařízení" 6,40*3,20</t>
  </si>
  <si>
    <t>37</t>
  </si>
  <si>
    <t>M</t>
  </si>
  <si>
    <t>63151535</t>
  </si>
  <si>
    <t>deska tepelně izolační minerální kontaktních fasád kolmé vlákno λ=0,040-0,041 tl 200mm</t>
  </si>
  <si>
    <t>74</t>
  </si>
  <si>
    <t>20,48*1,05 "Přepočtené koeficientem množství</t>
  </si>
  <si>
    <t>612321121</t>
  </si>
  <si>
    <t>Omítka vápenocementová vnitřních ploch nanášená ručně jednovrstvá, tloušťky do 10 mm hladká svislých konstrukcí stěn</t>
  </si>
  <si>
    <t>76</t>
  </si>
  <si>
    <t>https://podminky.urs.cz/item/CS_URS_2022_01/612321121</t>
  </si>
  <si>
    <t>podkladní omítka pod keramické obklady</t>
  </si>
  <si>
    <t>"101" (4,275+1,375)*2*2,55+0,10*(1,00+2,10*2)-(0,80*2,00+0,75*0,75)+0,10*0,75*4</t>
  </si>
  <si>
    <t>"102,103" (1,95+1,725)*2*2,55+1,95*0,125-(0,70*2,00*2+0,75*0,75)+0,10*0,75*4</t>
  </si>
  <si>
    <t>"104,105,106" (2,00+3,20)*2*2,55+2,00*0,125-(0,80*2,00+0,75*0,75)+0,10*0,75*4</t>
  </si>
  <si>
    <t>"107" (2,20+1,825)*2*2,55+0,10*(1,00+2,10*2)-0,80*2,00</t>
  </si>
  <si>
    <t>Úprava povrchů vnějších</t>
  </si>
  <si>
    <t>39</t>
  </si>
  <si>
    <t>621221121</t>
  </si>
  <si>
    <t>Montáž kontaktního zateplení lepením a mechanickým kotvením z desek z minerální vlny s kolmou orientací vláken na vnější podhledy, na podklad betonový nebo z lehčeného betonu, z tvárnic keramických nebo vápenopískových, tloušťky desek přes 80 do 120 mm</t>
  </si>
  <si>
    <t>78</t>
  </si>
  <si>
    <t>https://podminky.urs.cz/item/CS_URS_2022_01/621221121</t>
  </si>
  <si>
    <t>zateplení římsy objektu sociálního zařízení</t>
  </si>
  <si>
    <t>7,00*(0,15+0,30)*2</t>
  </si>
  <si>
    <t>63151513</t>
  </si>
  <si>
    <t>deska tepelně izolační minerální kontaktních fasád kolmé vlákno λ=0,040-0,041 tl 100mm</t>
  </si>
  <si>
    <t>80</t>
  </si>
  <si>
    <t>6,3*1,1 "Přepočtené koeficientem množství</t>
  </si>
  <si>
    <t>41</t>
  </si>
  <si>
    <t>621131121</t>
  </si>
  <si>
    <t>Podkladní a spojovací vrstva vnějších omítaných ploch penetrace nanášená ručně podhledů</t>
  </si>
  <si>
    <t>82</t>
  </si>
  <si>
    <t>https://podminky.urs.cz/item/CS_URS_2022_01/621131121</t>
  </si>
  <si>
    <t>7,00*(0,15+0,40)*2</t>
  </si>
  <si>
    <t>621531022</t>
  </si>
  <si>
    <t>Omítka tenkovrstvá silikonová vnějších ploch probarvená bez penetrace zatíraná (škrábaná), zrnitost 2,0 mm podhledů</t>
  </si>
  <si>
    <t>84</t>
  </si>
  <si>
    <t>https://podminky.urs.cz/item/CS_URS_2022_01/621531022</t>
  </si>
  <si>
    <t>43</t>
  </si>
  <si>
    <t>622252002</t>
  </si>
  <si>
    <t>Montáž profilů kontaktního zateplení ostatních stěnových, dilatačních apod. lepených do tmelu</t>
  </si>
  <si>
    <t>86</t>
  </si>
  <si>
    <t>https://podminky.urs.cz/item/CS_URS_2022_01/622252002</t>
  </si>
  <si>
    <t>"římsa" 7,00*2</t>
  </si>
  <si>
    <t>59051510</t>
  </si>
  <si>
    <t>profil začišťovací s okapnicí PVC s výztužnou tkaninou pro nadpraží ETICS</t>
  </si>
  <si>
    <t>88</t>
  </si>
  <si>
    <t>14*1,05 "Přepočtené koeficientem množství</t>
  </si>
  <si>
    <t>45</t>
  </si>
  <si>
    <t>622211011</t>
  </si>
  <si>
    <t>Montáž kontaktního zateplení lepením a mechanickým kotvením z polystyrenových desek na vnější stěny, na podklad betonový nebo z lehčeného betonu, z tvárnic keramických nebo vápenopískových, tloušťky desek přes 40 do 80 mm</t>
  </si>
  <si>
    <t>90</t>
  </si>
  <si>
    <t>https://podminky.urs.cz/item/CS_URS_2022_01/622211011</t>
  </si>
  <si>
    <t>XPS tl.5,0 cm - zateplení soklu po obvodě objektu sociálního zařízení</t>
  </si>
  <si>
    <t>0,60*(7,00+3,80)*2</t>
  </si>
  <si>
    <t>28376417</t>
  </si>
  <si>
    <t>deska z polystyrénu XPS, hrana polodrážková a hladký povrch 300kPA tl 50mm</t>
  </si>
  <si>
    <t>92</t>
  </si>
  <si>
    <t>12,96*1,05 "Přepočtené koeficientem množství</t>
  </si>
  <si>
    <t>47</t>
  </si>
  <si>
    <t>622142001</t>
  </si>
  <si>
    <t>Potažení vnějších ploch pletivem v ploše nebo pruzích, na plném podkladu sklovláknitým vtlačením do tmelu stěn</t>
  </si>
  <si>
    <t>94</t>
  </si>
  <si>
    <t>https://podminky.urs.cz/item/CS_URS_2022_01/622142001</t>
  </si>
  <si>
    <t>vnější stěny</t>
  </si>
  <si>
    <t>-(0,75*0,75*3+1,00*0,75+0,80*1,97*2)</t>
  </si>
  <si>
    <t>0,125*(0,75*3*3+1,00+0,75*2)</t>
  </si>
  <si>
    <t>0,10*(1,00+2,10*2)*2</t>
  </si>
  <si>
    <t>622321121</t>
  </si>
  <si>
    <t>Omítka vápenocementová vnějších ploch nanášená ručně jednovrstvá, tloušťky do 15 mm hladká stěn</t>
  </si>
  <si>
    <t>96</t>
  </si>
  <si>
    <t>https://podminky.urs.cz/item/CS_URS_2022_01/622321121</t>
  </si>
  <si>
    <t>49</t>
  </si>
  <si>
    <t>622131121</t>
  </si>
  <si>
    <t>Podkladní a spojovací vrstva vnějších omítaných ploch penetrace nanášená ručně stěn</t>
  </si>
  <si>
    <t>98</t>
  </si>
  <si>
    <t>https://podminky.urs.cz/item/CS_URS_2022_01/622131121</t>
  </si>
  <si>
    <t>622531022</t>
  </si>
  <si>
    <t>Omítka tenkovrstvá silikonová vnějších ploch probarvená bez penetrace zatíraná (škrábaná), zrnitost 2,0 mm stěn</t>
  </si>
  <si>
    <t>100</t>
  </si>
  <si>
    <t>https://podminky.urs.cz/item/CS_URS_2022_01/622531022</t>
  </si>
  <si>
    <t>51</t>
  </si>
  <si>
    <t>629999011</t>
  </si>
  <si>
    <t>Příplatky k cenám úprav vnějších povrchů za zvýšenou pracnost při provádění styku dvou struktur na fasádě</t>
  </si>
  <si>
    <t>102</t>
  </si>
  <si>
    <t>https://podminky.urs.cz/item/CS_URS_2022_01/629999011</t>
  </si>
  <si>
    <t>"římsa / stěny" (7,00+3,80)*2</t>
  </si>
  <si>
    <t>622143003</t>
  </si>
  <si>
    <t>Montáž omítkových profilů plastových, pozinkovaných nebo dřevěných upevněných vtlačením do podkladní vrstvy nebo přibitím rohových s tkaninou</t>
  </si>
  <si>
    <t>104</t>
  </si>
  <si>
    <t>https://podminky.urs.cz/item/CS_URS_2022_01/622143003</t>
  </si>
  <si>
    <t>"vnější rohy zděné části" 2,75*4</t>
  </si>
  <si>
    <t>53</t>
  </si>
  <si>
    <t>55343026</t>
  </si>
  <si>
    <t>profil rohový Pz+PVC pro vnější omítky tl 15mm</t>
  </si>
  <si>
    <t>106</t>
  </si>
  <si>
    <t>11*1,05 "Přepočtené koeficientem množství</t>
  </si>
  <si>
    <t>622143004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</si>
  <si>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</si>
  <si>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108</t>
  </si>
  <si>
    <t>https://podminky.urs.cz/item/CS_URS_2022_01/622143004</t>
  </si>
  <si>
    <t>okna, vstupní dveře</t>
  </si>
  <si>
    <t>"vnitřní APU lišty" 0,75*3*3+(1,00+0,75*2)*1+(1,00+2,10*2)*2</t>
  </si>
  <si>
    <t>"vnější APU lišty" 0,75*3*3+(1,00+0,75*2)*1+(1,00+2,10*2)*2</t>
  </si>
  <si>
    <t>55</t>
  </si>
  <si>
    <t>59051476</t>
  </si>
  <si>
    <t>profil začišťovací PVC 9mm s výztužnou tkaninou pro ostění ETICS</t>
  </si>
  <si>
    <t>110</t>
  </si>
  <si>
    <t>39,3*1,05 "Přepočtené koeficientem množství</t>
  </si>
  <si>
    <t>629991011</t>
  </si>
  <si>
    <t>Zakrytí vnějších ploch před znečištěním včetně pozdějšího odkrytí výplní otvorů a svislých ploch fólií přilepenou lepící páskou</t>
  </si>
  <si>
    <t>112</t>
  </si>
  <si>
    <t>https://podminky.urs.cz/item/CS_URS_2022_01/629991011</t>
  </si>
  <si>
    <t>výplně otvorů</t>
  </si>
  <si>
    <t>0,75*0,75*3+1,00*0,50+1,00*2,10*2</t>
  </si>
  <si>
    <t>vnější parapety</t>
  </si>
  <si>
    <t>(0,80*3+1,05)*0,30</t>
  </si>
  <si>
    <t>63</t>
  </si>
  <si>
    <t>Podlahy a podlahové konstrukce</t>
  </si>
  <si>
    <t>57</t>
  </si>
  <si>
    <t>631311134</t>
  </si>
  <si>
    <t>Mazanina z betonu prostého bez zvýšených nároků na prostředí tl. přes 120 do 240 mm tř. C 16/20</t>
  </si>
  <si>
    <t>114</t>
  </si>
  <si>
    <t>https://podminky.urs.cz/item/CS_URS_2022_01/631311134</t>
  </si>
  <si>
    <t>podkladní betonová mazanina</t>
  </si>
  <si>
    <t>7,00*3,80*0,15</t>
  </si>
  <si>
    <t>631319175</t>
  </si>
  <si>
    <t>Příplatek k cenám mazanin za stržení povrchu spodní vrstvy mazaniny latí před vložením výztuže nebo pletiva pro tl. obou vrstev mazaniny přes 120 do 240 mm</t>
  </si>
  <si>
    <t>116</t>
  </si>
  <si>
    <t>https://podminky.urs.cz/item/CS_URS_2022_01/631319175</t>
  </si>
  <si>
    <t>59</t>
  </si>
  <si>
    <t>631362021</t>
  </si>
  <si>
    <t>Výztuž mazanin ze svařovaných sítí z drátů typu KARI</t>
  </si>
  <si>
    <t>118</t>
  </si>
  <si>
    <t>https://podminky.urs.cz/item/CS_URS_2022_01/631362021</t>
  </si>
  <si>
    <t>"Kari síť 100×100 d=6 mm" 7,00*3,80*4,44*1,25*0,001</t>
  </si>
  <si>
    <t>635111242</t>
  </si>
  <si>
    <t>Násyp ze štěrkopísku, písku nebo kameniva pod podlahy se zhutněním z kameniva hrubého 16-32</t>
  </si>
  <si>
    <t>120</t>
  </si>
  <si>
    <t>https://podminky.urs.cz/item/CS_URS_2022_01/635111242</t>
  </si>
  <si>
    <t>násyp pod podkladní betonovou mazaninu</t>
  </si>
  <si>
    <t>6,10*2,90*0,10</t>
  </si>
  <si>
    <t>632451234</t>
  </si>
  <si>
    <t>Potěr cementový samonivelační litý tř. C 25, tl. přes 45 do 50 mm</t>
  </si>
  <si>
    <t>122</t>
  </si>
  <si>
    <t>https://podminky.urs.cz/item/CS_URS_2022_01/632451234</t>
  </si>
  <si>
    <t>"skladba C 1" 19,386</t>
  </si>
  <si>
    <t>632451292</t>
  </si>
  <si>
    <t>Potěr cementový samonivelační litý Příplatek k cenám za každých dalších i započatých 5 mm tloušťky přes 50 mm tř. C 25</t>
  </si>
  <si>
    <t>124</t>
  </si>
  <si>
    <t>https://podminky.urs.cz/item/CS_URS_2022_01/632451292</t>
  </si>
  <si>
    <t>"2 × příplatek nad rámec tl.5,0 cm" 19,386*2</t>
  </si>
  <si>
    <t>Osazování výplní otvorů</t>
  </si>
  <si>
    <t>644941111</t>
  </si>
  <si>
    <t>Montáž průvětrníků nebo mřížek odvětrávacích velikosti do 150 x 200 mm</t>
  </si>
  <si>
    <t>126</t>
  </si>
  <si>
    <t>https://podminky.urs.cz/item/CS_URS_2022_01/644941111</t>
  </si>
  <si>
    <t>55341427</t>
  </si>
  <si>
    <t>mřížka větrací nerezová se síťovinou 150x150mm</t>
  </si>
  <si>
    <t>128</t>
  </si>
  <si>
    <t>Ostatní konstrukce a práce, bourání</t>
  </si>
  <si>
    <t>Lešení a stavební výtahy</t>
  </si>
  <si>
    <t>65</t>
  </si>
  <si>
    <t>949101111</t>
  </si>
  <si>
    <t>Lešení pomocné pracovní pro objekty pozemních staveb pro zatížení do 150 kg/m2, o výšce lešeňové podlahy do 1,9 m</t>
  </si>
  <si>
    <t>130</t>
  </si>
  <si>
    <t>https://podminky.urs.cz/item/CS_URS_2022_01/949101111</t>
  </si>
  <si>
    <t>"stavební práce - objekt sociálního zařízení" 6,40*3,20</t>
  </si>
  <si>
    <t>949111112</t>
  </si>
  <si>
    <t>Montáž lešení lehkého kozového trubkového o výšce lešeňové podlahy přes 1,2 do 1,9 m</t>
  </si>
  <si>
    <t>sada</t>
  </si>
  <si>
    <t>132</t>
  </si>
  <si>
    <t>https://podminky.urs.cz/item/CS_URS_2022_01/949111112</t>
  </si>
  <si>
    <t>67</t>
  </si>
  <si>
    <t>949111212</t>
  </si>
  <si>
    <t>Montáž lešení lehkého kozového trubkového Příplatek za první a každý další den použití lešení k ceně -1112</t>
  </si>
  <si>
    <t>134</t>
  </si>
  <si>
    <t>https://podminky.urs.cz/item/CS_URS_2022_01/949111212</t>
  </si>
  <si>
    <t>30*45</t>
  </si>
  <si>
    <t>949111812</t>
  </si>
  <si>
    <t>Demontáž lešení lehkého kozového trubkového o výšce lešeňové podlahy přes 1,2 do 1,9 m</t>
  </si>
  <si>
    <t>136</t>
  </si>
  <si>
    <t>https://podminky.urs.cz/item/CS_URS_2022_01/949111812</t>
  </si>
  <si>
    <t>95</t>
  </si>
  <si>
    <t>Různé dokončovací konstrukce a práce pozemních staveb</t>
  </si>
  <si>
    <t>69</t>
  </si>
  <si>
    <t>952901111</t>
  </si>
  <si>
    <t>Vyčištění budov nebo objektů před předáním do užívání budov bytové nebo občanské výstavby, světlé výšky podlaží do 4 m</t>
  </si>
  <si>
    <t>138</t>
  </si>
  <si>
    <t>https://podminky.urs.cz/item/CS_URS_2022_01/952901111</t>
  </si>
  <si>
    <t>7,00*3,80</t>
  </si>
  <si>
    <t>953331112</t>
  </si>
  <si>
    <t>Vložky svislé do dilatačních spár z lepenky kladené volně, včetně dodání a osazení, v jakémkoliv zdivu, pískované</t>
  </si>
  <si>
    <t>140</t>
  </si>
  <si>
    <t>https://podminky.urs.cz/item/CS_URS_2022_01/953331112</t>
  </si>
  <si>
    <t>dilatace - objekt sociálního zařízení / zpevněná plocha</t>
  </si>
  <si>
    <t>(7,00+3,80)*2*0,50</t>
  </si>
  <si>
    <t>dilatace - ŽB stěny / zpevněná plocha</t>
  </si>
  <si>
    <t>((10,50+0,30)*2+4,30*2+0,30+(2,95+0,30)*2)*2*0,20</t>
  </si>
  <si>
    <t>998</t>
  </si>
  <si>
    <t>Přesun hmot</t>
  </si>
  <si>
    <t>71</t>
  </si>
  <si>
    <t>998012021</t>
  </si>
  <si>
    <t>Přesun hmot pro budovy občanské výstavby, bydlení, výrobu a služby s nosnou svislou konstrukcí monolitickou betonovou tyčovou nebo plošnou s jakýkoliv obvodovým pláštěm kromě vyzdívaného vodorovná dopravní vzdálenost do 100 m pro budovy výšky do 6 m</t>
  </si>
  <si>
    <t>142</t>
  </si>
  <si>
    <t>https://podminky.urs.cz/item/CS_URS_2022_01/998012021</t>
  </si>
  <si>
    <t>PSV</t>
  </si>
  <si>
    <t>Práce a dodávky PSV</t>
  </si>
  <si>
    <t>711</t>
  </si>
  <si>
    <t>Izolace proti vodě, vlhkosti a plynům</t>
  </si>
  <si>
    <t>711111001</t>
  </si>
  <si>
    <t>Provedení izolace proti zemní vlhkosti natěradly a tmely za studena na ploše vodorovné V nátěrem penetračním</t>
  </si>
  <si>
    <t>144</t>
  </si>
  <si>
    <t>https://podminky.urs.cz/item/CS_URS_2022_01/711111001</t>
  </si>
  <si>
    <t>7,00*4,10+(7,00+4,10)*2*0,25</t>
  </si>
  <si>
    <t>73</t>
  </si>
  <si>
    <t>11163150</t>
  </si>
  <si>
    <t>lak penetrační asfaltový</t>
  </si>
  <si>
    <t>146</t>
  </si>
  <si>
    <t>34,25*0,0003 "Přepočtené koeficientem množství</t>
  </si>
  <si>
    <t>711141559</t>
  </si>
  <si>
    <t>Provedení izolace proti zemní vlhkosti pásy přitavením NAIP na ploše vodorovné V</t>
  </si>
  <si>
    <t>148</t>
  </si>
  <si>
    <t>https://podminky.urs.cz/item/CS_URS_2022_01/711141559</t>
  </si>
  <si>
    <t>7,00*4,10+(7,00+4,10)*2*0,25*2</t>
  </si>
  <si>
    <t>75</t>
  </si>
  <si>
    <t>62853004</t>
  </si>
  <si>
    <t>pás asfaltový natavitelný modifikovaný SBS tl 4,0mm s vložkou ze skleněné tkaniny a spalitelnou PE fólií nebo jemnozrnným minerálním posypem na horním povrchu</t>
  </si>
  <si>
    <t>150</t>
  </si>
  <si>
    <t>39,8*1,15 "Přepočtené koeficientem množství</t>
  </si>
  <si>
    <t>711493111</t>
  </si>
  <si>
    <t>Izolace proti podpovrchové a tlakové vodě - ostatní na ploše vodorovné V dvousložkovou na bázi cementu</t>
  </si>
  <si>
    <t>152</t>
  </si>
  <si>
    <t>https://podminky.urs.cz/item/CS_URS_2022_01/711493111</t>
  </si>
  <si>
    <t>skladba C 1</t>
  </si>
  <si>
    <t>"101" 4,275*1,25+1,95*0,125+1,00*0,10+0,80*0,125*2</t>
  </si>
  <si>
    <t>"102,103" 1,95*1,60</t>
  </si>
  <si>
    <t>"104,105,106" 2,00*3,075+0,90*0,125</t>
  </si>
  <si>
    <t>"107" 2,20*1,825+1,00*0,10</t>
  </si>
  <si>
    <t>77</t>
  </si>
  <si>
    <t>711493121</t>
  </si>
  <si>
    <t>Izolace proti podpovrchové a tlakové vodě - ostatní na ploše svislé S dvousložkovou na bázi cementu</t>
  </si>
  <si>
    <t>154</t>
  </si>
  <si>
    <t>https://podminky.urs.cz/item/CS_URS_2022_01/711493121</t>
  </si>
  <si>
    <t>"101" (4,275+1,375)*2*0,20</t>
  </si>
  <si>
    <t>"102,103" (1,95+1,725)*2*0,20</t>
  </si>
  <si>
    <t>"104,105,106" (2,00+3,20)*2*0,20+(2,00+0,40+0,50)*1,80</t>
  </si>
  <si>
    <t>"107" (2,20+1,825)*2*0,20</t>
  </si>
  <si>
    <t>771591162</t>
  </si>
  <si>
    <t>Příprava podkladu před provedením dlažby montáž profilu dilatační spáry koutové (při styku podlahy se stěnou)</t>
  </si>
  <si>
    <t>156</t>
  </si>
  <si>
    <t>https://podminky.urs.cz/item/CS_URS_2022_01/771591162</t>
  </si>
  <si>
    <t>"101" (4,275+1,375)*2+0,20*10</t>
  </si>
  <si>
    <t>"102,103" (1,95+1,725)*2+0,20*4</t>
  </si>
  <si>
    <t>"104,105,106" (2,00+3,20)*2+0,20*2+2,00*2</t>
  </si>
  <si>
    <t>"107" (2,20+1,825)*2+0,20*8</t>
  </si>
  <si>
    <t>79</t>
  </si>
  <si>
    <t>28355200</t>
  </si>
  <si>
    <t>páska pružná těsnící hydroizolační š do 125mm</t>
  </si>
  <si>
    <t>158</t>
  </si>
  <si>
    <t>45,9*1,1 "Přepočtené koeficientem množství</t>
  </si>
  <si>
    <t>771591115</t>
  </si>
  <si>
    <t>Podlahy - dokončovací práce spárování silikonem</t>
  </si>
  <si>
    <t>160</t>
  </si>
  <si>
    <t>https://podminky.urs.cz/item/CS_URS_2022_01/771591115</t>
  </si>
  <si>
    <t>v místnostech s keramickými dlažbami / keramický obklad</t>
  </si>
  <si>
    <t>"101" (4,275+1,375)*2</t>
  </si>
  <si>
    <t>"102,103" (1,95+1,725)*2</t>
  </si>
  <si>
    <t>"104,105,106" (2,00+3,20)*2</t>
  </si>
  <si>
    <t>"107" (2,20+1,825)*2</t>
  </si>
  <si>
    <t>81</t>
  </si>
  <si>
    <t>781495115</t>
  </si>
  <si>
    <t>Obklad - dokončující práce ostatní práce spárování silikonem</t>
  </si>
  <si>
    <t>162</t>
  </si>
  <si>
    <t>https://podminky.urs.cz/item/CS_URS_2022_01/781495115</t>
  </si>
  <si>
    <t>"101" 0,20*10</t>
  </si>
  <si>
    <t>"102,103" 0,20*4</t>
  </si>
  <si>
    <t>"104,105,106" 0,20*2+2,00*2</t>
  </si>
  <si>
    <t>"107" 0,20*8</t>
  </si>
  <si>
    <t>998711101</t>
  </si>
  <si>
    <t>Přesun hmot pro izolace proti vodě, vlhkosti a plynům stanovený z hmotnosti přesunovaného materiálu vodorovná dopravní vzdálenost do 50 m v objektech výšky do 6 m</t>
  </si>
  <si>
    <t>164</t>
  </si>
  <si>
    <t>https://podminky.urs.cz/item/CS_URS_2022_01/998711101</t>
  </si>
  <si>
    <t>712</t>
  </si>
  <si>
    <t>Povlakové krytiny - skladby S 1 a S 2</t>
  </si>
  <si>
    <t>83</t>
  </si>
  <si>
    <t>712363404</t>
  </si>
  <si>
    <t>Provedení povlakové krytiny střech plochých do 10° s mechanicky kotvenou izolací včetně položení fólie a horkovzdušného svaření tl. tepelné izolace do 100 mm budovy výšky do 18 m, kotvené do betonu vnitřní pole</t>
  </si>
  <si>
    <t>166</t>
  </si>
  <si>
    <t>https://podminky.urs.cz/item/CS_URS_2022_01/712363404</t>
  </si>
  <si>
    <t>"skladba S 1 a S 2" 28,25*7,10-(28,25+2,10)*2*1,00</t>
  </si>
  <si>
    <t>28322012</t>
  </si>
  <si>
    <t>fólie hydroizolační střešní mPVC mechanicky kotvená tl 1,5mm šedá ( s klasifikací broof (T3) )</t>
  </si>
  <si>
    <t>168</t>
  </si>
  <si>
    <t>139,875*1,1655 "Přepočtené koeficientem množství</t>
  </si>
  <si>
    <t>85</t>
  </si>
  <si>
    <t>712363405</t>
  </si>
  <si>
    <t>Provedení povlakové krytiny střech plochých do 10° s mechanicky kotvenou izolací včetně položení fólie a horkovzdušného svaření tl. tepelné izolace do 100 mm budovy výšky do 18 m, kotvené do betonu krajní pole</t>
  </si>
  <si>
    <t>170</t>
  </si>
  <si>
    <t>https://podminky.urs.cz/item/CS_URS_2022_01/712363405</t>
  </si>
  <si>
    <t>(28,25+2,10)*2*1,00-1,00*1,00*4</t>
  </si>
  <si>
    <t>172</t>
  </si>
  <si>
    <t>56,7*1,1655 "Přepočtené koeficientem množství</t>
  </si>
  <si>
    <t>87</t>
  </si>
  <si>
    <t>712363406</t>
  </si>
  <si>
    <t>Provedení povlakové krytiny střech plochých do 10° s mechanicky kotvenou izolací včetně položení fólie a horkovzdušného svaření tl. tepelné izolace do 100 mm budovy výšky do 18 m, kotvené do betonu rohové pole</t>
  </si>
  <si>
    <t>174</t>
  </si>
  <si>
    <t>https://podminky.urs.cz/item/CS_URS_2022_01/712363406</t>
  </si>
  <si>
    <t>1,00*1,00*4</t>
  </si>
  <si>
    <t>176</t>
  </si>
  <si>
    <t>4*1,1655 "Přepočtené koeficientem množství</t>
  </si>
  <si>
    <t>89</t>
  </si>
  <si>
    <t>712391171</t>
  </si>
  <si>
    <t>Provedení povlakové krytiny střech plochých do 10° -ostatní práce provedení vrstvy textilní podkladní</t>
  </si>
  <si>
    <t>178</t>
  </si>
  <si>
    <t>https://podminky.urs.cz/item/CS_URS_2022_01/712391171</t>
  </si>
  <si>
    <t>"skladba S 1 a S 2" 28,25*7,10</t>
  </si>
  <si>
    <t>69311068</t>
  </si>
  <si>
    <t>geotextilie netkaná separační, ochranná, filtrační, drenážní PP 300g/m2</t>
  </si>
  <si>
    <t>180</t>
  </si>
  <si>
    <t>200,575*1,15 "Přepočtené koeficientem množství</t>
  </si>
  <si>
    <t>91</t>
  </si>
  <si>
    <t>712363005</t>
  </si>
  <si>
    <t>Provedení povlakové krytiny střech plochých do 10° fólií termoplastickou mPVC (měkčené PVC) aplikace fólie na oplechování (na tzv. fóliový plech) horkovzdušným navařením v plné ploše</t>
  </si>
  <si>
    <t>182</t>
  </si>
  <si>
    <t>https://podminky.urs.cz/item/CS_URS_2022_01/712363005</t>
  </si>
  <si>
    <t>"závětrná lišta" 64,700*0,200</t>
  </si>
  <si>
    <t>712363358</t>
  </si>
  <si>
    <t>Povlakové krytiny střech plochých do 10° z tvarovaných poplastovaných lišt pro mPVC závětrná lišta rš 250 mm</t>
  </si>
  <si>
    <t>184</t>
  </si>
  <si>
    <t>https://podminky.urs.cz/item/CS_URS_2022_01/712363358</t>
  </si>
  <si>
    <t>(28,25+4,10)*2</t>
  </si>
  <si>
    <t>93</t>
  </si>
  <si>
    <t>721233112</t>
  </si>
  <si>
    <t>Střešní vtoky (vpusti) polypropylenové (PP) pro ploché střechy s odtokem svislým DN 110</t>
  </si>
  <si>
    <t>186</t>
  </si>
  <si>
    <t>https://podminky.urs.cz/item/CS_URS_2022_01/721233112</t>
  </si>
  <si>
    <t>713141135</t>
  </si>
  <si>
    <t>Montáž tepelné izolace střech plochých rohožemi, pásy, deskami, dílci, bloky (izolační materiál ve specifikaci) přilepenými za studena bodově, jednovrstvá</t>
  </si>
  <si>
    <t>188</t>
  </si>
  <si>
    <t>https://podminky.urs.cz/item/CS_URS_2022_01/713141135</t>
  </si>
  <si>
    <t>EPS100 tl.5,0 cm</t>
  </si>
  <si>
    <t>27,83*3,60-7,60*0,10*2</t>
  </si>
  <si>
    <t>28372305</t>
  </si>
  <si>
    <t>deska EPS 100 pro konstrukce s běžným zatížením λ=0,037 tl 50mm</t>
  </si>
  <si>
    <t>190</t>
  </si>
  <si>
    <t>98,668*1,05 "Přepočtené koeficientem množství</t>
  </si>
  <si>
    <t>713141335</t>
  </si>
  <si>
    <t>Montáž tepelné izolace střech plochých spádovými klíny v ploše přilepenými za studena bodově</t>
  </si>
  <si>
    <t>192</t>
  </si>
  <si>
    <t>https://podminky.urs.cz/item/CS_URS_2022_01/713141335</t>
  </si>
  <si>
    <t>EPS100 tl.0-5,0 cm</t>
  </si>
  <si>
    <t>97</t>
  </si>
  <si>
    <t>28376141</t>
  </si>
  <si>
    <t>klín izolační z pěnového polystyrenu EPS 100 spád do 5%</t>
  </si>
  <si>
    <t>194</t>
  </si>
  <si>
    <t>2,96*1,05 "Přepočtené koeficientem množství</t>
  </si>
  <si>
    <t>712311101</t>
  </si>
  <si>
    <t>Provedení povlakové krytiny střech plochých do 10° natěradly a tmely za studena nátěrem lakem penetračním nebo asfaltovým</t>
  </si>
  <si>
    <t>196</t>
  </si>
  <si>
    <t>https://podminky.urs.cz/item/CS_URS_2022_01/712311101</t>
  </si>
  <si>
    <t>28,25*4,10+(27,85+3,70+0,10*2)*2*0,10</t>
  </si>
  <si>
    <t>99</t>
  </si>
  <si>
    <t>198</t>
  </si>
  <si>
    <t>122,175*0,00032 "Přepočtené koeficientem množství</t>
  </si>
  <si>
    <t>712341559</t>
  </si>
  <si>
    <t>Provedení povlakové krytiny střech plochých do 10° pásy přitavením NAIP v plné ploše</t>
  </si>
  <si>
    <t>200</t>
  </si>
  <si>
    <t>https://podminky.urs.cz/item/CS_URS_2022_01/712341559</t>
  </si>
  <si>
    <t>28,25*4,10+(27,85+3,70+0,10*2)*2*(0,10+0,20)</t>
  </si>
  <si>
    <t>101</t>
  </si>
  <si>
    <t>202</t>
  </si>
  <si>
    <t>134,875*1,1655 "Přepočtené koeficientem množství</t>
  </si>
  <si>
    <t>998712101</t>
  </si>
  <si>
    <t>Přesun hmot pro povlakové krytiny stanovený z hmotnosti přesunovaného materiálu vodorovná dopravní vzdálenost do 50 m v objektech výšky do 6 m</t>
  </si>
  <si>
    <t>204</t>
  </si>
  <si>
    <t>https://podminky.urs.cz/item/CS_URS_2022_01/998712101</t>
  </si>
  <si>
    <t>713</t>
  </si>
  <si>
    <t>Izolace tepelné</t>
  </si>
  <si>
    <t>103</t>
  </si>
  <si>
    <t>713121121</t>
  </si>
  <si>
    <t>Montáž tepelné izolace podlah rohožemi, pásy, deskami, dílci, bloky (izolační materiál ve specifikaci) kladenými volně dvouvrstvá</t>
  </si>
  <si>
    <t>206</t>
  </si>
  <si>
    <t>https://podminky.urs.cz/item/CS_URS_2022_01/713121121</t>
  </si>
  <si>
    <t>EPS100 tl.50 + 80 mm</t>
  </si>
  <si>
    <t>208</t>
  </si>
  <si>
    <t>19,386*1,05 "Přepočtené koeficientem množství</t>
  </si>
  <si>
    <t>105</t>
  </si>
  <si>
    <t>28372308</t>
  </si>
  <si>
    <t>deska EPS 100 pro konstrukce s běžným zatížením λ=0,037 tl 80mm</t>
  </si>
  <si>
    <t>210</t>
  </si>
  <si>
    <t>632481213</t>
  </si>
  <si>
    <t>Separační vrstva k oddělení podlahových vrstev z polyetylénové fólie</t>
  </si>
  <si>
    <t>212</t>
  </si>
  <si>
    <t>https://podminky.urs.cz/item/CS_URS_2022_01/632481213</t>
  </si>
  <si>
    <t>107</t>
  </si>
  <si>
    <t>634112129</t>
  </si>
  <si>
    <t>Obvodová dilatace mezi stěnou a mazaninou nebo potěrem podlahovým páskem z pěnového PE s fólií tl. do 10 mm, výšky 180 mm</t>
  </si>
  <si>
    <t>214</t>
  </si>
  <si>
    <t>https://podminky.urs.cz/item/CS_URS_2022_01/634112129</t>
  </si>
  <si>
    <t>(4,275+1,375+1,95+1,60+2,00+3,20+2,20+1,825+0,10*2)*2</t>
  </si>
  <si>
    <t>998713101</t>
  </si>
  <si>
    <t>Přesun hmot pro izolace tepelné stanovený z hmotnosti přesunovaného materiálu vodorovná dopravní vzdálenost do 50 m v objektech výšky do 6 m</t>
  </si>
  <si>
    <t>216</t>
  </si>
  <si>
    <t>https://podminky.urs.cz/item/CS_URS_2022_01/998713101</t>
  </si>
  <si>
    <t>725</t>
  </si>
  <si>
    <t>Doplńky sociálního zařízení - PSV ozn.504</t>
  </si>
  <si>
    <t>109</t>
  </si>
  <si>
    <t>725 R_001</t>
  </si>
  <si>
    <t>Montáž a dodávka - zrcadlo v rámečku na stěnu ( dle tabulek PSV )</t>
  </si>
  <si>
    <t>218</t>
  </si>
  <si>
    <t>725 R_002</t>
  </si>
  <si>
    <t>Montáž a dodávka - zrcadlo sklopné pro WC tělesně postižených ( dle tabulek PSV )</t>
  </si>
  <si>
    <t>220</t>
  </si>
  <si>
    <t>111</t>
  </si>
  <si>
    <t>725 R_003</t>
  </si>
  <si>
    <t>Montáž a dodávka - bezdotykový osoušeč rukou - typ bude upřesněn ( dle tabulek PSV )</t>
  </si>
  <si>
    <t>222</t>
  </si>
  <si>
    <t>725 R_004</t>
  </si>
  <si>
    <t>Doplňky sociálního zařízení - odpadkový koš nerez s poklopem, nášlapný, objem 10 l ( dle tabulek PSV )</t>
  </si>
  <si>
    <t>224</t>
  </si>
  <si>
    <t>113</t>
  </si>
  <si>
    <t>725 R_005</t>
  </si>
  <si>
    <t>Doplňky sociálního zařízení - WC štětka, nerez matný povrch ( dle tabulek PSV )</t>
  </si>
  <si>
    <t>226</t>
  </si>
  <si>
    <t>725 R_006</t>
  </si>
  <si>
    <t>Montáž a dodávka - nerezové háčky pro zavěšení oděvu ( dle tabulek PSV )</t>
  </si>
  <si>
    <t>228</t>
  </si>
  <si>
    <t>115</t>
  </si>
  <si>
    <t>725291511</t>
  </si>
  <si>
    <t>Doplňky zařízení koupelen a záchodů nerez alt.plastové dávkovač tekutého mýdla na 350 ml ( dle tabulek PSV )</t>
  </si>
  <si>
    <t>soubor</t>
  </si>
  <si>
    <t>230</t>
  </si>
  <si>
    <t>https://podminky.urs.cz/item/CS_URS_2022_01/725291511</t>
  </si>
  <si>
    <t>725291621</t>
  </si>
  <si>
    <t>Doplňky zařízení koupelen a záchodů nerezové zásobník toaletních papírů d=300 mm ( dle tabulek PSV )</t>
  </si>
  <si>
    <t>232</t>
  </si>
  <si>
    <t>https://podminky.urs.cz/item/CS_URS_2022_01/725291621</t>
  </si>
  <si>
    <t>117</t>
  </si>
  <si>
    <t>725291702</t>
  </si>
  <si>
    <t>Doplňky zařízení koupelen a záchodů nerez madla rovná, délky 400 mm ( dle tabulek PSV )</t>
  </si>
  <si>
    <t>234</t>
  </si>
  <si>
    <t>https://podminky.urs.cz/item/CS_URS_2022_01/725291702</t>
  </si>
  <si>
    <t>725291712</t>
  </si>
  <si>
    <t>Doplňky zařízení koupelen a záchodů nerez madla krakorcová, délky 834 mm ( dle tabulek PSV )</t>
  </si>
  <si>
    <t>236</t>
  </si>
  <si>
    <t>https://podminky.urs.cz/item/CS_URS_2022_01/725291712</t>
  </si>
  <si>
    <t>119</t>
  </si>
  <si>
    <t>725291722</t>
  </si>
  <si>
    <t>Doplňky zařízení koupelen a záchodů nerez madla krakorcová sklopná, délky 834 mm ( dle tabulek PSV )</t>
  </si>
  <si>
    <t>238</t>
  </si>
  <si>
    <t>https://podminky.urs.cz/item/CS_URS_2022_01/725291722</t>
  </si>
  <si>
    <t>998725201</t>
  </si>
  <si>
    <t>Přesun hmot pro zařizovací předměty stanovený procentní sazbou (%) z ceny vodorovná dopravní vzdálenost do 50 m v objektech výšky do 6 m</t>
  </si>
  <si>
    <t>%</t>
  </si>
  <si>
    <t>240</t>
  </si>
  <si>
    <t>https://podminky.urs.cz/item/CS_URS_2022_01/998725201</t>
  </si>
  <si>
    <t>741</t>
  </si>
  <si>
    <t>Elektroinstalace - silnoproud</t>
  </si>
  <si>
    <t>121</t>
  </si>
  <si>
    <t>741110043</t>
  </si>
  <si>
    <t>Montáž a dodávka trubek elektroinstalačních, uložených a upevněných do bednění, plastových vnější Ø přes 35 mm ( množství bude upřesněno dle skutečnosti )</t>
  </si>
  <si>
    <t>kpl</t>
  </si>
  <si>
    <t>242</t>
  </si>
  <si>
    <t>https://podminky.urs.cz/item/CS_URS_2022_01/741110043</t>
  </si>
  <si>
    <t>998741201</t>
  </si>
  <si>
    <t>Přesun hmot pro silnoproud stanovený procentní sazbou (%) z ceny vodorovná dopravní vzdálenost do 50 m v objektech výšky do 6 m</t>
  </si>
  <si>
    <t>244</t>
  </si>
  <si>
    <t>https://podminky.urs.cz/item/CS_URS_2022_01/998741201</t>
  </si>
  <si>
    <t>763</t>
  </si>
  <si>
    <t>Konstrukce suché výstavby</t>
  </si>
  <si>
    <t>123</t>
  </si>
  <si>
    <t>763131451</t>
  </si>
  <si>
    <t>Podhled ze sádrokartonových desek dvouvrstvá zavěšená spodní konstrukce z ocelových profilů CD, UD jednoduše opláštěná deskou impregnovanou H2, tl. 12,5 mm, bez izolace</t>
  </si>
  <si>
    <t>246</t>
  </si>
  <si>
    <t>https://podminky.urs.cz/item/CS_URS_2022_01/763131451</t>
  </si>
  <si>
    <t>"101" 2,325*1,25+1,95*1,375</t>
  </si>
  <si>
    <t>"102,103" 1,95*1,725</t>
  </si>
  <si>
    <t>"104,105,106" 2,00*3,20</t>
  </si>
  <si>
    <t>"107" 2,20*1,825</t>
  </si>
  <si>
    <t>763131714</t>
  </si>
  <si>
    <t>Podhled ze sádrokartonových desek ostatní práce a konstrukce na podhledech ze sádrokartonových desek základní penetrační nátěr</t>
  </si>
  <si>
    <t>248</t>
  </si>
  <si>
    <t>https://podminky.urs.cz/item/CS_URS_2022_01/763131714</t>
  </si>
  <si>
    <t>125</t>
  </si>
  <si>
    <t>763131771</t>
  </si>
  <si>
    <t>Podhled ze sádrokartonových desek Příplatek k cenám za rovinnost kvality speciální tmelení kvality Q3</t>
  </si>
  <si>
    <t>250</t>
  </si>
  <si>
    <t>https://podminky.urs.cz/item/CS_URS_2022_01/763131771</t>
  </si>
  <si>
    <t>763164521</t>
  </si>
  <si>
    <t>Obklad konstrukcí sádrokartonovými deskami včetně ochranných úhelníků ve tvaru L rozvinuté šíře do 0,4 m, opláštěný deskou impregnovanou H2, tl. 12,5 mm</t>
  </si>
  <si>
    <t>252</t>
  </si>
  <si>
    <t>https://podminky.urs.cz/item/CS_URS_2022_01/763164521</t>
  </si>
  <si>
    <t>"tvar L 150+150 mm" 1,40*1</t>
  </si>
  <si>
    <t>127</t>
  </si>
  <si>
    <t>763411111.1</t>
  </si>
  <si>
    <t>Sanitární příčky vhodné do mokrého prostředí dělící z dřevotřískových desek s HPL- laminátem tl.28+0,8 mm</t>
  </si>
  <si>
    <t>254</t>
  </si>
  <si>
    <t>"502" 1,725*2,10</t>
  </si>
  <si>
    <t>"503" (2,00+1,725)*2,10</t>
  </si>
  <si>
    <t>763411121.1</t>
  </si>
  <si>
    <t>Sanitární příčky vhodné do mokrého prostředí dveře vnitřní do sanitárních příček šířky do 800 mm, výšky do 2 000 mm z dřevotřískových desek s HPL- laminátem včetně nerezového kování tl.28+0,8 mm</t>
  </si>
  <si>
    <t>256</t>
  </si>
  <si>
    <t>"503" 2</t>
  </si>
  <si>
    <t>129</t>
  </si>
  <si>
    <t>998763301</t>
  </si>
  <si>
    <t>Přesun hmot pro konstrukce montované z desek sádrokartonových, sádrovláknitých, cementovláknitých nebo cementových stanovený z hmotnosti přesunovaného materiálu vodorovná dopravní vzdálenost do 50 m v objektech výšky do 6 m</t>
  </si>
  <si>
    <t>258</t>
  </si>
  <si>
    <t>https://podminky.urs.cz/item/CS_URS_2022_01/998763301</t>
  </si>
  <si>
    <t>764</t>
  </si>
  <si>
    <t>Konstrukce klempířské</t>
  </si>
  <si>
    <t>764216603</t>
  </si>
  <si>
    <t>Oplechování parapetů z pozinkovaného plechu s povrchovou úpravou rovných mechanicky kotvené, bez rohů rš 250 mm</t>
  </si>
  <si>
    <t>260</t>
  </si>
  <si>
    <t>https://podminky.urs.cz/item/CS_URS_2022_01/764216603</t>
  </si>
  <si>
    <t>0,80*3+1,05*1</t>
  </si>
  <si>
    <t>131</t>
  </si>
  <si>
    <t>764518622</t>
  </si>
  <si>
    <t>Svod z pozinkovaného plechu s upraveným povrchem včetně objímek, kolen a odskoků kruhový, průměru 100 mm</t>
  </si>
  <si>
    <t>262</t>
  </si>
  <si>
    <t>https://podminky.urs.cz/item/CS_URS_2022_01/764518622</t>
  </si>
  <si>
    <t>"400" 3,00*1</t>
  </si>
  <si>
    <t>"401" (3,00+1,50)*1</t>
  </si>
  <si>
    <t>998764101</t>
  </si>
  <si>
    <t>Přesun hmot pro konstrukce klempířské stanovený z hmotnosti přesunovaného materiálu vodorovná dopravní vzdálenost do 50 m v objektech výšky do 6 m</t>
  </si>
  <si>
    <t>264</t>
  </si>
  <si>
    <t>https://podminky.urs.cz/item/CS_URS_2022_01/998764101</t>
  </si>
  <si>
    <t>766</t>
  </si>
  <si>
    <t>Konstrukce truhlářské</t>
  </si>
  <si>
    <t>133</t>
  </si>
  <si>
    <t>766 R_001</t>
  </si>
  <si>
    <t>Montáž a dodávka - vnitřní dveře jednokřídlové hladké plné vč.ocelové zárubně zárubně pro tl.do160 mm; kování nerez se štítkem, zámek dle typu místnosti; přechodová lišta v barvě krytiny; rozměr 70×197 cm, povrchová úprava ( podrobná specifikace dle PSV ozn.10/L,P )</t>
  </si>
  <si>
    <t>266</t>
  </si>
  <si>
    <t>766 R_003</t>
  </si>
  <si>
    <t>Montáž a dodávka - vnitřní dveře jednokřídlové hladké plné vč.ocelové zárubně zárubně pro tl.do160 mm; kování nerez se štítkem, zámek dle typu místnosti; přechodová lišta v barvě krytiny; rozměr 80×197 cm, povrchová úprava ( podrobná specifikace dle PSV ozn.11/L )</t>
  </si>
  <si>
    <t>268</t>
  </si>
  <si>
    <t>135</t>
  </si>
  <si>
    <t>998766201</t>
  </si>
  <si>
    <t>Přesun hmot pro konstrukce truhlářské stanovený procentní sazbou (%) z ceny vodorovná dopravní vzdálenost do 50 m v objektech výšky do 6 m</t>
  </si>
  <si>
    <t>270</t>
  </si>
  <si>
    <t>https://podminky.urs.cz/item/CS_URS_2022_01/998766201</t>
  </si>
  <si>
    <t>766 - 1</t>
  </si>
  <si>
    <t>Výplně otvorů z plastových profilů</t>
  </si>
  <si>
    <t>766622216</t>
  </si>
  <si>
    <t>Montáž oken plastových plochy do 1 m2 včetně montáže rámu otevíravých do zdiva</t>
  </si>
  <si>
    <t>272</t>
  </si>
  <si>
    <t>https://podminky.urs.cz/item/CS_URS_2022_01/766622216</t>
  </si>
  <si>
    <t>"ozn.50" 3</t>
  </si>
  <si>
    <t>"ozn.51" 1</t>
  </si>
  <si>
    <t>137</t>
  </si>
  <si>
    <t>61140050</t>
  </si>
  <si>
    <t>okno plastové otevíravé/sklopné trojsklo do plochy 1m2 Un=1,1 W/(m2.K) barva modrá/bílá podrobná specifikace dle PSV ozn.50 a 51 )</t>
  </si>
  <si>
    <t>274</t>
  </si>
  <si>
    <t>"ozn.50 - 750×750 OS" 0,75*0,75*3</t>
  </si>
  <si>
    <t>"ozn.51 - 1000×750 OS" 1,00*0,75*1</t>
  </si>
  <si>
    <t>766_1 R_001</t>
  </si>
  <si>
    <t>Montáž a dodávka - systém certifikovaný parotěsný a paropropustný systém pro montážní spáru</t>
  </si>
  <si>
    <t>276</t>
  </si>
  <si>
    <t>okna</t>
  </si>
  <si>
    <t>0,75*3*3+1,00+0,75*2</t>
  </si>
  <si>
    <t>139</t>
  </si>
  <si>
    <t>998766202</t>
  </si>
  <si>
    <t>Přesun hmot pro konstrukce truhlářské stanovený procentní sazbou (%) z ceny vodorovná dopravní vzdálenost do 50 m v objektech výšky přes 6 do 12 m</t>
  </si>
  <si>
    <t>278</t>
  </si>
  <si>
    <t>https://podminky.urs.cz/item/CS_URS_2022_01/998766202</t>
  </si>
  <si>
    <t>767 - 1</t>
  </si>
  <si>
    <t>Výplně otvorů z hliníkových profilů ( bude upřesněno CN odborné firmy )</t>
  </si>
  <si>
    <t>767_1 R_001</t>
  </si>
  <si>
    <t>Montáž a dodávka - dveře vnější z hliníkových profilů do stěny tl.150 mm, rozměr 100×210/80×197 cm; s nízkým prahem; výplnň plná; U=1,20 W/(m2.K); prostavovací profil na tl.podlahy; bezpečnostní kování, kování klika/klika, podélné madlo, tabulka účelu místnosti, samozavírač; barva modrá/bílá ( podrobná specifikace dle PSV ozn.60 )</t>
  </si>
  <si>
    <t>280</t>
  </si>
  <si>
    <t>141</t>
  </si>
  <si>
    <t>767_1 R_002</t>
  </si>
  <si>
    <t>Montáž a dodávka - dveře vnější z hliníkových profilů do stěny tl.150 mm, rozměr 100×210/80×197 cm; s nízkým prahem; výplnň plná; U=1,20 W/(m2.K); prostavovací profil na tl.podlahy; bezpečnostní kování, kování klika/klika, tabulka účelu místnosti, samozavírač; barva modrá/bílá ( podrobná specifikace dle PSV ozn.61 )</t>
  </si>
  <si>
    <t>282</t>
  </si>
  <si>
    <t>998767201</t>
  </si>
  <si>
    <t>Přesun hmot pro zámečnické konstrukce stanovený procentní sazbou (%) z ceny vodorovná dopravní vzdálenost do 50 m v objektech výšky do 6 m</t>
  </si>
  <si>
    <t>284</t>
  </si>
  <si>
    <t>https://podminky.urs.cz/item/CS_URS_2022_01/998767201</t>
  </si>
  <si>
    <t>767 - 2</t>
  </si>
  <si>
    <t>Nápis z nerez plechu - ŽELETAVA</t>
  </si>
  <si>
    <t>143</t>
  </si>
  <si>
    <t>767_2 R_001</t>
  </si>
  <si>
    <t>Montáž, výroba a dodávka - písmena ŽELETAVA z nerezového plechu tl.1,5 mm uzavřená krabicová; kotvení nerez kotvami d=14 mm; umístění 20 mm od fasády; prostor zabezpečen proti ptákům a hmyzu; podsvícení každého písmene samostatně v technologii LED; tl.písmene 60 mm; výška písmene 400 mm ( podrobná specifikace dle PD v.č.: 08 )</t>
  </si>
  <si>
    <t>286</t>
  </si>
  <si>
    <t>288</t>
  </si>
  <si>
    <t>771</t>
  </si>
  <si>
    <t>Podlahy z dlaždic</t>
  </si>
  <si>
    <t>145</t>
  </si>
  <si>
    <t>776111112</t>
  </si>
  <si>
    <t>Příprava podkladu broušení podlah nového podkladu betonového</t>
  </si>
  <si>
    <t>290</t>
  </si>
  <si>
    <t>https://podminky.urs.cz/item/CS_URS_2022_01/776111112</t>
  </si>
  <si>
    <t>771111011</t>
  </si>
  <si>
    <t>Příprava podkladu před provedením dlažby vysátí podlah</t>
  </si>
  <si>
    <t>292</t>
  </si>
  <si>
    <t>https://podminky.urs.cz/item/CS_URS_2022_01/771111011</t>
  </si>
  <si>
    <t>147</t>
  </si>
  <si>
    <t>771121011</t>
  </si>
  <si>
    <t>Příprava podkladu před provedením dlažby nátěr penetrační na podlahu</t>
  </si>
  <si>
    <t>294</t>
  </si>
  <si>
    <t>https://podminky.urs.cz/item/CS_URS_2022_01/771121011</t>
  </si>
  <si>
    <t>771574263</t>
  </si>
  <si>
    <t>Montáž podlah z dlaždic keramických lepených flexibilním lepidlem maloformátových pro vysoké mechanické zatížení protiskluzných nebo reliéfních (bezbariérových) přes 9 do 12 ks/m2</t>
  </si>
  <si>
    <t>296</t>
  </si>
  <si>
    <t>https://podminky.urs.cz/item/CS_URS_2022_01/771574263</t>
  </si>
  <si>
    <t>149</t>
  </si>
  <si>
    <t>59761409</t>
  </si>
  <si>
    <t>dlažba keramická slinutá protiskluzná ( R12B ) do interiéru i exteriéru pro vysoké mechanické namáhání přes 9 do 12ks/m2</t>
  </si>
  <si>
    <t>298</t>
  </si>
  <si>
    <t>771577111</t>
  </si>
  <si>
    <t>Montáž podlah z dlaždic keramických lepených flexibilním lepidlem Příplatek k cenám za plochu do 5 m2 jednotlivě</t>
  </si>
  <si>
    <t>300</t>
  </si>
  <si>
    <t>https://podminky.urs.cz/item/CS_URS_2022_01/771577111</t>
  </si>
  <si>
    <t>151</t>
  </si>
  <si>
    <t>771591191</t>
  </si>
  <si>
    <t>Podlahy - dokončovací práce Příplatek k cenám za diagonální kladení dlažby</t>
  </si>
  <si>
    <t>302</t>
  </si>
  <si>
    <t>https://podminky.urs.cz/item/CS_URS_2022_01/771591191</t>
  </si>
  <si>
    <t>998771101</t>
  </si>
  <si>
    <t>Přesun hmot pro podlahy z dlaždic stanovený z hmotnosti přesunovaného materiálu vodorovná dopravní vzdálenost do 50 m v objektech výšky do 6 m</t>
  </si>
  <si>
    <t>304</t>
  </si>
  <si>
    <t>https://podminky.urs.cz/item/CS_URS_2022_01/998771101</t>
  </si>
  <si>
    <t>781</t>
  </si>
  <si>
    <t>Dokončovací práce - obklady</t>
  </si>
  <si>
    <t>153</t>
  </si>
  <si>
    <t>781474223</t>
  </si>
  <si>
    <t>Montáž obkladů vnitřních stěn z dlaždic keramických lepených flexibilním lepidlem maloformátových reliéfních nebo z dekorů přes 9 do 12 ks/m2</t>
  </si>
  <si>
    <t>306</t>
  </si>
  <si>
    <t>https://podminky.urs.cz/item/CS_URS_2022_01/781474223</t>
  </si>
  <si>
    <t>597 R_001</t>
  </si>
  <si>
    <t>Keramický obklad - dodávka materiálu / bude upřesněno investorem</t>
  </si>
  <si>
    <t>308</t>
  </si>
  <si>
    <t>87,753*1,05 "Přepočtené koeficientem množství</t>
  </si>
  <si>
    <t>155</t>
  </si>
  <si>
    <t>781494111</t>
  </si>
  <si>
    <t>Obklad - dokončující práce profily ukončovací lepené flexibilním lepidlem rohové</t>
  </si>
  <si>
    <t>310</t>
  </si>
  <si>
    <t>https://podminky.urs.cz/item/CS_URS_2022_01/781494111</t>
  </si>
  <si>
    <t>2,55*1+2,10*4+2,00*1+1,95*1+1,00*2+0,75*4*3</t>
  </si>
  <si>
    <t>781495111</t>
  </si>
  <si>
    <t>Příprava podkladu před provedením obkladu nátěr penetrační na stěnu</t>
  </si>
  <si>
    <t>312</t>
  </si>
  <si>
    <t>https://podminky.urs.cz/item/CS_URS_2022_01/781495111</t>
  </si>
  <si>
    <t>157</t>
  </si>
  <si>
    <t>998781101</t>
  </si>
  <si>
    <t>Přesun hmot pro obklady keramické stanovený z hmotnosti přesunovaného materiálu vodorovná dopravní vzdálenost do 50 m v objektech výšky do 6 m</t>
  </si>
  <si>
    <t>314</t>
  </si>
  <si>
    <t>https://podminky.urs.cz/item/CS_URS_2022_01/998781101</t>
  </si>
  <si>
    <t>783</t>
  </si>
  <si>
    <t>Dokončovací práce - nátěry</t>
  </si>
  <si>
    <t>783 R_001</t>
  </si>
  <si>
    <t>Povrchová úprava - pohledový beton ( přebroušení výstupků, případné doplnění, bezbarvý nátěr proti sprašování Flexiden 35 ) podrobná specifikace dle PD</t>
  </si>
  <si>
    <t>316</t>
  </si>
  <si>
    <t>"D 1" (7,63+13,40)*4,00+7,20*3,80-(10,50+4,30+2,90)*0,25</t>
  </si>
  <si>
    <t>"AT 1" (28,23+4,00+0,10*2)*2*0,30</t>
  </si>
  <si>
    <t>784</t>
  </si>
  <si>
    <t>Dokončovací práce - malby a tapety</t>
  </si>
  <si>
    <t>159</t>
  </si>
  <si>
    <t>619991001</t>
  </si>
  <si>
    <t>Zakrytí vnitřních ploch před znečištěním včetně pozdějšího odkrytí podlah fólií přilepenou lepící páskou</t>
  </si>
  <si>
    <t>318</t>
  </si>
  <si>
    <t>https://podminky.urs.cz/item/CS_URS_2022_01/619991001</t>
  </si>
  <si>
    <t>zakrytí podlah</t>
  </si>
  <si>
    <t>"keramická dlažba" 19,386</t>
  </si>
  <si>
    <t>619991011</t>
  </si>
  <si>
    <t>Zakrytí vnitřních ploch před znečištěním včetně pozdějšího odkrytí konstrukcí a prvků obalením fólií a přelepením páskou</t>
  </si>
  <si>
    <t>320</t>
  </si>
  <si>
    <t>https://podminky.urs.cz/item/CS_URS_2022_01/619991011</t>
  </si>
  <si>
    <t>"keramické obklady" 87,753</t>
  </si>
  <si>
    <t>161</t>
  </si>
  <si>
    <t>784171111</t>
  </si>
  <si>
    <t>Zakrytí nemalovaných ploch (materiál ve specifikaci) včetně pozdějšího odkrytí svislých ploch např. stěn, oken, dveří v místnostech výšky do 3,80</t>
  </si>
  <si>
    <t>322</t>
  </si>
  <si>
    <t>https://podminky.urs.cz/item/CS_URS_2022_01/784171111</t>
  </si>
  <si>
    <t>0,75*0,75*3+1,00*0,75*1</t>
  </si>
  <si>
    <t>vnitřní dveře</t>
  </si>
  <si>
    <t>1,00*2,10*2*3</t>
  </si>
  <si>
    <t>vstupní dveře</t>
  </si>
  <si>
    <t>1,10*2,10*2</t>
  </si>
  <si>
    <t>WC stěny</t>
  </si>
  <si>
    <t>(2,00+1,725*2)*2,20*2</t>
  </si>
  <si>
    <t>zařizovací předměty</t>
  </si>
  <si>
    <t>3,00*10</t>
  </si>
  <si>
    <t>58124844</t>
  </si>
  <si>
    <t>fólie pro malířské potřeby zakrývací tl 25µ 4x5m</t>
  </si>
  <si>
    <t>324</t>
  </si>
  <si>
    <t>73,638*1,1 "Přepočtené koeficientem množství</t>
  </si>
  <si>
    <t>163</t>
  </si>
  <si>
    <t>784211101</t>
  </si>
  <si>
    <t>Malby z malířských směsí oděruvzdorných za mokra dvojnásobné, bílé za mokra oděruvzdorné výborně v místnostech výšky do 3,80 m</t>
  </si>
  <si>
    <t>326</t>
  </si>
  <si>
    <t>https://podminky.urs.cz/item/CS_URS_2022_01/784211101</t>
  </si>
  <si>
    <t>SDK podhledy</t>
  </si>
  <si>
    <t>01.1.4.2 - Silnoproudá elektrotechnika, ochrana před bleskem</t>
  </si>
  <si>
    <t>Bc. Adam Novák</t>
  </si>
  <si>
    <t xml:space="preserve">Rozpočet a výkaz výměr zpracován v SW ASTRA Zlín - rozpočtování v oboru elektro, aktuální cenová úroveň (2022). Import do KROS4. SW je plně použitelný ve smyslu vyhl. 230/2012.			 </t>
  </si>
  <si>
    <t>D1 - Silnoproudá elektrotechnika, ochrana před bleskem</t>
  </si>
  <si>
    <t xml:space="preserve">    D2 - Rozvaděč RT</t>
  </si>
  <si>
    <t xml:space="preserve">    D3 - Rozvaděč RV</t>
  </si>
  <si>
    <t xml:space="preserve">    D4 - Elektromontáže</t>
  </si>
  <si>
    <t xml:space="preserve">    D5 - Silnoproud</t>
  </si>
  <si>
    <t xml:space="preserve">      D6 - Svitidla</t>
  </si>
  <si>
    <t xml:space="preserve">      D7 - Nouzové svitidlo</t>
  </si>
  <si>
    <t xml:space="preserve">      D8 - Led pásky</t>
  </si>
  <si>
    <t xml:space="preserve">      D9 - Recyklace</t>
  </si>
  <si>
    <t xml:space="preserve">      D10 - Čidlo přítomnosti osob v místnosti pro místnost WC Invalidé</t>
  </si>
  <si>
    <t xml:space="preserve">      D11 - Čidlo pohybu, pro spouštění ventilátoru</t>
  </si>
  <si>
    <t xml:space="preserve">      D12 - Ventilátory</t>
  </si>
  <si>
    <t xml:space="preserve">      D13 - Topné rohože</t>
  </si>
  <si>
    <t xml:space="preserve">      D14 - ZÁSUVKA NN</t>
  </si>
  <si>
    <t xml:space="preserve">      D15 - RÁMEČEK</t>
  </si>
  <si>
    <t xml:space="preserve">      D16 - SVORKOVNICE KRABICOVÁ</t>
  </si>
  <si>
    <t xml:space="preserve">      D17 - SADA PRO NOUZOVOU SIGNALIZACi</t>
  </si>
  <si>
    <t xml:space="preserve">      D18 - KABEL SILOVÝ,IZOLACE PVC S VODIČEM PE</t>
  </si>
  <si>
    <t xml:space="preserve">      D19 - KABEL SILOVÝ,IZOLACE PVC BEZ VODIČE PE</t>
  </si>
  <si>
    <t xml:space="preserve">      D20 - VODIČ JEDNOŽILOVÝ  (CY)</t>
  </si>
  <si>
    <t xml:space="preserve">      D21 -  CIHELNEM PRO KRABICE</t>
  </si>
  <si>
    <t xml:space="preserve">      D22 - VYBOURANI OTVORU VE ZDIVU CIHELNEM DO PLOCHY 2.25 dm2</t>
  </si>
  <si>
    <t xml:space="preserve">      D23 -  VYSEKANI RYH VE ZDIVU CIHELNEM - HLOUBKA 30mm</t>
  </si>
  <si>
    <t xml:space="preserve">      D24 -  HRUBA VYPLN RYH MALTOU</t>
  </si>
  <si>
    <t xml:space="preserve">      D25 -  OMITKA RYH VE STENACH MALTOU</t>
  </si>
  <si>
    <t xml:space="preserve">      D26 -  ODVOZ SUTI</t>
  </si>
  <si>
    <t xml:space="preserve">      D27 -  HODINOVE ZUCTOVACI SAZBY</t>
  </si>
  <si>
    <t xml:space="preserve">      D28 -  PROVEDENI REVIZNICH ZKOUSEK  DLE CSN 33 2000-6</t>
  </si>
  <si>
    <t xml:space="preserve">    D29 - Bleskosvod</t>
  </si>
  <si>
    <t xml:space="preserve">    D30 - Uzemnění</t>
  </si>
  <si>
    <t xml:space="preserve">      D31 - ZINKOVANÉ PROVEDENÍ OCELOVÝ DRÁT POZINKOVANÝ</t>
  </si>
  <si>
    <t xml:space="preserve">      D32 - OCELOVÝ PÁSEK POZINKOVANÝ</t>
  </si>
  <si>
    <t xml:space="preserve">      D33 - SVORKA HROMOSVODNÍ,UZEMŇOVACÍ</t>
  </si>
  <si>
    <t xml:space="preserve">      D34 - Pospojování</t>
  </si>
  <si>
    <t xml:space="preserve">      D35 - PODPĚRA VEDENÍ</t>
  </si>
  <si>
    <t xml:space="preserve">      D36 - MONTÁŽNÍ PRÁCE</t>
  </si>
  <si>
    <t xml:space="preserve">      D37 - JÍMACÍ TYČ A OCHRANNÁ TRUBKA</t>
  </si>
  <si>
    <t xml:space="preserve">      D38 - CUB</t>
  </si>
  <si>
    <t xml:space="preserve">      D39 - PROVEDENI REVIZNICH ZKOUSEK DLE CSN 33 2000-6</t>
  </si>
  <si>
    <t>D1</t>
  </si>
  <si>
    <t>D2</t>
  </si>
  <si>
    <t>Rozvaděč RT</t>
  </si>
  <si>
    <t>1182-16259</t>
  </si>
  <si>
    <t>Rozvodnicová skříň</t>
  </si>
  <si>
    <t>Ks</t>
  </si>
  <si>
    <t>1182-16270</t>
  </si>
  <si>
    <t>Zámek</t>
  </si>
  <si>
    <t>1182-18180</t>
  </si>
  <si>
    <t>Záslepka</t>
  </si>
  <si>
    <t>1182-16354</t>
  </si>
  <si>
    <t>32-3 Vypínač</t>
  </si>
  <si>
    <t>1182-14727</t>
  </si>
  <si>
    <t>12,5-3N Kombinovaný svodič bleskových proudů a přepětí</t>
  </si>
  <si>
    <t>1182-14028</t>
  </si>
  <si>
    <t>10B-1N-030A Proudový chránič s nadproudovou ochranou</t>
  </si>
  <si>
    <t>1182-14029</t>
  </si>
  <si>
    <t>16B-1N-030A Proudový chránič s nadproudovou ochranou</t>
  </si>
  <si>
    <t>1182-15625</t>
  </si>
  <si>
    <t>10B-1 Jistič</t>
  </si>
  <si>
    <t>1182-18554</t>
  </si>
  <si>
    <t>PS-1100 Pomocný spínač</t>
  </si>
  <si>
    <t>1182-10256</t>
  </si>
  <si>
    <t>20-11-A230 Instalační stykač</t>
  </si>
  <si>
    <t>Pol19</t>
  </si>
  <si>
    <t>Instalační soumraková spínaš 16A, 1P, digitální, programovatelný, včetně venkovního čidla</t>
  </si>
  <si>
    <t>D3</t>
  </si>
  <si>
    <t>Rozvaděč RV</t>
  </si>
  <si>
    <t>1182-16258</t>
  </si>
  <si>
    <t>1182-15624</t>
  </si>
  <si>
    <t>6B-1 Jistič</t>
  </si>
  <si>
    <t>1182-15627</t>
  </si>
  <si>
    <t>16B-1 Jistič</t>
  </si>
  <si>
    <t>1182-10254</t>
  </si>
  <si>
    <t>20-20-A230 Instalační stykač</t>
  </si>
  <si>
    <t>Pol20</t>
  </si>
  <si>
    <t>Digitální termostat s LCD na DIN lištu, jeden spínací kontakt 16A,</t>
  </si>
  <si>
    <t>Pol21</t>
  </si>
  <si>
    <t>Teplotní čidlo do podlahy</t>
  </si>
  <si>
    <t>Pol22</t>
  </si>
  <si>
    <t>Prostorové čidlo - IP54</t>
  </si>
  <si>
    <t>D4</t>
  </si>
  <si>
    <t>Elektromontáže</t>
  </si>
  <si>
    <t>D5</t>
  </si>
  <si>
    <t>Silnoproud</t>
  </si>
  <si>
    <t>1191-292</t>
  </si>
  <si>
    <t>motáž rozvaděčů OCEP, plastových rozvodnic, nebo rozvaděčových skříní na stavbě, včetně připojení</t>
  </si>
  <si>
    <t>ks</t>
  </si>
  <si>
    <t>D6</t>
  </si>
  <si>
    <t>Svitidla</t>
  </si>
  <si>
    <t>1243-29805</t>
  </si>
  <si>
    <t>"A" Interiérové přisazené svítidlo IP 54, s vestavěným senzorem pohybu, 16W, 1980lm, d=300mm</t>
  </si>
  <si>
    <t>1243-26377</t>
  </si>
  <si>
    <t>"B" Interiérové přisazené svítidlo IP 54, 24W, 2840lm, d=300mm</t>
  </si>
  <si>
    <t>D7</t>
  </si>
  <si>
    <t>Nouzové svitidlo</t>
  </si>
  <si>
    <t>1263-7892</t>
  </si>
  <si>
    <t>"N" Nouzové svítidlo 1,5h, IP44 LED</t>
  </si>
  <si>
    <t>D8</t>
  </si>
  <si>
    <t>Led pásky</t>
  </si>
  <si>
    <t>Pol23</t>
  </si>
  <si>
    <t>Zdroj do krabice 230/12V</t>
  </si>
  <si>
    <t>Pol24</t>
  </si>
  <si>
    <t>LED Pásky venkvoní, IP65</t>
  </si>
  <si>
    <t>D9</t>
  </si>
  <si>
    <t>Recyklace</t>
  </si>
  <si>
    <t>1184-445</t>
  </si>
  <si>
    <t>příspěvek na recyklaci svítidla</t>
  </si>
  <si>
    <t>D10</t>
  </si>
  <si>
    <t>Čidlo přítomnosti osob v místnosti pro místnost WC Invalidé</t>
  </si>
  <si>
    <t>1221-14167</t>
  </si>
  <si>
    <t>Krabice montážní IP54 pro čidla pohybu</t>
  </si>
  <si>
    <t>1221-20985</t>
  </si>
  <si>
    <t>Hlásič pohybu IR 360°, 8m s funkcí přítomnosti osob</t>
  </si>
  <si>
    <t>D11</t>
  </si>
  <si>
    <t>Čidlo pohybu, pro spouštění ventilátoru</t>
  </si>
  <si>
    <t>Pol25</t>
  </si>
  <si>
    <t>Pohybové čidlo stropní, prisazené, 360, 8m, IP40</t>
  </si>
  <si>
    <t>D12</t>
  </si>
  <si>
    <t>Ventilátory</t>
  </si>
  <si>
    <t>Pol26</t>
  </si>
  <si>
    <t>Ventilátory, axiální, průtok cca 180m3/h</t>
  </si>
  <si>
    <t>Pol27</t>
  </si>
  <si>
    <t>Doběh do krabice s časovým spínačem</t>
  </si>
  <si>
    <t>D13</t>
  </si>
  <si>
    <t>Topné rohože</t>
  </si>
  <si>
    <t>Pol28</t>
  </si>
  <si>
    <t>Topná rohož 160W/m2</t>
  </si>
  <si>
    <t>D14</t>
  </si>
  <si>
    <t>ZÁSUVKA NN</t>
  </si>
  <si>
    <t>1002-4593</t>
  </si>
  <si>
    <t>Zásuvka jednonásobná (bezšroubové svorky), s ochranným kolíkem, s clonkami; řazení 2P+PE; (do hořl. podkladů B až E)</t>
  </si>
  <si>
    <t>D15</t>
  </si>
  <si>
    <t>RÁMEČEK</t>
  </si>
  <si>
    <t>1002-24</t>
  </si>
  <si>
    <t>Rámeček pro elektroinstalační přístroje, jednonásobný; (do hořl. podkladů B až E - při použití bezšroubových přístrojů)</t>
  </si>
  <si>
    <t>D16</t>
  </si>
  <si>
    <t>SVORKOVNICE KRABICOVÁ</t>
  </si>
  <si>
    <t>1265-19</t>
  </si>
  <si>
    <t>4x0,5-2,5mm2</t>
  </si>
  <si>
    <t>1123-19</t>
  </si>
  <si>
    <t>67/2 KA KRABICE PŘÍSTROJOVÁ</t>
  </si>
  <si>
    <t>1123-2</t>
  </si>
  <si>
    <t>68 KRABICE UNIVERZÁLNÍ</t>
  </si>
  <si>
    <t>1123-8723</t>
  </si>
  <si>
    <t>KRABICE S KRYTÍM IP 66, pro instalaci zdroje pro led svítidla</t>
  </si>
  <si>
    <t>D17</t>
  </si>
  <si>
    <t>SADA PRO NOUZOVOU SIGNALIZACi</t>
  </si>
  <si>
    <t>1002-12223</t>
  </si>
  <si>
    <t>Sada pro nouzovou signalizaci</t>
  </si>
  <si>
    <t>7004-8228</t>
  </si>
  <si>
    <t>SYKFY 5x2x0.5 , pevně</t>
  </si>
  <si>
    <t>D18</t>
  </si>
  <si>
    <t>KABEL SILOVÝ,IZOLACE PVC S VODIČEM PE</t>
  </si>
  <si>
    <t>7004-8068</t>
  </si>
  <si>
    <t>CYKY-J 3x1.5 mm2</t>
  </si>
  <si>
    <t>7004-8069</t>
  </si>
  <si>
    <t>CYKY-J 3x2.5 mm2</t>
  </si>
  <si>
    <t>7004-8082</t>
  </si>
  <si>
    <t>CYKY-J 5x10 mm2</t>
  </si>
  <si>
    <t>1192-2</t>
  </si>
  <si>
    <t>CYKY-J 4x1,5 mm2</t>
  </si>
  <si>
    <t>D19</t>
  </si>
  <si>
    <t>KABEL SILOVÝ,IZOLACE PVC BEZ VODIČE PE</t>
  </si>
  <si>
    <t>7004-8054</t>
  </si>
  <si>
    <t>CYKY-O 2x1.5 mm2</t>
  </si>
  <si>
    <t>7004-8056</t>
  </si>
  <si>
    <t>CYKY-O 3x1.5 mm2</t>
  </si>
  <si>
    <t>D20</t>
  </si>
  <si>
    <t xml:space="preserve">VODIČ JEDNOŽILOVÝ  (CY)</t>
  </si>
  <si>
    <t>7004-8007</t>
  </si>
  <si>
    <t>H07V-U 6</t>
  </si>
  <si>
    <t>7002-9</t>
  </si>
  <si>
    <t>H07V-R 16</t>
  </si>
  <si>
    <t>D21</t>
  </si>
  <si>
    <t xml:space="preserve"> CIHELNEM PRO KRABICE</t>
  </si>
  <si>
    <t>Pol6</t>
  </si>
  <si>
    <t>50x50x50 mm</t>
  </si>
  <si>
    <t>D22</t>
  </si>
  <si>
    <t>VYBOURANI OTVORU VE ZDIVU CIHELNEM DO PLOCHY 2.25 dm2</t>
  </si>
  <si>
    <t>Pol7</t>
  </si>
  <si>
    <t>Stena do 450mm</t>
  </si>
  <si>
    <t>D23</t>
  </si>
  <si>
    <t xml:space="preserve"> VYSEKANI RYH VE ZDIVU CIHELNEM - HLOUBKA 30mm</t>
  </si>
  <si>
    <t>Pol29</t>
  </si>
  <si>
    <t>Sire 30 mm</t>
  </si>
  <si>
    <t>Pol10</t>
  </si>
  <si>
    <t>Sire 70 mm</t>
  </si>
  <si>
    <t>Pol30</t>
  </si>
  <si>
    <t>Sire 100 mm</t>
  </si>
  <si>
    <t>D24</t>
  </si>
  <si>
    <t xml:space="preserve"> HRUBA VYPLN RYH MALTOU</t>
  </si>
  <si>
    <t>Pol31</t>
  </si>
  <si>
    <t>Jakekoliv sire</t>
  </si>
  <si>
    <t>D25</t>
  </si>
  <si>
    <t xml:space="preserve"> OMITKA RYH VE STENACH MALTOU</t>
  </si>
  <si>
    <t>Pol12</t>
  </si>
  <si>
    <t>Sire do 150 mm</t>
  </si>
  <si>
    <t>D26</t>
  </si>
  <si>
    <t xml:space="preserve"> ODVOZ SUTI</t>
  </si>
  <si>
    <t>Pol13</t>
  </si>
  <si>
    <t>doprava suti na stavě, odvoz suti na skládku včetně poplatku za uložení</t>
  </si>
  <si>
    <t>D27</t>
  </si>
  <si>
    <t xml:space="preserve"> HODINOVE ZUCTOVACI SAZBY</t>
  </si>
  <si>
    <t>Pol32</t>
  </si>
  <si>
    <t>Montáže pro ostatní specialisty a dokončovací práce</t>
  </si>
  <si>
    <t>hod</t>
  </si>
  <si>
    <t>D28</t>
  </si>
  <si>
    <t xml:space="preserve"> PROVEDENI REVIZNICH ZKOUSEK  DLE CSN 33 2000-6</t>
  </si>
  <si>
    <t>Pol15</t>
  </si>
  <si>
    <t>Výchozí revize včetně vypracování revizní zprávy</t>
  </si>
  <si>
    <t>D29</t>
  </si>
  <si>
    <t>Bleskosvod</t>
  </si>
  <si>
    <t>D30</t>
  </si>
  <si>
    <t>Uzemnění</t>
  </si>
  <si>
    <t>D31</t>
  </si>
  <si>
    <t>ZINKOVANÉ PROVEDENÍ OCELOVÝ DRÁT POZINKOVANÝ</t>
  </si>
  <si>
    <t>1244-3</t>
  </si>
  <si>
    <t>Drát 10 drát ø 10mm(0,62kg/m), pevně</t>
  </si>
  <si>
    <t>D32</t>
  </si>
  <si>
    <t>OCELOVÝ PÁSEK POZINKOVANÝ</t>
  </si>
  <si>
    <t>1244-8</t>
  </si>
  <si>
    <t>Páska 30x4 páska 30x4 (0,95 kg/m), pevně</t>
  </si>
  <si>
    <t>D33</t>
  </si>
  <si>
    <t>SVORKA HROMOSVODNÍ,UZEMŇOVACÍ</t>
  </si>
  <si>
    <t>1244-89</t>
  </si>
  <si>
    <t>SR 3b svorka páska-drát</t>
  </si>
  <si>
    <t>1244-237</t>
  </si>
  <si>
    <t>SR 2b svorka páska-páska</t>
  </si>
  <si>
    <t>D34</t>
  </si>
  <si>
    <t>Pospojování</t>
  </si>
  <si>
    <t>1244-370</t>
  </si>
  <si>
    <t>Drát 8 AlMgSi T/4 drát o 8mm AlMgSi T/4 (0,135kg/m) měkký</t>
  </si>
  <si>
    <t>1244-412</t>
  </si>
  <si>
    <t>SS N spojovací nerez, D+M</t>
  </si>
  <si>
    <t>D35</t>
  </si>
  <si>
    <t>PODPĚRA VEDENÍ</t>
  </si>
  <si>
    <t>1244-152</t>
  </si>
  <si>
    <t>PV 1p-30 do zdiva, L 30mm, plastová</t>
  </si>
  <si>
    <t>1244-413</t>
  </si>
  <si>
    <t>SZa N zkušební - plechová nerez</t>
  </si>
  <si>
    <t>D36</t>
  </si>
  <si>
    <t>MONTÁŽNÍ PRÁCE</t>
  </si>
  <si>
    <t>9999-840</t>
  </si>
  <si>
    <t>Tvarování mont.dílu</t>
  </si>
  <si>
    <t>9999-840.1</t>
  </si>
  <si>
    <t>Smršťovací návlek - přechod ze země na vzduch, z betonu na vzduch</t>
  </si>
  <si>
    <t>D37</t>
  </si>
  <si>
    <t>JÍMACÍ TYČ A OCHRANNÁ TRUBKA</t>
  </si>
  <si>
    <t>1244-124</t>
  </si>
  <si>
    <t>OT 1,7 ochranná trubka, L 1700mm</t>
  </si>
  <si>
    <t>1244-550</t>
  </si>
  <si>
    <t>štítek označení</t>
  </si>
  <si>
    <t>1244-633</t>
  </si>
  <si>
    <t>DJDc N do dřeva nerez, D20mm, L 100mm, vrut 8/100mm</t>
  </si>
  <si>
    <t>D38</t>
  </si>
  <si>
    <t>CUB</t>
  </si>
  <si>
    <t>1123-7271</t>
  </si>
  <si>
    <t>KA KRABICE ODB. S EQ SVORK. IP 44, nástěnná</t>
  </si>
  <si>
    <t>D39</t>
  </si>
  <si>
    <t>PROVEDENI REVIZNICH ZKOUSEK DLE CSN 33 2000-6</t>
  </si>
  <si>
    <t>f1</t>
  </si>
  <si>
    <t>kanalizace</t>
  </si>
  <si>
    <t>2,2</t>
  </si>
  <si>
    <t>01.1.4.1 - Technika prostředí staveb-ZTI</t>
  </si>
  <si>
    <t xml:space="preserve"> </t>
  </si>
  <si>
    <t>Zbytovská</t>
  </si>
  <si>
    <t xml:space="preserve">    8 - Trubní vedení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</si>
  <si>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</si>
  <si>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</si>
  <si>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</si>
  <si>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726 - Zdravotechnika - předstěnové instalace</t>
  </si>
  <si>
    <t>131251100</t>
  </si>
  <si>
    <t>Hloubení nezapažených jam a zářezů strojně s urovnáním dna do předepsaného profilu a spádu v hornině třídy těžitelnosti I skupiny 3 do 20 m3</t>
  </si>
  <si>
    <t>CS ÚRS 2022 02</t>
  </si>
  <si>
    <t>1279769558</t>
  </si>
  <si>
    <t>https://podminky.urs.cz/item/CS_URS_2022_02/131251100</t>
  </si>
  <si>
    <t>1,8*2,1*2,6</t>
  </si>
  <si>
    <t>132254201</t>
  </si>
  <si>
    <t>Hloubení zapažených rýh šířky přes 800 do 2 000 mm strojně s urovnáním dna do předepsaného profilu a spádu v hornině třídy těžitelnosti I skupiny 3 do 20 m3</t>
  </si>
  <si>
    <t>178830903</t>
  </si>
  <si>
    <t>https://podminky.urs.cz/item/CS_URS_2022_02/132254201</t>
  </si>
  <si>
    <t>f1*1,2</t>
  </si>
  <si>
    <t>151102101</t>
  </si>
  <si>
    <t>Zřízení pažení a rozepření stěn rýh při překopech inženýrských sítí plochy do 20 m2 pro jakoukoliv mezerovitost příložné, hloubky do 2 m</t>
  </si>
  <si>
    <t>-685719333</t>
  </si>
  <si>
    <t>https://podminky.urs.cz/item/CS_URS_2022_02/151102101</t>
  </si>
  <si>
    <t>2,0*1,2*2</t>
  </si>
  <si>
    <t>151102111</t>
  </si>
  <si>
    <t>Odstranění pažení a rozepření stěn rýh při překopech inženýrských sítí plochy do 20 m2 s uložením materiálu na vzdálenost do 3 m od kraje výkopu příložné, hloubky do 2 m</t>
  </si>
  <si>
    <t>1831340267</t>
  </si>
  <si>
    <t>https://podminky.urs.cz/item/CS_URS_2022_02/151102111</t>
  </si>
  <si>
    <t>16265111(R)</t>
  </si>
  <si>
    <t>Vodorovné přemístění výkopku nebo sypaniny po suchu na obvyklém dopravním prostředku, bez naložení výkopku, avšak se složením bez rozhrnutí z horniny třídy těžitelnosti I skupiny 1 až 3 na vzdálenost přes 4 000 do 5 000 m</t>
  </si>
  <si>
    <t>-2026031635</t>
  </si>
  <si>
    <t>f1*(0,1+0,35)</t>
  </si>
  <si>
    <t>9,828-5,539</t>
  </si>
  <si>
    <t>-1784682073</t>
  </si>
  <si>
    <t>https://podminky.urs.cz/item/CS_URS_2022_02/171251201</t>
  </si>
  <si>
    <t>171201231</t>
  </si>
  <si>
    <t>Poplatek za uložení stavebního odpadu na recyklační skládce (skládkovné) zeminy a kamení zatříděného do Katalogu odpadů pod kódem 17 05 04</t>
  </si>
  <si>
    <t>-251897968</t>
  </si>
  <si>
    <t>https://podminky.urs.cz/item/CS_URS_2022_02/171201231</t>
  </si>
  <si>
    <t>5,279*1,8 'Přepočtené koeficientem množství</t>
  </si>
  <si>
    <t>1290258898</t>
  </si>
  <si>
    <t>https://podminky.urs.cz/item/CS_URS_2022_02/174151101</t>
  </si>
  <si>
    <t xml:space="preserve">"zásyp rýh"  f1*0,75</t>
  </si>
  <si>
    <t>"zásyp jam" 9,828-0,545-0,510-3,234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</si>
  <si>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</si>
  <si>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</si>
  <si>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-1473592826</t>
  </si>
  <si>
    <t>https://podminky.urs.cz/item/CS_URS_2022_02/175151101</t>
  </si>
  <si>
    <t>f1*0,35</t>
  </si>
  <si>
    <t>58341341</t>
  </si>
  <si>
    <t>kamenivo drcené drobné frakce 0/4</t>
  </si>
  <si>
    <t>-1780026713</t>
  </si>
  <si>
    <t>0,77*2 'Přepočtené koeficientem množství</t>
  </si>
  <si>
    <t>451572111</t>
  </si>
  <si>
    <t>Lože pod potrubí, stoky a drobné objekty v otevřeném výkopu z kameniva drobného těženého 0 až 4 mm</t>
  </si>
  <si>
    <t>-1201586361</t>
  </si>
  <si>
    <t>https://podminky.urs.cz/item/CS_URS_2022_02/451572111</t>
  </si>
  <si>
    <t>f1*0,1</t>
  </si>
  <si>
    <t>451573111</t>
  </si>
  <si>
    <t>Lože pod potrubí, stoky a drobné objekty v otevřeném výkopu z písku a štěrkopísku do 63 mm</t>
  </si>
  <si>
    <t>-1608134357</t>
  </si>
  <si>
    <t>https://podminky.urs.cz/item/CS_URS_2022_02/451573111</t>
  </si>
  <si>
    <t>"pískové lože pod VŠ" 1,6*1,9*0,03</t>
  </si>
  <si>
    <t>"štěrkový násyp pod VŠ" 1,8*2,1*0,12</t>
  </si>
  <si>
    <t>452311151</t>
  </si>
  <si>
    <t>Podkladní a zajišťovací konstrukce z betonu prostého v otevřeném výkopu desky pod potrubí, stoky a drobné objekty z betonu tř. C 20/25</t>
  </si>
  <si>
    <t>1331900948</t>
  </si>
  <si>
    <t>https://podminky.urs.cz/item/CS_URS_2022_02/452311151</t>
  </si>
  <si>
    <t>"podkladní beton pod VŠ" 1,7*2,0*0,15</t>
  </si>
  <si>
    <t>Trubní vedení</t>
  </si>
  <si>
    <t>893420101</t>
  </si>
  <si>
    <t>Osazení vodoměrné šachty z betonových dílců pojížděné plochy do 2,5 m2 šachtové dno</t>
  </si>
  <si>
    <t>-465717066</t>
  </si>
  <si>
    <t>https://podminky.urs.cz/item/CS_URS_2022_02/893420101</t>
  </si>
  <si>
    <t>59224455</t>
  </si>
  <si>
    <t>dno vodoměrné šachty 144x114x201cm pojížděné B125</t>
  </si>
  <si>
    <t>331769648</t>
  </si>
  <si>
    <t>893420103</t>
  </si>
  <si>
    <t>Osazení vodoměrné šachty z betonových dílců pojížděné plochy do 2,5 m2 zákrytová deska</t>
  </si>
  <si>
    <t>-1518746774</t>
  </si>
  <si>
    <t>https://podminky.urs.cz/item/CS_URS_2022_02/893420103</t>
  </si>
  <si>
    <t>59224458</t>
  </si>
  <si>
    <t>deska zákrytová vodoměrné šachty s otvorem 60x60cm 144x114x20cm pojížděné D125</t>
  </si>
  <si>
    <t>442558881</t>
  </si>
  <si>
    <t>899104112</t>
  </si>
  <si>
    <t>Osazení poklopů litinových a ocelových včetně rámů pro třídu zatížení D400, E600</t>
  </si>
  <si>
    <t>-1970231541</t>
  </si>
  <si>
    <t>https://podminky.urs.cz/item/CS_URS_2022_02/899104112</t>
  </si>
  <si>
    <t>55241020</t>
  </si>
  <si>
    <t>poklop šachtový třída D400, čtvercový rám 850, vstup 600mm, bez ventilace</t>
  </si>
  <si>
    <t>-753096517</t>
  </si>
  <si>
    <t>894812201</t>
  </si>
  <si>
    <t>Revizní a čistící šachta z polypropylenu PP pro hladké trouby DN 425 šachtové dno (DN šachty / DN trubního vedení) DN 425/150 průtočné</t>
  </si>
  <si>
    <t>379912148</t>
  </si>
  <si>
    <t>https://podminky.urs.cz/item/CS_URS_2022_02/894812201</t>
  </si>
  <si>
    <t>894812231</t>
  </si>
  <si>
    <t>Revizní a čistící šachta z polypropylenu PP pro hladké trouby DN 425 roura šachtová korugovaná bez hrdla, světlé hloubky 1500 mm</t>
  </si>
  <si>
    <t>-1942202223</t>
  </si>
  <si>
    <t>https://podminky.urs.cz/item/CS_URS_2022_02/894812231</t>
  </si>
  <si>
    <t>894812249</t>
  </si>
  <si>
    <t>Revizní a čistící šachta z polypropylenu PP pro hladké trouby DN 425 roura šachtová korugovaná Příplatek k cenám 2231 - 2242 za uříznutí šachtové roury</t>
  </si>
  <si>
    <t>-1605661247</t>
  </si>
  <si>
    <t>https://podminky.urs.cz/item/CS_URS_2022_02/894812249</t>
  </si>
  <si>
    <t>894812261</t>
  </si>
  <si>
    <t>Revizní a čistící šachta z polypropylenu PP pro hladké trouby DN 425 poklop litinový (pro třídu zatížení) s teleskopickou rourou (3 t)</t>
  </si>
  <si>
    <t>1215134965</t>
  </si>
  <si>
    <t>https://podminky.urs.cz/item/CS_URS_2022_02/894812261</t>
  </si>
  <si>
    <t>998274101</t>
  </si>
  <si>
    <t>Přesun hmot pro trubní vedení hloubené z trub betonových nebo železobetonových pro vodovody nebo kanalizace v otevřeném výkopu dopravní vzdálenost do 15 m</t>
  </si>
  <si>
    <t>2118722049</t>
  </si>
  <si>
    <t>https://podminky.urs.cz/item/CS_URS_2022_02/998274101</t>
  </si>
  <si>
    <t>721</t>
  </si>
  <si>
    <t>Zdravotechnika - vnitřní kanalizace</t>
  </si>
  <si>
    <t>721173401</t>
  </si>
  <si>
    <t>Potrubí z trub PVC SN4 svodné (ležaté) DN 110</t>
  </si>
  <si>
    <t>1032999127</t>
  </si>
  <si>
    <t>https://podminky.urs.cz/item/CS_URS_2022_02/721173401</t>
  </si>
  <si>
    <t>721173402</t>
  </si>
  <si>
    <t>Potrubí z trub PVC SN4 svodné (ležaté) DN 125</t>
  </si>
  <si>
    <t>970183436</t>
  </si>
  <si>
    <t>https://podminky.urs.cz/item/CS_URS_2022_02/721173402</t>
  </si>
  <si>
    <t>721173403</t>
  </si>
  <si>
    <t>Potrubí z trub PVC SN4 svodné (ležaté) DN 160</t>
  </si>
  <si>
    <t>1098451369</t>
  </si>
  <si>
    <t>https://podminky.urs.cz/item/CS_URS_2022_02/721173403</t>
  </si>
  <si>
    <t>721174043</t>
  </si>
  <si>
    <t>Potrubí z trub polypropylenových připojovací DN 50</t>
  </si>
  <si>
    <t>1407756462</t>
  </si>
  <si>
    <t>https://podminky.urs.cz/item/CS_URS_2022_02/721174043</t>
  </si>
  <si>
    <t>721174044</t>
  </si>
  <si>
    <t>Potrubí z trub polypropylenových připojovací DN 75</t>
  </si>
  <si>
    <t>-468671635</t>
  </si>
  <si>
    <t>https://podminky.urs.cz/item/CS_URS_2022_02/721174044</t>
  </si>
  <si>
    <t>721174045</t>
  </si>
  <si>
    <t>Potrubí z trub polypropylenových připojovací DN 110</t>
  </si>
  <si>
    <t>1317280073</t>
  </si>
  <si>
    <t>https://podminky.urs.cz/item/CS_URS_2022_02/721174045</t>
  </si>
  <si>
    <t>721174063</t>
  </si>
  <si>
    <t>Potrubí z trub polypropylenových větrací DN 110</t>
  </si>
  <si>
    <t>-1467158577</t>
  </si>
  <si>
    <t>https://podminky.urs.cz/item/CS_URS_2022_02/721174063</t>
  </si>
  <si>
    <t>721194105</t>
  </si>
  <si>
    <t>Vyměření přípojek na potrubí vyvedení a upevnění odpadních výpustek DN 50</t>
  </si>
  <si>
    <t>-408835371</t>
  </si>
  <si>
    <t>https://podminky.urs.cz/item/CS_URS_2022_02/721194105</t>
  </si>
  <si>
    <t>721194107</t>
  </si>
  <si>
    <t>Vyměření přípojek na potrubí vyvedení a upevnění odpadních výpustek DN 70</t>
  </si>
  <si>
    <t>-596364212</t>
  </si>
  <si>
    <t>https://podminky.urs.cz/item/CS_URS_2022_02/721194107</t>
  </si>
  <si>
    <t>721194109</t>
  </si>
  <si>
    <t>Vyměření přípojek na potrubí vyvedení a upevnění odpadních výpustek DN 110</t>
  </si>
  <si>
    <t>-507152831</t>
  </si>
  <si>
    <t>https://podminky.urs.cz/item/CS_URS_2022_02/721194109</t>
  </si>
  <si>
    <t>721211431</t>
  </si>
  <si>
    <t>Podlahové vpusti terasové (balkonové) vtoky s vodorovným stavitelným odtokem DN 50/75 se suchou klapkou</t>
  </si>
  <si>
    <t>745391246</t>
  </si>
  <si>
    <t>https://podminky.urs.cz/item/CS_URS_2022_02/721211431</t>
  </si>
  <si>
    <t>72122911(R)</t>
  </si>
  <si>
    <t>Montáž zápachové uzávěrky do DN 50 ostatní typ</t>
  </si>
  <si>
    <t>-252163049</t>
  </si>
  <si>
    <t>55162004</t>
  </si>
  <si>
    <t>kalich pro úkap s kuličkou</t>
  </si>
  <si>
    <t>-1078416614</t>
  </si>
  <si>
    <t>721273153</t>
  </si>
  <si>
    <t>Ventilační hlavice z polypropylenu (PP) DN 110</t>
  </si>
  <si>
    <t>1601959781</t>
  </si>
  <si>
    <t>https://podminky.urs.cz/item/CS_URS_2022_02/721273153</t>
  </si>
  <si>
    <t>721290111</t>
  </si>
  <si>
    <t>Zkouška těsnosti kanalizace v objektech vodou do DN 125</t>
  </si>
  <si>
    <t>955384617</t>
  </si>
  <si>
    <t>https://podminky.urs.cz/item/CS_URS_2022_02/721290111</t>
  </si>
  <si>
    <t>721290112</t>
  </si>
  <si>
    <t>Zkouška těsnosti kanalizace v objektech vodou DN 150 nebo DN 200</t>
  </si>
  <si>
    <t>-418129144</t>
  </si>
  <si>
    <t>https://podminky.urs.cz/item/CS_URS_2022_02/721290112</t>
  </si>
  <si>
    <t>998721101</t>
  </si>
  <si>
    <t>Přesun hmot pro vnitřní kanalizace stanovený z hmotnosti přesunovaného materiálu vodorovná dopravní vzdálenost do 50 m v objektech výšky do 6 m</t>
  </si>
  <si>
    <t>-460263370</t>
  </si>
  <si>
    <t>https://podminky.urs.cz/item/CS_URS_2022_02/998721101</t>
  </si>
  <si>
    <t>722</t>
  </si>
  <si>
    <t>Zdravotechnika - vnitřní vodovod</t>
  </si>
  <si>
    <t>722174022</t>
  </si>
  <si>
    <t>Potrubí z plastových trubek z polypropylenu PPR svařovaných polyfúzně PN 20 (SDR 6) D 20 x 3,4</t>
  </si>
  <si>
    <t>2042457957</t>
  </si>
  <si>
    <t>https://podminky.urs.cz/item/CS_URS_2022_02/722174022</t>
  </si>
  <si>
    <t>722174023</t>
  </si>
  <si>
    <t>Potrubí z plastových trubek z polypropylenu PPR svařovaných polyfúzně PN 20 (SDR 6) D 25 x 4,2</t>
  </si>
  <si>
    <t>162317651</t>
  </si>
  <si>
    <t>https://podminky.urs.cz/item/CS_URS_2022_02/722174023</t>
  </si>
  <si>
    <t>722174024</t>
  </si>
  <si>
    <t>Potrubí z plastových trubek z polypropylenu PPR svařovaných polyfúzně PN 20 (SDR 6) D 32 x 5,4</t>
  </si>
  <si>
    <t>-2129420394</t>
  </si>
  <si>
    <t>https://podminky.urs.cz/item/CS_URS_2022_02/722174024</t>
  </si>
  <si>
    <t>722181242</t>
  </si>
  <si>
    <t>Ochrana potrubí termoizolačními trubicemi z pěnového polyetylenu PE přilepenými v příčných a podélných spojích, tloušťky izolace přes 13 do 20 mm, vnitřního průměru izolace DN přes 22 do 45 mm</t>
  </si>
  <si>
    <t>1958585738</t>
  </si>
  <si>
    <t>https://podminky.urs.cz/item/CS_URS_2022_02/722181242</t>
  </si>
  <si>
    <t>722181252</t>
  </si>
  <si>
    <t>Ochrana potrubí termoizolačními trubicemi z pěnového polyetylenu PE přilepenými v příčných a podélných spojích, tloušťky izolace přes 20 do 25 mm, vnitřního průměru izolace DN přes 22 do 45 mm</t>
  </si>
  <si>
    <t>1805795008</t>
  </si>
  <si>
    <t>https://podminky.urs.cz/item/CS_URS_2022_02/722181252</t>
  </si>
  <si>
    <t>722190401</t>
  </si>
  <si>
    <t>Zřízení přípojek na potrubí vyvedení a upevnění výpustek do DN 25</t>
  </si>
  <si>
    <t>-163770385</t>
  </si>
  <si>
    <t>https://podminky.urs.cz/item/CS_URS_2022_02/722190401</t>
  </si>
  <si>
    <t>722231072</t>
  </si>
  <si>
    <t>Armatury se dvěma závity ventily zpětné mosazné PN 10 do 110°C G 1/2"</t>
  </si>
  <si>
    <t>-1688982540</t>
  </si>
  <si>
    <t>https://podminky.urs.cz/item/CS_URS_2022_02/722231072</t>
  </si>
  <si>
    <t>722231073</t>
  </si>
  <si>
    <t>Armatury se dvěma závity ventily zpětné mosazné PN 10 do 110°C G 3/4"</t>
  </si>
  <si>
    <t>230833050</t>
  </si>
  <si>
    <t>https://podminky.urs.cz/item/CS_URS_2022_02/722231073</t>
  </si>
  <si>
    <t>722231222</t>
  </si>
  <si>
    <t>Armatury se dvěma závity ventily pojistné k bojleru mosazné PN 6 do 100°C G 3/4"</t>
  </si>
  <si>
    <t>564686895</t>
  </si>
  <si>
    <t>https://podminky.urs.cz/item/CS_URS_2022_02/722231222</t>
  </si>
  <si>
    <t>722232044</t>
  </si>
  <si>
    <t>Armatury se dvěma závity kulové kohouty PN 42 do 185 °C přímé vnitřní závit G 3/4"</t>
  </si>
  <si>
    <t>-1807173431</t>
  </si>
  <si>
    <t>https://podminky.urs.cz/item/CS_URS_2022_02/722232044</t>
  </si>
  <si>
    <t>722232061</t>
  </si>
  <si>
    <t>Armatury se dvěma závity kulové kohouty PN 42 do 185 °C přímé vnitřní závit s vypouštěním G 1/2"</t>
  </si>
  <si>
    <t>-2006549532</t>
  </si>
  <si>
    <t>https://podminky.urs.cz/item/CS_URS_2022_02/722232061</t>
  </si>
  <si>
    <t>722232063</t>
  </si>
  <si>
    <t>Armatury se dvěma závity kulové kohouty PN 42 do 185 °C přímé vnitřní závit s vypouštěním G 1"</t>
  </si>
  <si>
    <t>2100667127</t>
  </si>
  <si>
    <t>https://podminky.urs.cz/item/CS_URS_2022_02/722232063</t>
  </si>
  <si>
    <t>722234263</t>
  </si>
  <si>
    <t>Armatury se dvěma závity filtry mosazný PN 20 do 80 °C G 1/2"</t>
  </si>
  <si>
    <t>-2072075952</t>
  </si>
  <si>
    <t>https://podminky.urs.cz/item/CS_URS_2022_02/722234263</t>
  </si>
  <si>
    <t>722270102</t>
  </si>
  <si>
    <t>Vodoměrové sestavy závitové G 1"</t>
  </si>
  <si>
    <t>772234755</t>
  </si>
  <si>
    <t>https://podminky.urs.cz/item/CS_URS_2022_02/722270102</t>
  </si>
  <si>
    <t>722290226</t>
  </si>
  <si>
    <t>Zkoušky, proplach a desinfekce vodovodního potrubí zkoušky těsnosti vodovodního potrubí závitového do DN 50</t>
  </si>
  <si>
    <t>-1491128408</t>
  </si>
  <si>
    <t>https://podminky.urs.cz/item/CS_URS_2022_02/722290226</t>
  </si>
  <si>
    <t>998722101</t>
  </si>
  <si>
    <t>Přesun hmot pro vnitřní vodovod stanovený z hmotnosti přesunovaného materiálu vodorovná dopravní vzdálenost do 50 m v objektech výšky do 6 m</t>
  </si>
  <si>
    <t>-1733838809</t>
  </si>
  <si>
    <t>https://podminky.urs.cz/item/CS_URS_2022_02/998722101</t>
  </si>
  <si>
    <t>Zdravotechnika - zařizovací předměty</t>
  </si>
  <si>
    <t>725119124</t>
  </si>
  <si>
    <t>Zařízení záchodů montáž klozetových mís nerezových</t>
  </si>
  <si>
    <t>-1966230057</t>
  </si>
  <si>
    <t>https://podminky.urs.cz/item/CS_URS_2022_02/725119124</t>
  </si>
  <si>
    <t>5523100(R)</t>
  </si>
  <si>
    <t xml:space="preserve">antivandal nerezový závěsný klozet </t>
  </si>
  <si>
    <t>-1715057352</t>
  </si>
  <si>
    <t>5523135(R)</t>
  </si>
  <si>
    <t>nerezový závěsný klozet pro tělesně postižené – antivandal</t>
  </si>
  <si>
    <t>-1067272739</t>
  </si>
  <si>
    <t>725129103</t>
  </si>
  <si>
    <t>Pisoárové záchodky montáž ostatních typů nerezových</t>
  </si>
  <si>
    <t>-425068025</t>
  </si>
  <si>
    <t>https://podminky.urs.cz/item/CS_URS_2022_02/725129103</t>
  </si>
  <si>
    <t>55145660</t>
  </si>
  <si>
    <t>pisoár nerez s automatickým inteligentním splachovačem</t>
  </si>
  <si>
    <t>967051110</t>
  </si>
  <si>
    <t>725214162</t>
  </si>
  <si>
    <t>Umyvadla nerezová připevněná na stěnu s výtokovým ramínkem a bezdotykovým ovládáním pro přívod studené a teplé vody, rozměry umyvadla s termostatickým ventilem, rozměry umyvadla 560x480 mm</t>
  </si>
  <si>
    <t>1385922316</t>
  </si>
  <si>
    <t>https://podminky.urs.cz/item/CS_URS_2022_02/725214162</t>
  </si>
  <si>
    <t>725219101</t>
  </si>
  <si>
    <t>Umyvadla montáž umyvadel ostatních typů na konzoly</t>
  </si>
  <si>
    <t>1614035359</t>
  </si>
  <si>
    <t>https://podminky.urs.cz/item/CS_URS_2022_02/725219101</t>
  </si>
  <si>
    <t>5523121(R)</t>
  </si>
  <si>
    <t>nerezové závěsné umyvadlo pro tělesně postižené s otvorem pro baterii snavařeným nerezovým sifonem</t>
  </si>
  <si>
    <t>288233527</t>
  </si>
  <si>
    <t>725822613</t>
  </si>
  <si>
    <t>Baterie umyvadlové stojánkové pákové s výpustí</t>
  </si>
  <si>
    <t>50251286</t>
  </si>
  <si>
    <t>https://podminky.urs.cz/item/CS_URS_2022_02/725822613</t>
  </si>
  <si>
    <t>725532112</t>
  </si>
  <si>
    <t>Elektrické ohřívače zásobníkové beztlakové přepadové akumulační s pojistným ventilem závěsné svislé objem nádrže (příkon) 50 l (2,0 kW) rychloohřev 220 V</t>
  </si>
  <si>
    <t>-1360023067</t>
  </si>
  <si>
    <t>https://podminky.urs.cz/item/CS_URS_2022_02/725532112</t>
  </si>
  <si>
    <t>725811301</t>
  </si>
  <si>
    <t>Ventily nástěnné samouzavírací s omezenou dobou výtoku tlačné G 1/2" (6 l/min)</t>
  </si>
  <si>
    <t>1028793306</t>
  </si>
  <si>
    <t>https://podminky.urs.cz/item/CS_URS_2022_02/725811301</t>
  </si>
  <si>
    <t>P</t>
  </si>
  <si>
    <t>Poznámka k položce:_x000d_
s možností připojení na hadici, robustní provedení odolné proti vandalismu</t>
  </si>
  <si>
    <t>725980121</t>
  </si>
  <si>
    <t>Dvířka 15/15</t>
  </si>
  <si>
    <t>1860541396</t>
  </si>
  <si>
    <t>https://podminky.urs.cz/item/CS_URS_2022_02/725980121</t>
  </si>
  <si>
    <t>"ocelová dvířka uzamykatelná" 1</t>
  </si>
  <si>
    <t>725980123</t>
  </si>
  <si>
    <t>Dvířka 30/30</t>
  </si>
  <si>
    <t>453563294</t>
  </si>
  <si>
    <t>https://podminky.urs.cz/item/CS_URS_2022_02/725980123</t>
  </si>
  <si>
    <t>998725101</t>
  </si>
  <si>
    <t>Přesun hmot pro zařizovací předměty stanovený z hmotnosti přesunovaného materiálu vodorovná dopravní vzdálenost do 50 m v objektech výšky do 6 m</t>
  </si>
  <si>
    <t>1729518442</t>
  </si>
  <si>
    <t>https://podminky.urs.cz/item/CS_URS_2022_02/998725101</t>
  </si>
  <si>
    <t>726</t>
  </si>
  <si>
    <t>Zdravotechnika - předstěnové instalace</t>
  </si>
  <si>
    <t>72611120(R)</t>
  </si>
  <si>
    <t>Instalační předstěna - konzola pro pisoár, výška zavěšení do 890 mm, roztečí šroubů v rozsahu 50 až 390 mm</t>
  </si>
  <si>
    <t>1854056132</t>
  </si>
  <si>
    <t>72612120(R)</t>
  </si>
  <si>
    <t>Instalační předstěna - předstěnový systém pro WC s antivandal nerezovým krytem</t>
  </si>
  <si>
    <t>1794105102</t>
  </si>
  <si>
    <t>Poznámka k položce:_x000d_
Kompletní dodávka_x000d_
předstěnový systém s nádržkou_x000d_
nerezový kryt s antivandal tlačítky</t>
  </si>
  <si>
    <t>998726111</t>
  </si>
  <si>
    <t>Přesun hmot pro instalační prefabrikáty stanovený z hmotnosti přesunovaného materiálu vodorovná dopravní vzdálenost do 50 m v objektech výšky do 6 m</t>
  </si>
  <si>
    <t>-1416172604</t>
  </si>
  <si>
    <t>https://podminky.urs.cz/item/CS_URS_2022_02/998726111</t>
  </si>
  <si>
    <t>01.VON - Vedlejší a ostatní náklady</t>
  </si>
  <si>
    <t>Obchodní projket Jihlava, spol. s r.o.</t>
  </si>
  <si>
    <t xml:space="preserve"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			 </t>
  </si>
  <si>
    <t>D1 - Vedlejší a ostatní náklady</t>
  </si>
  <si>
    <t>002-004.1</t>
  </si>
  <si>
    <t>Zařízení staveniště, vč. BOZP / Veškeré činnosti dle vyhl. 230/2012Sb. §9 odst. 2 související s vybudováním, provozem a likvidací staveniště, vč. úklidu objektu před předáním stavby. Standardní prvky BOZP (mobilní oplocení, výstražné značení, přechody výkopů vč. oplocení, zábradlí, atd - vč. jejich dodávky, montáže, údržby a demontáže, resp. likvidace) a povinosti vyplívající z plánu BOZP vč. připomínek příslušných úřadů</t>
  </si>
  <si>
    <t>ÚRS</t>
  </si>
  <si>
    <t>002-006</t>
  </si>
  <si>
    <t xml:space="preserve">Poskytnutí zařízení staveniště (jeho části) pro umožnění činnosti TDS, AD, SÚ, BOZP na stavbě / Pro zástupce objednatele (TDS, technici, AD, SÚ, koordinátor BOZP, .... ) bude v rámci zařízení staveniště zpřístupněna jedna kancelář (kontejnerového typu - zateplená, se sociálním zázemím včetně úklidových prostředků a potřeb), vybavená stoly, židlemi pro 6 osob, věšáky, s úložnými uzamykatelnými prostorami připojená na el. en., vodu a zabezpečená (před buňkou čistící zóna).  Kancelářská buňka bude sloužit jako pracoviště výše uvedených pracovníků objednavatele a orgánů DOSS na stavbě.</t>
  </si>
  <si>
    <t>002-008.1</t>
  </si>
  <si>
    <t>Dočasná dopravní opatření, zřízení a odstranění</t>
  </si>
  <si>
    <t>002-008.2</t>
  </si>
  <si>
    <t>Dočasná zastávka pro nástup cestujících ( způsob provedení bude upřesněn ) zřízení a odstranění</t>
  </si>
  <si>
    <t>002-201.1</t>
  </si>
  <si>
    <t>Projektová dokumentace skutečného provedení / Projektová dokumentace skutečného provedení dle vyhl. č. 230/2012Sb. §10 odst. 2 - 4x tištěně a 1x elektronicky na CD nosiči</t>
  </si>
  <si>
    <t>002-301.1</t>
  </si>
  <si>
    <t>Kompletace atestů, certifikátů, revizních zpráv a ostatních dokladů / Kompletace atestů, certifikátů, revizních zpráv, protokolů o kotrolách, dokladů o vlastnostech materiálů, dokladů o likvidaci odpadu a ostatních dokladů potřebných k předání a kolaudaci stavby - 3x tištěně a 1x tištěně na CD nosiči.</t>
  </si>
  <si>
    <t>002-302</t>
  </si>
  <si>
    <t>Zpracování a předložení harmonogramů. Náklady na vyhotovení a předložení finančního a časového harmonogramu prací</t>
  </si>
  <si>
    <t>041403000</t>
  </si>
  <si>
    <t>Inženýrská činnost dozory koordinátor BOZP na staveništi</t>
  </si>
  <si>
    <t>B - Inženýrské objekty</t>
  </si>
  <si>
    <t>00 - Vedlejší a ostatní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</si>
  <si>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</si>
  <si>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</si>
  <si>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</si>
  <si>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</si>
  <si>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</si>
  <si>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</si>
  <si>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VRN</t>
  </si>
  <si>
    <t>Vedlejší rozpočtové náklady</t>
  </si>
  <si>
    <t>VRN1</t>
  </si>
  <si>
    <t>Průzkumné, geodetické a projektové práce</t>
  </si>
  <si>
    <t>012103000</t>
  </si>
  <si>
    <t>Průzkumné, geodetické a projektové práce geodetické práce před výstavbou</t>
  </si>
  <si>
    <t>1024</t>
  </si>
  <si>
    <t>1613116572</t>
  </si>
  <si>
    <t>https://podminky.urs.cz/item/CS_URS_2022_02/012103000</t>
  </si>
  <si>
    <t>Poznámka k položce:_x000d_
Zajištění vytýčení veškerých stávajících inženýrských sítí (včetně úhrady za vytýčení), dočasné zajištění a odpovědnost za jejich neporušení během výstavby a zpětné předání jejich srávcům.</t>
  </si>
  <si>
    <t>012203000</t>
  </si>
  <si>
    <t>Průzkumné, geodetické a projektové práce geodetické práce při provádění stavby</t>
  </si>
  <si>
    <t>786056860</t>
  </si>
  <si>
    <t>https://podminky.urs.cz/item/CS_URS_2022_02/012203000</t>
  </si>
  <si>
    <t>Poznámka k položce:_x000d_
Průzkumné, geodetické a projektové práce, geodetické práce při provádění stavby. Geodetické měření v průběhu stavby, vytyčení stavby</t>
  </si>
  <si>
    <t>012303000</t>
  </si>
  <si>
    <t>Průzkumné, geodetické a projektové práce geodetické práce po výstavbě</t>
  </si>
  <si>
    <t>431340918</t>
  </si>
  <si>
    <t>https://podminky.urs.cz/item/CS_URS_2022_02/012303000</t>
  </si>
  <si>
    <t xml:space="preserve">Poznámka k položce:_x000d_
Náklady na geodetické zaměření provedeného díla </t>
  </si>
  <si>
    <t>013254000</t>
  </si>
  <si>
    <t>Průzkumné, geodetické a projektové práce projektové práce dokumentace stavby (výkresová a textová) skutečného provedení stavby</t>
  </si>
  <si>
    <t>1556486855</t>
  </si>
  <si>
    <t>https://podminky.urs.cz/item/CS_URS_2022_02/013254000</t>
  </si>
  <si>
    <t xml:space="preserve">Poznámka k položce:_x000d_
Dokumentace skutečného provedení stavby (dále jen „DSPS“) bude vypracována v souladu a náležitostech dle Vyhlášky č. 499/2006 Sb. o dokumentaci staveb, dle zadávacích podmínek a dle platných TKP a ČSN. Podkladem pro vypracování DSPS bude RDS a DSP, geodetické zaměření provedených prací, případně další požadavky objednatele. DSPS bude předána objednateli  v tištěné podobě a v elektronické podobě (na CD). Při vypracování projektové dokumentace DSPS musí zhotovitel respektovat parametry vymezené předchozím stupněm projektové dokumentace. </t>
  </si>
  <si>
    <t>VRN3</t>
  </si>
  <si>
    <t>Zařízení staveniště</t>
  </si>
  <si>
    <t>032002000</t>
  </si>
  <si>
    <t>Hlavní tituly průvodních činností a nákladů zařízení staveniště vybavení staveniště</t>
  </si>
  <si>
    <t>1186863794</t>
  </si>
  <si>
    <t>https://podminky.urs.cz/item/CS_URS_2022_02/032002000</t>
  </si>
  <si>
    <t>Poznámka k položce:_x000d_
Náklady spojené s případným zřízením přípojek energií k objektům zařízení staveniště, vybudování měřících odběrných míst a zřízení příp. příprava území pro objekty zařízení staveniště a vlastní vybudování objektů zařízení staveniště.</t>
  </si>
  <si>
    <t>034002000</t>
  </si>
  <si>
    <t>Hlavní tituly průvodních činností a nákladů zařízení staveniště zabezpečení staveniště</t>
  </si>
  <si>
    <t>-1306947661</t>
  </si>
  <si>
    <t>https://podminky.urs.cz/item/CS_URS_2022_02/034002000</t>
  </si>
  <si>
    <t>Poznámka k položce:_x000d_
Náklady na vybavení objektů zařízení staveniště, náklady na energie spotřebované dodavatelem v rámci provozu zařízení staveniště, náklady na potřebný úklid v prostorách zařízení staveniště, náklady na nutnou údržbu a opravy na objektech zařízení staveniště.</t>
  </si>
  <si>
    <t>039002000</t>
  </si>
  <si>
    <t>Hlavní tituly průvodních činností a nákladů zařízení staveniště zrušení zařízení staveniště</t>
  </si>
  <si>
    <t>-888491454</t>
  </si>
  <si>
    <t>https://podminky.urs.cz/item/CS_URS_2022_02/039002000</t>
  </si>
  <si>
    <t>Poznámka k položce:_x000d_
Náklady na odstranění objektů zařízení staveniště vč. přípojek a jejich odvoz. Náklady na úpravu povrchů po odstranění zařízení staveniště a úklid ploch, na kterých bylo zařízení staveniště provozováno.</t>
  </si>
  <si>
    <t>VRN4</t>
  </si>
  <si>
    <t>Inženýrská činnost</t>
  </si>
  <si>
    <t>042503000</t>
  </si>
  <si>
    <t>Inženýrská činnost posudky plán BOZP na staveništi</t>
  </si>
  <si>
    <t>842657847</t>
  </si>
  <si>
    <t>https://podminky.urs.cz/item/CS_URS_2022_02/042503000</t>
  </si>
  <si>
    <t xml:space="preserve">Poznámka k položce:_x000d_
Prvky BOZP (mobilní oplocení, osvětlení, výstražné značení, přechody a přejezdy výkopů vč. oplocení, zábradlí, atd) vč. jejich dodávky, montáže, údržby a demontáže, resp. likvidace. </t>
  </si>
  <si>
    <t>043103000</t>
  </si>
  <si>
    <t>Zkoušky bez rozlišení</t>
  </si>
  <si>
    <t>515404377</t>
  </si>
  <si>
    <t>https://podminky.urs.cz/item/CS_URS_2022_02/043103000</t>
  </si>
  <si>
    <t xml:space="preserve">Poznámka k položce:_x000d_
náklady na revize, měření a předepsané zkoušky vč. zpracování KZP_x000d_
kontrolní zkoušky zhutnění zásypu v komunikaci po 50m_x000d_
</t>
  </si>
  <si>
    <t>VRN7</t>
  </si>
  <si>
    <t>Provozní vlivy</t>
  </si>
  <si>
    <t>072002001</t>
  </si>
  <si>
    <t>Hlavní tituly průvodních činností a nákladů provozní vlivy silniční provoz</t>
  </si>
  <si>
    <t>1023978452</t>
  </si>
  <si>
    <t>https://podminky.urs.cz/item/CS_URS_2022_02/072002001</t>
  </si>
  <si>
    <t xml:space="preserve">Poznámka k položce:_x000d_
zpracování DIO, vč. zřízení a odstranění přechodného dopravního značení_x000d_
Zajištění vydání všech potřebných rozhodnutí a stanovení pro přechodnou úpravu provozu na pozemních komunikacích dle zpracované projektové dokumentace a dle vyjádření dotčených orgánů;_x000d_
-Soustavnou péči zhotovitele o kvalitní přechodné značení _x000d_
-Zabezpečení změny dopravního značení_x000d_
</t>
  </si>
  <si>
    <t>VRN9</t>
  </si>
  <si>
    <t>Ostatní náklady</t>
  </si>
  <si>
    <t>091002000</t>
  </si>
  <si>
    <t>Hlavní tituly průvodních činností a nákladů ostatní náklady související s objektem</t>
  </si>
  <si>
    <t>251113497</t>
  </si>
  <si>
    <t>https://podminky.urs.cz/item/CS_URS_2022_02/091002000</t>
  </si>
  <si>
    <t>Poznámka k položce:_x000d_
Odvodnění staveniště po dobu stavby.</t>
  </si>
  <si>
    <t xml:space="preserve">"Odvodnění staveniště po dobu stavby"  1</t>
  </si>
  <si>
    <t>f01</t>
  </si>
  <si>
    <t>Dlažba stání BUS</t>
  </si>
  <si>
    <t>446</t>
  </si>
  <si>
    <t>f02</t>
  </si>
  <si>
    <t>Hlavní plocha terminálu - ACO</t>
  </si>
  <si>
    <t>882</t>
  </si>
  <si>
    <t>f03</t>
  </si>
  <si>
    <t>Příjezd k parkovištím - ACO</t>
  </si>
  <si>
    <t>546</t>
  </si>
  <si>
    <t>f04</t>
  </si>
  <si>
    <t>Dlažba stání OA</t>
  </si>
  <si>
    <t>311</t>
  </si>
  <si>
    <t>f05</t>
  </si>
  <si>
    <t>Dlažba pěší</t>
  </si>
  <si>
    <t>1226</t>
  </si>
  <si>
    <t>f06</t>
  </si>
  <si>
    <t>Plocha zeleně</t>
  </si>
  <si>
    <t>395</t>
  </si>
  <si>
    <t>f07</t>
  </si>
  <si>
    <t>Přípojky UV</t>
  </si>
  <si>
    <t>76,5</t>
  </si>
  <si>
    <t>02 - Zpevněné plochy - komunikace, parkoviště, chodníky</t>
  </si>
  <si>
    <t>Horský</t>
  </si>
  <si>
    <t xml:space="preserve">    5 - Komunikace pozemní</t>
  </si>
  <si>
    <t xml:space="preserve">    997 - Přesun sutě</t>
  </si>
  <si>
    <t>112101102</t>
  </si>
  <si>
    <t>Odstranění stromů s odřezáním kmene a s odvětvením listnatých, průměru kmene přes 300 do 500 mm</t>
  </si>
  <si>
    <t>137595320</t>
  </si>
  <si>
    <t>https://podminky.urs.cz/item/CS_URS_2022_02/112101102</t>
  </si>
  <si>
    <t>112101103</t>
  </si>
  <si>
    <t>Odstranění stromů s odřezáním kmene a s odvětvením listnatých, průměru kmene přes 500 do 700 mm</t>
  </si>
  <si>
    <t>-1566299807</t>
  </si>
  <si>
    <t>https://podminky.urs.cz/item/CS_URS_2022_02/112101103</t>
  </si>
  <si>
    <t>112101121</t>
  </si>
  <si>
    <t>Odstranění stromů s odřezáním kmene a s odvětvením jehličnatých bez odkornění, průměru kmene přes 100 do 300 mm</t>
  </si>
  <si>
    <t>1441519760</t>
  </si>
  <si>
    <t>https://podminky.urs.cz/item/CS_URS_2022_02/112101121</t>
  </si>
  <si>
    <t>112251101</t>
  </si>
  <si>
    <t>Odstranění pařezů strojně s jejich vykopáním nebo vytrháním průměru přes 100 do 300 mm</t>
  </si>
  <si>
    <t>-1844716313</t>
  </si>
  <si>
    <t>https://podminky.urs.cz/item/CS_URS_2022_02/112251101</t>
  </si>
  <si>
    <t>112251102</t>
  </si>
  <si>
    <t>Odstranění pařezů strojně s jejich vykopáním nebo vytrháním průměru přes 300 do 500 mm</t>
  </si>
  <si>
    <t>-1760089151</t>
  </si>
  <si>
    <t>https://podminky.urs.cz/item/CS_URS_2022_02/112251102</t>
  </si>
  <si>
    <t>112251103</t>
  </si>
  <si>
    <t>Odstranění pařezů strojně s jejich vykopáním nebo vytrháním průměru přes 500 do 700 mm</t>
  </si>
  <si>
    <t>-919215904</t>
  </si>
  <si>
    <t>https://podminky.urs.cz/item/CS_URS_2022_02/112251103</t>
  </si>
  <si>
    <t>113106144</t>
  </si>
  <si>
    <t>Rozebrání dlažeb komunikací pro pěší s přemístěním hmot na skládku na vzdálenost do 3 m nebo s naložením na dopravní prostředek s ložem z kameniva nebo živice a s jakoukoliv výplní spár strojně plochy jednotlivě přes 50 m2 ze zámkové dlažby</t>
  </si>
  <si>
    <t>1177197158</t>
  </si>
  <si>
    <t>https://podminky.urs.cz/item/CS_URS_2022_02/113106144</t>
  </si>
  <si>
    <t>"stávající chodník" 203+15</t>
  </si>
  <si>
    <t>"předláždění" 20</t>
  </si>
  <si>
    <t>113107176</t>
  </si>
  <si>
    <t>Odstranění podkladů nebo krytů strojně plochy jednotlivě přes 50 m2 do 200 m2 s přemístěním hmot na skládku na vzdálenost do 20 m nebo s naložením na dopravní prostředek z betonu vyztuženého sítěmi, o tl. vrstvy přes 100 do 150 mm</t>
  </si>
  <si>
    <t>-775551160</t>
  </si>
  <si>
    <t>https://podminky.urs.cz/item/CS_URS_2022_02/113107176</t>
  </si>
  <si>
    <t xml:space="preserve">"stávající rampa"  120</t>
  </si>
  <si>
    <t>113107211</t>
  </si>
  <si>
    <t>Odstranění podkladů nebo krytů strojně plochy jednotlivě přes 200 m2 s přemístěním hmot na skládku na vzdálenost do 20 m nebo s naložením na dopravní prostředek z kameniva těženého, o tl. vrstvy do 100 mm</t>
  </si>
  <si>
    <t>-239561448</t>
  </si>
  <si>
    <t>https://podminky.urs.cz/item/CS_URS_2022_02/113107211</t>
  </si>
  <si>
    <t>"stávající MK" 725</t>
  </si>
  <si>
    <t>113107212</t>
  </si>
  <si>
    <t>Odstranění podkladů nebo krytů strojně plochy jednotlivě přes 200 m2 s přemístěním hmot na skládku na vzdálenost do 20 m nebo s naložením na dopravní prostředek z kameniva těženého, o tl. vrstvy přes 100 do 200 mm</t>
  </si>
  <si>
    <t>-1560947192</t>
  </si>
  <si>
    <t>https://podminky.urs.cz/item/CS_URS_2022_02/113107212</t>
  </si>
  <si>
    <t>113107221</t>
  </si>
  <si>
    <t>Odstranění podkladů nebo krytů strojně plochy jednotlivě přes 200 m2 s přemístěním hmot na skládku na vzdálenost do 20 m nebo s naložením na dopravní prostředek z kameniva hrubého drceného, o tl. vrstvy do 100 mm</t>
  </si>
  <si>
    <t>-822594448</t>
  </si>
  <si>
    <t>https://podminky.urs.cz/item/CS_URS_2022_02/113107221</t>
  </si>
  <si>
    <t>"stávající plocha parkoviště - štěrk" 1219</t>
  </si>
  <si>
    <t>113107222</t>
  </si>
  <si>
    <t>Odstranění podkladů nebo krytů strojně plochy jednotlivě přes 200 m2 s přemístěním hmot na skládku na vzdálenost do 20 m nebo s naložením na dopravní prostředek z kameniva hrubého drceného, o tl. vrstvy přes 100 do 200 mm</t>
  </si>
  <si>
    <t>1735953163</t>
  </si>
  <si>
    <t>https://podminky.urs.cz/item/CS_URS_2022_02/113107222</t>
  </si>
  <si>
    <t>113107241</t>
  </si>
  <si>
    <t>Odstranění podkladů nebo krytů strojně plochy jednotlivě přes 200 m2 s přemístěním hmot na skládku na vzdálenost do 20 m nebo s naložením na dopravní prostředek živičných, o tl. vrstvy do 50 mm</t>
  </si>
  <si>
    <t>1446104601</t>
  </si>
  <si>
    <t>https://podminky.urs.cz/item/CS_URS_2022_02/113107241</t>
  </si>
  <si>
    <t>113107342</t>
  </si>
  <si>
    <t>Odstranění podkladů nebo krytů strojně plochy jednotlivě do 50 m2 s přemístěním hmot na skládku na vzdálenost do 3 m nebo s naložením na dopravní prostředek živičných, o tl. vrstvy přes 50 do 100 mm</t>
  </si>
  <si>
    <t>177893978</t>
  </si>
  <si>
    <t>https://podminky.urs.cz/item/CS_URS_2022_02/113107342</t>
  </si>
  <si>
    <t>"podél obruby sil. I/38" 25</t>
  </si>
  <si>
    <t>113154123</t>
  </si>
  <si>
    <t>Frézování živičného podkladu nebo krytu s naložením na dopravní prostředek plochy do 500 m2 bez překážek v trase pruhu šířky přes 0,5 m do 1 m, tloušťky vrstvy 50 mm</t>
  </si>
  <si>
    <t>-1698661764</t>
  </si>
  <si>
    <t>https://podminky.urs.cz/item/CS_URS_2022_02/113154123</t>
  </si>
  <si>
    <t>"podél obruby v silnici I/38" 25+0,5*52</t>
  </si>
  <si>
    <t>113202111</t>
  </si>
  <si>
    <t>Vytrhání obrub s vybouráním lože, s přemístěním hmot na skládku na vzdálenost do 3 m nebo s naložením na dopravní prostředek z krajníků nebo obrubníků stojatých</t>
  </si>
  <si>
    <t>797638693</t>
  </si>
  <si>
    <t>https://podminky.urs.cz/item/CS_URS_2022_02/113202111</t>
  </si>
  <si>
    <t>65+7+38+6</t>
  </si>
  <si>
    <t>113204111</t>
  </si>
  <si>
    <t>Vytrhání obrub s vybouráním lože, s přemístěním hmot na skládku na vzdálenost do 3 m nebo s naložením na dopravní prostředek záhonových</t>
  </si>
  <si>
    <t>-1145185561</t>
  </si>
  <si>
    <t>https://podminky.urs.cz/item/CS_URS_2022_02/113204111</t>
  </si>
  <si>
    <t>43+9+6</t>
  </si>
  <si>
    <t>121151123</t>
  </si>
  <si>
    <t>Sejmutí ornice strojně při souvislé ploše přes 500 m2, tl. vrstvy do 200 mm</t>
  </si>
  <si>
    <t>-380359295</t>
  </si>
  <si>
    <t>https://podminky.urs.cz/item/CS_URS_2022_02/121151123</t>
  </si>
  <si>
    <t>1083</t>
  </si>
  <si>
    <t>122452206</t>
  </si>
  <si>
    <t>Odkopávky a prokopávky nezapažené pro silnice a dálnice strojně v hornině třídy těžitelnosti II přes 1 000 do 5 000 m3</t>
  </si>
  <si>
    <t>CS ÚRS 2020 01</t>
  </si>
  <si>
    <t>760089143</t>
  </si>
  <si>
    <t>"SANACE se souhlasem investora" 0,3*(f01+f02+f03+f04)</t>
  </si>
  <si>
    <t>122452514</t>
  </si>
  <si>
    <t>Odkopávky a prokopávky zapažené pro silnice a dálnice strojně v hornině třídy těžitelnosti II přes 100 do 500 m3</t>
  </si>
  <si>
    <t>-1609727751</t>
  </si>
  <si>
    <t>https://podminky.urs.cz/item/CS_URS_2022_02/122452514</t>
  </si>
  <si>
    <t>f02*0,46</t>
  </si>
  <si>
    <t>f01*0,44</t>
  </si>
  <si>
    <t>f04*0,36</t>
  </si>
  <si>
    <t>f05*0,2</t>
  </si>
  <si>
    <t>132351103</t>
  </si>
  <si>
    <t>Hloubení nezapažených rýh šířky do 800 mm strojně s urovnáním dna do předepsaného profilu a spádu v hornině třídy těžitelnosti II skupiny 4 přes 50 do 100 m3</t>
  </si>
  <si>
    <t>708671685</t>
  </si>
  <si>
    <t>https://podminky.urs.cz/item/CS_URS_2022_02/132351103</t>
  </si>
  <si>
    <t>(85+14+20+61)*0,4*0,4</t>
  </si>
  <si>
    <t>132354103</t>
  </si>
  <si>
    <t>Hloubení zapažených rýh šířky do 800 mm strojně s urovnáním dna do předepsaného profilu a spádu v hornině třídy těžitelnosti II skupiny 4 přes 50 do 100 m3</t>
  </si>
  <si>
    <t>-2089169469</t>
  </si>
  <si>
    <t>https://podminky.urs.cz/item/CS_URS_2022_02/132354103</t>
  </si>
  <si>
    <t>f07*0,6*1,0</t>
  </si>
  <si>
    <t>1892006784</t>
  </si>
  <si>
    <t>28,8-18,36+28,8</t>
  </si>
  <si>
    <t>"SANACE" 655,5</t>
  </si>
  <si>
    <t>-978836576</t>
  </si>
  <si>
    <t>https://podminky.urs.cz/item/CS_URS_2022_02/162651112</t>
  </si>
  <si>
    <t xml:space="preserve">"ornice k ozelenění ploch vč. nákupu"  f06*0,1</t>
  </si>
  <si>
    <t>-344922300</t>
  </si>
  <si>
    <t>https://podminky.urs.cz/item/CS_URS_2022_02/167151101</t>
  </si>
  <si>
    <t>"ornice" f06*0,1</t>
  </si>
  <si>
    <t>171151111</t>
  </si>
  <si>
    <t>Uložení sypanin do násypů strojně s rozprostřením sypaniny ve vrstvách a s hrubým urovnáním zhutněných z hornin nesoudržných sypkých</t>
  </si>
  <si>
    <t>21597193</t>
  </si>
  <si>
    <t>https://podminky.urs.cz/item/CS_URS_2022_02/171151111</t>
  </si>
  <si>
    <t>f06*0,3</t>
  </si>
  <si>
    <t>1252172505</t>
  </si>
  <si>
    <t>(10,44+28,8)*1,8</t>
  </si>
  <si>
    <t>"SANACE" 655,5*1,8</t>
  </si>
  <si>
    <t>-908047945</t>
  </si>
  <si>
    <t>10,44+28,8</t>
  </si>
  <si>
    <t>174152101</t>
  </si>
  <si>
    <t>Zásyp sypaninou z jakékoliv horniny při překopech inženýrských sítí strojně objemu do 30 m3 s uložením výkopku ve vrstvách se zhutněním jam, šachet, rýh nebo kolem objektů v těchto vykopávkách</t>
  </si>
  <si>
    <t>1570125699</t>
  </si>
  <si>
    <t>https://podminky.urs.cz/item/CS_URS_2022_02/174152101</t>
  </si>
  <si>
    <t>f07*0,6*0,4</t>
  </si>
  <si>
    <t>1557383349</t>
  </si>
  <si>
    <t>f07*0,6*0,5</t>
  </si>
  <si>
    <t>1347986064</t>
  </si>
  <si>
    <t>22,95*2 'Přepočtené koeficientem množství</t>
  </si>
  <si>
    <t>181351103</t>
  </si>
  <si>
    <t>Rozprostření a urovnání ornice v rovině nebo ve svahu sklonu do 1:5 strojně při souvislé ploše přes 100 do 500 m2, tl. vrstvy do 200 mm</t>
  </si>
  <si>
    <t>1152552298</t>
  </si>
  <si>
    <t>https://podminky.urs.cz/item/CS_URS_2022_02/181351103</t>
  </si>
  <si>
    <t>181913112</t>
  </si>
  <si>
    <t>Úprava pláně vyrovnáním výškových rozdílů ručně v hornině třídy těžitelnosti II skupiny 4 se zhutněním</t>
  </si>
  <si>
    <t>1182379931</t>
  </si>
  <si>
    <t>https://podminky.urs.cz/item/CS_URS_2022_02/181913112</t>
  </si>
  <si>
    <t>f01+f02+f03+f04+f05</t>
  </si>
  <si>
    <t>212752501</t>
  </si>
  <si>
    <t>Trativody z drenážních trubek pro liniové stavby a komunikace se zřízením štěrkového lože pod trubky a s jejich obsypem v otevřeném výkopu trubka korugovaná PP SN 8 celoperforovaná 360° DN 150</t>
  </si>
  <si>
    <t>-525338905</t>
  </si>
  <si>
    <t>https://podminky.urs.cz/item/CS_URS_2022_02/212752501</t>
  </si>
  <si>
    <t>85+14+20+61</t>
  </si>
  <si>
    <t>213141112</t>
  </si>
  <si>
    <t xml:space="preserve">Zřízení vrstvy z geotextilie  filtrační, separační, odvodňovací, ochranné, výztužné nebo protierozní v rovině nebo ve sklonu do 1:5, šířky přes 3 do 6 m</t>
  </si>
  <si>
    <t>-1041996505</t>
  </si>
  <si>
    <t>F01+F02+F03+F04</t>
  </si>
  <si>
    <t>69311060</t>
  </si>
  <si>
    <t>geotextilie netkaná separační, ochranná, filtrační, drenážní PP 200g/m2</t>
  </si>
  <si>
    <t>1073365094</t>
  </si>
  <si>
    <t>2185*1,02 'Přepočtené koeficientem množství</t>
  </si>
  <si>
    <t>1898614920</t>
  </si>
  <si>
    <t>f07*0,6*0,1</t>
  </si>
  <si>
    <t>Komunikace pozemní</t>
  </si>
  <si>
    <t>564271111</t>
  </si>
  <si>
    <t>Podklad nebo podsyp ze štěrkopísku ŠP s rozprostřením, vlhčením a zhutněním plochy přes 100 m2, po zhutnění tl. 250 mm</t>
  </si>
  <si>
    <t>934238253</t>
  </si>
  <si>
    <t>https://podminky.urs.cz/item/CS_URS_2022_02/564271111</t>
  </si>
  <si>
    <t>564681111</t>
  </si>
  <si>
    <t xml:space="preserve">Podklad z kameniva hrubého drceného  vel. 63-125 mm, s rozprostřením a zhutněním, po zhutnění tl. 300 mm</t>
  </si>
  <si>
    <t>31231420</t>
  </si>
  <si>
    <t>"SANACE nevhodných zemin" F01+F02+F03+F04</t>
  </si>
  <si>
    <t>564851111</t>
  </si>
  <si>
    <t>Podklad ze štěrkodrti ŠD s rozprostřením a zhutněním plochy přes 100 m2, po zhutnění tl. 150 mm</t>
  </si>
  <si>
    <t>650614723</t>
  </si>
  <si>
    <t>https://podminky.urs.cz/item/CS_URS_2022_02/564851111</t>
  </si>
  <si>
    <t>f04+f03</t>
  </si>
  <si>
    <t>564851114</t>
  </si>
  <si>
    <t>Podklad ze štěrkodrti ŠD s rozprostřením a zhutněním plochy přes 100 m2, po zhutnění tl. 180 mm</t>
  </si>
  <si>
    <t>1082980805</t>
  </si>
  <si>
    <t>https://podminky.urs.cz/item/CS_URS_2022_02/564851114</t>
  </si>
  <si>
    <t>564861111</t>
  </si>
  <si>
    <t>Podklad ze štěrkodrti ŠD s rozprostřením a zhutněním plochy přes 100 m2, po zhutnění tl. 200 mm</t>
  </si>
  <si>
    <t>-226949503</t>
  </si>
  <si>
    <t>https://podminky.urs.cz/item/CS_URS_2022_02/564861111</t>
  </si>
  <si>
    <t>564962111</t>
  </si>
  <si>
    <t>Podklad z mechanicky zpevněného kameniva MZK (minerální beton) s rozprostřením a s hutněním, po zhutnění tl. 200 mm</t>
  </si>
  <si>
    <t>-675954825</t>
  </si>
  <si>
    <t>https://podminky.urs.cz/item/CS_URS_2022_02/564962111</t>
  </si>
  <si>
    <t>565155121</t>
  </si>
  <si>
    <t>Asfaltový beton vrstva podkladní ACP 16 (obalované kamenivo střednězrnné - OKS) s rozprostřením a zhutněním v pruhu šířky přes 3 m, po zhutnění tl. 70 mm</t>
  </si>
  <si>
    <t>-1483181010</t>
  </si>
  <si>
    <t>https://podminky.urs.cz/item/CS_URS_2022_02/565155121</t>
  </si>
  <si>
    <t>f03+f02</t>
  </si>
  <si>
    <t>567122114</t>
  </si>
  <si>
    <t>Podklad ze směsi stmelené cementem SC bez dilatačních spár, s rozprostřením a zhutněním SC C 8/10 (KSC I), po zhutnění tl. 150 mm</t>
  </si>
  <si>
    <t>729498833</t>
  </si>
  <si>
    <t>https://podminky.urs.cz/item/CS_URS_2022_02/567122114</t>
  </si>
  <si>
    <t>573111111</t>
  </si>
  <si>
    <t>Postřik infiltrační PI z asfaltu silničního s posypem kamenivem, v množství 0,60 kg/m2</t>
  </si>
  <si>
    <t>1128917019</t>
  </si>
  <si>
    <t>https://podminky.urs.cz/item/CS_URS_2022_02/573111111</t>
  </si>
  <si>
    <t>573231107</t>
  </si>
  <si>
    <t>Postřik spojovací PS bez posypu kamenivem ze silniční emulze, v množství 0,40 kg/m2</t>
  </si>
  <si>
    <t>-1733369418</t>
  </si>
  <si>
    <t>https://podminky.urs.cz/item/CS_URS_2022_02/573231107</t>
  </si>
  <si>
    <t>f03+2*f02</t>
  </si>
  <si>
    <t>577134031</t>
  </si>
  <si>
    <t>Asfaltový beton vrstva obrusná ACO 11 (ABS) s rozprostřením a se zhutněním z modifikovaného asfaltu v pruhu šířky do 1,5 m, po zhutnění tl. 40 mm</t>
  </si>
  <si>
    <t>-1695477672</t>
  </si>
  <si>
    <t>https://podminky.urs.cz/item/CS_URS_2022_02/577134031</t>
  </si>
  <si>
    <t>"podél obruby sil. I/38" 25+0,5*52</t>
  </si>
  <si>
    <t>577134121</t>
  </si>
  <si>
    <t>Asfaltový beton vrstva obrusná ACO 11 (ABS) s rozprostřením a se zhutněním z nemodifikovaného asfaltu v pruhu šířky přes 3 m tř. I, po zhutnění tl. 40 mm</t>
  </si>
  <si>
    <t>339097124</t>
  </si>
  <si>
    <t>https://podminky.urs.cz/item/CS_URS_2022_02/577134121</t>
  </si>
  <si>
    <t>577144121</t>
  </si>
  <si>
    <t>Asfaltový beton vrstva obrusná ACO 11 (ABS) s rozprostřením a se zhutněním z nemodifikovaného asfaltu v pruhu šířky přes 3 m tř. I, po zhutnění tl. 50 mm</t>
  </si>
  <si>
    <t>71421608</t>
  </si>
  <si>
    <t>https://podminky.urs.cz/item/CS_URS_2022_02/577144121</t>
  </si>
  <si>
    <t>577156121</t>
  </si>
  <si>
    <t>Asfaltový beton vrstva ložní ACL 22 (ABVH) s rozprostřením a zhutněním z nemodifikovaného asfaltu v pruhu šířky přes 3 m, po zhutnění tl. 60 mm</t>
  </si>
  <si>
    <t>-2000215165</t>
  </si>
  <si>
    <t>https://podminky.urs.cz/item/CS_URS_2022_02/577156121</t>
  </si>
  <si>
    <t>577165032</t>
  </si>
  <si>
    <t>Asfaltový beton vrstva ložní ACL 16 (ABH) s rozprostřením a zhutněním z modifikovaného asfaltu v pruhu šířky do 1,5 m, po zhutnění tl. 70 mm</t>
  </si>
  <si>
    <t>237476456</t>
  </si>
  <si>
    <t>https://podminky.urs.cz/item/CS_URS_2022_02/577165032</t>
  </si>
  <si>
    <t>591211111</t>
  </si>
  <si>
    <t>Kladení dlažby z kostek s provedením lože do tl. 50 mm, s vyplněním spár, s dvojím beraněním a se smetením přebytečného materiálu na krajnici drobných z kamene, do lože z kameniva těženého</t>
  </si>
  <si>
    <t>1770460035</t>
  </si>
  <si>
    <t>https://podminky.urs.cz/item/CS_URS_2022_02/591211111</t>
  </si>
  <si>
    <t>58381007</t>
  </si>
  <si>
    <t>kostka štípaná dlažební žula drobná 8/10</t>
  </si>
  <si>
    <t>201544380</t>
  </si>
  <si>
    <t>446*1,02 'Přepočtené koeficientem množství</t>
  </si>
  <si>
    <t>596211255</t>
  </si>
  <si>
    <t>Kladení dlažby z betonových zámkových dlaždic komunikací pro pěší strojně s ložem z kameniva těženého nebo drceného tl. do 40 mm, s vyplněním spár s dvojitým hutněním, vibrováním a se smetením přebytečného materiálu na krajnici tl. 60 mm přes 300 m2</t>
  </si>
  <si>
    <t>-170187556</t>
  </si>
  <si>
    <t>https://podminky.urs.cz/item/CS_URS_2022_02/596211255</t>
  </si>
  <si>
    <t>59245021</t>
  </si>
  <si>
    <t>dlažba tvar čtverec betonová 200x200x60mm přírodní</t>
  </si>
  <si>
    <t>1031711213</t>
  </si>
  <si>
    <t>1125</t>
  </si>
  <si>
    <t>1125*1,01 'Přepočtené koeficientem množství</t>
  </si>
  <si>
    <t>59245263</t>
  </si>
  <si>
    <t>dlažba tvar čtverec betonová 200x200x60mm barevná</t>
  </si>
  <si>
    <t>558172558</t>
  </si>
  <si>
    <t>"kontrastní pís nástupiště" 4*12*0,3</t>
  </si>
  <si>
    <t>14,4*1,01 'Přepočtené koeficientem množství</t>
  </si>
  <si>
    <t>5924532R</t>
  </si>
  <si>
    <t>dlažba plošná betonová 400x400x60mm vodící linie</t>
  </si>
  <si>
    <t>-185894000</t>
  </si>
  <si>
    <t>(67+12)*0,4</t>
  </si>
  <si>
    <t>31,6*1,01 'Přepočtené koeficientem množství</t>
  </si>
  <si>
    <t>59245006</t>
  </si>
  <si>
    <t>dlažba tvar obdélník betonová pro nevidomé 200x100x60mm barevná</t>
  </si>
  <si>
    <t>991329088</t>
  </si>
  <si>
    <t>54*1,01 'Přepočtené koeficientem množství</t>
  </si>
  <si>
    <t>596212355</t>
  </si>
  <si>
    <t>Kladení dlažby z betonových zámkových dlaždic pozemních komunikací strojně s ložem z kameniva těženého nebo drceného tl. do 50 mm, s vyplněním spár, s dvojitým hutněním vibrováním a se smetením přebytečného materiálu na krajnici tl. 80 mm přes 300 m2</t>
  </si>
  <si>
    <t>-2017734512</t>
  </si>
  <si>
    <t>https://podminky.urs.cz/item/CS_URS_2022_02/596212355</t>
  </si>
  <si>
    <t>59245037</t>
  </si>
  <si>
    <t>dlažba plošná betonová vegetační 240x240x80mm přírodní</t>
  </si>
  <si>
    <t>655747249</t>
  </si>
  <si>
    <t>311*1,01 'Přepočtené koeficientem množství</t>
  </si>
  <si>
    <t>915241111</t>
  </si>
  <si>
    <t>Bezpečnostní barevný povrch vozovek červený pro podklad asfaltový</t>
  </si>
  <si>
    <t>-701026568</t>
  </si>
  <si>
    <t>https://podminky.urs.cz/item/CS_URS_2022_02/915241111</t>
  </si>
  <si>
    <t>"na silnici I/38" 129+115</t>
  </si>
  <si>
    <t>871350320</t>
  </si>
  <si>
    <t>Montáž kanalizačního potrubí z plastů z polypropylenu PP hladkého plnostěnného SN 12 DN 200</t>
  </si>
  <si>
    <t>173268747</t>
  </si>
  <si>
    <t>https://podminky.urs.cz/item/CS_URS_2022_02/871350320</t>
  </si>
  <si>
    <t>28617032</t>
  </si>
  <si>
    <t>trubka kanalizační PP plnostěnná třívrstvá DN 200x3000mm SN12</t>
  </si>
  <si>
    <t>-1942897424</t>
  </si>
  <si>
    <t>76,5*1,015 'Přepočtené koeficientem množství</t>
  </si>
  <si>
    <t>895941343</t>
  </si>
  <si>
    <t>Osazení vpusti uliční z betonových dílců DN 500 dno vysoké s kalištěm</t>
  </si>
  <si>
    <t>1626135993</t>
  </si>
  <si>
    <t>https://podminky.urs.cz/item/CS_URS_2022_02/895941343</t>
  </si>
  <si>
    <t>59224470</t>
  </si>
  <si>
    <t>vpusť uliční DN 500 kaliště vysoké 500/525x65mm</t>
  </si>
  <si>
    <t>638936985</t>
  </si>
  <si>
    <t>895941351</t>
  </si>
  <si>
    <t>Osazení vpusti uliční z betonových dílců DN 500 skruž horní pro čtvercovou vtokovou mříž</t>
  </si>
  <si>
    <t>1131237556</t>
  </si>
  <si>
    <t>https://podminky.urs.cz/item/CS_URS_2022_02/895941351</t>
  </si>
  <si>
    <t>59224460</t>
  </si>
  <si>
    <t>vpusť uliční DN 500 betonová 500x190x65mm čtvercový poklop</t>
  </si>
  <si>
    <t>-1332964478</t>
  </si>
  <si>
    <t>895941362</t>
  </si>
  <si>
    <t>Osazení vpusti uliční z betonových dílců DN 500 skruž středová 590 mm</t>
  </si>
  <si>
    <t>-1707514911</t>
  </si>
  <si>
    <t>https://podminky.urs.cz/item/CS_URS_2022_02/895941362</t>
  </si>
  <si>
    <t>59224462</t>
  </si>
  <si>
    <t>vpusť uliční DN 500 skruž průběžná vysoká betonová 500/590x65mm</t>
  </si>
  <si>
    <t>-1647648035</t>
  </si>
  <si>
    <t>895941367</t>
  </si>
  <si>
    <t>Osazení vpusti uliční z betonových dílců DN 500 skruž průběžná se zápachovou uzávěrkou</t>
  </si>
  <si>
    <t>-68091751</t>
  </si>
  <si>
    <t>https://podminky.urs.cz/item/CS_URS_2022_02/895941367</t>
  </si>
  <si>
    <t>59224467</t>
  </si>
  <si>
    <t>vpusť uliční DN 500 skruž průběžná 500/590x65mm betonová se zápachovou uzávěrkou 150mm PVC</t>
  </si>
  <si>
    <t>-94165007</t>
  </si>
  <si>
    <t>899204112</t>
  </si>
  <si>
    <t>Osazení mříží litinových včetně rámů a košů na bahno pro třídu zatížení D400, E600</t>
  </si>
  <si>
    <t>1774714355</t>
  </si>
  <si>
    <t>https://podminky.urs.cz/item/CS_URS_2022_02/899204112</t>
  </si>
  <si>
    <t>59224481</t>
  </si>
  <si>
    <t>mříž vtoková s rámem pro uliční vpusť 500x500, zatížení 40 tun</t>
  </si>
  <si>
    <t>2053689728</t>
  </si>
  <si>
    <t>911111111</t>
  </si>
  <si>
    <t>Montáž zábradlí ocelového zabetonovaného</t>
  </si>
  <si>
    <t>-623408868</t>
  </si>
  <si>
    <t>https://podminky.urs.cz/item/CS_URS_2022_02/911111111</t>
  </si>
  <si>
    <t>4*3,5</t>
  </si>
  <si>
    <t>55342030</t>
  </si>
  <si>
    <t>zábradlí Pz, sloupky 40x40mm, výplň 6 vodorovných prutů, madlo kruhové pr. 42,4mm</t>
  </si>
  <si>
    <t>-1983533179</t>
  </si>
  <si>
    <t>914111111</t>
  </si>
  <si>
    <t>Montáž svislé dopravní značky základní velikosti do 1 m2 objímkami na sloupky nebo konzoly</t>
  </si>
  <si>
    <t>-1374294277</t>
  </si>
  <si>
    <t>https://podminky.urs.cz/item/CS_URS_2022_02/914111111</t>
  </si>
  <si>
    <t>40445619</t>
  </si>
  <si>
    <t>zákazové, příkazové dopravní značky B1-B34, C1-15 500mm</t>
  </si>
  <si>
    <t>-385711484</t>
  </si>
  <si>
    <t>40445608</t>
  </si>
  <si>
    <t>značky upravující přednost P1, P4 700mm</t>
  </si>
  <si>
    <t>-1472426571</t>
  </si>
  <si>
    <t>40445611</t>
  </si>
  <si>
    <t>značky upravující přednost P2, P3, P8 500mm</t>
  </si>
  <si>
    <t>-762295928</t>
  </si>
  <si>
    <t>40445621</t>
  </si>
  <si>
    <t>informativní značky provozní IP1-IP3, IP4b-IP7, IP10a, b 500x500mm</t>
  </si>
  <si>
    <t>396473907</t>
  </si>
  <si>
    <t>40445625</t>
  </si>
  <si>
    <t>informativní značky provozní IP8, IP9, IP11-IP13 500x700mm</t>
  </si>
  <si>
    <t>25573225</t>
  </si>
  <si>
    <t>40445644</t>
  </si>
  <si>
    <t>informativní značky jiné IJ4a 500x500mm</t>
  </si>
  <si>
    <t>-1565439954</t>
  </si>
  <si>
    <t>40445642</t>
  </si>
  <si>
    <t>informativní značky směrové Z4 250x1000mm</t>
  </si>
  <si>
    <t>-409984129</t>
  </si>
  <si>
    <t>40445647</t>
  </si>
  <si>
    <t>dodatkové tabulky E1, E2a,b , E6, E9, E10 E12c, E17 500x500mm</t>
  </si>
  <si>
    <t>-307111928</t>
  </si>
  <si>
    <t>914511111</t>
  </si>
  <si>
    <t>Montáž sloupku dopravních značek délky do 3,5 m do betonového základu</t>
  </si>
  <si>
    <t>-580797449</t>
  </si>
  <si>
    <t>https://podminky.urs.cz/item/CS_URS_2022_02/914511111</t>
  </si>
  <si>
    <t>40445240</t>
  </si>
  <si>
    <t>patka pro sloupek Al D 60mm</t>
  </si>
  <si>
    <t>2080252291</t>
  </si>
  <si>
    <t>40445253</t>
  </si>
  <si>
    <t>víčko plastové na sloupek D 60mm</t>
  </si>
  <si>
    <t>-489206716</t>
  </si>
  <si>
    <t>40445225</t>
  </si>
  <si>
    <t>sloupek pro dopravní značku Zn D 60mm v 3,5m</t>
  </si>
  <si>
    <t>-1938239919</t>
  </si>
  <si>
    <t>915131111</t>
  </si>
  <si>
    <t>Vodorovné dopravní značení stříkané barvou přechody pro chodce, šipky, symboly bílé základní</t>
  </si>
  <si>
    <t>217433501</t>
  </si>
  <si>
    <t>https://podminky.urs.cz/item/CS_URS_2022_02/915131111</t>
  </si>
  <si>
    <t>"V7a" 6,5*4/2</t>
  </si>
  <si>
    <t>"V7b" 2*0,125*7,8/2+2*0,125*7/2</t>
  </si>
  <si>
    <t>"V15(A11)" 2*4,2</t>
  </si>
  <si>
    <t>"V15(P4)" 1*3,3</t>
  </si>
  <si>
    <t xml:space="preserve">"V10e"  2*0,125*59</t>
  </si>
  <si>
    <t>"V11a" 4*0,125*53</t>
  </si>
  <si>
    <t>"V13" 22/2</t>
  </si>
  <si>
    <t>"nápis BUS" 12*2,5</t>
  </si>
  <si>
    <t>916111122</t>
  </si>
  <si>
    <t>Osazení silniční obruby z dlažebních kostek v jedné řadě s ložem tl. přes 50 do 100 mm, s vyplněním a zatřením spár cementovou maltou z drobných kostek bez boční opěry, do lože z betonu prostého</t>
  </si>
  <si>
    <t>1015229543</t>
  </si>
  <si>
    <t>https://podminky.urs.cz/item/CS_URS_2022_02/916111122</t>
  </si>
  <si>
    <t>"dvojřádek z kostek" 2*(65+48+23)</t>
  </si>
  <si>
    <t>-1934238155</t>
  </si>
  <si>
    <t>272*0,1 'Přepočtené koeficientem množství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</si>
  <si>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</si>
  <si>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</si>
  <si>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-1616225892</t>
  </si>
  <si>
    <t>https://podminky.urs.cz/item/CS_URS_2022_02/916131213</t>
  </si>
  <si>
    <t>"BUS zvýšený" 87+120+51+8+11+11+11</t>
  </si>
  <si>
    <t>"BUS snížený" 14</t>
  </si>
  <si>
    <t>"MK+parkoviště zvýšený" 73+168</t>
  </si>
  <si>
    <t>"MK+parkoviště snížený" 9+9+14+19+19</t>
  </si>
  <si>
    <t>59217032</t>
  </si>
  <si>
    <t>obrubník betonový silniční 1000x150x150mm</t>
  </si>
  <si>
    <t>1140586359</t>
  </si>
  <si>
    <t>84*1,02 'Přepočtené koeficientem množství</t>
  </si>
  <si>
    <t>59217031</t>
  </si>
  <si>
    <t>obrubník betonový silniční 1000x150x250mm</t>
  </si>
  <si>
    <t>1611357830</t>
  </si>
  <si>
    <t>540*1,02 'Přepočtené koeficientem množství</t>
  </si>
  <si>
    <t>916231213.1</t>
  </si>
  <si>
    <t>Osazení chodníkového obrubníku betonového se zřízením lože, s vyplněním a zatřením spár cementovou maltou stojatého s boční opěrou z betonu prostého, do lože z betonu prostého</t>
  </si>
  <si>
    <t>-399186918</t>
  </si>
  <si>
    <t>5+61+25+4+9+2+18</t>
  </si>
  <si>
    <t>59217017</t>
  </si>
  <si>
    <t>obrubník betonový chodníkový 1000x100x250mm</t>
  </si>
  <si>
    <t>1809648706</t>
  </si>
  <si>
    <t>124*1,02 'Přepočtené koeficientem množství</t>
  </si>
  <si>
    <t>916431111</t>
  </si>
  <si>
    <t>Osazení betonového bezbariérového obrubníku s ložem betonovým tl. 150 mm úložná šířka do 400 mm bez boční opěry</t>
  </si>
  <si>
    <t>1532644116</t>
  </si>
  <si>
    <t>https://podminky.urs.cz/item/CS_URS_2022_02/916431111</t>
  </si>
  <si>
    <t>4*13</t>
  </si>
  <si>
    <t>59217040</t>
  </si>
  <si>
    <t>obrubník betonový bezbariérový náběhový</t>
  </si>
  <si>
    <t>-1513180973</t>
  </si>
  <si>
    <t>8*1,02 'Přepočtené koeficientem množství</t>
  </si>
  <si>
    <t>59217041</t>
  </si>
  <si>
    <t>obrubník betonový bezbariérový přímý</t>
  </si>
  <si>
    <t>-559686712</t>
  </si>
  <si>
    <t>44*1,02 'Přepočtené koeficientem množství</t>
  </si>
  <si>
    <t>919112223</t>
  </si>
  <si>
    <t>Řezání dilatačních spár v živičném krytu vytvoření komůrky pro těsnící zálivku šířky 15 mm, hloubky 30 mm</t>
  </si>
  <si>
    <t>-677688633</t>
  </si>
  <si>
    <t>https://podminky.urs.cz/item/CS_URS_2022_02/919112223</t>
  </si>
  <si>
    <t>919122122</t>
  </si>
  <si>
    <t>Utěsnění dilatačních spár zálivkou za tepla v cementobetonovém nebo živičném krytu včetně adhezního nátěru s těsnicím profilem pod zálivkou, pro komůrky šířky 15 mm, hloubky 30 mm</t>
  </si>
  <si>
    <t>2006149243</t>
  </si>
  <si>
    <t>https://podminky.urs.cz/item/CS_URS_2022_02/919122122</t>
  </si>
  <si>
    <t>919721123</t>
  </si>
  <si>
    <t>Geomříž pro stabilizaci podkladu tuhá dvouosá z polypropylenu podélná pevnost v tahu 40 kN/m</t>
  </si>
  <si>
    <t>456223812</t>
  </si>
  <si>
    <t>https://podminky.urs.cz/item/CS_URS_2022_02/919721123</t>
  </si>
  <si>
    <t>919735112</t>
  </si>
  <si>
    <t>Řezání stávajícího živičného krytu nebo podkladu hloubky přes 50 do 100 mm</t>
  </si>
  <si>
    <t>823655064</t>
  </si>
  <si>
    <t>https://podminky.urs.cz/item/CS_URS_2022_02/919735112</t>
  </si>
  <si>
    <t xml:space="preserve">"podél obruby sil. I/38"  81</t>
  </si>
  <si>
    <t>935922311</t>
  </si>
  <si>
    <t>Obrubníkový odvodňovací žlab z polymerbetonu pro třídu zatížení D 400 konstrukční výšky od 325 do 425 mm prvek základní</t>
  </si>
  <si>
    <t>631162831</t>
  </si>
  <si>
    <t>https://podminky.urs.cz/item/CS_URS_2022_02/935922311</t>
  </si>
  <si>
    <t>935922312</t>
  </si>
  <si>
    <t>Obrubníkový odvodňovací žlab z polymerbetonu pro třídu zatížení D 400 konstrukční výšky od 325 do 425 mm prvek revizní</t>
  </si>
  <si>
    <t>1418363918</t>
  </si>
  <si>
    <t>https://podminky.urs.cz/item/CS_URS_2022_02/935922312</t>
  </si>
  <si>
    <t>935922318</t>
  </si>
  <si>
    <t>Obrubníkový odvodňovací žlab z polymerbetonu pro třídu zatížení D 400 konstrukční výšky od 325 do 425 mm čelní stěna pro začátek a konec</t>
  </si>
  <si>
    <t>436761450</t>
  </si>
  <si>
    <t>https://podminky.urs.cz/item/CS_URS_2022_02/935922318</t>
  </si>
  <si>
    <t>935923111</t>
  </si>
  <si>
    <t>Obrubníkový odvodňovací žlab z polymerbetonu vpusť hloubky 750 mm s odtokem DN 160</t>
  </si>
  <si>
    <t>1369505737</t>
  </si>
  <si>
    <t>https://podminky.urs.cz/item/CS_URS_2022_02/935923111</t>
  </si>
  <si>
    <t>936001001</t>
  </si>
  <si>
    <t>Montáž prvků městské a zahradní architektury hmotnosti do 0,1 t</t>
  </si>
  <si>
    <t>-112537519</t>
  </si>
  <si>
    <t>https://podminky.urs.cz/item/CS_URS_2022_02/936001001</t>
  </si>
  <si>
    <t>74910192</t>
  </si>
  <si>
    <t>mříže ke stromům bez rámu tvárná litina kruhové otvory 18mm/800x800/x300mm</t>
  </si>
  <si>
    <t>499085843</t>
  </si>
  <si>
    <t>936104211</t>
  </si>
  <si>
    <t>Montáž odpadkového koše do betonové patky</t>
  </si>
  <si>
    <t>-316222491</t>
  </si>
  <si>
    <t>https://podminky.urs.cz/item/CS_URS_2022_02/936104211</t>
  </si>
  <si>
    <t>74910133</t>
  </si>
  <si>
    <t>koš odpadkový litina,ocel v 1005mm D 470mm obsah 50L</t>
  </si>
  <si>
    <t>-134776328</t>
  </si>
  <si>
    <t>936124113</t>
  </si>
  <si>
    <t>Montáž lavičky parkové stabilní přichycené kotevními šrouby</t>
  </si>
  <si>
    <t>-1176471044</t>
  </si>
  <si>
    <t>https://podminky.urs.cz/item/CS_URS_2022_02/936124113</t>
  </si>
  <si>
    <t>74910100</t>
  </si>
  <si>
    <t>lavička bez opěradla nekotvená 1500x450x420mm konstrukce-kov, sedák-dřevo</t>
  </si>
  <si>
    <t>842897763</t>
  </si>
  <si>
    <t>936174312</t>
  </si>
  <si>
    <t>Montáž stojanu na kola přichyceného kotevními šrouby 10 kol</t>
  </si>
  <si>
    <t>-1229386557</t>
  </si>
  <si>
    <t>https://podminky.urs.cz/item/CS_URS_2022_02/936174312</t>
  </si>
  <si>
    <t>74910152</t>
  </si>
  <si>
    <t>stojan na kola na 10 kol oboustranný, kov 730x1750x500mm</t>
  </si>
  <si>
    <t>-1666215609</t>
  </si>
  <si>
    <t>966006132</t>
  </si>
  <si>
    <t>Odstranění dopravních nebo orientačních značek se sloupkem s uložením hmot na vzdálenost do 20 m nebo s naložením na dopravní prostředek, se zásypem jam a jeho zhutněním s betonovou patkou</t>
  </si>
  <si>
    <t>535886367</t>
  </si>
  <si>
    <t>https://podminky.urs.cz/item/CS_URS_2022_02/966006132</t>
  </si>
  <si>
    <t>"P4" 1</t>
  </si>
  <si>
    <t>997</t>
  </si>
  <si>
    <t>Přesun sutě</t>
  </si>
  <si>
    <t>99700251(R)</t>
  </si>
  <si>
    <t xml:space="preserve">Vodorovné přemístění suti a vybouraných hmot bez naložení, se složením a hrubým urovnáním </t>
  </si>
  <si>
    <t>554760585</t>
  </si>
  <si>
    <t>"na skládku dle dispozic zhotovitele" 5,5+5,8+61,8+39,6+23,78+2,3+71,05</t>
  </si>
  <si>
    <t>997013861</t>
  </si>
  <si>
    <t>Poplatek za uložení stavebního odpadu na recyklační skládce (skládkovné) z prostého betonu zatříděného do Katalogu odpadů pod kódem 17 01 01</t>
  </si>
  <si>
    <t>-592241910</t>
  </si>
  <si>
    <t>https://podminky.urs.cz/item/CS_URS_2022_02/997013861</t>
  </si>
  <si>
    <t>127,48</t>
  </si>
  <si>
    <t>997013875</t>
  </si>
  <si>
    <t>Poplatek za uložení stavebního odpadu na recyklační skládce (skládkovné) asfaltového bez obsahu dehtu zatříděného do Katalogu odpadů pod kódem 17 03 02</t>
  </si>
  <si>
    <t>444307176</t>
  </si>
  <si>
    <t>https://podminky.urs.cz/item/CS_URS_2022_02/997013875</t>
  </si>
  <si>
    <t>5,5+5,8+71,05</t>
  </si>
  <si>
    <t>998225111</t>
  </si>
  <si>
    <t>Přesun hmot pro komunikace s krytem z kameniva, monolitickým betonovým nebo živičným dopravní vzdálenost do 200 m jakékoliv délky objektu</t>
  </si>
  <si>
    <t>-695455597</t>
  </si>
  <si>
    <t>https://podminky.urs.cz/item/CS_URS_2022_02/998225111</t>
  </si>
  <si>
    <t>Potrubí přípojky vodovodu</t>
  </si>
  <si>
    <t>03 - Přípojka vodovodu</t>
  </si>
  <si>
    <t>M - Práce a dodávky M</t>
  </si>
  <si>
    <t xml:space="preserve">    23-M - Montáže potrubí</t>
  </si>
  <si>
    <t>132351101</t>
  </si>
  <si>
    <t>Hloubení nezapažených rýh šířky do 800 mm strojně s urovnáním dna do předepsaného profilu a spádu v hornině třídy těžitelnosti II skupiny 4 do 20 m3</t>
  </si>
  <si>
    <t>1501931811</t>
  </si>
  <si>
    <t>https://podminky.urs.cz/item/CS_URS_2022_02/132351101</t>
  </si>
  <si>
    <t>f01*1*1,6</t>
  </si>
  <si>
    <t>1192936099</t>
  </si>
  <si>
    <t>f01*2*1,5</t>
  </si>
  <si>
    <t>227762477</t>
  </si>
  <si>
    <t>1931181639</t>
  </si>
  <si>
    <t>"na skládku dle dispozic zhotovitele" 9,6-6,6</t>
  </si>
  <si>
    <t>-1582611262</t>
  </si>
  <si>
    <t>3*1,8</t>
  </si>
  <si>
    <t>2058344755</t>
  </si>
  <si>
    <t>1208636422</t>
  </si>
  <si>
    <t>f01*1*1,1</t>
  </si>
  <si>
    <t>-1704508156</t>
  </si>
  <si>
    <t>f01*1*0,35</t>
  </si>
  <si>
    <t>1836732771</t>
  </si>
  <si>
    <t>2,1*2 'Přepočtené koeficientem množství</t>
  </si>
  <si>
    <t>825462338</t>
  </si>
  <si>
    <t>f01*1*0,15</t>
  </si>
  <si>
    <t>871161211</t>
  </si>
  <si>
    <t>Montáž vodovodního potrubí z plastů v otevřeném výkopu z polyetylenu PE 100 svařovaných elektrotvarovkou SDR 11/PN16 D 32 x 3,0 mm</t>
  </si>
  <si>
    <t>-1177262786</t>
  </si>
  <si>
    <t>https://podminky.urs.cz/item/CS_URS_2022_02/871161211</t>
  </si>
  <si>
    <t>28613170</t>
  </si>
  <si>
    <t>trubka vodovodní PE100 SDR11 se signalizační vrstvou 32x3,0mm</t>
  </si>
  <si>
    <t>-773791320</t>
  </si>
  <si>
    <t>6*1,015 'Přepočtené koeficientem množství</t>
  </si>
  <si>
    <t>892233122</t>
  </si>
  <si>
    <t>Proplach a dezinfekce vodovodního potrubí DN od 40 do 70</t>
  </si>
  <si>
    <t>2017642986</t>
  </si>
  <si>
    <t>https://podminky.urs.cz/item/CS_URS_2022_02/892233122</t>
  </si>
  <si>
    <t>899721111</t>
  </si>
  <si>
    <t>Signalizační vodič na potrubí DN do 150 mm</t>
  </si>
  <si>
    <t>1071601932</t>
  </si>
  <si>
    <t>https://podminky.urs.cz/item/CS_URS_2022_02/899721111</t>
  </si>
  <si>
    <t>899722112</t>
  </si>
  <si>
    <t>Krytí potrubí z plastů výstražnou fólií z PVC šířky 25 cm</t>
  </si>
  <si>
    <t>-788673864</t>
  </si>
  <si>
    <t>https://podminky.urs.cz/item/CS_URS_2022_02/899722112</t>
  </si>
  <si>
    <t>998276101</t>
  </si>
  <si>
    <t>Přesun hmot pro trubní vedení hloubené z trub z plastických hmot nebo sklolaminátových pro vodovody nebo kanalizace v otevřeném výkopu dopravní vzdálenost do 15 m</t>
  </si>
  <si>
    <t>-432763179</t>
  </si>
  <si>
    <t>https://podminky.urs.cz/item/CS_URS_2022_02/998276101</t>
  </si>
  <si>
    <t>Práce a dodávky M</t>
  </si>
  <si>
    <t>23-M</t>
  </si>
  <si>
    <t>Montáže potrubí</t>
  </si>
  <si>
    <t>23026000(R)</t>
  </si>
  <si>
    <t>Provedení propoje na stávající vodovod</t>
  </si>
  <si>
    <t>-1247269013</t>
  </si>
  <si>
    <t xml:space="preserve">"provede provozovatel vodovodu"  1</t>
  </si>
  <si>
    <t>Potrubí kanalizace</t>
  </si>
  <si>
    <t>04 - Přípojka splaškové kanalizace</t>
  </si>
  <si>
    <t>132354102</t>
  </si>
  <si>
    <t>Hloubení zapažených rýh šířky do 800 mm strojně s urovnáním dna do předepsaného profilu a spádu v hornině třídy těžitelnosti II skupiny 4 přes 20 do 50 m3</t>
  </si>
  <si>
    <t>1725426521</t>
  </si>
  <si>
    <t>https://podminky.urs.cz/item/CS_URS_2022_02/132354102</t>
  </si>
  <si>
    <t>f01*1*1,5</t>
  </si>
  <si>
    <t>-308750288</t>
  </si>
  <si>
    <t>1499761912</t>
  </si>
  <si>
    <t>-1022718459</t>
  </si>
  <si>
    <t>"na skládku dle dispozic zhotovitele" 7,5-4,5</t>
  </si>
  <si>
    <t>-480540061</t>
  </si>
  <si>
    <t>-1824754778</t>
  </si>
  <si>
    <t>-1270965049</t>
  </si>
  <si>
    <t>f01*1*0,9</t>
  </si>
  <si>
    <t>-1436587558</t>
  </si>
  <si>
    <t>f01*1*0,5</t>
  </si>
  <si>
    <t>1702974021</t>
  </si>
  <si>
    <t>2,5*2 'Přepočtené koeficientem množství</t>
  </si>
  <si>
    <t>-1317674922</t>
  </si>
  <si>
    <t>f01*1*0,1</t>
  </si>
  <si>
    <t>452312131</t>
  </si>
  <si>
    <t>Podkladní a zajišťovací konstrukce z betonu prostého v otevřeném výkopu sedlové lože pod potrubí z betonu tř. C 12/15</t>
  </si>
  <si>
    <t>-541878326</t>
  </si>
  <si>
    <t>https://podminky.urs.cz/item/CS_URS_2022_02/452312131</t>
  </si>
  <si>
    <t>f01*1*0,2</t>
  </si>
  <si>
    <t>452384111</t>
  </si>
  <si>
    <t>Podkladní a vyrovnávací konstrukce z betonu pražce z prostého betonu tř. C 12/15 pod potrubí v otevřeném výkopu, průřezové plochy do 25000 mm2</t>
  </si>
  <si>
    <t>348382217</t>
  </si>
  <si>
    <t>https://podminky.urs.cz/item/CS_URS_2022_02/452384111</t>
  </si>
  <si>
    <t>"podkladní pražce potrubí" 6</t>
  </si>
  <si>
    <t>831312121</t>
  </si>
  <si>
    <t>Montáž potrubí z trub kameninových hrdlových s integrovaným těsněním v otevřeném výkopu ve sklonu do 20 % DN 150</t>
  </si>
  <si>
    <t>-284247776</t>
  </si>
  <si>
    <t>https://podminky.urs.cz/item/CS_URS_2022_02/831312121</t>
  </si>
  <si>
    <t>59710632</t>
  </si>
  <si>
    <t>trouba kameninová glazovaná DN 150 dl 1,00m spojovací systém F</t>
  </si>
  <si>
    <t>-1056479071</t>
  </si>
  <si>
    <t>5*1,015 'Přepočtené koeficientem množství</t>
  </si>
  <si>
    <t>998275101</t>
  </si>
  <si>
    <t>Přesun hmot pro trubní vedení hloubené z trub kameninových pro kanalizace v otevřeném výkopu dopravní vzdálenost do 15 m</t>
  </si>
  <si>
    <t>1072430278</t>
  </si>
  <si>
    <t>https://podminky.urs.cz/item/CS_URS_2022_02/998275101</t>
  </si>
  <si>
    <t>Potrubí hlavní řad DN 250 - dešťová</t>
  </si>
  <si>
    <t>f01_1</t>
  </si>
  <si>
    <t>Stávající asfaltová vozovka - oprava</t>
  </si>
  <si>
    <t>Potrubí hlavní řad DN 300 - dešťová</t>
  </si>
  <si>
    <t>175</t>
  </si>
  <si>
    <t>05 - Dešťová kanalizace vč. retenční nádrže</t>
  </si>
  <si>
    <t>113107162</t>
  </si>
  <si>
    <t>Odstranění podkladů nebo krytů strojně plochy jednotlivě přes 50 m2 do 200 m2 s přemístěním hmot na skládku na vzdálenost do 20 m nebo s naložením na dopravní prostředek z kameniva hrubého drceného, o tl. vrstvy přes 100 do 200 mm</t>
  </si>
  <si>
    <t>-1573372461</t>
  </si>
  <si>
    <t>https://podminky.urs.cz/item/CS_URS_2022_02/113107162</t>
  </si>
  <si>
    <t>20*1,5</t>
  </si>
  <si>
    <t>113107182</t>
  </si>
  <si>
    <t>Odstranění podkladů nebo krytů strojně plochy jednotlivě přes 50 m2 do 200 m2 s přemístěním hmot na skládku na vzdálenost do 20 m nebo s naložením na dopravní prostředek živičných, o tl. vrstvy přes 50 do 100 mm</t>
  </si>
  <si>
    <t>-1217767017</t>
  </si>
  <si>
    <t>https://podminky.urs.cz/item/CS_URS_2022_02/113107182</t>
  </si>
  <si>
    <t>119001405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</si>
  <si>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do 200 mm</t>
  </si>
  <si>
    <t>1089857758</t>
  </si>
  <si>
    <t>https://podminky.urs.cz/item/CS_URS_2022_02/119001405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</si>
  <si>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</si>
  <si>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</si>
  <si>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-1322044734</t>
  </si>
  <si>
    <t>https://podminky.urs.cz/item/CS_URS_2022_02/119001421</t>
  </si>
  <si>
    <t>131251103</t>
  </si>
  <si>
    <t>Hloubení nezapažených jam a zářezů strojně s urovnáním dna do předepsaného profilu a spádu v hornině třídy těžitelnosti I skupiny 3 přes 50 do 100 m3</t>
  </si>
  <si>
    <t>160517351</t>
  </si>
  <si>
    <t>https://podminky.urs.cz/item/CS_URS_2022_02/131251103</t>
  </si>
  <si>
    <t>"výkop retenční nádrže"2*17,5*5,5+2,3*1,4/2*45</t>
  </si>
  <si>
    <t>132354206</t>
  </si>
  <si>
    <t>Hloubení zapažených rýh šířky přes 800 do 2 000 mm strojně s urovnáním dna do předepsaného profilu a spádu v hornině třídy těžitelnosti II skupiny 4 přes 1 000 do 5 000 m3</t>
  </si>
  <si>
    <t>-1962367341</t>
  </si>
  <si>
    <t>https://podminky.urs.cz/item/CS_URS_2022_02/132354206</t>
  </si>
  <si>
    <t>f01*1,4*1,3</t>
  </si>
  <si>
    <t>f02*1,7*1,3</t>
  </si>
  <si>
    <t>"rozšíření pro šachty" 13*2*1,5*0,2*1,7</t>
  </si>
  <si>
    <t>151811131</t>
  </si>
  <si>
    <t>Zřízení pažicích boxů pro pažení a rozepření stěn rýh podzemního vedení hloubka výkopu do 4 m, šířka do 1,2 m</t>
  </si>
  <si>
    <t>-2017103335</t>
  </si>
  <si>
    <t>https://podminky.urs.cz/item/CS_URS_2022_02/151811131</t>
  </si>
  <si>
    <t>f01*2*1,4</t>
  </si>
  <si>
    <t>f02*2*1,7</t>
  </si>
  <si>
    <t>151811231</t>
  </si>
  <si>
    <t>Odstranění pažicích boxů pro pažení a rozepření stěn rýh podzemního vedení hloubka výkopu do 4 m, šířka do 1,2 m</t>
  </si>
  <si>
    <t>-1334790254</t>
  </si>
  <si>
    <t>https://podminky.urs.cz/item/CS_URS_2022_02/151811231</t>
  </si>
  <si>
    <t>-379466898</t>
  </si>
  <si>
    <t>"na skládku dle dispozic zhotovitele" 456,43-255,71</t>
  </si>
  <si>
    <t>"vytlačená kubatura retenční nádrž" 264,95-178,325</t>
  </si>
  <si>
    <t>1656300860</t>
  </si>
  <si>
    <t>287,345*1,8</t>
  </si>
  <si>
    <t>366399894</t>
  </si>
  <si>
    <t>287,345</t>
  </si>
  <si>
    <t>507181416</t>
  </si>
  <si>
    <t>f01*1,3*0,7</t>
  </si>
  <si>
    <t>f02*1,3*1,0</t>
  </si>
  <si>
    <t>174151103</t>
  </si>
  <si>
    <t>Zásyp sypaninou z jakékoliv horniny strojně s uložením výkopku ve vrstvách se zhutněním zářezů se šikmými stěnami pro podzemní vedení a kolem objektů zřízených v těchto zářezech</t>
  </si>
  <si>
    <t>107080744</t>
  </si>
  <si>
    <t>https://podminky.urs.cz/item/CS_URS_2022_02/174151103</t>
  </si>
  <si>
    <t xml:space="preserve">"zásyp retenční nádrže"  264,95-17,5*5,5*0,9</t>
  </si>
  <si>
    <t>-2098794662</t>
  </si>
  <si>
    <t>f01*1,3*0,55-(PI*0,125*0,125*f01)</t>
  </si>
  <si>
    <t>f02*1,3*0,55-(PI*0,150*0,150*f02)</t>
  </si>
  <si>
    <t>1591373282</t>
  </si>
  <si>
    <t>131,672418392483*2 'Přepočtené koeficientem množství</t>
  </si>
  <si>
    <t>211971110</t>
  </si>
  <si>
    <t>Zřízení opláštění výplně z geotextilie odvodňovacích žeber nebo trativodů v rýze nebo zářezu se stěnami šikmými o sklonu do 1:2</t>
  </si>
  <si>
    <t>-1809125219</t>
  </si>
  <si>
    <t>https://podminky.urs.cz/item/CS_URS_2022_02/211971110</t>
  </si>
  <si>
    <t>(2*17,5*5,5+2*5,5*0,9+2*17,5*0,9)</t>
  </si>
  <si>
    <t>69311225</t>
  </si>
  <si>
    <t>geotextilie netkaná separační, ochranná, filtrační, drenážní PES 100g/m2</t>
  </si>
  <si>
    <t>194499143</t>
  </si>
  <si>
    <t>233,9*1,1845 'Přepočtené koeficientem množství</t>
  </si>
  <si>
    <t>359901211</t>
  </si>
  <si>
    <t>Monitoring stok (kamerový systém) jakékoli výšky nová kanalizace</t>
  </si>
  <si>
    <t>1441204321</t>
  </si>
  <si>
    <t>https://podminky.urs.cz/item/CS_URS_2022_02/359901211</t>
  </si>
  <si>
    <t>f01+f02</t>
  </si>
  <si>
    <t>492110834</t>
  </si>
  <si>
    <t>f01*0,15*1,3</t>
  </si>
  <si>
    <t>f02*0,15*1,3</t>
  </si>
  <si>
    <t>-1226146354</t>
  </si>
  <si>
    <t>"vyrovnávací pláň retenční nádrže ŠP 4/8mm, tl. 50mm" 0,05*17,5*5,5</t>
  </si>
  <si>
    <t>564861011</t>
  </si>
  <si>
    <t>Podklad ze štěrkodrti ŠD s rozprostřením a zhutněním plochy jednotlivě do 100 m2, po zhutnění tl. 200 mm</t>
  </si>
  <si>
    <t>-1651600487</t>
  </si>
  <si>
    <t>https://podminky.urs.cz/item/CS_URS_2022_02/564861011</t>
  </si>
  <si>
    <t>564952111</t>
  </si>
  <si>
    <t>Podklad z mechanicky zpevněného kameniva MZK (minerální beton) s rozprostřením a s hutněním, po zhutnění tl. 150 mm</t>
  </si>
  <si>
    <t>-223711822</t>
  </si>
  <si>
    <t>https://podminky.urs.cz/item/CS_URS_2022_02/564952111</t>
  </si>
  <si>
    <t>555313441</t>
  </si>
  <si>
    <t>573111113</t>
  </si>
  <si>
    <t>Postřik infiltrační PI z asfaltu silničního s posypem kamenivem, v množství 1,50 kg/m2</t>
  </si>
  <si>
    <t>1222617488</t>
  </si>
  <si>
    <t>https://podminky.urs.cz/item/CS_URS_2022_02/573111113</t>
  </si>
  <si>
    <t>573231109</t>
  </si>
  <si>
    <t>Postřik spojovací PS bez posypu kamenivem ze silniční emulze, v množství 0,60 kg/m2</t>
  </si>
  <si>
    <t>474449887</t>
  </si>
  <si>
    <t>https://podminky.urs.cz/item/CS_URS_2022_02/573231109</t>
  </si>
  <si>
    <t>577134111</t>
  </si>
  <si>
    <t>Asfaltový beton vrstva obrusná ACO 11 (ABS) s rozprostřením a se zhutněním z nemodifikovaného asfaltu v pruhu šířky do 3 m tř. I, po zhutnění tl. 40 mm</t>
  </si>
  <si>
    <t>-226953172</t>
  </si>
  <si>
    <t>https://podminky.urs.cz/item/CS_URS_2022_02/577134111</t>
  </si>
  <si>
    <t>871360320</t>
  </si>
  <si>
    <t>Montáž kanalizačního potrubí z plastů z polypropylenu PP hladkého plnostěnného SN 12 DN 250</t>
  </si>
  <si>
    <t>-1403658309</t>
  </si>
  <si>
    <t>https://podminky.urs.cz/item/CS_URS_2022_02/871360320</t>
  </si>
  <si>
    <t>28617033</t>
  </si>
  <si>
    <t>trubka kanalizační PP plnostěnná třívrstvá DN 250x3000mm SN12</t>
  </si>
  <si>
    <t>-880591085</t>
  </si>
  <si>
    <t>31*1,015 'Přepočtené koeficientem množství</t>
  </si>
  <si>
    <t>871370320</t>
  </si>
  <si>
    <t>Montáž kanalizačního potrubí z plastů z polypropylenu PP hladkého plnostěnného SN 12 DN 300</t>
  </si>
  <si>
    <t>-699911568</t>
  </si>
  <si>
    <t>https://podminky.urs.cz/item/CS_URS_2022_02/871370320</t>
  </si>
  <si>
    <t>28617034</t>
  </si>
  <si>
    <t>trubka kanalizační PP plnostěnná třívrstvá DN 300x3000mm SN12</t>
  </si>
  <si>
    <t>1827607646</t>
  </si>
  <si>
    <t>175*1,015 'Přepočtené koeficientem množství</t>
  </si>
  <si>
    <t>877360320</t>
  </si>
  <si>
    <t>Montáž tvarovek na kanalizačním plastovém potrubí z polypropylenu PP hladkého plnostěnného odboček DN 250</t>
  </si>
  <si>
    <t>186325850</t>
  </si>
  <si>
    <t>https://podminky.urs.cz/item/CS_URS_2022_02/877360320</t>
  </si>
  <si>
    <t>28617210</t>
  </si>
  <si>
    <t>odbočka kanalizační PP SN16 45° DN 250/150</t>
  </si>
  <si>
    <t>611385916</t>
  </si>
  <si>
    <t>28617338</t>
  </si>
  <si>
    <t>koleno kanalizace PP KG DN 160x45°</t>
  </si>
  <si>
    <t>321776096</t>
  </si>
  <si>
    <t>877370320</t>
  </si>
  <si>
    <t>Montáž tvarovek na kanalizačním plastovém potrubí z polypropylenu PP hladkého plnostěnného odboček DN 300</t>
  </si>
  <si>
    <t>401397614</t>
  </si>
  <si>
    <t>https://podminky.urs.cz/item/CS_URS_2022_02/877370320</t>
  </si>
  <si>
    <t>28617214</t>
  </si>
  <si>
    <t>odbočka kanalizační PP SN16 45° DN 300/150</t>
  </si>
  <si>
    <t>476665461</t>
  </si>
  <si>
    <t>892372111</t>
  </si>
  <si>
    <t>Tlakové zkoušky vodou zabezpečení konců potrubí při tlakových zkouškách DN do 300</t>
  </si>
  <si>
    <t>1097292029</t>
  </si>
  <si>
    <t>https://podminky.urs.cz/item/CS_URS_2022_02/892372111</t>
  </si>
  <si>
    <t>2+2</t>
  </si>
  <si>
    <t>892381111</t>
  </si>
  <si>
    <t>Tlakové zkoušky vodou na potrubí DN 250, 300 nebo 350</t>
  </si>
  <si>
    <t>810053624</t>
  </si>
  <si>
    <t>https://podminky.urs.cz/item/CS_URS_2022_02/892381111</t>
  </si>
  <si>
    <t>894411121</t>
  </si>
  <si>
    <t>Zřízení šachet kanalizačních z betonových dílců výšky vstupu do 1,50 m s obložením dna betonem tř. C 25/30, na potrubí DN přes 200 do 300</t>
  </si>
  <si>
    <t>-267744879</t>
  </si>
  <si>
    <t>https://podminky.urs.cz/item/CS_URS_2022_02/894411121</t>
  </si>
  <si>
    <t>59224064</t>
  </si>
  <si>
    <t>dno betonové šachtové kulaté DN 1000x500, 100x65x15cm</t>
  </si>
  <si>
    <t>-600307411</t>
  </si>
  <si>
    <t>59224065</t>
  </si>
  <si>
    <t>skruž betonová DN 1000x250, 100x25x12cm</t>
  </si>
  <si>
    <t>-1342072406</t>
  </si>
  <si>
    <t>59224067</t>
  </si>
  <si>
    <t>skruž betonová DN 1000x500, 100x50x12cm</t>
  </si>
  <si>
    <t>1077925621</t>
  </si>
  <si>
    <t>59224075</t>
  </si>
  <si>
    <t>deska betonová zákrytová k ukončení šachet 1000/625x200mm</t>
  </si>
  <si>
    <t>421956999</t>
  </si>
  <si>
    <t>59224312</t>
  </si>
  <si>
    <t>kónus šachetní betonový kapsové plastové stupadlo 100x62,5x58cm</t>
  </si>
  <si>
    <t>1402041504</t>
  </si>
  <si>
    <t>59224014</t>
  </si>
  <si>
    <t>prstenec šachtový vyrovnávací betonový 625x100x120mm</t>
  </si>
  <si>
    <t>-2103516138</t>
  </si>
  <si>
    <t>59224013</t>
  </si>
  <si>
    <t>prstenec šachtový vyrovnávací betonový 625x100x100mm</t>
  </si>
  <si>
    <t>-643619784</t>
  </si>
  <si>
    <t>59224012</t>
  </si>
  <si>
    <t>prstenec šachtový vyrovnávací betonový 625x100x80mm</t>
  </si>
  <si>
    <t>-177377631</t>
  </si>
  <si>
    <t>59224011</t>
  </si>
  <si>
    <t>prstenec šachtový vyrovnávací betonový 625x100x60mm</t>
  </si>
  <si>
    <t>687135105</t>
  </si>
  <si>
    <t>59224348</t>
  </si>
  <si>
    <t>těsnění elastomerové pro spojení šachetních dílů DN 1000</t>
  </si>
  <si>
    <t>-1513712459</t>
  </si>
  <si>
    <t>897171113</t>
  </si>
  <si>
    <t>Akumulační boxy z polypropylenu PP pro vsakování dešťových vod pod plochy zatížené osobními automobily o celkovém akumulačním objemu přes 30 do 60 m3</t>
  </si>
  <si>
    <t>-1219744295</t>
  </si>
  <si>
    <t>https://podminky.urs.cz/item/CS_URS_2022_02/897171113</t>
  </si>
  <si>
    <t>897173114</t>
  </si>
  <si>
    <t>Kontrolní šachta integrovaná do akumulačních boxů umístěných pod dopravními plochami zatíženými osobními automobily, výšky přes 1 050 do 1 400 mm</t>
  </si>
  <si>
    <t>-995143800</t>
  </si>
  <si>
    <t>https://podminky.urs.cz/item/CS_URS_2022_02/897173114</t>
  </si>
  <si>
    <t>-695947353</t>
  </si>
  <si>
    <t>55241003</t>
  </si>
  <si>
    <t>poklop kanalizační betonolitinový, rám betonolitinový 160mm, D 400 bez odvětrání</t>
  </si>
  <si>
    <t>1590010583</t>
  </si>
  <si>
    <t>919112221</t>
  </si>
  <si>
    <t>Řezání dilatačních spár v živičném krytu vytvoření komůrky pro těsnící zálivku šířky 15 mm, hloubky 20 mm</t>
  </si>
  <si>
    <t>235477094</t>
  </si>
  <si>
    <t>https://podminky.urs.cz/item/CS_URS_2022_02/919112221</t>
  </si>
  <si>
    <t>"napojení na stáv. vozovku" 2*20</t>
  </si>
  <si>
    <t>1487899194</t>
  </si>
  <si>
    <t>2*20</t>
  </si>
  <si>
    <t>919441211</t>
  </si>
  <si>
    <t>Čelo propustku včetně římsy ze zdiva z lomového kamene, pro propustek z trub DN 300 až 500 mm</t>
  </si>
  <si>
    <t>1070005208</t>
  </si>
  <si>
    <t>https://podminky.urs.cz/item/CS_URS_2022_02/919441211</t>
  </si>
  <si>
    <t>"výustní objekt" 1</t>
  </si>
  <si>
    <t>-1694986021</t>
  </si>
  <si>
    <t xml:space="preserve">"přechod stáv. komunikace"  2*20</t>
  </si>
  <si>
    <t>1893834913</t>
  </si>
  <si>
    <t>"na skládku dle dispozic zhotovitele" 6,6</t>
  </si>
  <si>
    <t>-552794608</t>
  </si>
  <si>
    <t>6,6</t>
  </si>
  <si>
    <t>-1818857806</t>
  </si>
  <si>
    <t>07.1 - V.O. areálu - Přípojka NN pro objekt terminálu</t>
  </si>
  <si>
    <t>Ing. Pecina</t>
  </si>
  <si>
    <t>D1 - Elektromontáže</t>
  </si>
  <si>
    <t xml:space="preserve">    1038-121 - typu PER v pilíři</t>
  </si>
  <si>
    <t xml:space="preserve">    1038-298 - typu PS 100 A</t>
  </si>
  <si>
    <t xml:space="preserve">    7004-9015 - KABEL SILOVÝ,IZOLACE PVC,1kV</t>
  </si>
  <si>
    <t xml:space="preserve">    7004-22125 - MONTÁŽNÍ PÁSKY</t>
  </si>
  <si>
    <t xml:space="preserve">    7004-8067 - KABEL SILOVÝ,IZOLACE PVC S VODIČEM PE</t>
  </si>
  <si>
    <t xml:space="preserve">    7004-10212 - UKONČENÍ Al KABELŮ  DO</t>
  </si>
  <si>
    <t xml:space="preserve">    7004-10001 - UKONČENÍ Cu KABELŮ  DO</t>
  </si>
  <si>
    <t xml:space="preserve">    1244-6 - OCELOVÝ PÁSEK POZINKOVANÝ</t>
  </si>
  <si>
    <t xml:space="preserve">    1244-1 - OCELOVÝ DRÁT POZINKOVANÝ</t>
  </si>
  <si>
    <t xml:space="preserve">    1244-199 - SVORKA HROMOSVODNÍ,UZEMŇOVACÍ</t>
  </si>
  <si>
    <t xml:space="preserve">    9999-1280 - HODINOVE ZUCTOVACI SAZBY</t>
  </si>
  <si>
    <t xml:space="preserve">    9999-1296 - PROVEDENI REVIZNICH ZKOUSEK</t>
  </si>
  <si>
    <t xml:space="preserve">    9999-1297 - DLE CSN 33 2000-6 ed.2</t>
  </si>
  <si>
    <t xml:space="preserve">    D2 - Zpracování dokumentace, tisk</t>
  </si>
  <si>
    <t>D3 - Demontáže</t>
  </si>
  <si>
    <t xml:space="preserve">    7004-9011 - KABEL ZÁVĚSNÝ, IZOLACE PVC</t>
  </si>
  <si>
    <t>D4 - Demontáže - celkem</t>
  </si>
  <si>
    <t>D5 - Elektromontáže - celkem</t>
  </si>
  <si>
    <t>D6 - Zemní práce</t>
  </si>
  <si>
    <t xml:space="preserve">    9999-878 - VYTÝČENÍ TRATI</t>
  </si>
  <si>
    <t xml:space="preserve">    9999-904 - VYTRHÁNÍ DLAŽBY</t>
  </si>
  <si>
    <t xml:space="preserve">    9999-991 - HLOUBENÍ KABELOVÉ RÝHY</t>
  </si>
  <si>
    <t xml:space="preserve">    9999-1067 - ZŘÍZENÍ KABELOVÉHO LOŽE</t>
  </si>
  <si>
    <t xml:space="preserve">    9999-1117 - FOLIE VÝSTRAŽNÁ Z PVC</t>
  </si>
  <si>
    <t xml:space="preserve">    9999-1175 - ZÁHOZ KABELOVÉ RÝHY</t>
  </si>
  <si>
    <t xml:space="preserve">    9999-931 - VÝKOP JÁMY PRO STOŽÁR,BETONOVÝ</t>
  </si>
  <si>
    <t xml:space="preserve">    9999-932 - ZÁKLAD A JINÉ ZAŘÍZENÍ</t>
  </si>
  <si>
    <t xml:space="preserve">    9999-1055 - ZŘÍZENÍ PŘÍLOŽNÉHO PAŽENÍ V KABELOVÉ RÝZE</t>
  </si>
  <si>
    <t xml:space="preserve">    9999-1061 - 0DSTRANĚNÍ PŘÍLOŽNÉHO PAŽENÍ Z KABELOVÉ RÝHY</t>
  </si>
  <si>
    <t xml:space="preserve">    9999-980 - ZÁHOZ JÁMY,UPĚCHOVÁNÍ,ÚPRAVA</t>
  </si>
  <si>
    <t xml:space="preserve">    9999-981 - POVRCHU</t>
  </si>
  <si>
    <t xml:space="preserve">    9999-1137 - KABELOVÝ PROTLAK POD KOMUNIKACÍ</t>
  </si>
  <si>
    <t xml:space="preserve">    9999-1188 - ÚPRAVA POVRCHU</t>
  </si>
  <si>
    <t xml:space="preserve">    9999-1200 - PODKLADOVÁ VRSTVA</t>
  </si>
  <si>
    <t xml:space="preserve">    9999-1204 - ÚPRAVA POVRCHU - POLOŽENÍ DLAŽBY</t>
  </si>
  <si>
    <t xml:space="preserve">    9999-1185 - ODVOZ ZEMINY A SUTI</t>
  </si>
  <si>
    <t>D7 - Zemní práce - celkem</t>
  </si>
  <si>
    <t>1038-121</t>
  </si>
  <si>
    <t>typu PER v pilíři</t>
  </si>
  <si>
    <t>1038-125</t>
  </si>
  <si>
    <t>5220,00 PER 2 v pilíři</t>
  </si>
  <si>
    <t>1038-26</t>
  </si>
  <si>
    <t>8080,00 Základ pilíře</t>
  </si>
  <si>
    <t>1038-298</t>
  </si>
  <si>
    <t>typu PS 100 A</t>
  </si>
  <si>
    <t>1038-299</t>
  </si>
  <si>
    <t>4020,00 PS 100 A venkovní</t>
  </si>
  <si>
    <t>1182-14913</t>
  </si>
  <si>
    <t>PNA000 40A gG Pojistková vložka</t>
  </si>
  <si>
    <t>1123-1208</t>
  </si>
  <si>
    <t>6025 ZN_F TRUBKA OCEL. ZÁVITOVÁ - ŽÁR.POZINK. EN</t>
  </si>
  <si>
    <t>7004-9015</t>
  </si>
  <si>
    <t>KABEL SILOVÝ,IZOLACE PVC,1kV</t>
  </si>
  <si>
    <t>7004-9016</t>
  </si>
  <si>
    <t xml:space="preserve">AYKY-J 4x25  , pevně</t>
  </si>
  <si>
    <t>7004-22125</t>
  </si>
  <si>
    <t>MONTÁŽNÍ PÁSKY</t>
  </si>
  <si>
    <t>7004-22226</t>
  </si>
  <si>
    <t>stahovací ocelové pásky 4,6x700mm</t>
  </si>
  <si>
    <t>7004-8067</t>
  </si>
  <si>
    <t>7004-8077</t>
  </si>
  <si>
    <t>CYKY-J 4x16 , volně</t>
  </si>
  <si>
    <t>7004-10212</t>
  </si>
  <si>
    <t xml:space="preserve">UKONČENÍ Al KABELŮ  DO</t>
  </si>
  <si>
    <t>7004-10214</t>
  </si>
  <si>
    <t>4x25 mm2</t>
  </si>
  <si>
    <t>7004-10001</t>
  </si>
  <si>
    <t xml:space="preserve">UKONČENÍ Cu KABELŮ  DO</t>
  </si>
  <si>
    <t>7004-10003</t>
  </si>
  <si>
    <t>1244-6</t>
  </si>
  <si>
    <t>Páska 30x4 páska 30x4 (0,95 kg/m), volně</t>
  </si>
  <si>
    <t>1244-1</t>
  </si>
  <si>
    <t>OCELOVÝ DRÁT POZINKOVANÝ</t>
  </si>
  <si>
    <t>Drát 10 drát o 10mm(0,62kg/m), volně</t>
  </si>
  <si>
    <t>1244-199</t>
  </si>
  <si>
    <t>1244-239</t>
  </si>
  <si>
    <t>SR 3a svorka páska-drát</t>
  </si>
  <si>
    <t>1244-88</t>
  </si>
  <si>
    <t>SR 2a svorka páska-páska M6</t>
  </si>
  <si>
    <t>9999-1280</t>
  </si>
  <si>
    <t>HODINOVE ZUCTOVACI SAZBY</t>
  </si>
  <si>
    <t>9999-1288</t>
  </si>
  <si>
    <t>Připojení nového rozvodu na stávající, kompletace</t>
  </si>
  <si>
    <t>9999-1296</t>
  </si>
  <si>
    <t>PROVEDENI REVIZNICH ZKOUSEK</t>
  </si>
  <si>
    <t>9999-1297</t>
  </si>
  <si>
    <t>DLE CSN 33 2000-6 ed.2</t>
  </si>
  <si>
    <t>9999-1298</t>
  </si>
  <si>
    <t>Výchozí revize včetně vypracování revizní zprávy, ostatní zkoušky</t>
  </si>
  <si>
    <t>Zpracování dokumentace, tisk</t>
  </si>
  <si>
    <t>9999-1298.1</t>
  </si>
  <si>
    <t>geodetické zaměření skut- provedení - intravilán</t>
  </si>
  <si>
    <t>km</t>
  </si>
  <si>
    <t>9999-1298.2</t>
  </si>
  <si>
    <t>mapování - doplnění digit. mapy - intravilán</t>
  </si>
  <si>
    <t>Demontáže</t>
  </si>
  <si>
    <t>7004-9011</t>
  </si>
  <si>
    <t>KABEL ZÁVĚSNÝ, IZOLACE PVC</t>
  </si>
  <si>
    <t>7004-9013</t>
  </si>
  <si>
    <t xml:space="preserve">AYKYZ-J 4x25  , volně, včetně odborné likvidace</t>
  </si>
  <si>
    <t>1038-299.1</t>
  </si>
  <si>
    <t>Pojistková skříň venkovní, stožárová, včetně odborné likvidace</t>
  </si>
  <si>
    <t>Demontáže - celkem</t>
  </si>
  <si>
    <t>Elektromontáže - celkem</t>
  </si>
  <si>
    <t>9999-878</t>
  </si>
  <si>
    <t>VYTÝČENÍ TRATI</t>
  </si>
  <si>
    <t>9999-890</t>
  </si>
  <si>
    <t>Kabelové vedení v zastaveném prostoru</t>
  </si>
  <si>
    <t>9999-904</t>
  </si>
  <si>
    <t>VYTRHÁNÍ DLAŽBY</t>
  </si>
  <si>
    <t>9999-906</t>
  </si>
  <si>
    <t>zámková dlažba,spáry nezalité</t>
  </si>
  <si>
    <t>9999-991</t>
  </si>
  <si>
    <t>HLOUBENÍ KABELOVÉ RÝHY</t>
  </si>
  <si>
    <t>9999-1002</t>
  </si>
  <si>
    <t>Zemina třídy 4, šíře 350mm,hloubka 800mm</t>
  </si>
  <si>
    <t>9999-1067</t>
  </si>
  <si>
    <t>ZŘÍZENÍ KABELOVÉHO LOŽE</t>
  </si>
  <si>
    <t>9999-1073</t>
  </si>
  <si>
    <t>Z kopaného písku, bez zakrytí, šíře do 65cm,tloušťka 10cm</t>
  </si>
  <si>
    <t>9999-1117</t>
  </si>
  <si>
    <t>FOLIE VÝSTRAŽNÁ Z PVC</t>
  </si>
  <si>
    <t>9999-1119</t>
  </si>
  <si>
    <t>Šířka 33cm</t>
  </si>
  <si>
    <t>9999-1175</t>
  </si>
  <si>
    <t>ZÁHOZ KABELOVÉ RÝHY</t>
  </si>
  <si>
    <t>9999-1182</t>
  </si>
  <si>
    <t>9999-931</t>
  </si>
  <si>
    <t>VÝKOP JÁMY PRO STOŽÁR,BETONOVÝ</t>
  </si>
  <si>
    <t>9999-932</t>
  </si>
  <si>
    <t>ZÁKLAD A JINÉ ZAŘÍZENÍ</t>
  </si>
  <si>
    <t>9999-935</t>
  </si>
  <si>
    <t>Zemina třídy 5,ručně</t>
  </si>
  <si>
    <t>9999-1055</t>
  </si>
  <si>
    <t>ZŘÍZENÍ PŘÍLOŽNÉHO PAŽENÍ V KABELOVÉ RÝZE</t>
  </si>
  <si>
    <t>9999-1059</t>
  </si>
  <si>
    <t>Šíře do 200cm,hloubka do 2m</t>
  </si>
  <si>
    <t>9999-1061</t>
  </si>
  <si>
    <t>0DSTRANĚNÍ PŘÍLOŽNÉHO PAŽENÍ Z KABELOVÉ RÝHY</t>
  </si>
  <si>
    <t>9999-1065</t>
  </si>
  <si>
    <t>9999-980</t>
  </si>
  <si>
    <t>ZÁHOZ JÁMY,UPĚCHOVÁNÍ,ÚPRAVA</t>
  </si>
  <si>
    <t>9999-981</t>
  </si>
  <si>
    <t>POVRCHU</t>
  </si>
  <si>
    <t>9999-984</t>
  </si>
  <si>
    <t>V zemine třídy 5-7</t>
  </si>
  <si>
    <t>9999-1137</t>
  </si>
  <si>
    <t>KABELOVÝ PROTLAK POD KOMUNIKACÍ</t>
  </si>
  <si>
    <t>9999-1139</t>
  </si>
  <si>
    <t>trubka PVC110, tuhá, určená k protlačování</t>
  </si>
  <si>
    <t>9999-1188</t>
  </si>
  <si>
    <t>ÚPRAVA POVRCHU</t>
  </si>
  <si>
    <t>9999-1196</t>
  </si>
  <si>
    <t>Provizorní úprava terénu v zemina třídy 4</t>
  </si>
  <si>
    <t>9999-1200</t>
  </si>
  <si>
    <t>PODKLADOVÁ VRSTVA</t>
  </si>
  <si>
    <t>9999-1202</t>
  </si>
  <si>
    <t>Ze šterkodrti fr. 0-32</t>
  </si>
  <si>
    <t>9999-1204</t>
  </si>
  <si>
    <t>ÚPRAVA POVRCHU - POLOŽENÍ DLAŽBY</t>
  </si>
  <si>
    <t>9999-1206</t>
  </si>
  <si>
    <t>dlažba zámková, kladení do drtě, 30% nové dlažby</t>
  </si>
  <si>
    <t>9999-1185</t>
  </si>
  <si>
    <t>ODVOZ ZEMINY A SUTI</t>
  </si>
  <si>
    <t>9999-1186</t>
  </si>
  <si>
    <t>na skládku včetně poplatku za uložení</t>
  </si>
  <si>
    <t>Zemní práce - celkem</t>
  </si>
  <si>
    <t>07.2 - V.O. areálu - Veřejné osvětlení</t>
  </si>
  <si>
    <t xml:space="preserve">    7004-10001 - UKONČENÍ Cu KABELŮ DO</t>
  </si>
  <si>
    <t xml:space="preserve">    1201-38 - SPOJKA 1kV PRO KABELY</t>
  </si>
  <si>
    <t xml:space="preserve">    1201-39 - S PLASTOVOU IZOLACÍ </t>
  </si>
  <si>
    <t xml:space="preserve">    1123-0001 - CHRÁNIČKY</t>
  </si>
  <si>
    <t xml:space="preserve">    1157-3305 - SVÍTIDLO VENKOVNÍHO OSVĚTLENÍ</t>
  </si>
  <si>
    <t xml:space="preserve">    1261-61 - STOŽÁR VO ŽÁROVĚ ZINKOVANÝ</t>
  </si>
  <si>
    <t xml:space="preserve">    1016-714 - Výložník </t>
  </si>
  <si>
    <t xml:space="preserve">    1201-83 - STOŽÁROVÁ SVORKOVNICE</t>
  </si>
  <si>
    <t xml:space="preserve">    1157-3105 - OSVĚTLOVACÍ BOD VENKOVNÍHO OSVĚTLENÍ</t>
  </si>
  <si>
    <t xml:space="preserve">    1059-1 - POJISTKA</t>
  </si>
  <si>
    <t xml:space="preserve">    9999-838 - MONTÁŽNÍ PRÁCE</t>
  </si>
  <si>
    <t xml:space="preserve">    1124-1 - VODIČ JEDNOŽILOVÝ, IZOLACE PVC</t>
  </si>
  <si>
    <t xml:space="preserve">    9999-1294 - POJÍZDNÁ STAVEBNÍ TECHNIKA</t>
  </si>
  <si>
    <t xml:space="preserve">    9999-1280 - MONTÁŽE</t>
  </si>
  <si>
    <t xml:space="preserve">    9999-1297 - DLE CSN 33 2000-6</t>
  </si>
  <si>
    <t>D3 - Elektromontáže - celkem</t>
  </si>
  <si>
    <t>D4 - Zemní práce</t>
  </si>
  <si>
    <t xml:space="preserve">    9999-941 - JÁMA PRO STOŽÁRY VER.OSVĚTLENÍ</t>
  </si>
  <si>
    <t xml:space="preserve">    9999-942 - O OBJEMU DO 2 m3</t>
  </si>
  <si>
    <t xml:space="preserve">    9999-973 - POUZDROVÝ ZÁKL.PRO STOŽ.VENK.</t>
  </si>
  <si>
    <t xml:space="preserve">    9999-974 - OSVĚTLENÍ V OSE TRASY KABELU</t>
  </si>
  <si>
    <t xml:space="preserve">    9999-960 - ZÁKLAD Z PROSTÉHO BETONU</t>
  </si>
  <si>
    <t xml:space="preserve">    9999-1185 - ODVOZ ZEMINY</t>
  </si>
  <si>
    <t>D5 - Zemní práce - celkem</t>
  </si>
  <si>
    <t>7004-8076</t>
  </si>
  <si>
    <t>CYKY-J 4x10 , volně</t>
  </si>
  <si>
    <t>CYKY-J 3x1.5 mm2 , volně</t>
  </si>
  <si>
    <t>UKONČENÍ Cu KABELŮ DO</t>
  </si>
  <si>
    <t>7004-10002</t>
  </si>
  <si>
    <t>4x10 mm2</t>
  </si>
  <si>
    <t>1201-38</t>
  </si>
  <si>
    <t>SPOJKA 1kV PRO KABELY</t>
  </si>
  <si>
    <t>1201-39</t>
  </si>
  <si>
    <t xml:space="preserve">S PLASTOVOU IZOLACÍ </t>
  </si>
  <si>
    <t>1201-41</t>
  </si>
  <si>
    <t xml:space="preserve">SMOE81512-CEE05  6-25mm2</t>
  </si>
  <si>
    <t>1123-0001</t>
  </si>
  <si>
    <t>CHRÁNIČKY</t>
  </si>
  <si>
    <t>1123-7102</t>
  </si>
  <si>
    <t>KF 09063_AA TRUBKA DVOUPL. KOPOFLEX</t>
  </si>
  <si>
    <t>1123-7122</t>
  </si>
  <si>
    <t>KF 09110_AA TRUBKA DVOUPL. KOPOFLEX</t>
  </si>
  <si>
    <t>1157-3305</t>
  </si>
  <si>
    <t>SVÍTIDLO VENKOVNÍHO OSVĚTLENÍ</t>
  </si>
  <si>
    <t>1261-84</t>
  </si>
  <si>
    <t>BGP713 T25 1 xLED-HB 600-11200 lm-4S/727 DX10</t>
  </si>
  <si>
    <t>1261-85</t>
  </si>
  <si>
    <t>Modrá špice - LED</t>
  </si>
  <si>
    <t>1261-84.1</t>
  </si>
  <si>
    <t>Přechodové svítidlo Svítidlo přechodové- asymetrické- LED - BGP75W, 5000lm, IP66</t>
  </si>
  <si>
    <t>1157-477</t>
  </si>
  <si>
    <t>recyklační poplatek</t>
  </si>
  <si>
    <t>1261-61</t>
  </si>
  <si>
    <t>STOŽÁR VO ŽÁROVĚ ZINKOVANÝ</t>
  </si>
  <si>
    <t>1016-190</t>
  </si>
  <si>
    <t>sloup - vzor Žirovnice dle PD</t>
  </si>
  <si>
    <t>1261-64</t>
  </si>
  <si>
    <t>Stožár vetknutý, silniční - přechodový, zesílený kruhového průřezu, pro kolmý výložník, 6m nad terén, 1,5m zapuštěný pod terén, zemní část opatřená plastovým potahem, nadzemní část opatřena reflexními polepy, nátěr šedé barvy DB 702S</t>
  </si>
  <si>
    <t>1016-714</t>
  </si>
  <si>
    <t xml:space="preserve">Výložník </t>
  </si>
  <si>
    <t>1261-77</t>
  </si>
  <si>
    <t>trubkový výložník, l= do 3,5m, reflexní polepy, žárově zinkovaný, doměření na místě</t>
  </si>
  <si>
    <t>1201-83</t>
  </si>
  <si>
    <t>STOŽÁROVÁ SVORKOVNICE</t>
  </si>
  <si>
    <t>1042-546</t>
  </si>
  <si>
    <t>Stožárová výzbroj pro dva kabely 4x16, s jednou pojistkou</t>
  </si>
  <si>
    <t>1201-88</t>
  </si>
  <si>
    <t>Stožárová výzbroj pro dva kabely do 4x16mm2, dvoupojistková</t>
  </si>
  <si>
    <t>1042-554</t>
  </si>
  <si>
    <t>Stožárová výzbroj pro tři kabely 4x16, dvoupojistková</t>
  </si>
  <si>
    <t>1157-3105</t>
  </si>
  <si>
    <t>OSVĚTLOVACÍ BOD VENKOVNÍHO OSVĚTLENÍ</t>
  </si>
  <si>
    <t>1157-3101</t>
  </si>
  <si>
    <t>Stávající kompletní stožár se svítidlem, špicí a svorkovnicí - demontáž, repase a opětovná montáž</t>
  </si>
  <si>
    <t>1059-1</t>
  </si>
  <si>
    <t>POJISTKA</t>
  </si>
  <si>
    <t>1059-3</t>
  </si>
  <si>
    <t>trubičková 6A,char.normální</t>
  </si>
  <si>
    <t>1127-162</t>
  </si>
  <si>
    <t>SP01 připojovací</t>
  </si>
  <si>
    <t>9999-838</t>
  </si>
  <si>
    <t>9999-839</t>
  </si>
  <si>
    <t>Štítek pro označení svodu</t>
  </si>
  <si>
    <t>1124-1</t>
  </si>
  <si>
    <t>VODIČ JEDNOŽILOVÝ, IZOLACE PVC</t>
  </si>
  <si>
    <t xml:space="preserve">H07V-U 6   mm2 , volně</t>
  </si>
  <si>
    <t>9999-1294</t>
  </si>
  <si>
    <t>POJÍZDNÁ STAVEBNÍ TECHNIKA</t>
  </si>
  <si>
    <t>9999-1295</t>
  </si>
  <si>
    <t>jeřáb - montáž stožáru - 2h/ks</t>
  </si>
  <si>
    <t>9999-1295.1</t>
  </si>
  <si>
    <t>přesun jeřábu</t>
  </si>
  <si>
    <t>9999-1295.2</t>
  </si>
  <si>
    <t>vysokozdvižná plošina - montáž výložníku a svítidla na výložník - 2h/ks</t>
  </si>
  <si>
    <t>9999-1295.3</t>
  </si>
  <si>
    <t>přesun vysokozdvižné plošiny</t>
  </si>
  <si>
    <t>MONTÁŽE</t>
  </si>
  <si>
    <t>9999-1291</t>
  </si>
  <si>
    <t>Vyhledání stávajících rozvodů, připojení na stávající rozvody</t>
  </si>
  <si>
    <t>Zkusebni provoz - provozní zkouška osvětlení po kompletaci, měření osvětlení, protokol o měření</t>
  </si>
  <si>
    <t>DLE CSN 33 2000-6</t>
  </si>
  <si>
    <t>Revizni technik - výchozí revize, vypracování revizní zprávy</t>
  </si>
  <si>
    <t>Poznámka k položce:_x000d_
Podružný materiál</t>
  </si>
  <si>
    <t>9999-1298.3</t>
  </si>
  <si>
    <t>-2113220550</t>
  </si>
  <si>
    <t>9999-941</t>
  </si>
  <si>
    <t>JÁMA PRO STOŽÁRY VER.OSVĚTLENÍ</t>
  </si>
  <si>
    <t>9999-942</t>
  </si>
  <si>
    <t>O OBJEMU DO 2 m3</t>
  </si>
  <si>
    <t>9999-946</t>
  </si>
  <si>
    <t>Zemina třídy 4,ručně</t>
  </si>
  <si>
    <t>9999-973</t>
  </si>
  <si>
    <t>POUZDROVÝ ZÁKL.PRO STOŽ.VENK.</t>
  </si>
  <si>
    <t>9999-974</t>
  </si>
  <si>
    <t>OSVĚTLENÍ V OSE TRASY KABELU</t>
  </si>
  <si>
    <t>9999-976</t>
  </si>
  <si>
    <t>D 300x1500 mm</t>
  </si>
  <si>
    <t>9999-960</t>
  </si>
  <si>
    <t>ZÁKLAD Z PROSTÉHO BETONU</t>
  </si>
  <si>
    <t>9999-961</t>
  </si>
  <si>
    <t>Do rostlé zeminy bez bednění</t>
  </si>
  <si>
    <t>9999-961.1</t>
  </si>
  <si>
    <t>prefabrikovaný základ pro patkový stožár VO</t>
  </si>
  <si>
    <t>9999-983</t>
  </si>
  <si>
    <t>V zemine třídy 3-4</t>
  </si>
  <si>
    <t>9999-1005</t>
  </si>
  <si>
    <t>Zemina třídy 5, Šíře 500mm,hloubka 1300mm</t>
  </si>
  <si>
    <t>9999-1069</t>
  </si>
  <si>
    <t>Z prosáté zeminy, bez zakrytí, šíře do 65cm,tloušťka 10cm</t>
  </si>
  <si>
    <t>9999-1184</t>
  </si>
  <si>
    <t>Zemina třídy 5, šíře 500mm,hloubka 1300mm</t>
  </si>
  <si>
    <t>ODVOZ ZEMINY</t>
  </si>
  <si>
    <t>odvoz zeminy a suti na skládku, včetně poplatku za uložení</t>
  </si>
  <si>
    <t>SEZNAM FIGUR</t>
  </si>
  <si>
    <t>Výměra</t>
  </si>
  <si>
    <t xml:space="preserve"> A/ 01.1.4.1</t>
  </si>
  <si>
    <t>2,0*1,1</t>
  </si>
  <si>
    <t>Použití figury:</t>
  </si>
  <si>
    <t>Hloubení zapažených rýh š do 2000 mm v hornině třídy těžitelnosti I skupiny 3 objem do 20 m3</t>
  </si>
  <si>
    <t>Vodorovné přemístění výkopku/sypaniny z horniny třídy těžitelnosti I skupiny 1 až 3</t>
  </si>
  <si>
    <t>Zásyp jam, šachet rýh nebo kolem objektů sypaninou se zhutněním</t>
  </si>
  <si>
    <t>Obsypání potrubí strojně sypaninou bez prohození, uloženou do 3 m</t>
  </si>
  <si>
    <t>Lože pod potrubí otevřený výkop z kameniva drobného těženého</t>
  </si>
  <si>
    <t xml:space="preserve"> B/ 02</t>
  </si>
  <si>
    <t>Odkopávky a prokopávky nezapažené pro silnice a dálnice v hornině třídy těžitelnosti II objem do 5000 m3 strojně</t>
  </si>
  <si>
    <t>Odkopávky a prokopávky zapažené pro silnice a dálnice v hornině třídy těžitelnosti II objem do 500 m3 strojně</t>
  </si>
  <si>
    <t>Úprava pláně v hornině třídy těžitelnosti II skupiny 4 se zhutněním ručně</t>
  </si>
  <si>
    <t>Zřízení vrstvy z geotextilie v rovině nebo ve sklonu do 1:5 š do 6 m</t>
  </si>
  <si>
    <t>Podklad nebo podsyp ze štěrkopísku ŠP plochy přes 100 m2 tl 250 mm</t>
  </si>
  <si>
    <t>Podklad z kameniva hrubého drceného vel. 63-125 mm tl 300 mm</t>
  </si>
  <si>
    <t>Podklad ze směsi stmelené cementem SC C 8/10 (KSC I) tl 150 mm</t>
  </si>
  <si>
    <t>Kladení dlažby z kostek drobných z kamene do lože z kameniva těženého tl 50 mm</t>
  </si>
  <si>
    <t>Geomříž pro stabilizaci podkladu tuhá dvouosá z PP podélná pevnost v tahu do 40 kN/m</t>
  </si>
  <si>
    <t>Podklad ze štěrkodrtě ŠD plochy přes 100 m2 tl 180 mm</t>
  </si>
  <si>
    <t>Podklad z mechanicky zpevněného kameniva MZK tl 200 mm</t>
  </si>
  <si>
    <t>Asfaltový beton vrstva podkladní ACP 16 (obalované kamenivo OKS) tl 70 mm š přes 3 m</t>
  </si>
  <si>
    <t>Postřik živičný infiltrační s posypem z asfaltu množství 0,60 kg/m2</t>
  </si>
  <si>
    <t>Postřik živičný spojovací ze silniční emulze v množství 0,40 kg/m2</t>
  </si>
  <si>
    <t>Asfaltový beton vrstva obrusná ACO 11 (ABS) tř. I tl 50 mm š přes 3 m z nemodifikovaného asfaltu</t>
  </si>
  <si>
    <t>Asfaltový beton vrstva ložní ACL 22 (ABVH) tl 60 mm š přes 3 m z nemodifikovaného asfaltu</t>
  </si>
  <si>
    <t>Podklad ze štěrkodrtě ŠD plochy přes 100 m2 tl 150 mm</t>
  </si>
  <si>
    <t>Podklad ze štěrkodrtě ŠD plochy přes 100 m2 tl 200 mm</t>
  </si>
  <si>
    <t>Asfaltový beton vrstva obrusná ACO 11 (ABS) tř. I tl 40 mm š přes 3 m z nemodifikovaného asfaltu</t>
  </si>
  <si>
    <t>Kladení zámkové dlažby pozemních komunikací strojně tl 80 mm pl přes 300 m2</t>
  </si>
  <si>
    <t>Kladení zámkové dlažby komunikací pro pěší strojně tl 60 mm pl přes 300 m2</t>
  </si>
  <si>
    <t>Vodorovné přemístění přes 4 000 do 5000 m výkopku/sypaniny z horniny třídy těžitelnosti I skupiny 1 až 3</t>
  </si>
  <si>
    <t>Nakládání výkopku z hornin třídy těžitelnosti I skupiny 1 až 3 do 100 m3</t>
  </si>
  <si>
    <t>Uložení sypaniny z hornin nesoudržných sypkých do násypů zhutněných strojně</t>
  </si>
  <si>
    <t>Rozprostření ornice tl vrstvy do 200 mm pl přes 100 do 500 m2 v rovině nebo ve svahu do 1:5 strojně</t>
  </si>
  <si>
    <t>2+1+2,5+7+4+7+13+5+12+5+11+7</t>
  </si>
  <si>
    <t>Hloubení rýh zapažených š do 800 mm v hornině třídy těžitelnosti II skupiny 4 objem do 100 m3 strojně</t>
  </si>
  <si>
    <t>Zásyp jam, šachet a rýh do 30 m3 sypaninou se zhutněním při překopech inženýrských sítí</t>
  </si>
  <si>
    <t>Montáž kanalizačního potrubí hladkého plnostěnného SN 12 z polypropylenu DN 200</t>
  </si>
  <si>
    <t xml:space="preserve"> B/ 03</t>
  </si>
  <si>
    <t>Hloubení rýh nezapažených š do 800 mm v hornině třídy těžitelnosti II skupiny 4 objem do 20 m3 strojně</t>
  </si>
  <si>
    <t>Zřízení příložného pažení a rozepření stěn rýh do 20 m2 hl do 2 m při překopech inženýrských sítí</t>
  </si>
  <si>
    <t>Montáž potrubí z PE100 SDR 11 otevřený výkop svařovaných elektrotvarovkou D 32 x 3,0 mm</t>
  </si>
  <si>
    <t>Signalizační vodič DN do 150 mm na potrubí</t>
  </si>
  <si>
    <t>Krytí potrubí z plastů výstražnou fólií z PVC 25 cm</t>
  </si>
  <si>
    <t xml:space="preserve"> B/ 04</t>
  </si>
  <si>
    <t>Hloubení rýh zapažených š do 800 mm v hornině třídy těžitelnosti II skupiny 4 objem do 50 m3 strojně</t>
  </si>
  <si>
    <t>Sedlové lože z betonu prostého tř. C 12/15 otevřený výkop</t>
  </si>
  <si>
    <t>Montáž potrubí z trub kameninových hrdlových s integrovaným těsněním výkop sklon do 20 % DN 150</t>
  </si>
  <si>
    <t xml:space="preserve"> B/ 05</t>
  </si>
  <si>
    <t>Hloubení zapažených rýh š do 2000 mm v hornině třídy těžitelnosti II skupiny 4 objem do 5000 m3</t>
  </si>
  <si>
    <t>Osazení pažicího boxu hl výkopu do 4 m š do 1,2 m</t>
  </si>
  <si>
    <t>Odstranění pažicího boxu hl výkopu do 4 m š do 1,2 m</t>
  </si>
  <si>
    <t>Monitoring stoky jakékoli výšky na nové kanalizaci</t>
  </si>
  <si>
    <t>Montáž kanalizačního potrubí hladkého plnostěnného SN 12 z polypropylenu DN 250</t>
  </si>
  <si>
    <t>Tlaková zkouška vodou potrubí DN 250, DN 300 nebo 350</t>
  </si>
  <si>
    <t>Podklad ze štěrkodrtě ŠD plochy do 100 m2 tl 200 mm</t>
  </si>
  <si>
    <t>Podklad z mechanicky zpevněného kameniva MZK tl 150 mm</t>
  </si>
  <si>
    <t>Postřik živičný infiltrační s posypem z asfaltu množství 1,5 kg/m2</t>
  </si>
  <si>
    <t>Postřik živičný spojovací ze silniční emulze v množství 0,60 kg/m2</t>
  </si>
  <si>
    <t>Asfaltový beton vrstva obrusná ACO 11 (ABS) tř. I tl 40 mm š do 3 m z nemodifikovaného asfaltu</t>
  </si>
  <si>
    <t>Montáž kanalizačního potrubí hladkého plnostěnného SN 12 z polypropylenu DN 300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</si>
</sst>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000000"/>
      <name val="Arial CE"/>
    </font>
    <font>
      <i/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33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9" fillId="0" borderId="22" xfId="0" applyFont="1" applyBorder="1" applyAlignment="1" applyProtection="1">
      <alignment horizontal="center" vertical="center"/>
    </xf>
    <xf numFmtId="49" fontId="39" fillId="0" borderId="22" xfId="0" applyNumberFormat="1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center" vertical="center" wrapText="1"/>
    </xf>
    <xf numFmtId="167" fontId="39" fillId="0" borderId="22" xfId="0" applyNumberFormat="1" applyFont="1" applyBorder="1" applyAlignment="1" applyProtection="1">
      <alignment vertical="center"/>
    </xf>
    <xf numFmtId="4" fontId="39" fillId="2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</xf>
    <xf numFmtId="0" fontId="40" fillId="0" borderId="3" xfId="0" applyFont="1" applyBorder="1" applyAlignment="1">
      <alignment vertical="center"/>
    </xf>
    <xf numFmtId="0" fontId="39" fillId="2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41" fillId="0" borderId="0" xfId="0" applyFont="1" applyAlignment="1">
      <alignment horizontal="left" vertical="center"/>
    </xf>
    <xf numFmtId="0" fontId="42" fillId="0" borderId="0" xfId="0" applyFont="1" applyAlignment="1" applyProtection="1">
      <alignment vertical="center" wrapText="1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8" fillId="0" borderId="19" xfId="0" applyFont="1" applyBorder="1" applyAlignment="1" applyProtection="1"/>
    <xf numFmtId="0" fontId="8" fillId="0" borderId="20" xfId="0" applyFont="1" applyBorder="1" applyAlignment="1" applyProtection="1"/>
    <xf numFmtId="166" fontId="8" fillId="0" borderId="20" xfId="0" applyNumberFormat="1" applyFont="1" applyBorder="1" applyAlignment="1" applyProtection="1"/>
    <xf numFmtId="166" fontId="8" fillId="0" borderId="21" xfId="0" applyNumberFormat="1" applyFont="1" applyBorder="1" applyAlignment="1" applyProtection="1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3" fillId="0" borderId="16" xfId="0" applyFont="1" applyBorder="1" applyAlignment="1">
      <alignment horizontal="left" vertical="center" wrapText="1"/>
    </xf>
    <xf numFmtId="0" fontId="43" fillId="0" borderId="22" xfId="0" applyFont="1" applyBorder="1" applyAlignment="1">
      <alignment horizontal="left" vertical="center" wrapText="1"/>
    </xf>
    <xf numFmtId="0" fontId="43" fillId="0" borderId="22" xfId="0" applyFont="1" applyBorder="1" applyAlignment="1">
      <alignment horizontal="left" vertical="center"/>
    </xf>
    <xf numFmtId="167" fontId="43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styles" Target="styles.xml" /><Relationship Id="rId15" Type="http://schemas.openxmlformats.org/officeDocument/2006/relationships/theme" Target="theme/theme1.xml" /><Relationship Id="rId16" Type="http://schemas.openxmlformats.org/officeDocument/2006/relationships/calcChain" Target="calcChain.xml" /><Relationship Id="rId1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13107162" TargetMode="External" /><Relationship Id="rId2" Type="http://schemas.openxmlformats.org/officeDocument/2006/relationships/hyperlink" Target="https://podminky.urs.cz/item/CS_URS_2022_02/113107182" TargetMode="External" /><Relationship Id="rId3" Type="http://schemas.openxmlformats.org/officeDocument/2006/relationships/hyperlink" Target="https://podminky.urs.cz/item/CS_URS_2022_02/119001405" TargetMode="External" /><Relationship Id="rId4" Type="http://schemas.openxmlformats.org/officeDocument/2006/relationships/hyperlink" Target="https://podminky.urs.cz/item/CS_URS_2022_02/119001421" TargetMode="External" /><Relationship Id="rId5" Type="http://schemas.openxmlformats.org/officeDocument/2006/relationships/hyperlink" Target="https://podminky.urs.cz/item/CS_URS_2022_02/131251103" TargetMode="External" /><Relationship Id="rId6" Type="http://schemas.openxmlformats.org/officeDocument/2006/relationships/hyperlink" Target="https://podminky.urs.cz/item/CS_URS_2022_02/132354206" TargetMode="External" /><Relationship Id="rId7" Type="http://schemas.openxmlformats.org/officeDocument/2006/relationships/hyperlink" Target="https://podminky.urs.cz/item/CS_URS_2022_02/151811131" TargetMode="External" /><Relationship Id="rId8" Type="http://schemas.openxmlformats.org/officeDocument/2006/relationships/hyperlink" Target="https://podminky.urs.cz/item/CS_URS_2022_02/151811231" TargetMode="External" /><Relationship Id="rId9" Type="http://schemas.openxmlformats.org/officeDocument/2006/relationships/hyperlink" Target="https://podminky.urs.cz/item/CS_URS_2022_02/171201231" TargetMode="External" /><Relationship Id="rId10" Type="http://schemas.openxmlformats.org/officeDocument/2006/relationships/hyperlink" Target="https://podminky.urs.cz/item/CS_URS_2022_02/171251201" TargetMode="External" /><Relationship Id="rId11" Type="http://schemas.openxmlformats.org/officeDocument/2006/relationships/hyperlink" Target="https://podminky.urs.cz/item/CS_URS_2022_02/174151101" TargetMode="External" /><Relationship Id="rId12" Type="http://schemas.openxmlformats.org/officeDocument/2006/relationships/hyperlink" Target="https://podminky.urs.cz/item/CS_URS_2022_02/174151103" TargetMode="External" /><Relationship Id="rId13" Type="http://schemas.openxmlformats.org/officeDocument/2006/relationships/hyperlink" Target="https://podminky.urs.cz/item/CS_URS_2022_02/175151101" TargetMode="External" /><Relationship Id="rId14" Type="http://schemas.openxmlformats.org/officeDocument/2006/relationships/hyperlink" Target="https://podminky.urs.cz/item/CS_URS_2022_02/211971110" TargetMode="External" /><Relationship Id="rId15" Type="http://schemas.openxmlformats.org/officeDocument/2006/relationships/hyperlink" Target="https://podminky.urs.cz/item/CS_URS_2022_02/359901211" TargetMode="External" /><Relationship Id="rId16" Type="http://schemas.openxmlformats.org/officeDocument/2006/relationships/hyperlink" Target="https://podminky.urs.cz/item/CS_URS_2022_02/451572111" TargetMode="External" /><Relationship Id="rId17" Type="http://schemas.openxmlformats.org/officeDocument/2006/relationships/hyperlink" Target="https://podminky.urs.cz/item/CS_URS_2022_02/451573111" TargetMode="External" /><Relationship Id="rId18" Type="http://schemas.openxmlformats.org/officeDocument/2006/relationships/hyperlink" Target="https://podminky.urs.cz/item/CS_URS_2022_02/564861011" TargetMode="External" /><Relationship Id="rId19" Type="http://schemas.openxmlformats.org/officeDocument/2006/relationships/hyperlink" Target="https://podminky.urs.cz/item/CS_URS_2022_02/564952111" TargetMode="External" /><Relationship Id="rId20" Type="http://schemas.openxmlformats.org/officeDocument/2006/relationships/hyperlink" Target="https://podminky.urs.cz/item/CS_URS_2022_02/565155121" TargetMode="External" /><Relationship Id="rId21" Type="http://schemas.openxmlformats.org/officeDocument/2006/relationships/hyperlink" Target="https://podminky.urs.cz/item/CS_URS_2022_02/573111113" TargetMode="External" /><Relationship Id="rId22" Type="http://schemas.openxmlformats.org/officeDocument/2006/relationships/hyperlink" Target="https://podminky.urs.cz/item/CS_URS_2022_02/573231109" TargetMode="External" /><Relationship Id="rId23" Type="http://schemas.openxmlformats.org/officeDocument/2006/relationships/hyperlink" Target="https://podminky.urs.cz/item/CS_URS_2022_02/577134111" TargetMode="External" /><Relationship Id="rId24" Type="http://schemas.openxmlformats.org/officeDocument/2006/relationships/hyperlink" Target="https://podminky.urs.cz/item/CS_URS_2022_02/871360320" TargetMode="External" /><Relationship Id="rId25" Type="http://schemas.openxmlformats.org/officeDocument/2006/relationships/hyperlink" Target="https://podminky.urs.cz/item/CS_URS_2022_02/871370320" TargetMode="External" /><Relationship Id="rId26" Type="http://schemas.openxmlformats.org/officeDocument/2006/relationships/hyperlink" Target="https://podminky.urs.cz/item/CS_URS_2022_02/877360320" TargetMode="External" /><Relationship Id="rId27" Type="http://schemas.openxmlformats.org/officeDocument/2006/relationships/hyperlink" Target="https://podminky.urs.cz/item/CS_URS_2022_02/877370320" TargetMode="External" /><Relationship Id="rId28" Type="http://schemas.openxmlformats.org/officeDocument/2006/relationships/hyperlink" Target="https://podminky.urs.cz/item/CS_URS_2022_02/892372111" TargetMode="External" /><Relationship Id="rId29" Type="http://schemas.openxmlformats.org/officeDocument/2006/relationships/hyperlink" Target="https://podminky.urs.cz/item/CS_URS_2022_02/892381111" TargetMode="External" /><Relationship Id="rId30" Type="http://schemas.openxmlformats.org/officeDocument/2006/relationships/hyperlink" Target="https://podminky.urs.cz/item/CS_URS_2022_02/894411121" TargetMode="External" /><Relationship Id="rId31" Type="http://schemas.openxmlformats.org/officeDocument/2006/relationships/hyperlink" Target="https://podminky.urs.cz/item/CS_URS_2022_02/897171113" TargetMode="External" /><Relationship Id="rId32" Type="http://schemas.openxmlformats.org/officeDocument/2006/relationships/hyperlink" Target="https://podminky.urs.cz/item/CS_URS_2022_02/897173114" TargetMode="External" /><Relationship Id="rId33" Type="http://schemas.openxmlformats.org/officeDocument/2006/relationships/hyperlink" Target="https://podminky.urs.cz/item/CS_URS_2022_02/899104112" TargetMode="External" /><Relationship Id="rId34" Type="http://schemas.openxmlformats.org/officeDocument/2006/relationships/hyperlink" Target="https://podminky.urs.cz/item/CS_URS_2022_02/919112221" TargetMode="External" /><Relationship Id="rId35" Type="http://schemas.openxmlformats.org/officeDocument/2006/relationships/hyperlink" Target="https://podminky.urs.cz/item/CS_URS_2022_02/919122122" TargetMode="External" /><Relationship Id="rId36" Type="http://schemas.openxmlformats.org/officeDocument/2006/relationships/hyperlink" Target="https://podminky.urs.cz/item/CS_URS_2022_02/919441211" TargetMode="External" /><Relationship Id="rId37" Type="http://schemas.openxmlformats.org/officeDocument/2006/relationships/hyperlink" Target="https://podminky.urs.cz/item/CS_URS_2022_02/919735112" TargetMode="External" /><Relationship Id="rId38" Type="http://schemas.openxmlformats.org/officeDocument/2006/relationships/hyperlink" Target="https://podminky.urs.cz/item/CS_URS_2022_02/997013875" TargetMode="External" /><Relationship Id="rId39" Type="http://schemas.openxmlformats.org/officeDocument/2006/relationships/hyperlink" Target="https://podminky.urs.cz/item/CS_URS_2022_02/998276101" TargetMode="External" /><Relationship Id="rId40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1/181951111" TargetMode="External" /><Relationship Id="rId2" Type="http://schemas.openxmlformats.org/officeDocument/2006/relationships/hyperlink" Target="https://podminky.urs.cz/item/CS_URS_2022_01/131251102" TargetMode="External" /><Relationship Id="rId3" Type="http://schemas.openxmlformats.org/officeDocument/2006/relationships/hyperlink" Target="https://podminky.urs.cz/item/CS_URS_2022_01/132251101" TargetMode="External" /><Relationship Id="rId4" Type="http://schemas.openxmlformats.org/officeDocument/2006/relationships/hyperlink" Target="https://podminky.urs.cz/item/CS_URS_2022_01/132251253" TargetMode="External" /><Relationship Id="rId5" Type="http://schemas.openxmlformats.org/officeDocument/2006/relationships/hyperlink" Target="https://podminky.urs.cz/item/CS_URS_2022_01/162651112" TargetMode="External" /><Relationship Id="rId6" Type="http://schemas.openxmlformats.org/officeDocument/2006/relationships/hyperlink" Target="https://podminky.urs.cz/item/CS_URS_2022_01/174151101" TargetMode="External" /><Relationship Id="rId7" Type="http://schemas.openxmlformats.org/officeDocument/2006/relationships/hyperlink" Target="https://podminky.urs.cz/item/CS_URS_2022_01/167151101" TargetMode="External" /><Relationship Id="rId8" Type="http://schemas.openxmlformats.org/officeDocument/2006/relationships/hyperlink" Target="https://podminky.urs.cz/item/CS_URS_2022_01/171251201" TargetMode="External" /><Relationship Id="rId9" Type="http://schemas.openxmlformats.org/officeDocument/2006/relationships/hyperlink" Target="https://podminky.urs.cz/item/CS_URS_2022_01/171201221" TargetMode="External" /><Relationship Id="rId10" Type="http://schemas.openxmlformats.org/officeDocument/2006/relationships/hyperlink" Target="https://podminky.urs.cz/item/CS_URS_2022_01/274313611" TargetMode="External" /><Relationship Id="rId11" Type="http://schemas.openxmlformats.org/officeDocument/2006/relationships/hyperlink" Target="https://podminky.urs.cz/item/CS_URS_2022_01/274321411" TargetMode="External" /><Relationship Id="rId12" Type="http://schemas.openxmlformats.org/officeDocument/2006/relationships/hyperlink" Target="https://podminky.urs.cz/item/CS_URS_2022_01/274351121" TargetMode="External" /><Relationship Id="rId13" Type="http://schemas.openxmlformats.org/officeDocument/2006/relationships/hyperlink" Target="https://podminky.urs.cz/item/CS_URS_2022_01/274351122" TargetMode="External" /><Relationship Id="rId14" Type="http://schemas.openxmlformats.org/officeDocument/2006/relationships/hyperlink" Target="https://podminky.urs.cz/item/CS_URS_2022_01/274361821" TargetMode="External" /><Relationship Id="rId15" Type="http://schemas.openxmlformats.org/officeDocument/2006/relationships/hyperlink" Target="https://podminky.urs.cz/item/CS_URS_2022_01/311238650" TargetMode="External" /><Relationship Id="rId16" Type="http://schemas.openxmlformats.org/officeDocument/2006/relationships/hyperlink" Target="https://podminky.urs.cz/item/CS_URS_2022_01/311235141" TargetMode="External" /><Relationship Id="rId17" Type="http://schemas.openxmlformats.org/officeDocument/2006/relationships/hyperlink" Target="https://podminky.urs.cz/item/CS_URS_2022_01/311321817" TargetMode="External" /><Relationship Id="rId18" Type="http://schemas.openxmlformats.org/officeDocument/2006/relationships/hyperlink" Target="https://podminky.urs.cz/item/CS_URS_2022_01/311351121" TargetMode="External" /><Relationship Id="rId19" Type="http://schemas.openxmlformats.org/officeDocument/2006/relationships/hyperlink" Target="https://podminky.urs.cz/item/CS_URS_2022_01/311351122" TargetMode="External" /><Relationship Id="rId20" Type="http://schemas.openxmlformats.org/officeDocument/2006/relationships/hyperlink" Target="https://podminky.urs.cz/item/CS_URS_2022_01/311351911" TargetMode="External" /><Relationship Id="rId21" Type="http://schemas.openxmlformats.org/officeDocument/2006/relationships/hyperlink" Target="https://podminky.urs.cz/item/CS_URS_2022_01/311361821" TargetMode="External" /><Relationship Id="rId22" Type="http://schemas.openxmlformats.org/officeDocument/2006/relationships/hyperlink" Target="https://podminky.urs.cz/item/CS_URS_2022_01/317168012" TargetMode="External" /><Relationship Id="rId23" Type="http://schemas.openxmlformats.org/officeDocument/2006/relationships/hyperlink" Target="https://podminky.urs.cz/item/CS_URS_2022_01/317168051" TargetMode="External" /><Relationship Id="rId24" Type="http://schemas.openxmlformats.org/officeDocument/2006/relationships/hyperlink" Target="https://podminky.urs.cz/item/CS_URS_2022_01/317168052" TargetMode="External" /><Relationship Id="rId25" Type="http://schemas.openxmlformats.org/officeDocument/2006/relationships/hyperlink" Target="https://podminky.urs.cz/item/CS_URS_2022_01/317998113" TargetMode="External" /><Relationship Id="rId26" Type="http://schemas.openxmlformats.org/officeDocument/2006/relationships/hyperlink" Target="https://podminky.urs.cz/item/CS_URS_2022_01/342244201" TargetMode="External" /><Relationship Id="rId27" Type="http://schemas.openxmlformats.org/officeDocument/2006/relationships/hyperlink" Target="https://podminky.urs.cz/item/CS_URS_2022_01/342244211" TargetMode="External" /><Relationship Id="rId28" Type="http://schemas.openxmlformats.org/officeDocument/2006/relationships/hyperlink" Target="https://podminky.urs.cz/item/CS_URS_2022_01/342291121" TargetMode="External" /><Relationship Id="rId29" Type="http://schemas.openxmlformats.org/officeDocument/2006/relationships/hyperlink" Target="https://podminky.urs.cz/item/CS_URS_2022_01/411321515" TargetMode="External" /><Relationship Id="rId30" Type="http://schemas.openxmlformats.org/officeDocument/2006/relationships/hyperlink" Target="https://podminky.urs.cz/item/CS_URS_2022_01/411351011" TargetMode="External" /><Relationship Id="rId31" Type="http://schemas.openxmlformats.org/officeDocument/2006/relationships/hyperlink" Target="https://podminky.urs.cz/item/CS_URS_2022_01/411351012" TargetMode="External" /><Relationship Id="rId32" Type="http://schemas.openxmlformats.org/officeDocument/2006/relationships/hyperlink" Target="https://podminky.urs.cz/item/CS_URS_2022_01/411359111" TargetMode="External" /><Relationship Id="rId33" Type="http://schemas.openxmlformats.org/officeDocument/2006/relationships/hyperlink" Target="https://podminky.urs.cz/item/CS_URS_2022_01/411354313" TargetMode="External" /><Relationship Id="rId34" Type="http://schemas.openxmlformats.org/officeDocument/2006/relationships/hyperlink" Target="https://podminky.urs.cz/item/CS_URS_2022_01/411354314" TargetMode="External" /><Relationship Id="rId35" Type="http://schemas.openxmlformats.org/officeDocument/2006/relationships/hyperlink" Target="https://podminky.urs.cz/item/CS_URS_2022_01/411361821" TargetMode="External" /><Relationship Id="rId36" Type="http://schemas.openxmlformats.org/officeDocument/2006/relationships/hyperlink" Target="https://podminky.urs.cz/item/CS_URS_2022_01/611221141" TargetMode="External" /><Relationship Id="rId37" Type="http://schemas.openxmlformats.org/officeDocument/2006/relationships/hyperlink" Target="https://podminky.urs.cz/item/CS_URS_2022_01/612321121" TargetMode="External" /><Relationship Id="rId38" Type="http://schemas.openxmlformats.org/officeDocument/2006/relationships/hyperlink" Target="https://podminky.urs.cz/item/CS_URS_2022_01/621221121" TargetMode="External" /><Relationship Id="rId39" Type="http://schemas.openxmlformats.org/officeDocument/2006/relationships/hyperlink" Target="https://podminky.urs.cz/item/CS_URS_2022_01/621131121" TargetMode="External" /><Relationship Id="rId40" Type="http://schemas.openxmlformats.org/officeDocument/2006/relationships/hyperlink" Target="https://podminky.urs.cz/item/CS_URS_2022_01/621531022" TargetMode="External" /><Relationship Id="rId41" Type="http://schemas.openxmlformats.org/officeDocument/2006/relationships/hyperlink" Target="https://podminky.urs.cz/item/CS_URS_2022_01/622252002" TargetMode="External" /><Relationship Id="rId42" Type="http://schemas.openxmlformats.org/officeDocument/2006/relationships/hyperlink" Target="https://podminky.urs.cz/item/CS_URS_2022_01/622211011" TargetMode="External" /><Relationship Id="rId43" Type="http://schemas.openxmlformats.org/officeDocument/2006/relationships/hyperlink" Target="https://podminky.urs.cz/item/CS_URS_2022_01/622142001" TargetMode="External" /><Relationship Id="rId44" Type="http://schemas.openxmlformats.org/officeDocument/2006/relationships/hyperlink" Target="https://podminky.urs.cz/item/CS_URS_2022_01/622321121" TargetMode="External" /><Relationship Id="rId45" Type="http://schemas.openxmlformats.org/officeDocument/2006/relationships/hyperlink" Target="https://podminky.urs.cz/item/CS_URS_2022_01/622131121" TargetMode="External" /><Relationship Id="rId46" Type="http://schemas.openxmlformats.org/officeDocument/2006/relationships/hyperlink" Target="https://podminky.urs.cz/item/CS_URS_2022_01/622531022" TargetMode="External" /><Relationship Id="rId47" Type="http://schemas.openxmlformats.org/officeDocument/2006/relationships/hyperlink" Target="https://podminky.urs.cz/item/CS_URS_2022_01/629999011" TargetMode="External" /><Relationship Id="rId48" Type="http://schemas.openxmlformats.org/officeDocument/2006/relationships/hyperlink" Target="https://podminky.urs.cz/item/CS_URS_2022_01/622143003" TargetMode="External" /><Relationship Id="rId49" Type="http://schemas.openxmlformats.org/officeDocument/2006/relationships/hyperlink" Target="https://podminky.urs.cz/item/CS_URS_2022_01/622143004" TargetMode="External" /><Relationship Id="rId50" Type="http://schemas.openxmlformats.org/officeDocument/2006/relationships/hyperlink" Target="https://podminky.urs.cz/item/CS_URS_2022_01/629991011" TargetMode="External" /><Relationship Id="rId51" Type="http://schemas.openxmlformats.org/officeDocument/2006/relationships/hyperlink" Target="https://podminky.urs.cz/item/CS_URS_2022_01/631311134" TargetMode="External" /><Relationship Id="rId52" Type="http://schemas.openxmlformats.org/officeDocument/2006/relationships/hyperlink" Target="https://podminky.urs.cz/item/CS_URS_2022_01/631319175" TargetMode="External" /><Relationship Id="rId53" Type="http://schemas.openxmlformats.org/officeDocument/2006/relationships/hyperlink" Target="https://podminky.urs.cz/item/CS_URS_2022_01/631362021" TargetMode="External" /><Relationship Id="rId54" Type="http://schemas.openxmlformats.org/officeDocument/2006/relationships/hyperlink" Target="https://podminky.urs.cz/item/CS_URS_2022_01/635111242" TargetMode="External" /><Relationship Id="rId55" Type="http://schemas.openxmlformats.org/officeDocument/2006/relationships/hyperlink" Target="https://podminky.urs.cz/item/CS_URS_2022_01/632451234" TargetMode="External" /><Relationship Id="rId56" Type="http://schemas.openxmlformats.org/officeDocument/2006/relationships/hyperlink" Target="https://podminky.urs.cz/item/CS_URS_2022_01/632451292" TargetMode="External" /><Relationship Id="rId57" Type="http://schemas.openxmlformats.org/officeDocument/2006/relationships/hyperlink" Target="https://podminky.urs.cz/item/CS_URS_2022_01/644941111" TargetMode="External" /><Relationship Id="rId58" Type="http://schemas.openxmlformats.org/officeDocument/2006/relationships/hyperlink" Target="https://podminky.urs.cz/item/CS_URS_2022_01/949101111" TargetMode="External" /><Relationship Id="rId59" Type="http://schemas.openxmlformats.org/officeDocument/2006/relationships/hyperlink" Target="https://podminky.urs.cz/item/CS_URS_2022_01/949111112" TargetMode="External" /><Relationship Id="rId60" Type="http://schemas.openxmlformats.org/officeDocument/2006/relationships/hyperlink" Target="https://podminky.urs.cz/item/CS_URS_2022_01/949111212" TargetMode="External" /><Relationship Id="rId61" Type="http://schemas.openxmlformats.org/officeDocument/2006/relationships/hyperlink" Target="https://podminky.urs.cz/item/CS_URS_2022_01/949111812" TargetMode="External" /><Relationship Id="rId62" Type="http://schemas.openxmlformats.org/officeDocument/2006/relationships/hyperlink" Target="https://podminky.urs.cz/item/CS_URS_2022_01/952901111" TargetMode="External" /><Relationship Id="rId63" Type="http://schemas.openxmlformats.org/officeDocument/2006/relationships/hyperlink" Target="https://podminky.urs.cz/item/CS_URS_2022_01/953331112" TargetMode="External" /><Relationship Id="rId64" Type="http://schemas.openxmlformats.org/officeDocument/2006/relationships/hyperlink" Target="https://podminky.urs.cz/item/CS_URS_2022_01/998012021" TargetMode="External" /><Relationship Id="rId65" Type="http://schemas.openxmlformats.org/officeDocument/2006/relationships/hyperlink" Target="https://podminky.urs.cz/item/CS_URS_2022_01/711111001" TargetMode="External" /><Relationship Id="rId66" Type="http://schemas.openxmlformats.org/officeDocument/2006/relationships/hyperlink" Target="https://podminky.urs.cz/item/CS_URS_2022_01/711141559" TargetMode="External" /><Relationship Id="rId67" Type="http://schemas.openxmlformats.org/officeDocument/2006/relationships/hyperlink" Target="https://podminky.urs.cz/item/CS_URS_2022_01/711493111" TargetMode="External" /><Relationship Id="rId68" Type="http://schemas.openxmlformats.org/officeDocument/2006/relationships/hyperlink" Target="https://podminky.urs.cz/item/CS_URS_2022_01/711493121" TargetMode="External" /><Relationship Id="rId69" Type="http://schemas.openxmlformats.org/officeDocument/2006/relationships/hyperlink" Target="https://podminky.urs.cz/item/CS_URS_2022_01/771591162" TargetMode="External" /><Relationship Id="rId70" Type="http://schemas.openxmlformats.org/officeDocument/2006/relationships/hyperlink" Target="https://podminky.urs.cz/item/CS_URS_2022_01/771591115" TargetMode="External" /><Relationship Id="rId71" Type="http://schemas.openxmlformats.org/officeDocument/2006/relationships/hyperlink" Target="https://podminky.urs.cz/item/CS_URS_2022_01/781495115" TargetMode="External" /><Relationship Id="rId72" Type="http://schemas.openxmlformats.org/officeDocument/2006/relationships/hyperlink" Target="https://podminky.urs.cz/item/CS_URS_2022_01/998711101" TargetMode="External" /><Relationship Id="rId73" Type="http://schemas.openxmlformats.org/officeDocument/2006/relationships/hyperlink" Target="https://podminky.urs.cz/item/CS_URS_2022_01/712363404" TargetMode="External" /><Relationship Id="rId74" Type="http://schemas.openxmlformats.org/officeDocument/2006/relationships/hyperlink" Target="https://podminky.urs.cz/item/CS_URS_2022_01/712363405" TargetMode="External" /><Relationship Id="rId75" Type="http://schemas.openxmlformats.org/officeDocument/2006/relationships/hyperlink" Target="https://podminky.urs.cz/item/CS_URS_2022_01/712363406" TargetMode="External" /><Relationship Id="rId76" Type="http://schemas.openxmlformats.org/officeDocument/2006/relationships/hyperlink" Target="https://podminky.urs.cz/item/CS_URS_2022_01/712391171" TargetMode="External" /><Relationship Id="rId77" Type="http://schemas.openxmlformats.org/officeDocument/2006/relationships/hyperlink" Target="https://podminky.urs.cz/item/CS_URS_2022_01/712363005" TargetMode="External" /><Relationship Id="rId78" Type="http://schemas.openxmlformats.org/officeDocument/2006/relationships/hyperlink" Target="https://podminky.urs.cz/item/CS_URS_2022_01/712363358" TargetMode="External" /><Relationship Id="rId79" Type="http://schemas.openxmlformats.org/officeDocument/2006/relationships/hyperlink" Target="https://podminky.urs.cz/item/CS_URS_2022_01/721233112" TargetMode="External" /><Relationship Id="rId80" Type="http://schemas.openxmlformats.org/officeDocument/2006/relationships/hyperlink" Target="https://podminky.urs.cz/item/CS_URS_2022_01/713141135" TargetMode="External" /><Relationship Id="rId81" Type="http://schemas.openxmlformats.org/officeDocument/2006/relationships/hyperlink" Target="https://podminky.urs.cz/item/CS_URS_2022_01/713141335" TargetMode="External" /><Relationship Id="rId82" Type="http://schemas.openxmlformats.org/officeDocument/2006/relationships/hyperlink" Target="https://podminky.urs.cz/item/CS_URS_2022_01/712311101" TargetMode="External" /><Relationship Id="rId83" Type="http://schemas.openxmlformats.org/officeDocument/2006/relationships/hyperlink" Target="https://podminky.urs.cz/item/CS_URS_2022_01/712341559" TargetMode="External" /><Relationship Id="rId84" Type="http://schemas.openxmlformats.org/officeDocument/2006/relationships/hyperlink" Target="https://podminky.urs.cz/item/CS_URS_2022_01/998712101" TargetMode="External" /><Relationship Id="rId85" Type="http://schemas.openxmlformats.org/officeDocument/2006/relationships/hyperlink" Target="https://podminky.urs.cz/item/CS_URS_2022_01/713121121" TargetMode="External" /><Relationship Id="rId86" Type="http://schemas.openxmlformats.org/officeDocument/2006/relationships/hyperlink" Target="https://podminky.urs.cz/item/CS_URS_2022_01/632481213" TargetMode="External" /><Relationship Id="rId87" Type="http://schemas.openxmlformats.org/officeDocument/2006/relationships/hyperlink" Target="https://podminky.urs.cz/item/CS_URS_2022_01/634112129" TargetMode="External" /><Relationship Id="rId88" Type="http://schemas.openxmlformats.org/officeDocument/2006/relationships/hyperlink" Target="https://podminky.urs.cz/item/CS_URS_2022_01/998713101" TargetMode="External" /><Relationship Id="rId89" Type="http://schemas.openxmlformats.org/officeDocument/2006/relationships/hyperlink" Target="https://podminky.urs.cz/item/CS_URS_2022_01/725291511" TargetMode="External" /><Relationship Id="rId90" Type="http://schemas.openxmlformats.org/officeDocument/2006/relationships/hyperlink" Target="https://podminky.urs.cz/item/CS_URS_2022_01/725291621" TargetMode="External" /><Relationship Id="rId91" Type="http://schemas.openxmlformats.org/officeDocument/2006/relationships/hyperlink" Target="https://podminky.urs.cz/item/CS_URS_2022_01/725291702" TargetMode="External" /><Relationship Id="rId92" Type="http://schemas.openxmlformats.org/officeDocument/2006/relationships/hyperlink" Target="https://podminky.urs.cz/item/CS_URS_2022_01/725291712" TargetMode="External" /><Relationship Id="rId93" Type="http://schemas.openxmlformats.org/officeDocument/2006/relationships/hyperlink" Target="https://podminky.urs.cz/item/CS_URS_2022_01/725291722" TargetMode="External" /><Relationship Id="rId94" Type="http://schemas.openxmlformats.org/officeDocument/2006/relationships/hyperlink" Target="https://podminky.urs.cz/item/CS_URS_2022_01/998725201" TargetMode="External" /><Relationship Id="rId95" Type="http://schemas.openxmlformats.org/officeDocument/2006/relationships/hyperlink" Target="https://podminky.urs.cz/item/CS_URS_2022_01/741110043" TargetMode="External" /><Relationship Id="rId96" Type="http://schemas.openxmlformats.org/officeDocument/2006/relationships/hyperlink" Target="https://podminky.urs.cz/item/CS_URS_2022_01/998741201" TargetMode="External" /><Relationship Id="rId97" Type="http://schemas.openxmlformats.org/officeDocument/2006/relationships/hyperlink" Target="https://podminky.urs.cz/item/CS_URS_2022_01/763131451" TargetMode="External" /><Relationship Id="rId98" Type="http://schemas.openxmlformats.org/officeDocument/2006/relationships/hyperlink" Target="https://podminky.urs.cz/item/CS_URS_2022_01/763131714" TargetMode="External" /><Relationship Id="rId99" Type="http://schemas.openxmlformats.org/officeDocument/2006/relationships/hyperlink" Target="https://podminky.urs.cz/item/CS_URS_2022_01/763131771" TargetMode="External" /><Relationship Id="rId100" Type="http://schemas.openxmlformats.org/officeDocument/2006/relationships/hyperlink" Target="https://podminky.urs.cz/item/CS_URS_2022_01/763164521" TargetMode="External" /><Relationship Id="rId101" Type="http://schemas.openxmlformats.org/officeDocument/2006/relationships/hyperlink" Target="https://podminky.urs.cz/item/CS_URS_2022_01/998763301" TargetMode="External" /><Relationship Id="rId102" Type="http://schemas.openxmlformats.org/officeDocument/2006/relationships/hyperlink" Target="https://podminky.urs.cz/item/CS_URS_2022_01/764216603" TargetMode="External" /><Relationship Id="rId103" Type="http://schemas.openxmlformats.org/officeDocument/2006/relationships/hyperlink" Target="https://podminky.urs.cz/item/CS_URS_2022_01/764518622" TargetMode="External" /><Relationship Id="rId104" Type="http://schemas.openxmlformats.org/officeDocument/2006/relationships/hyperlink" Target="https://podminky.urs.cz/item/CS_URS_2022_01/998764101" TargetMode="External" /><Relationship Id="rId105" Type="http://schemas.openxmlformats.org/officeDocument/2006/relationships/hyperlink" Target="https://podminky.urs.cz/item/CS_URS_2022_01/998766201" TargetMode="External" /><Relationship Id="rId106" Type="http://schemas.openxmlformats.org/officeDocument/2006/relationships/hyperlink" Target="https://podminky.urs.cz/item/CS_URS_2022_01/766622216" TargetMode="External" /><Relationship Id="rId107" Type="http://schemas.openxmlformats.org/officeDocument/2006/relationships/hyperlink" Target="https://podminky.urs.cz/item/CS_URS_2022_01/998766202" TargetMode="External" /><Relationship Id="rId108" Type="http://schemas.openxmlformats.org/officeDocument/2006/relationships/hyperlink" Target="https://podminky.urs.cz/item/CS_URS_2022_01/998767201" TargetMode="External" /><Relationship Id="rId109" Type="http://schemas.openxmlformats.org/officeDocument/2006/relationships/hyperlink" Target="https://podminky.urs.cz/item/CS_URS_2022_01/998767201" TargetMode="External" /><Relationship Id="rId110" Type="http://schemas.openxmlformats.org/officeDocument/2006/relationships/hyperlink" Target="https://podminky.urs.cz/item/CS_URS_2022_01/776111112" TargetMode="External" /><Relationship Id="rId111" Type="http://schemas.openxmlformats.org/officeDocument/2006/relationships/hyperlink" Target="https://podminky.urs.cz/item/CS_URS_2022_01/771111011" TargetMode="External" /><Relationship Id="rId112" Type="http://schemas.openxmlformats.org/officeDocument/2006/relationships/hyperlink" Target="https://podminky.urs.cz/item/CS_URS_2022_01/771121011" TargetMode="External" /><Relationship Id="rId113" Type="http://schemas.openxmlformats.org/officeDocument/2006/relationships/hyperlink" Target="https://podminky.urs.cz/item/CS_URS_2022_01/771574263" TargetMode="External" /><Relationship Id="rId114" Type="http://schemas.openxmlformats.org/officeDocument/2006/relationships/hyperlink" Target="https://podminky.urs.cz/item/CS_URS_2022_01/771577111" TargetMode="External" /><Relationship Id="rId115" Type="http://schemas.openxmlformats.org/officeDocument/2006/relationships/hyperlink" Target="https://podminky.urs.cz/item/CS_URS_2022_01/771591191" TargetMode="External" /><Relationship Id="rId116" Type="http://schemas.openxmlformats.org/officeDocument/2006/relationships/hyperlink" Target="https://podminky.urs.cz/item/CS_URS_2022_01/998771101" TargetMode="External" /><Relationship Id="rId117" Type="http://schemas.openxmlformats.org/officeDocument/2006/relationships/hyperlink" Target="https://podminky.urs.cz/item/CS_URS_2022_01/781474223" TargetMode="External" /><Relationship Id="rId118" Type="http://schemas.openxmlformats.org/officeDocument/2006/relationships/hyperlink" Target="https://podminky.urs.cz/item/CS_URS_2022_01/781494111" TargetMode="External" /><Relationship Id="rId119" Type="http://schemas.openxmlformats.org/officeDocument/2006/relationships/hyperlink" Target="https://podminky.urs.cz/item/CS_URS_2022_01/781495111" TargetMode="External" /><Relationship Id="rId120" Type="http://schemas.openxmlformats.org/officeDocument/2006/relationships/hyperlink" Target="https://podminky.urs.cz/item/CS_URS_2022_01/998781101" TargetMode="External" /><Relationship Id="rId121" Type="http://schemas.openxmlformats.org/officeDocument/2006/relationships/hyperlink" Target="https://podminky.urs.cz/item/CS_URS_2022_01/619991001" TargetMode="External" /><Relationship Id="rId122" Type="http://schemas.openxmlformats.org/officeDocument/2006/relationships/hyperlink" Target="https://podminky.urs.cz/item/CS_URS_2022_01/619991011" TargetMode="External" /><Relationship Id="rId123" Type="http://schemas.openxmlformats.org/officeDocument/2006/relationships/hyperlink" Target="https://podminky.urs.cz/item/CS_URS_2022_01/784171111" TargetMode="External" /><Relationship Id="rId124" Type="http://schemas.openxmlformats.org/officeDocument/2006/relationships/hyperlink" Target="https://podminky.urs.cz/item/CS_URS_2022_01/784211101" TargetMode="External" /><Relationship Id="rId125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31251100" TargetMode="External" /><Relationship Id="rId2" Type="http://schemas.openxmlformats.org/officeDocument/2006/relationships/hyperlink" Target="https://podminky.urs.cz/item/CS_URS_2022_02/132254201" TargetMode="External" /><Relationship Id="rId3" Type="http://schemas.openxmlformats.org/officeDocument/2006/relationships/hyperlink" Target="https://podminky.urs.cz/item/CS_URS_2022_02/151102101" TargetMode="External" /><Relationship Id="rId4" Type="http://schemas.openxmlformats.org/officeDocument/2006/relationships/hyperlink" Target="https://podminky.urs.cz/item/CS_URS_2022_02/151102111" TargetMode="External" /><Relationship Id="rId5" Type="http://schemas.openxmlformats.org/officeDocument/2006/relationships/hyperlink" Target="https://podminky.urs.cz/item/CS_URS_2022_02/171251201" TargetMode="External" /><Relationship Id="rId6" Type="http://schemas.openxmlformats.org/officeDocument/2006/relationships/hyperlink" Target="https://podminky.urs.cz/item/CS_URS_2022_02/171201231" TargetMode="External" /><Relationship Id="rId7" Type="http://schemas.openxmlformats.org/officeDocument/2006/relationships/hyperlink" Target="https://podminky.urs.cz/item/CS_URS_2022_02/174151101" TargetMode="External" /><Relationship Id="rId8" Type="http://schemas.openxmlformats.org/officeDocument/2006/relationships/hyperlink" Target="https://podminky.urs.cz/item/CS_URS_2022_02/175151101" TargetMode="External" /><Relationship Id="rId9" Type="http://schemas.openxmlformats.org/officeDocument/2006/relationships/hyperlink" Target="https://podminky.urs.cz/item/CS_URS_2022_02/451572111" TargetMode="External" /><Relationship Id="rId10" Type="http://schemas.openxmlformats.org/officeDocument/2006/relationships/hyperlink" Target="https://podminky.urs.cz/item/CS_URS_2022_02/451573111" TargetMode="External" /><Relationship Id="rId11" Type="http://schemas.openxmlformats.org/officeDocument/2006/relationships/hyperlink" Target="https://podminky.urs.cz/item/CS_URS_2022_02/452311151" TargetMode="External" /><Relationship Id="rId12" Type="http://schemas.openxmlformats.org/officeDocument/2006/relationships/hyperlink" Target="https://podminky.urs.cz/item/CS_URS_2022_02/893420101" TargetMode="External" /><Relationship Id="rId13" Type="http://schemas.openxmlformats.org/officeDocument/2006/relationships/hyperlink" Target="https://podminky.urs.cz/item/CS_URS_2022_02/893420103" TargetMode="External" /><Relationship Id="rId14" Type="http://schemas.openxmlformats.org/officeDocument/2006/relationships/hyperlink" Target="https://podminky.urs.cz/item/CS_URS_2022_02/899104112" TargetMode="External" /><Relationship Id="rId15" Type="http://schemas.openxmlformats.org/officeDocument/2006/relationships/hyperlink" Target="https://podminky.urs.cz/item/CS_URS_2022_02/894812201" TargetMode="External" /><Relationship Id="rId16" Type="http://schemas.openxmlformats.org/officeDocument/2006/relationships/hyperlink" Target="https://podminky.urs.cz/item/CS_URS_2022_02/894812231" TargetMode="External" /><Relationship Id="rId17" Type="http://schemas.openxmlformats.org/officeDocument/2006/relationships/hyperlink" Target="https://podminky.urs.cz/item/CS_URS_2022_02/894812249" TargetMode="External" /><Relationship Id="rId18" Type="http://schemas.openxmlformats.org/officeDocument/2006/relationships/hyperlink" Target="https://podminky.urs.cz/item/CS_URS_2022_02/894812261" TargetMode="External" /><Relationship Id="rId19" Type="http://schemas.openxmlformats.org/officeDocument/2006/relationships/hyperlink" Target="https://podminky.urs.cz/item/CS_URS_2022_02/998274101" TargetMode="External" /><Relationship Id="rId20" Type="http://schemas.openxmlformats.org/officeDocument/2006/relationships/hyperlink" Target="https://podminky.urs.cz/item/CS_URS_2022_02/721173401" TargetMode="External" /><Relationship Id="rId21" Type="http://schemas.openxmlformats.org/officeDocument/2006/relationships/hyperlink" Target="https://podminky.urs.cz/item/CS_URS_2022_02/721173402" TargetMode="External" /><Relationship Id="rId22" Type="http://schemas.openxmlformats.org/officeDocument/2006/relationships/hyperlink" Target="https://podminky.urs.cz/item/CS_URS_2022_02/721173403" TargetMode="External" /><Relationship Id="rId23" Type="http://schemas.openxmlformats.org/officeDocument/2006/relationships/hyperlink" Target="https://podminky.urs.cz/item/CS_URS_2022_02/721174043" TargetMode="External" /><Relationship Id="rId24" Type="http://schemas.openxmlformats.org/officeDocument/2006/relationships/hyperlink" Target="https://podminky.urs.cz/item/CS_URS_2022_02/721174044" TargetMode="External" /><Relationship Id="rId25" Type="http://schemas.openxmlformats.org/officeDocument/2006/relationships/hyperlink" Target="https://podminky.urs.cz/item/CS_URS_2022_02/721174045" TargetMode="External" /><Relationship Id="rId26" Type="http://schemas.openxmlformats.org/officeDocument/2006/relationships/hyperlink" Target="https://podminky.urs.cz/item/CS_URS_2022_02/721174063" TargetMode="External" /><Relationship Id="rId27" Type="http://schemas.openxmlformats.org/officeDocument/2006/relationships/hyperlink" Target="https://podminky.urs.cz/item/CS_URS_2022_02/721194105" TargetMode="External" /><Relationship Id="rId28" Type="http://schemas.openxmlformats.org/officeDocument/2006/relationships/hyperlink" Target="https://podminky.urs.cz/item/CS_URS_2022_02/721194107" TargetMode="External" /><Relationship Id="rId29" Type="http://schemas.openxmlformats.org/officeDocument/2006/relationships/hyperlink" Target="https://podminky.urs.cz/item/CS_URS_2022_02/721194109" TargetMode="External" /><Relationship Id="rId30" Type="http://schemas.openxmlformats.org/officeDocument/2006/relationships/hyperlink" Target="https://podminky.urs.cz/item/CS_URS_2022_02/721211431" TargetMode="External" /><Relationship Id="rId31" Type="http://schemas.openxmlformats.org/officeDocument/2006/relationships/hyperlink" Target="https://podminky.urs.cz/item/CS_URS_2022_02/721273153" TargetMode="External" /><Relationship Id="rId32" Type="http://schemas.openxmlformats.org/officeDocument/2006/relationships/hyperlink" Target="https://podminky.urs.cz/item/CS_URS_2022_02/721290111" TargetMode="External" /><Relationship Id="rId33" Type="http://schemas.openxmlformats.org/officeDocument/2006/relationships/hyperlink" Target="https://podminky.urs.cz/item/CS_URS_2022_02/721290112" TargetMode="External" /><Relationship Id="rId34" Type="http://schemas.openxmlformats.org/officeDocument/2006/relationships/hyperlink" Target="https://podminky.urs.cz/item/CS_URS_2022_02/998721101" TargetMode="External" /><Relationship Id="rId35" Type="http://schemas.openxmlformats.org/officeDocument/2006/relationships/hyperlink" Target="https://podminky.urs.cz/item/CS_URS_2022_02/722174022" TargetMode="External" /><Relationship Id="rId36" Type="http://schemas.openxmlformats.org/officeDocument/2006/relationships/hyperlink" Target="https://podminky.urs.cz/item/CS_URS_2022_02/722174023" TargetMode="External" /><Relationship Id="rId37" Type="http://schemas.openxmlformats.org/officeDocument/2006/relationships/hyperlink" Target="https://podminky.urs.cz/item/CS_URS_2022_02/722174024" TargetMode="External" /><Relationship Id="rId38" Type="http://schemas.openxmlformats.org/officeDocument/2006/relationships/hyperlink" Target="https://podminky.urs.cz/item/CS_URS_2022_02/722181242" TargetMode="External" /><Relationship Id="rId39" Type="http://schemas.openxmlformats.org/officeDocument/2006/relationships/hyperlink" Target="https://podminky.urs.cz/item/CS_URS_2022_02/722181252" TargetMode="External" /><Relationship Id="rId40" Type="http://schemas.openxmlformats.org/officeDocument/2006/relationships/hyperlink" Target="https://podminky.urs.cz/item/CS_URS_2022_02/722190401" TargetMode="External" /><Relationship Id="rId41" Type="http://schemas.openxmlformats.org/officeDocument/2006/relationships/hyperlink" Target="https://podminky.urs.cz/item/CS_URS_2022_02/722231072" TargetMode="External" /><Relationship Id="rId42" Type="http://schemas.openxmlformats.org/officeDocument/2006/relationships/hyperlink" Target="https://podminky.urs.cz/item/CS_URS_2022_02/722231073" TargetMode="External" /><Relationship Id="rId43" Type="http://schemas.openxmlformats.org/officeDocument/2006/relationships/hyperlink" Target="https://podminky.urs.cz/item/CS_URS_2022_02/722231222" TargetMode="External" /><Relationship Id="rId44" Type="http://schemas.openxmlformats.org/officeDocument/2006/relationships/hyperlink" Target="https://podminky.urs.cz/item/CS_URS_2022_02/722232044" TargetMode="External" /><Relationship Id="rId45" Type="http://schemas.openxmlformats.org/officeDocument/2006/relationships/hyperlink" Target="https://podminky.urs.cz/item/CS_URS_2022_02/722232061" TargetMode="External" /><Relationship Id="rId46" Type="http://schemas.openxmlformats.org/officeDocument/2006/relationships/hyperlink" Target="https://podminky.urs.cz/item/CS_URS_2022_02/722232063" TargetMode="External" /><Relationship Id="rId47" Type="http://schemas.openxmlformats.org/officeDocument/2006/relationships/hyperlink" Target="https://podminky.urs.cz/item/CS_URS_2022_02/722234263" TargetMode="External" /><Relationship Id="rId48" Type="http://schemas.openxmlformats.org/officeDocument/2006/relationships/hyperlink" Target="https://podminky.urs.cz/item/CS_URS_2022_02/722270102" TargetMode="External" /><Relationship Id="rId49" Type="http://schemas.openxmlformats.org/officeDocument/2006/relationships/hyperlink" Target="https://podminky.urs.cz/item/CS_URS_2022_02/722290226" TargetMode="External" /><Relationship Id="rId50" Type="http://schemas.openxmlformats.org/officeDocument/2006/relationships/hyperlink" Target="https://podminky.urs.cz/item/CS_URS_2022_02/998722101" TargetMode="External" /><Relationship Id="rId51" Type="http://schemas.openxmlformats.org/officeDocument/2006/relationships/hyperlink" Target="https://podminky.urs.cz/item/CS_URS_2022_02/725119124" TargetMode="External" /><Relationship Id="rId52" Type="http://schemas.openxmlformats.org/officeDocument/2006/relationships/hyperlink" Target="https://podminky.urs.cz/item/CS_URS_2022_02/725129103" TargetMode="External" /><Relationship Id="rId53" Type="http://schemas.openxmlformats.org/officeDocument/2006/relationships/hyperlink" Target="https://podminky.urs.cz/item/CS_URS_2022_02/725214162" TargetMode="External" /><Relationship Id="rId54" Type="http://schemas.openxmlformats.org/officeDocument/2006/relationships/hyperlink" Target="https://podminky.urs.cz/item/CS_URS_2022_02/725219101" TargetMode="External" /><Relationship Id="rId55" Type="http://schemas.openxmlformats.org/officeDocument/2006/relationships/hyperlink" Target="https://podminky.urs.cz/item/CS_URS_2022_02/725822613" TargetMode="External" /><Relationship Id="rId56" Type="http://schemas.openxmlformats.org/officeDocument/2006/relationships/hyperlink" Target="https://podminky.urs.cz/item/CS_URS_2022_02/725532112" TargetMode="External" /><Relationship Id="rId57" Type="http://schemas.openxmlformats.org/officeDocument/2006/relationships/hyperlink" Target="https://podminky.urs.cz/item/CS_URS_2022_02/725811301" TargetMode="External" /><Relationship Id="rId58" Type="http://schemas.openxmlformats.org/officeDocument/2006/relationships/hyperlink" Target="https://podminky.urs.cz/item/CS_URS_2022_02/725980121" TargetMode="External" /><Relationship Id="rId59" Type="http://schemas.openxmlformats.org/officeDocument/2006/relationships/hyperlink" Target="https://podminky.urs.cz/item/CS_URS_2022_02/725980123" TargetMode="External" /><Relationship Id="rId60" Type="http://schemas.openxmlformats.org/officeDocument/2006/relationships/hyperlink" Target="https://podminky.urs.cz/item/CS_URS_2022_02/998725101" TargetMode="External" /><Relationship Id="rId61" Type="http://schemas.openxmlformats.org/officeDocument/2006/relationships/hyperlink" Target="https://podminky.urs.cz/item/CS_URS_2022_02/998726111" TargetMode="External" /><Relationship Id="rId62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012103000" TargetMode="External" /><Relationship Id="rId2" Type="http://schemas.openxmlformats.org/officeDocument/2006/relationships/hyperlink" Target="https://podminky.urs.cz/item/CS_URS_2022_02/012203000" TargetMode="External" /><Relationship Id="rId3" Type="http://schemas.openxmlformats.org/officeDocument/2006/relationships/hyperlink" Target="https://podminky.urs.cz/item/CS_URS_2022_02/012303000" TargetMode="External" /><Relationship Id="rId4" Type="http://schemas.openxmlformats.org/officeDocument/2006/relationships/hyperlink" Target="https://podminky.urs.cz/item/CS_URS_2022_02/013254000" TargetMode="External" /><Relationship Id="rId5" Type="http://schemas.openxmlformats.org/officeDocument/2006/relationships/hyperlink" Target="https://podminky.urs.cz/item/CS_URS_2022_02/032002000" TargetMode="External" /><Relationship Id="rId6" Type="http://schemas.openxmlformats.org/officeDocument/2006/relationships/hyperlink" Target="https://podminky.urs.cz/item/CS_URS_2022_02/034002000" TargetMode="External" /><Relationship Id="rId7" Type="http://schemas.openxmlformats.org/officeDocument/2006/relationships/hyperlink" Target="https://podminky.urs.cz/item/CS_URS_2022_02/039002000" TargetMode="External" /><Relationship Id="rId8" Type="http://schemas.openxmlformats.org/officeDocument/2006/relationships/hyperlink" Target="https://podminky.urs.cz/item/CS_URS_2022_02/042503000" TargetMode="External" /><Relationship Id="rId9" Type="http://schemas.openxmlformats.org/officeDocument/2006/relationships/hyperlink" Target="https://podminky.urs.cz/item/CS_URS_2022_02/043103000" TargetMode="External" /><Relationship Id="rId10" Type="http://schemas.openxmlformats.org/officeDocument/2006/relationships/hyperlink" Target="https://podminky.urs.cz/item/CS_URS_2022_02/072002001" TargetMode="External" /><Relationship Id="rId11" Type="http://schemas.openxmlformats.org/officeDocument/2006/relationships/hyperlink" Target="https://podminky.urs.cz/item/CS_URS_2022_02/091002000" TargetMode="External" /><Relationship Id="rId12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12101102" TargetMode="External" /><Relationship Id="rId2" Type="http://schemas.openxmlformats.org/officeDocument/2006/relationships/hyperlink" Target="https://podminky.urs.cz/item/CS_URS_2022_02/112101103" TargetMode="External" /><Relationship Id="rId3" Type="http://schemas.openxmlformats.org/officeDocument/2006/relationships/hyperlink" Target="https://podminky.urs.cz/item/CS_URS_2022_02/112101121" TargetMode="External" /><Relationship Id="rId4" Type="http://schemas.openxmlformats.org/officeDocument/2006/relationships/hyperlink" Target="https://podminky.urs.cz/item/CS_URS_2022_02/112251101" TargetMode="External" /><Relationship Id="rId5" Type="http://schemas.openxmlformats.org/officeDocument/2006/relationships/hyperlink" Target="https://podminky.urs.cz/item/CS_URS_2022_02/112251102" TargetMode="External" /><Relationship Id="rId6" Type="http://schemas.openxmlformats.org/officeDocument/2006/relationships/hyperlink" Target="https://podminky.urs.cz/item/CS_URS_2022_02/112251103" TargetMode="External" /><Relationship Id="rId7" Type="http://schemas.openxmlformats.org/officeDocument/2006/relationships/hyperlink" Target="https://podminky.urs.cz/item/CS_URS_2022_02/113106144" TargetMode="External" /><Relationship Id="rId8" Type="http://schemas.openxmlformats.org/officeDocument/2006/relationships/hyperlink" Target="https://podminky.urs.cz/item/CS_URS_2022_02/113107176" TargetMode="External" /><Relationship Id="rId9" Type="http://schemas.openxmlformats.org/officeDocument/2006/relationships/hyperlink" Target="https://podminky.urs.cz/item/CS_URS_2022_02/113107211" TargetMode="External" /><Relationship Id="rId10" Type="http://schemas.openxmlformats.org/officeDocument/2006/relationships/hyperlink" Target="https://podminky.urs.cz/item/CS_URS_2022_02/113107212" TargetMode="External" /><Relationship Id="rId11" Type="http://schemas.openxmlformats.org/officeDocument/2006/relationships/hyperlink" Target="https://podminky.urs.cz/item/CS_URS_2022_02/113107221" TargetMode="External" /><Relationship Id="rId12" Type="http://schemas.openxmlformats.org/officeDocument/2006/relationships/hyperlink" Target="https://podminky.urs.cz/item/CS_URS_2022_02/113107222" TargetMode="External" /><Relationship Id="rId13" Type="http://schemas.openxmlformats.org/officeDocument/2006/relationships/hyperlink" Target="https://podminky.urs.cz/item/CS_URS_2022_02/113107241" TargetMode="External" /><Relationship Id="rId14" Type="http://schemas.openxmlformats.org/officeDocument/2006/relationships/hyperlink" Target="https://podminky.urs.cz/item/CS_URS_2022_02/113107342" TargetMode="External" /><Relationship Id="rId15" Type="http://schemas.openxmlformats.org/officeDocument/2006/relationships/hyperlink" Target="https://podminky.urs.cz/item/CS_URS_2022_02/113154123" TargetMode="External" /><Relationship Id="rId16" Type="http://schemas.openxmlformats.org/officeDocument/2006/relationships/hyperlink" Target="https://podminky.urs.cz/item/CS_URS_2022_02/113202111" TargetMode="External" /><Relationship Id="rId17" Type="http://schemas.openxmlformats.org/officeDocument/2006/relationships/hyperlink" Target="https://podminky.urs.cz/item/CS_URS_2022_02/113204111" TargetMode="External" /><Relationship Id="rId18" Type="http://schemas.openxmlformats.org/officeDocument/2006/relationships/hyperlink" Target="https://podminky.urs.cz/item/CS_URS_2022_02/121151123" TargetMode="External" /><Relationship Id="rId19" Type="http://schemas.openxmlformats.org/officeDocument/2006/relationships/hyperlink" Target="https://podminky.urs.cz/item/CS_URS_2022_02/122452514" TargetMode="External" /><Relationship Id="rId20" Type="http://schemas.openxmlformats.org/officeDocument/2006/relationships/hyperlink" Target="https://podminky.urs.cz/item/CS_URS_2022_02/132351103" TargetMode="External" /><Relationship Id="rId21" Type="http://schemas.openxmlformats.org/officeDocument/2006/relationships/hyperlink" Target="https://podminky.urs.cz/item/CS_URS_2022_02/132354103" TargetMode="External" /><Relationship Id="rId22" Type="http://schemas.openxmlformats.org/officeDocument/2006/relationships/hyperlink" Target="https://podminky.urs.cz/item/CS_URS_2022_02/162651112" TargetMode="External" /><Relationship Id="rId23" Type="http://schemas.openxmlformats.org/officeDocument/2006/relationships/hyperlink" Target="https://podminky.urs.cz/item/CS_URS_2022_02/167151101" TargetMode="External" /><Relationship Id="rId24" Type="http://schemas.openxmlformats.org/officeDocument/2006/relationships/hyperlink" Target="https://podminky.urs.cz/item/CS_URS_2022_02/171151111" TargetMode="External" /><Relationship Id="rId25" Type="http://schemas.openxmlformats.org/officeDocument/2006/relationships/hyperlink" Target="https://podminky.urs.cz/item/CS_URS_2022_02/171201231" TargetMode="External" /><Relationship Id="rId26" Type="http://schemas.openxmlformats.org/officeDocument/2006/relationships/hyperlink" Target="https://podminky.urs.cz/item/CS_URS_2022_02/171251201" TargetMode="External" /><Relationship Id="rId27" Type="http://schemas.openxmlformats.org/officeDocument/2006/relationships/hyperlink" Target="https://podminky.urs.cz/item/CS_URS_2022_02/174152101" TargetMode="External" /><Relationship Id="rId28" Type="http://schemas.openxmlformats.org/officeDocument/2006/relationships/hyperlink" Target="https://podminky.urs.cz/item/CS_URS_2022_02/175151101" TargetMode="External" /><Relationship Id="rId29" Type="http://schemas.openxmlformats.org/officeDocument/2006/relationships/hyperlink" Target="https://podminky.urs.cz/item/CS_URS_2022_02/181351103" TargetMode="External" /><Relationship Id="rId30" Type="http://schemas.openxmlformats.org/officeDocument/2006/relationships/hyperlink" Target="https://podminky.urs.cz/item/CS_URS_2022_02/181913112" TargetMode="External" /><Relationship Id="rId31" Type="http://schemas.openxmlformats.org/officeDocument/2006/relationships/hyperlink" Target="https://podminky.urs.cz/item/CS_URS_2022_02/212752501" TargetMode="External" /><Relationship Id="rId32" Type="http://schemas.openxmlformats.org/officeDocument/2006/relationships/hyperlink" Target="https://podminky.urs.cz/item/CS_URS_2022_02/451572111" TargetMode="External" /><Relationship Id="rId33" Type="http://schemas.openxmlformats.org/officeDocument/2006/relationships/hyperlink" Target="https://podminky.urs.cz/item/CS_URS_2022_02/564271111" TargetMode="External" /><Relationship Id="rId34" Type="http://schemas.openxmlformats.org/officeDocument/2006/relationships/hyperlink" Target="https://podminky.urs.cz/item/CS_URS_2022_02/564851111" TargetMode="External" /><Relationship Id="rId35" Type="http://schemas.openxmlformats.org/officeDocument/2006/relationships/hyperlink" Target="https://podminky.urs.cz/item/CS_URS_2022_02/564851114" TargetMode="External" /><Relationship Id="rId36" Type="http://schemas.openxmlformats.org/officeDocument/2006/relationships/hyperlink" Target="https://podminky.urs.cz/item/CS_URS_2022_02/564861111" TargetMode="External" /><Relationship Id="rId37" Type="http://schemas.openxmlformats.org/officeDocument/2006/relationships/hyperlink" Target="https://podminky.urs.cz/item/CS_URS_2022_02/564962111" TargetMode="External" /><Relationship Id="rId38" Type="http://schemas.openxmlformats.org/officeDocument/2006/relationships/hyperlink" Target="https://podminky.urs.cz/item/CS_URS_2022_02/565155121" TargetMode="External" /><Relationship Id="rId39" Type="http://schemas.openxmlformats.org/officeDocument/2006/relationships/hyperlink" Target="https://podminky.urs.cz/item/CS_URS_2022_02/567122114" TargetMode="External" /><Relationship Id="rId40" Type="http://schemas.openxmlformats.org/officeDocument/2006/relationships/hyperlink" Target="https://podminky.urs.cz/item/CS_URS_2022_02/573111111" TargetMode="External" /><Relationship Id="rId41" Type="http://schemas.openxmlformats.org/officeDocument/2006/relationships/hyperlink" Target="https://podminky.urs.cz/item/CS_URS_2022_02/573231107" TargetMode="External" /><Relationship Id="rId42" Type="http://schemas.openxmlformats.org/officeDocument/2006/relationships/hyperlink" Target="https://podminky.urs.cz/item/CS_URS_2022_02/577134031" TargetMode="External" /><Relationship Id="rId43" Type="http://schemas.openxmlformats.org/officeDocument/2006/relationships/hyperlink" Target="https://podminky.urs.cz/item/CS_URS_2022_02/577134121" TargetMode="External" /><Relationship Id="rId44" Type="http://schemas.openxmlformats.org/officeDocument/2006/relationships/hyperlink" Target="https://podminky.urs.cz/item/CS_URS_2022_02/577144121" TargetMode="External" /><Relationship Id="rId45" Type="http://schemas.openxmlformats.org/officeDocument/2006/relationships/hyperlink" Target="https://podminky.urs.cz/item/CS_URS_2022_02/577156121" TargetMode="External" /><Relationship Id="rId46" Type="http://schemas.openxmlformats.org/officeDocument/2006/relationships/hyperlink" Target="https://podminky.urs.cz/item/CS_URS_2022_02/577165032" TargetMode="External" /><Relationship Id="rId47" Type="http://schemas.openxmlformats.org/officeDocument/2006/relationships/hyperlink" Target="https://podminky.urs.cz/item/CS_URS_2022_02/591211111" TargetMode="External" /><Relationship Id="rId48" Type="http://schemas.openxmlformats.org/officeDocument/2006/relationships/hyperlink" Target="https://podminky.urs.cz/item/CS_URS_2022_02/596211255" TargetMode="External" /><Relationship Id="rId49" Type="http://schemas.openxmlformats.org/officeDocument/2006/relationships/hyperlink" Target="https://podminky.urs.cz/item/CS_URS_2022_02/596212355" TargetMode="External" /><Relationship Id="rId50" Type="http://schemas.openxmlformats.org/officeDocument/2006/relationships/hyperlink" Target="https://podminky.urs.cz/item/CS_URS_2022_02/915241111" TargetMode="External" /><Relationship Id="rId51" Type="http://schemas.openxmlformats.org/officeDocument/2006/relationships/hyperlink" Target="https://podminky.urs.cz/item/CS_URS_2022_02/871350320" TargetMode="External" /><Relationship Id="rId52" Type="http://schemas.openxmlformats.org/officeDocument/2006/relationships/hyperlink" Target="https://podminky.urs.cz/item/CS_URS_2022_02/895941343" TargetMode="External" /><Relationship Id="rId53" Type="http://schemas.openxmlformats.org/officeDocument/2006/relationships/hyperlink" Target="https://podminky.urs.cz/item/CS_URS_2022_02/895941351" TargetMode="External" /><Relationship Id="rId54" Type="http://schemas.openxmlformats.org/officeDocument/2006/relationships/hyperlink" Target="https://podminky.urs.cz/item/CS_URS_2022_02/895941362" TargetMode="External" /><Relationship Id="rId55" Type="http://schemas.openxmlformats.org/officeDocument/2006/relationships/hyperlink" Target="https://podminky.urs.cz/item/CS_URS_2022_02/895941367" TargetMode="External" /><Relationship Id="rId56" Type="http://schemas.openxmlformats.org/officeDocument/2006/relationships/hyperlink" Target="https://podminky.urs.cz/item/CS_URS_2022_02/899204112" TargetMode="External" /><Relationship Id="rId57" Type="http://schemas.openxmlformats.org/officeDocument/2006/relationships/hyperlink" Target="https://podminky.urs.cz/item/CS_URS_2022_02/911111111" TargetMode="External" /><Relationship Id="rId58" Type="http://schemas.openxmlformats.org/officeDocument/2006/relationships/hyperlink" Target="https://podminky.urs.cz/item/CS_URS_2022_02/914111111" TargetMode="External" /><Relationship Id="rId59" Type="http://schemas.openxmlformats.org/officeDocument/2006/relationships/hyperlink" Target="https://podminky.urs.cz/item/CS_URS_2022_02/914511111" TargetMode="External" /><Relationship Id="rId60" Type="http://schemas.openxmlformats.org/officeDocument/2006/relationships/hyperlink" Target="https://podminky.urs.cz/item/CS_URS_2022_02/915131111" TargetMode="External" /><Relationship Id="rId61" Type="http://schemas.openxmlformats.org/officeDocument/2006/relationships/hyperlink" Target="https://podminky.urs.cz/item/CS_URS_2022_02/916111122" TargetMode="External" /><Relationship Id="rId62" Type="http://schemas.openxmlformats.org/officeDocument/2006/relationships/hyperlink" Target="https://podminky.urs.cz/item/CS_URS_2022_02/916131213" TargetMode="External" /><Relationship Id="rId63" Type="http://schemas.openxmlformats.org/officeDocument/2006/relationships/hyperlink" Target="https://podminky.urs.cz/item/CS_URS_2022_02/916431111" TargetMode="External" /><Relationship Id="rId64" Type="http://schemas.openxmlformats.org/officeDocument/2006/relationships/hyperlink" Target="https://podminky.urs.cz/item/CS_URS_2022_02/919112223" TargetMode="External" /><Relationship Id="rId65" Type="http://schemas.openxmlformats.org/officeDocument/2006/relationships/hyperlink" Target="https://podminky.urs.cz/item/CS_URS_2022_02/919122122" TargetMode="External" /><Relationship Id="rId66" Type="http://schemas.openxmlformats.org/officeDocument/2006/relationships/hyperlink" Target="https://podminky.urs.cz/item/CS_URS_2022_02/919721123" TargetMode="External" /><Relationship Id="rId67" Type="http://schemas.openxmlformats.org/officeDocument/2006/relationships/hyperlink" Target="https://podminky.urs.cz/item/CS_URS_2022_02/919735112" TargetMode="External" /><Relationship Id="rId68" Type="http://schemas.openxmlformats.org/officeDocument/2006/relationships/hyperlink" Target="https://podminky.urs.cz/item/CS_URS_2022_02/935922311" TargetMode="External" /><Relationship Id="rId69" Type="http://schemas.openxmlformats.org/officeDocument/2006/relationships/hyperlink" Target="https://podminky.urs.cz/item/CS_URS_2022_02/935922312" TargetMode="External" /><Relationship Id="rId70" Type="http://schemas.openxmlformats.org/officeDocument/2006/relationships/hyperlink" Target="https://podminky.urs.cz/item/CS_URS_2022_02/935922318" TargetMode="External" /><Relationship Id="rId71" Type="http://schemas.openxmlformats.org/officeDocument/2006/relationships/hyperlink" Target="https://podminky.urs.cz/item/CS_URS_2022_02/935923111" TargetMode="External" /><Relationship Id="rId72" Type="http://schemas.openxmlformats.org/officeDocument/2006/relationships/hyperlink" Target="https://podminky.urs.cz/item/CS_URS_2022_02/936001001" TargetMode="External" /><Relationship Id="rId73" Type="http://schemas.openxmlformats.org/officeDocument/2006/relationships/hyperlink" Target="https://podminky.urs.cz/item/CS_URS_2022_02/936104211" TargetMode="External" /><Relationship Id="rId74" Type="http://schemas.openxmlformats.org/officeDocument/2006/relationships/hyperlink" Target="https://podminky.urs.cz/item/CS_URS_2022_02/936124113" TargetMode="External" /><Relationship Id="rId75" Type="http://schemas.openxmlformats.org/officeDocument/2006/relationships/hyperlink" Target="https://podminky.urs.cz/item/CS_URS_2022_02/936174312" TargetMode="External" /><Relationship Id="rId76" Type="http://schemas.openxmlformats.org/officeDocument/2006/relationships/hyperlink" Target="https://podminky.urs.cz/item/CS_URS_2022_02/966006132" TargetMode="External" /><Relationship Id="rId77" Type="http://schemas.openxmlformats.org/officeDocument/2006/relationships/hyperlink" Target="https://podminky.urs.cz/item/CS_URS_2022_02/997013861" TargetMode="External" /><Relationship Id="rId78" Type="http://schemas.openxmlformats.org/officeDocument/2006/relationships/hyperlink" Target="https://podminky.urs.cz/item/CS_URS_2022_02/997013875" TargetMode="External" /><Relationship Id="rId79" Type="http://schemas.openxmlformats.org/officeDocument/2006/relationships/hyperlink" Target="https://podminky.urs.cz/item/CS_URS_2022_02/998225111" TargetMode="External" /><Relationship Id="rId80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32351101" TargetMode="External" /><Relationship Id="rId2" Type="http://schemas.openxmlformats.org/officeDocument/2006/relationships/hyperlink" Target="https://podminky.urs.cz/item/CS_URS_2022_02/151102101" TargetMode="External" /><Relationship Id="rId3" Type="http://schemas.openxmlformats.org/officeDocument/2006/relationships/hyperlink" Target="https://podminky.urs.cz/item/CS_URS_2022_02/151102111" TargetMode="External" /><Relationship Id="rId4" Type="http://schemas.openxmlformats.org/officeDocument/2006/relationships/hyperlink" Target="https://podminky.urs.cz/item/CS_URS_2022_02/171201231" TargetMode="External" /><Relationship Id="rId5" Type="http://schemas.openxmlformats.org/officeDocument/2006/relationships/hyperlink" Target="https://podminky.urs.cz/item/CS_URS_2022_02/171251201" TargetMode="External" /><Relationship Id="rId6" Type="http://schemas.openxmlformats.org/officeDocument/2006/relationships/hyperlink" Target="https://podminky.urs.cz/item/CS_URS_2022_02/174151101" TargetMode="External" /><Relationship Id="rId7" Type="http://schemas.openxmlformats.org/officeDocument/2006/relationships/hyperlink" Target="https://podminky.urs.cz/item/CS_URS_2022_02/175151101" TargetMode="External" /><Relationship Id="rId8" Type="http://schemas.openxmlformats.org/officeDocument/2006/relationships/hyperlink" Target="https://podminky.urs.cz/item/CS_URS_2022_02/451572111" TargetMode="External" /><Relationship Id="rId9" Type="http://schemas.openxmlformats.org/officeDocument/2006/relationships/hyperlink" Target="https://podminky.urs.cz/item/CS_URS_2022_02/871161211" TargetMode="External" /><Relationship Id="rId10" Type="http://schemas.openxmlformats.org/officeDocument/2006/relationships/hyperlink" Target="https://podminky.urs.cz/item/CS_URS_2022_02/892233122" TargetMode="External" /><Relationship Id="rId11" Type="http://schemas.openxmlformats.org/officeDocument/2006/relationships/hyperlink" Target="https://podminky.urs.cz/item/CS_URS_2022_02/899721111" TargetMode="External" /><Relationship Id="rId12" Type="http://schemas.openxmlformats.org/officeDocument/2006/relationships/hyperlink" Target="https://podminky.urs.cz/item/CS_URS_2022_02/899722112" TargetMode="External" /><Relationship Id="rId13" Type="http://schemas.openxmlformats.org/officeDocument/2006/relationships/hyperlink" Target="https://podminky.urs.cz/item/CS_URS_2022_02/998276101" TargetMode="External" /><Relationship Id="rId14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32354102" TargetMode="External" /><Relationship Id="rId2" Type="http://schemas.openxmlformats.org/officeDocument/2006/relationships/hyperlink" Target="https://podminky.urs.cz/item/CS_URS_2022_02/151102101" TargetMode="External" /><Relationship Id="rId3" Type="http://schemas.openxmlformats.org/officeDocument/2006/relationships/hyperlink" Target="https://podminky.urs.cz/item/CS_URS_2022_02/151102111" TargetMode="External" /><Relationship Id="rId4" Type="http://schemas.openxmlformats.org/officeDocument/2006/relationships/hyperlink" Target="https://podminky.urs.cz/item/CS_URS_2022_02/171201231" TargetMode="External" /><Relationship Id="rId5" Type="http://schemas.openxmlformats.org/officeDocument/2006/relationships/hyperlink" Target="https://podminky.urs.cz/item/CS_URS_2022_02/171251201" TargetMode="External" /><Relationship Id="rId6" Type="http://schemas.openxmlformats.org/officeDocument/2006/relationships/hyperlink" Target="https://podminky.urs.cz/item/CS_URS_2022_02/174151101" TargetMode="External" /><Relationship Id="rId7" Type="http://schemas.openxmlformats.org/officeDocument/2006/relationships/hyperlink" Target="https://podminky.urs.cz/item/CS_URS_2022_02/175151101" TargetMode="External" /><Relationship Id="rId8" Type="http://schemas.openxmlformats.org/officeDocument/2006/relationships/hyperlink" Target="https://podminky.urs.cz/item/CS_URS_2022_02/451572111" TargetMode="External" /><Relationship Id="rId9" Type="http://schemas.openxmlformats.org/officeDocument/2006/relationships/hyperlink" Target="https://podminky.urs.cz/item/CS_URS_2022_02/452312131" TargetMode="External" /><Relationship Id="rId10" Type="http://schemas.openxmlformats.org/officeDocument/2006/relationships/hyperlink" Target="https://podminky.urs.cz/item/CS_URS_2022_02/452384111" TargetMode="External" /><Relationship Id="rId11" Type="http://schemas.openxmlformats.org/officeDocument/2006/relationships/hyperlink" Target="https://podminky.urs.cz/item/CS_URS_2022_02/831312121" TargetMode="External" /><Relationship Id="rId12" Type="http://schemas.openxmlformats.org/officeDocument/2006/relationships/hyperlink" Target="https://podminky.urs.cz/item/CS_URS_2022_02/998275101" TargetMode="External" /><Relationship Id="rId13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19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22</v>
      </c>
      <c r="AL8" s="23"/>
      <c r="AM8" s="23"/>
      <c r="AN8" s="34" t="s">
        <v>23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25</v>
      </c>
      <c r="AL10" s="23"/>
      <c r="AM10" s="23"/>
      <c r="AN10" s="28" t="s">
        <v>26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25</v>
      </c>
      <c r="AL13" s="23"/>
      <c r="AM13" s="23"/>
      <c r="AN13" s="35" t="s">
        <v>30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30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25</v>
      </c>
      <c r="AL16" s="23"/>
      <c r="AM16" s="23"/>
      <c r="AN16" s="28" t="s">
        <v>32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33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34</v>
      </c>
      <c r="AO17" s="23"/>
      <c r="AP17" s="23"/>
      <c r="AQ17" s="23"/>
      <c r="AR17" s="21"/>
      <c r="BE17" s="32"/>
      <c r="BS17" s="18" t="s">
        <v>35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36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33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72" customHeight="1">
      <c r="B23" s="22"/>
      <c r="C23" s="23"/>
      <c r="D23" s="23"/>
      <c r="E23" s="37" t="s">
        <v>38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39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40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41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42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43</v>
      </c>
      <c r="E29" s="48"/>
      <c r="F29" s="33" t="s">
        <v>44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45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46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47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48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49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50</v>
      </c>
      <c r="U35" s="55"/>
      <c r="V35" s="55"/>
      <c r="W35" s="55"/>
      <c r="X35" s="57" t="s">
        <v>51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52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53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54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55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54</v>
      </c>
      <c r="AI60" s="43"/>
      <c r="AJ60" s="43"/>
      <c r="AK60" s="43"/>
      <c r="AL60" s="43"/>
      <c r="AM60" s="65" t="s">
        <v>55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56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57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54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55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54</v>
      </c>
      <c r="AI75" s="43"/>
      <c r="AJ75" s="43"/>
      <c r="AK75" s="43"/>
      <c r="AL75" s="43"/>
      <c r="AM75" s="65" t="s">
        <v>55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58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13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2022-000010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16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DOPRAVNÍ TERMINÁL ŽELETAVA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20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>Želetava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22</v>
      </c>
      <c r="AJ87" s="41"/>
      <c r="AK87" s="41"/>
      <c r="AL87" s="41"/>
      <c r="AM87" s="80" t="str">
        <f>IF(AN8= "","",AN8)</f>
        <v>5. 9. 2022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24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>Městys Želetava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31</v>
      </c>
      <c r="AJ89" s="41"/>
      <c r="AK89" s="41"/>
      <c r="AL89" s="41"/>
      <c r="AM89" s="81" t="str">
        <f>IF(E17="","",E17)</f>
        <v>PROfi Jihlava spol. s r.o.</v>
      </c>
      <c r="AN89" s="72"/>
      <c r="AO89" s="72"/>
      <c r="AP89" s="72"/>
      <c r="AQ89" s="41"/>
      <c r="AR89" s="45"/>
      <c r="AS89" s="82" t="s">
        <v>59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15" customHeight="1">
      <c r="A90" s="39"/>
      <c r="B90" s="40"/>
      <c r="C90" s="33" t="s">
        <v>29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36</v>
      </c>
      <c r="AJ90" s="41"/>
      <c r="AK90" s="41"/>
      <c r="AL90" s="41"/>
      <c r="AM90" s="81" t="str">
        <f>IF(E20="","",E20)</f>
        <v>PROfi Jihlava spol. s r.o.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60</v>
      </c>
      <c r="D92" s="95"/>
      <c r="E92" s="95"/>
      <c r="F92" s="95"/>
      <c r="G92" s="95"/>
      <c r="H92" s="96"/>
      <c r="I92" s="97" t="s">
        <v>61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62</v>
      </c>
      <c r="AH92" s="95"/>
      <c r="AI92" s="95"/>
      <c r="AJ92" s="95"/>
      <c r="AK92" s="95"/>
      <c r="AL92" s="95"/>
      <c r="AM92" s="95"/>
      <c r="AN92" s="97" t="s">
        <v>63</v>
      </c>
      <c r="AO92" s="95"/>
      <c r="AP92" s="99"/>
      <c r="AQ92" s="100" t="s">
        <v>64</v>
      </c>
      <c r="AR92" s="45"/>
      <c r="AS92" s="101" t="s">
        <v>65</v>
      </c>
      <c r="AT92" s="102" t="s">
        <v>66</v>
      </c>
      <c r="AU92" s="102" t="s">
        <v>67</v>
      </c>
      <c r="AV92" s="102" t="s">
        <v>68</v>
      </c>
      <c r="AW92" s="102" t="s">
        <v>69</v>
      </c>
      <c r="AX92" s="102" t="s">
        <v>70</v>
      </c>
      <c r="AY92" s="102" t="s">
        <v>71</v>
      </c>
      <c r="AZ92" s="102" t="s">
        <v>72</v>
      </c>
      <c r="BA92" s="102" t="s">
        <v>73</v>
      </c>
      <c r="BB92" s="102" t="s">
        <v>74</v>
      </c>
      <c r="BC92" s="102" t="s">
        <v>75</v>
      </c>
      <c r="BD92" s="103" t="s">
        <v>76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77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ROUND(AG95+AG100,2)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ROUND(AS95+AS100,2)</f>
        <v>0</v>
      </c>
      <c r="AT94" s="115">
        <f>ROUND(SUM(AV94:AW94),2)</f>
        <v>0</v>
      </c>
      <c r="AU94" s="116">
        <f>ROUND(AU95+AU100,5)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ROUND(AZ95+AZ100,2)</f>
        <v>0</v>
      </c>
      <c r="BA94" s="115">
        <f>ROUND(BA95+BA100,2)</f>
        <v>0</v>
      </c>
      <c r="BB94" s="115">
        <f>ROUND(BB95+BB100,2)</f>
        <v>0</v>
      </c>
      <c r="BC94" s="115">
        <f>ROUND(BC95+BC100,2)</f>
        <v>0</v>
      </c>
      <c r="BD94" s="117">
        <f>ROUND(BD95+BD100,2)</f>
        <v>0</v>
      </c>
      <c r="BE94" s="6"/>
      <c r="BS94" s="118" t="s">
        <v>78</v>
      </c>
      <c r="BT94" s="118" t="s">
        <v>79</v>
      </c>
      <c r="BU94" s="119" t="s">
        <v>80</v>
      </c>
      <c r="BV94" s="118" t="s">
        <v>81</v>
      </c>
      <c r="BW94" s="118" t="s">
        <v>5</v>
      </c>
      <c r="BX94" s="118" t="s">
        <v>82</v>
      </c>
      <c r="CL94" s="118" t="s">
        <v>1</v>
      </c>
    </row>
    <row r="95" s="7" customFormat="1" ht="16.5" customHeight="1">
      <c r="A95" s="7"/>
      <c r="B95" s="120"/>
      <c r="C95" s="121"/>
      <c r="D95" s="122" t="s">
        <v>83</v>
      </c>
      <c r="E95" s="122"/>
      <c r="F95" s="122"/>
      <c r="G95" s="122"/>
      <c r="H95" s="122"/>
      <c r="I95" s="123"/>
      <c r="J95" s="122" t="s">
        <v>84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ROUND(SUM(AG96:AG99),2)</f>
        <v>0</v>
      </c>
      <c r="AH95" s="123"/>
      <c r="AI95" s="123"/>
      <c r="AJ95" s="123"/>
      <c r="AK95" s="123"/>
      <c r="AL95" s="123"/>
      <c r="AM95" s="123"/>
      <c r="AN95" s="125">
        <f>SUM(AG95,AT95)</f>
        <v>0</v>
      </c>
      <c r="AO95" s="123"/>
      <c r="AP95" s="123"/>
      <c r="AQ95" s="126" t="s">
        <v>85</v>
      </c>
      <c r="AR95" s="127"/>
      <c r="AS95" s="128">
        <f>ROUND(SUM(AS96:AS99),2)</f>
        <v>0</v>
      </c>
      <c r="AT95" s="129">
        <f>ROUND(SUM(AV95:AW95),2)</f>
        <v>0</v>
      </c>
      <c r="AU95" s="130">
        <f>ROUND(SUM(AU96:AU99),5)</f>
        <v>0</v>
      </c>
      <c r="AV95" s="129">
        <f>ROUND(AZ95*L29,2)</f>
        <v>0</v>
      </c>
      <c r="AW95" s="129">
        <f>ROUND(BA95*L30,2)</f>
        <v>0</v>
      </c>
      <c r="AX95" s="129">
        <f>ROUND(BB95*L29,2)</f>
        <v>0</v>
      </c>
      <c r="AY95" s="129">
        <f>ROUND(BC95*L30,2)</f>
        <v>0</v>
      </c>
      <c r="AZ95" s="129">
        <f>ROUND(SUM(AZ96:AZ99),2)</f>
        <v>0</v>
      </c>
      <c r="BA95" s="129">
        <f>ROUND(SUM(BA96:BA99),2)</f>
        <v>0</v>
      </c>
      <c r="BB95" s="129">
        <f>ROUND(SUM(BB96:BB99),2)</f>
        <v>0</v>
      </c>
      <c r="BC95" s="129">
        <f>ROUND(SUM(BC96:BC99),2)</f>
        <v>0</v>
      </c>
      <c r="BD95" s="131">
        <f>ROUND(SUM(BD96:BD99),2)</f>
        <v>0</v>
      </c>
      <c r="BE95" s="7"/>
      <c r="BS95" s="132" t="s">
        <v>78</v>
      </c>
      <c r="BT95" s="132" t="s">
        <v>86</v>
      </c>
      <c r="BU95" s="132" t="s">
        <v>80</v>
      </c>
      <c r="BV95" s="132" t="s">
        <v>81</v>
      </c>
      <c r="BW95" s="132" t="s">
        <v>87</v>
      </c>
      <c r="BX95" s="132" t="s">
        <v>5</v>
      </c>
      <c r="CL95" s="132" t="s">
        <v>1</v>
      </c>
      <c r="CM95" s="132" t="s">
        <v>88</v>
      </c>
    </row>
    <row r="96" s="4" customFormat="1" ht="16.5" customHeight="1">
      <c r="A96" s="133" t="s">
        <v>89</v>
      </c>
      <c r="B96" s="71"/>
      <c r="C96" s="134"/>
      <c r="D96" s="134"/>
      <c r="E96" s="135" t="s">
        <v>90</v>
      </c>
      <c r="F96" s="135"/>
      <c r="G96" s="135"/>
      <c r="H96" s="135"/>
      <c r="I96" s="135"/>
      <c r="J96" s="134"/>
      <c r="K96" s="135" t="s">
        <v>91</v>
      </c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6">
        <f>'01 - Stavební část'!J32</f>
        <v>0</v>
      </c>
      <c r="AH96" s="134"/>
      <c r="AI96" s="134"/>
      <c r="AJ96" s="134"/>
      <c r="AK96" s="134"/>
      <c r="AL96" s="134"/>
      <c r="AM96" s="134"/>
      <c r="AN96" s="136">
        <f>SUM(AG96,AT96)</f>
        <v>0</v>
      </c>
      <c r="AO96" s="134"/>
      <c r="AP96" s="134"/>
      <c r="AQ96" s="137" t="s">
        <v>92</v>
      </c>
      <c r="AR96" s="73"/>
      <c r="AS96" s="138">
        <v>0</v>
      </c>
      <c r="AT96" s="139">
        <f>ROUND(SUM(AV96:AW96),2)</f>
        <v>0</v>
      </c>
      <c r="AU96" s="140">
        <f>'01 - Stavební část'!P150</f>
        <v>0</v>
      </c>
      <c r="AV96" s="139">
        <f>'01 - Stavební část'!J35</f>
        <v>0</v>
      </c>
      <c r="AW96" s="139">
        <f>'01 - Stavební část'!J36</f>
        <v>0</v>
      </c>
      <c r="AX96" s="139">
        <f>'01 - Stavební část'!J37</f>
        <v>0</v>
      </c>
      <c r="AY96" s="139">
        <f>'01 - Stavební část'!J38</f>
        <v>0</v>
      </c>
      <c r="AZ96" s="139">
        <f>'01 - Stavební část'!F35</f>
        <v>0</v>
      </c>
      <c r="BA96" s="139">
        <f>'01 - Stavební část'!F36</f>
        <v>0</v>
      </c>
      <c r="BB96" s="139">
        <f>'01 - Stavební část'!F37</f>
        <v>0</v>
      </c>
      <c r="BC96" s="139">
        <f>'01 - Stavební část'!F38</f>
        <v>0</v>
      </c>
      <c r="BD96" s="141">
        <f>'01 - Stavební část'!F39</f>
        <v>0</v>
      </c>
      <c r="BE96" s="4"/>
      <c r="BT96" s="142" t="s">
        <v>88</v>
      </c>
      <c r="BV96" s="142" t="s">
        <v>81</v>
      </c>
      <c r="BW96" s="142" t="s">
        <v>93</v>
      </c>
      <c r="BX96" s="142" t="s">
        <v>87</v>
      </c>
      <c r="CL96" s="142" t="s">
        <v>1</v>
      </c>
    </row>
    <row r="97" s="4" customFormat="1" ht="23.25" customHeight="1">
      <c r="A97" s="133" t="s">
        <v>89</v>
      </c>
      <c r="B97" s="71"/>
      <c r="C97" s="134"/>
      <c r="D97" s="134"/>
      <c r="E97" s="135" t="s">
        <v>94</v>
      </c>
      <c r="F97" s="135"/>
      <c r="G97" s="135"/>
      <c r="H97" s="135"/>
      <c r="I97" s="135"/>
      <c r="J97" s="134"/>
      <c r="K97" s="135" t="s">
        <v>95</v>
      </c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6">
        <f>'01.1.4.2 - Silnoproudá el...'!J32</f>
        <v>0</v>
      </c>
      <c r="AH97" s="134"/>
      <c r="AI97" s="134"/>
      <c r="AJ97" s="134"/>
      <c r="AK97" s="134"/>
      <c r="AL97" s="134"/>
      <c r="AM97" s="134"/>
      <c r="AN97" s="136">
        <f>SUM(AG97,AT97)</f>
        <v>0</v>
      </c>
      <c r="AO97" s="134"/>
      <c r="AP97" s="134"/>
      <c r="AQ97" s="137" t="s">
        <v>92</v>
      </c>
      <c r="AR97" s="73"/>
      <c r="AS97" s="138">
        <v>0</v>
      </c>
      <c r="AT97" s="139">
        <f>ROUND(SUM(AV97:AW97),2)</f>
        <v>0</v>
      </c>
      <c r="AU97" s="140">
        <f>'01.1.4.2 - Silnoproudá el...'!P160</f>
        <v>0</v>
      </c>
      <c r="AV97" s="139">
        <f>'01.1.4.2 - Silnoproudá el...'!J35</f>
        <v>0</v>
      </c>
      <c r="AW97" s="139">
        <f>'01.1.4.2 - Silnoproudá el...'!J36</f>
        <v>0</v>
      </c>
      <c r="AX97" s="139">
        <f>'01.1.4.2 - Silnoproudá el...'!J37</f>
        <v>0</v>
      </c>
      <c r="AY97" s="139">
        <f>'01.1.4.2 - Silnoproudá el...'!J38</f>
        <v>0</v>
      </c>
      <c r="AZ97" s="139">
        <f>'01.1.4.2 - Silnoproudá el...'!F35</f>
        <v>0</v>
      </c>
      <c r="BA97" s="139">
        <f>'01.1.4.2 - Silnoproudá el...'!F36</f>
        <v>0</v>
      </c>
      <c r="BB97" s="139">
        <f>'01.1.4.2 - Silnoproudá el...'!F37</f>
        <v>0</v>
      </c>
      <c r="BC97" s="139">
        <f>'01.1.4.2 - Silnoproudá el...'!F38</f>
        <v>0</v>
      </c>
      <c r="BD97" s="141">
        <f>'01.1.4.2 - Silnoproudá el...'!F39</f>
        <v>0</v>
      </c>
      <c r="BE97" s="4"/>
      <c r="BT97" s="142" t="s">
        <v>88</v>
      </c>
      <c r="BV97" s="142" t="s">
        <v>81</v>
      </c>
      <c r="BW97" s="142" t="s">
        <v>96</v>
      </c>
      <c r="BX97" s="142" t="s">
        <v>87</v>
      </c>
      <c r="CL97" s="142" t="s">
        <v>1</v>
      </c>
    </row>
    <row r="98" s="4" customFormat="1" ht="16.5" customHeight="1">
      <c r="A98" s="133" t="s">
        <v>89</v>
      </c>
      <c r="B98" s="71"/>
      <c r="C98" s="134"/>
      <c r="D98" s="134"/>
      <c r="E98" s="135" t="s">
        <v>97</v>
      </c>
      <c r="F98" s="135"/>
      <c r="G98" s="135"/>
      <c r="H98" s="135"/>
      <c r="I98" s="135"/>
      <c r="J98" s="134"/>
      <c r="K98" s="135" t="s">
        <v>98</v>
      </c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6">
        <f>'01.1.4.1 - Technika prost...'!J32</f>
        <v>0</v>
      </c>
      <c r="AH98" s="134"/>
      <c r="AI98" s="134"/>
      <c r="AJ98" s="134"/>
      <c r="AK98" s="134"/>
      <c r="AL98" s="134"/>
      <c r="AM98" s="134"/>
      <c r="AN98" s="136">
        <f>SUM(AG98,AT98)</f>
        <v>0</v>
      </c>
      <c r="AO98" s="134"/>
      <c r="AP98" s="134"/>
      <c r="AQ98" s="137" t="s">
        <v>92</v>
      </c>
      <c r="AR98" s="73"/>
      <c r="AS98" s="138">
        <v>0</v>
      </c>
      <c r="AT98" s="139">
        <f>ROUND(SUM(AV98:AW98),2)</f>
        <v>0</v>
      </c>
      <c r="AU98" s="140">
        <f>'01.1.4.1 - Technika prost...'!P130</f>
        <v>0</v>
      </c>
      <c r="AV98" s="139">
        <f>'01.1.4.1 - Technika prost...'!J35</f>
        <v>0</v>
      </c>
      <c r="AW98" s="139">
        <f>'01.1.4.1 - Technika prost...'!J36</f>
        <v>0</v>
      </c>
      <c r="AX98" s="139">
        <f>'01.1.4.1 - Technika prost...'!J37</f>
        <v>0</v>
      </c>
      <c r="AY98" s="139">
        <f>'01.1.4.1 - Technika prost...'!J38</f>
        <v>0</v>
      </c>
      <c r="AZ98" s="139">
        <f>'01.1.4.1 - Technika prost...'!F35</f>
        <v>0</v>
      </c>
      <c r="BA98" s="139">
        <f>'01.1.4.1 - Technika prost...'!F36</f>
        <v>0</v>
      </c>
      <c r="BB98" s="139">
        <f>'01.1.4.1 - Technika prost...'!F37</f>
        <v>0</v>
      </c>
      <c r="BC98" s="139">
        <f>'01.1.4.1 - Technika prost...'!F38</f>
        <v>0</v>
      </c>
      <c r="BD98" s="141">
        <f>'01.1.4.1 - Technika prost...'!F39</f>
        <v>0</v>
      </c>
      <c r="BE98" s="4"/>
      <c r="BT98" s="142" t="s">
        <v>88</v>
      </c>
      <c r="BV98" s="142" t="s">
        <v>81</v>
      </c>
      <c r="BW98" s="142" t="s">
        <v>99</v>
      </c>
      <c r="BX98" s="142" t="s">
        <v>87</v>
      </c>
      <c r="CL98" s="142" t="s">
        <v>1</v>
      </c>
    </row>
    <row r="99" s="4" customFormat="1" ht="16.5" customHeight="1">
      <c r="A99" s="133" t="s">
        <v>89</v>
      </c>
      <c r="B99" s="71"/>
      <c r="C99" s="134"/>
      <c r="D99" s="134"/>
      <c r="E99" s="135" t="s">
        <v>100</v>
      </c>
      <c r="F99" s="135"/>
      <c r="G99" s="135"/>
      <c r="H99" s="135"/>
      <c r="I99" s="135"/>
      <c r="J99" s="134"/>
      <c r="K99" s="135" t="s">
        <v>101</v>
      </c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6">
        <f>'01.VON - Vedlejší a ostat...'!J32</f>
        <v>0</v>
      </c>
      <c r="AH99" s="134"/>
      <c r="AI99" s="134"/>
      <c r="AJ99" s="134"/>
      <c r="AK99" s="134"/>
      <c r="AL99" s="134"/>
      <c r="AM99" s="134"/>
      <c r="AN99" s="136">
        <f>SUM(AG99,AT99)</f>
        <v>0</v>
      </c>
      <c r="AO99" s="134"/>
      <c r="AP99" s="134"/>
      <c r="AQ99" s="137" t="s">
        <v>92</v>
      </c>
      <c r="AR99" s="73"/>
      <c r="AS99" s="138">
        <v>0</v>
      </c>
      <c r="AT99" s="139">
        <f>ROUND(SUM(AV99:AW99),2)</f>
        <v>0</v>
      </c>
      <c r="AU99" s="140">
        <f>'01.VON - Vedlejší a ostat...'!P121</f>
        <v>0</v>
      </c>
      <c r="AV99" s="139">
        <f>'01.VON - Vedlejší a ostat...'!J35</f>
        <v>0</v>
      </c>
      <c r="AW99" s="139">
        <f>'01.VON - Vedlejší a ostat...'!J36</f>
        <v>0</v>
      </c>
      <c r="AX99" s="139">
        <f>'01.VON - Vedlejší a ostat...'!J37</f>
        <v>0</v>
      </c>
      <c r="AY99" s="139">
        <f>'01.VON - Vedlejší a ostat...'!J38</f>
        <v>0</v>
      </c>
      <c r="AZ99" s="139">
        <f>'01.VON - Vedlejší a ostat...'!F35</f>
        <v>0</v>
      </c>
      <c r="BA99" s="139">
        <f>'01.VON - Vedlejší a ostat...'!F36</f>
        <v>0</v>
      </c>
      <c r="BB99" s="139">
        <f>'01.VON - Vedlejší a ostat...'!F37</f>
        <v>0</v>
      </c>
      <c r="BC99" s="139">
        <f>'01.VON - Vedlejší a ostat...'!F38</f>
        <v>0</v>
      </c>
      <c r="BD99" s="141">
        <f>'01.VON - Vedlejší a ostat...'!F39</f>
        <v>0</v>
      </c>
      <c r="BE99" s="4"/>
      <c r="BT99" s="142" t="s">
        <v>88</v>
      </c>
      <c r="BV99" s="142" t="s">
        <v>81</v>
      </c>
      <c r="BW99" s="142" t="s">
        <v>102</v>
      </c>
      <c r="BX99" s="142" t="s">
        <v>87</v>
      </c>
      <c r="CL99" s="142" t="s">
        <v>1</v>
      </c>
    </row>
    <row r="100" s="7" customFormat="1" ht="16.5" customHeight="1">
      <c r="A100" s="7"/>
      <c r="B100" s="120"/>
      <c r="C100" s="121"/>
      <c r="D100" s="122" t="s">
        <v>103</v>
      </c>
      <c r="E100" s="122"/>
      <c r="F100" s="122"/>
      <c r="G100" s="122"/>
      <c r="H100" s="122"/>
      <c r="I100" s="123"/>
      <c r="J100" s="122" t="s">
        <v>104</v>
      </c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22"/>
      <c r="AF100" s="122"/>
      <c r="AG100" s="124">
        <f>ROUND(SUM(AG101:AG107),2)</f>
        <v>0</v>
      </c>
      <c r="AH100" s="123"/>
      <c r="AI100" s="123"/>
      <c r="AJ100" s="123"/>
      <c r="AK100" s="123"/>
      <c r="AL100" s="123"/>
      <c r="AM100" s="123"/>
      <c r="AN100" s="125">
        <f>SUM(AG100,AT100)</f>
        <v>0</v>
      </c>
      <c r="AO100" s="123"/>
      <c r="AP100" s="123"/>
      <c r="AQ100" s="126" t="s">
        <v>105</v>
      </c>
      <c r="AR100" s="127"/>
      <c r="AS100" s="128">
        <f>ROUND(SUM(AS101:AS107),2)</f>
        <v>0</v>
      </c>
      <c r="AT100" s="129">
        <f>ROUND(SUM(AV100:AW100),2)</f>
        <v>0</v>
      </c>
      <c r="AU100" s="130">
        <f>ROUND(SUM(AU101:AU107),5)</f>
        <v>0</v>
      </c>
      <c r="AV100" s="129">
        <f>ROUND(AZ100*L29,2)</f>
        <v>0</v>
      </c>
      <c r="AW100" s="129">
        <f>ROUND(BA100*L30,2)</f>
        <v>0</v>
      </c>
      <c r="AX100" s="129">
        <f>ROUND(BB100*L29,2)</f>
        <v>0</v>
      </c>
      <c r="AY100" s="129">
        <f>ROUND(BC100*L30,2)</f>
        <v>0</v>
      </c>
      <c r="AZ100" s="129">
        <f>ROUND(SUM(AZ101:AZ107),2)</f>
        <v>0</v>
      </c>
      <c r="BA100" s="129">
        <f>ROUND(SUM(BA101:BA107),2)</f>
        <v>0</v>
      </c>
      <c r="BB100" s="129">
        <f>ROUND(SUM(BB101:BB107),2)</f>
        <v>0</v>
      </c>
      <c r="BC100" s="129">
        <f>ROUND(SUM(BC101:BC107),2)</f>
        <v>0</v>
      </c>
      <c r="BD100" s="131">
        <f>ROUND(SUM(BD101:BD107),2)</f>
        <v>0</v>
      </c>
      <c r="BE100" s="7"/>
      <c r="BS100" s="132" t="s">
        <v>78</v>
      </c>
      <c r="BT100" s="132" t="s">
        <v>86</v>
      </c>
      <c r="BU100" s="132" t="s">
        <v>80</v>
      </c>
      <c r="BV100" s="132" t="s">
        <v>81</v>
      </c>
      <c r="BW100" s="132" t="s">
        <v>106</v>
      </c>
      <c r="BX100" s="132" t="s">
        <v>5</v>
      </c>
      <c r="CL100" s="132" t="s">
        <v>1</v>
      </c>
      <c r="CM100" s="132" t="s">
        <v>88</v>
      </c>
    </row>
    <row r="101" s="4" customFormat="1" ht="16.5" customHeight="1">
      <c r="A101" s="133" t="s">
        <v>89</v>
      </c>
      <c r="B101" s="71"/>
      <c r="C101" s="134"/>
      <c r="D101" s="134"/>
      <c r="E101" s="135" t="s">
        <v>107</v>
      </c>
      <c r="F101" s="135"/>
      <c r="G101" s="135"/>
      <c r="H101" s="135"/>
      <c r="I101" s="135"/>
      <c r="J101" s="134"/>
      <c r="K101" s="135" t="s">
        <v>101</v>
      </c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6">
        <f>'00 - Vedlejší a ostatní n...'!J32</f>
        <v>0</v>
      </c>
      <c r="AH101" s="134"/>
      <c r="AI101" s="134"/>
      <c r="AJ101" s="134"/>
      <c r="AK101" s="134"/>
      <c r="AL101" s="134"/>
      <c r="AM101" s="134"/>
      <c r="AN101" s="136">
        <f>SUM(AG101,AT101)</f>
        <v>0</v>
      </c>
      <c r="AO101" s="134"/>
      <c r="AP101" s="134"/>
      <c r="AQ101" s="137" t="s">
        <v>92</v>
      </c>
      <c r="AR101" s="73"/>
      <c r="AS101" s="138">
        <v>0</v>
      </c>
      <c r="AT101" s="139">
        <f>ROUND(SUM(AV101:AW101),2)</f>
        <v>0</v>
      </c>
      <c r="AU101" s="140">
        <f>'00 - Vedlejší a ostatní n...'!P126</f>
        <v>0</v>
      </c>
      <c r="AV101" s="139">
        <f>'00 - Vedlejší a ostatní n...'!J35</f>
        <v>0</v>
      </c>
      <c r="AW101" s="139">
        <f>'00 - Vedlejší a ostatní n...'!J36</f>
        <v>0</v>
      </c>
      <c r="AX101" s="139">
        <f>'00 - Vedlejší a ostatní n...'!J37</f>
        <v>0</v>
      </c>
      <c r="AY101" s="139">
        <f>'00 - Vedlejší a ostatní n...'!J38</f>
        <v>0</v>
      </c>
      <c r="AZ101" s="139">
        <f>'00 - Vedlejší a ostatní n...'!F35</f>
        <v>0</v>
      </c>
      <c r="BA101" s="139">
        <f>'00 - Vedlejší a ostatní n...'!F36</f>
        <v>0</v>
      </c>
      <c r="BB101" s="139">
        <f>'00 - Vedlejší a ostatní n...'!F37</f>
        <v>0</v>
      </c>
      <c r="BC101" s="139">
        <f>'00 - Vedlejší a ostatní n...'!F38</f>
        <v>0</v>
      </c>
      <c r="BD101" s="141">
        <f>'00 - Vedlejší a ostatní n...'!F39</f>
        <v>0</v>
      </c>
      <c r="BE101" s="4"/>
      <c r="BT101" s="142" t="s">
        <v>88</v>
      </c>
      <c r="BV101" s="142" t="s">
        <v>81</v>
      </c>
      <c r="BW101" s="142" t="s">
        <v>108</v>
      </c>
      <c r="BX101" s="142" t="s">
        <v>106</v>
      </c>
      <c r="CL101" s="142" t="s">
        <v>1</v>
      </c>
    </row>
    <row r="102" s="4" customFormat="1" ht="23.25" customHeight="1">
      <c r="A102" s="133" t="s">
        <v>89</v>
      </c>
      <c r="B102" s="71"/>
      <c r="C102" s="134"/>
      <c r="D102" s="134"/>
      <c r="E102" s="135" t="s">
        <v>109</v>
      </c>
      <c r="F102" s="135"/>
      <c r="G102" s="135"/>
      <c r="H102" s="135"/>
      <c r="I102" s="135"/>
      <c r="J102" s="134"/>
      <c r="K102" s="135" t="s">
        <v>110</v>
      </c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6">
        <f>'02 - Zpevněné plochy - ko...'!J32</f>
        <v>0</v>
      </c>
      <c r="AH102" s="134"/>
      <c r="AI102" s="134"/>
      <c r="AJ102" s="134"/>
      <c r="AK102" s="134"/>
      <c r="AL102" s="134"/>
      <c r="AM102" s="134"/>
      <c r="AN102" s="136">
        <f>SUM(AG102,AT102)</f>
        <v>0</v>
      </c>
      <c r="AO102" s="134"/>
      <c r="AP102" s="134"/>
      <c r="AQ102" s="137" t="s">
        <v>92</v>
      </c>
      <c r="AR102" s="73"/>
      <c r="AS102" s="138">
        <v>0</v>
      </c>
      <c r="AT102" s="139">
        <f>ROUND(SUM(AV102:AW102),2)</f>
        <v>0</v>
      </c>
      <c r="AU102" s="140">
        <f>'02 - Zpevněné plochy - ko...'!P130</f>
        <v>0</v>
      </c>
      <c r="AV102" s="139">
        <f>'02 - Zpevněné plochy - ko...'!J35</f>
        <v>0</v>
      </c>
      <c r="AW102" s="139">
        <f>'02 - Zpevněné plochy - ko...'!J36</f>
        <v>0</v>
      </c>
      <c r="AX102" s="139">
        <f>'02 - Zpevněné plochy - ko...'!J37</f>
        <v>0</v>
      </c>
      <c r="AY102" s="139">
        <f>'02 - Zpevněné plochy - ko...'!J38</f>
        <v>0</v>
      </c>
      <c r="AZ102" s="139">
        <f>'02 - Zpevněné plochy - ko...'!F35</f>
        <v>0</v>
      </c>
      <c r="BA102" s="139">
        <f>'02 - Zpevněné plochy - ko...'!F36</f>
        <v>0</v>
      </c>
      <c r="BB102" s="139">
        <f>'02 - Zpevněné plochy - ko...'!F37</f>
        <v>0</v>
      </c>
      <c r="BC102" s="139">
        <f>'02 - Zpevněné plochy - ko...'!F38</f>
        <v>0</v>
      </c>
      <c r="BD102" s="141">
        <f>'02 - Zpevněné plochy - ko...'!F39</f>
        <v>0</v>
      </c>
      <c r="BE102" s="4"/>
      <c r="BT102" s="142" t="s">
        <v>88</v>
      </c>
      <c r="BV102" s="142" t="s">
        <v>81</v>
      </c>
      <c r="BW102" s="142" t="s">
        <v>111</v>
      </c>
      <c r="BX102" s="142" t="s">
        <v>106</v>
      </c>
      <c r="CL102" s="142" t="s">
        <v>1</v>
      </c>
    </row>
    <row r="103" s="4" customFormat="1" ht="16.5" customHeight="1">
      <c r="A103" s="133" t="s">
        <v>89</v>
      </c>
      <c r="B103" s="71"/>
      <c r="C103" s="134"/>
      <c r="D103" s="134"/>
      <c r="E103" s="135" t="s">
        <v>112</v>
      </c>
      <c r="F103" s="135"/>
      <c r="G103" s="135"/>
      <c r="H103" s="135"/>
      <c r="I103" s="135"/>
      <c r="J103" s="134"/>
      <c r="K103" s="135" t="s">
        <v>113</v>
      </c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6">
        <f>'03 - Přípojka vodovodu'!J32</f>
        <v>0</v>
      </c>
      <c r="AH103" s="134"/>
      <c r="AI103" s="134"/>
      <c r="AJ103" s="134"/>
      <c r="AK103" s="134"/>
      <c r="AL103" s="134"/>
      <c r="AM103" s="134"/>
      <c r="AN103" s="136">
        <f>SUM(AG103,AT103)</f>
        <v>0</v>
      </c>
      <c r="AO103" s="134"/>
      <c r="AP103" s="134"/>
      <c r="AQ103" s="137" t="s">
        <v>92</v>
      </c>
      <c r="AR103" s="73"/>
      <c r="AS103" s="138">
        <v>0</v>
      </c>
      <c r="AT103" s="139">
        <f>ROUND(SUM(AV103:AW103),2)</f>
        <v>0</v>
      </c>
      <c r="AU103" s="140">
        <f>'03 - Přípojka vodovodu'!P127</f>
        <v>0</v>
      </c>
      <c r="AV103" s="139">
        <f>'03 - Přípojka vodovodu'!J35</f>
        <v>0</v>
      </c>
      <c r="AW103" s="139">
        <f>'03 - Přípojka vodovodu'!J36</f>
        <v>0</v>
      </c>
      <c r="AX103" s="139">
        <f>'03 - Přípojka vodovodu'!J37</f>
        <v>0</v>
      </c>
      <c r="AY103" s="139">
        <f>'03 - Přípojka vodovodu'!J38</f>
        <v>0</v>
      </c>
      <c r="AZ103" s="139">
        <f>'03 - Přípojka vodovodu'!F35</f>
        <v>0</v>
      </c>
      <c r="BA103" s="139">
        <f>'03 - Přípojka vodovodu'!F36</f>
        <v>0</v>
      </c>
      <c r="BB103" s="139">
        <f>'03 - Přípojka vodovodu'!F37</f>
        <v>0</v>
      </c>
      <c r="BC103" s="139">
        <f>'03 - Přípojka vodovodu'!F38</f>
        <v>0</v>
      </c>
      <c r="BD103" s="141">
        <f>'03 - Přípojka vodovodu'!F39</f>
        <v>0</v>
      </c>
      <c r="BE103" s="4"/>
      <c r="BT103" s="142" t="s">
        <v>88</v>
      </c>
      <c r="BV103" s="142" t="s">
        <v>81</v>
      </c>
      <c r="BW103" s="142" t="s">
        <v>114</v>
      </c>
      <c r="BX103" s="142" t="s">
        <v>106</v>
      </c>
      <c r="CL103" s="142" t="s">
        <v>1</v>
      </c>
    </row>
    <row r="104" s="4" customFormat="1" ht="16.5" customHeight="1">
      <c r="A104" s="133" t="s">
        <v>89</v>
      </c>
      <c r="B104" s="71"/>
      <c r="C104" s="134"/>
      <c r="D104" s="134"/>
      <c r="E104" s="135" t="s">
        <v>115</v>
      </c>
      <c r="F104" s="135"/>
      <c r="G104" s="135"/>
      <c r="H104" s="135"/>
      <c r="I104" s="135"/>
      <c r="J104" s="134"/>
      <c r="K104" s="135" t="s">
        <v>116</v>
      </c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6">
        <f>'04 - Přípojka splaškové k...'!J32</f>
        <v>0</v>
      </c>
      <c r="AH104" s="134"/>
      <c r="AI104" s="134"/>
      <c r="AJ104" s="134"/>
      <c r="AK104" s="134"/>
      <c r="AL104" s="134"/>
      <c r="AM104" s="134"/>
      <c r="AN104" s="136">
        <f>SUM(AG104,AT104)</f>
        <v>0</v>
      </c>
      <c r="AO104" s="134"/>
      <c r="AP104" s="134"/>
      <c r="AQ104" s="137" t="s">
        <v>92</v>
      </c>
      <c r="AR104" s="73"/>
      <c r="AS104" s="138">
        <v>0</v>
      </c>
      <c r="AT104" s="139">
        <f>ROUND(SUM(AV104:AW104),2)</f>
        <v>0</v>
      </c>
      <c r="AU104" s="140">
        <f>'04 - Přípojka splaškové k...'!P125</f>
        <v>0</v>
      </c>
      <c r="AV104" s="139">
        <f>'04 - Přípojka splaškové k...'!J35</f>
        <v>0</v>
      </c>
      <c r="AW104" s="139">
        <f>'04 - Přípojka splaškové k...'!J36</f>
        <v>0</v>
      </c>
      <c r="AX104" s="139">
        <f>'04 - Přípojka splaškové k...'!J37</f>
        <v>0</v>
      </c>
      <c r="AY104" s="139">
        <f>'04 - Přípojka splaškové k...'!J38</f>
        <v>0</v>
      </c>
      <c r="AZ104" s="139">
        <f>'04 - Přípojka splaškové k...'!F35</f>
        <v>0</v>
      </c>
      <c r="BA104" s="139">
        <f>'04 - Přípojka splaškové k...'!F36</f>
        <v>0</v>
      </c>
      <c r="BB104" s="139">
        <f>'04 - Přípojka splaškové k...'!F37</f>
        <v>0</v>
      </c>
      <c r="BC104" s="139">
        <f>'04 - Přípojka splaškové k...'!F38</f>
        <v>0</v>
      </c>
      <c r="BD104" s="141">
        <f>'04 - Přípojka splaškové k...'!F39</f>
        <v>0</v>
      </c>
      <c r="BE104" s="4"/>
      <c r="BT104" s="142" t="s">
        <v>88</v>
      </c>
      <c r="BV104" s="142" t="s">
        <v>81</v>
      </c>
      <c r="BW104" s="142" t="s">
        <v>117</v>
      </c>
      <c r="BX104" s="142" t="s">
        <v>106</v>
      </c>
      <c r="CL104" s="142" t="s">
        <v>1</v>
      </c>
    </row>
    <row r="105" s="4" customFormat="1" ht="16.5" customHeight="1">
      <c r="A105" s="133" t="s">
        <v>89</v>
      </c>
      <c r="B105" s="71"/>
      <c r="C105" s="134"/>
      <c r="D105" s="134"/>
      <c r="E105" s="135" t="s">
        <v>118</v>
      </c>
      <c r="F105" s="135"/>
      <c r="G105" s="135"/>
      <c r="H105" s="135"/>
      <c r="I105" s="135"/>
      <c r="J105" s="134"/>
      <c r="K105" s="135" t="s">
        <v>119</v>
      </c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6">
        <f>'05 - Dešťová kanalizace v...'!J32</f>
        <v>0</v>
      </c>
      <c r="AH105" s="134"/>
      <c r="AI105" s="134"/>
      <c r="AJ105" s="134"/>
      <c r="AK105" s="134"/>
      <c r="AL105" s="134"/>
      <c r="AM105" s="134"/>
      <c r="AN105" s="136">
        <f>SUM(AG105,AT105)</f>
        <v>0</v>
      </c>
      <c r="AO105" s="134"/>
      <c r="AP105" s="134"/>
      <c r="AQ105" s="137" t="s">
        <v>92</v>
      </c>
      <c r="AR105" s="73"/>
      <c r="AS105" s="138">
        <v>0</v>
      </c>
      <c r="AT105" s="139">
        <f>ROUND(SUM(AV105:AW105),2)</f>
        <v>0</v>
      </c>
      <c r="AU105" s="140">
        <f>'05 - Dešťová kanalizace v...'!P130</f>
        <v>0</v>
      </c>
      <c r="AV105" s="139">
        <f>'05 - Dešťová kanalizace v...'!J35</f>
        <v>0</v>
      </c>
      <c r="AW105" s="139">
        <f>'05 - Dešťová kanalizace v...'!J36</f>
        <v>0</v>
      </c>
      <c r="AX105" s="139">
        <f>'05 - Dešťová kanalizace v...'!J37</f>
        <v>0</v>
      </c>
      <c r="AY105" s="139">
        <f>'05 - Dešťová kanalizace v...'!J38</f>
        <v>0</v>
      </c>
      <c r="AZ105" s="139">
        <f>'05 - Dešťová kanalizace v...'!F35</f>
        <v>0</v>
      </c>
      <c r="BA105" s="139">
        <f>'05 - Dešťová kanalizace v...'!F36</f>
        <v>0</v>
      </c>
      <c r="BB105" s="139">
        <f>'05 - Dešťová kanalizace v...'!F37</f>
        <v>0</v>
      </c>
      <c r="BC105" s="139">
        <f>'05 - Dešťová kanalizace v...'!F38</f>
        <v>0</v>
      </c>
      <c r="BD105" s="141">
        <f>'05 - Dešťová kanalizace v...'!F39</f>
        <v>0</v>
      </c>
      <c r="BE105" s="4"/>
      <c r="BT105" s="142" t="s">
        <v>88</v>
      </c>
      <c r="BV105" s="142" t="s">
        <v>81</v>
      </c>
      <c r="BW105" s="142" t="s">
        <v>120</v>
      </c>
      <c r="BX105" s="142" t="s">
        <v>106</v>
      </c>
      <c r="CL105" s="142" t="s">
        <v>1</v>
      </c>
    </row>
    <row r="106" s="4" customFormat="1" ht="23.25" customHeight="1">
      <c r="A106" s="133" t="s">
        <v>89</v>
      </c>
      <c r="B106" s="71"/>
      <c r="C106" s="134"/>
      <c r="D106" s="134"/>
      <c r="E106" s="135" t="s">
        <v>121</v>
      </c>
      <c r="F106" s="135"/>
      <c r="G106" s="135"/>
      <c r="H106" s="135"/>
      <c r="I106" s="135"/>
      <c r="J106" s="134"/>
      <c r="K106" s="135" t="s">
        <v>122</v>
      </c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6">
        <f>'07.1 - V.O. areálu - Příp...'!J32</f>
        <v>0</v>
      </c>
      <c r="AH106" s="134"/>
      <c r="AI106" s="134"/>
      <c r="AJ106" s="134"/>
      <c r="AK106" s="134"/>
      <c r="AL106" s="134"/>
      <c r="AM106" s="134"/>
      <c r="AN106" s="136">
        <f>SUM(AG106,AT106)</f>
        <v>0</v>
      </c>
      <c r="AO106" s="134"/>
      <c r="AP106" s="134"/>
      <c r="AQ106" s="137" t="s">
        <v>92</v>
      </c>
      <c r="AR106" s="73"/>
      <c r="AS106" s="138">
        <v>0</v>
      </c>
      <c r="AT106" s="139">
        <f>ROUND(SUM(AV106:AW106),2)</f>
        <v>0</v>
      </c>
      <c r="AU106" s="140">
        <f>'07.1 - V.O. areálu - Příp...'!P158</f>
        <v>0</v>
      </c>
      <c r="AV106" s="139">
        <f>'07.1 - V.O. areálu - Příp...'!J35</f>
        <v>0</v>
      </c>
      <c r="AW106" s="139">
        <f>'07.1 - V.O. areálu - Příp...'!J36</f>
        <v>0</v>
      </c>
      <c r="AX106" s="139">
        <f>'07.1 - V.O. areálu - Příp...'!J37</f>
        <v>0</v>
      </c>
      <c r="AY106" s="139">
        <f>'07.1 - V.O. areálu - Příp...'!J38</f>
        <v>0</v>
      </c>
      <c r="AZ106" s="139">
        <f>'07.1 - V.O. areálu - Příp...'!F35</f>
        <v>0</v>
      </c>
      <c r="BA106" s="139">
        <f>'07.1 - V.O. areálu - Příp...'!F36</f>
        <v>0</v>
      </c>
      <c r="BB106" s="139">
        <f>'07.1 - V.O. areálu - Příp...'!F37</f>
        <v>0</v>
      </c>
      <c r="BC106" s="139">
        <f>'07.1 - V.O. areálu - Příp...'!F38</f>
        <v>0</v>
      </c>
      <c r="BD106" s="141">
        <f>'07.1 - V.O. areálu - Příp...'!F39</f>
        <v>0</v>
      </c>
      <c r="BE106" s="4"/>
      <c r="BT106" s="142" t="s">
        <v>88</v>
      </c>
      <c r="BV106" s="142" t="s">
        <v>81</v>
      </c>
      <c r="BW106" s="142" t="s">
        <v>123</v>
      </c>
      <c r="BX106" s="142" t="s">
        <v>106</v>
      </c>
      <c r="CL106" s="142" t="s">
        <v>1</v>
      </c>
    </row>
    <row r="107" s="4" customFormat="1" ht="16.5" customHeight="1">
      <c r="A107" s="133" t="s">
        <v>89</v>
      </c>
      <c r="B107" s="71"/>
      <c r="C107" s="134"/>
      <c r="D107" s="134"/>
      <c r="E107" s="135" t="s">
        <v>124</v>
      </c>
      <c r="F107" s="135"/>
      <c r="G107" s="135"/>
      <c r="H107" s="135"/>
      <c r="I107" s="135"/>
      <c r="J107" s="134"/>
      <c r="K107" s="135" t="s">
        <v>125</v>
      </c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6">
        <f>'07.2 - V.O. areálu - Veře...'!J32</f>
        <v>0</v>
      </c>
      <c r="AH107" s="134"/>
      <c r="AI107" s="134"/>
      <c r="AJ107" s="134"/>
      <c r="AK107" s="134"/>
      <c r="AL107" s="134"/>
      <c r="AM107" s="134"/>
      <c r="AN107" s="136">
        <f>SUM(AG107,AT107)</f>
        <v>0</v>
      </c>
      <c r="AO107" s="134"/>
      <c r="AP107" s="134"/>
      <c r="AQ107" s="137" t="s">
        <v>92</v>
      </c>
      <c r="AR107" s="73"/>
      <c r="AS107" s="143">
        <v>0</v>
      </c>
      <c r="AT107" s="144">
        <f>ROUND(SUM(AV107:AW107),2)</f>
        <v>0</v>
      </c>
      <c r="AU107" s="145">
        <f>'07.2 - V.O. areálu - Veře...'!P167</f>
        <v>0</v>
      </c>
      <c r="AV107" s="144">
        <f>'07.2 - V.O. areálu - Veře...'!J35</f>
        <v>0</v>
      </c>
      <c r="AW107" s="144">
        <f>'07.2 - V.O. areálu - Veře...'!J36</f>
        <v>0</v>
      </c>
      <c r="AX107" s="144">
        <f>'07.2 - V.O. areálu - Veře...'!J37</f>
        <v>0</v>
      </c>
      <c r="AY107" s="144">
        <f>'07.2 - V.O. areálu - Veře...'!J38</f>
        <v>0</v>
      </c>
      <c r="AZ107" s="144">
        <f>'07.2 - V.O. areálu - Veře...'!F35</f>
        <v>0</v>
      </c>
      <c r="BA107" s="144">
        <f>'07.2 - V.O. areálu - Veře...'!F36</f>
        <v>0</v>
      </c>
      <c r="BB107" s="144">
        <f>'07.2 - V.O. areálu - Veře...'!F37</f>
        <v>0</v>
      </c>
      <c r="BC107" s="144">
        <f>'07.2 - V.O. areálu - Veře...'!F38</f>
        <v>0</v>
      </c>
      <c r="BD107" s="146">
        <f>'07.2 - V.O. areálu - Veře...'!F39</f>
        <v>0</v>
      </c>
      <c r="BE107" s="4"/>
      <c r="BT107" s="142" t="s">
        <v>88</v>
      </c>
      <c r="BV107" s="142" t="s">
        <v>81</v>
      </c>
      <c r="BW107" s="142" t="s">
        <v>126</v>
      </c>
      <c r="BX107" s="142" t="s">
        <v>106</v>
      </c>
      <c r="CL107" s="142" t="s">
        <v>1</v>
      </c>
    </row>
    <row r="108" s="2" customFormat="1" ht="30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5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</row>
    <row r="109" s="2" customFormat="1" ht="6.96" customHeight="1">
      <c r="A109" s="39"/>
      <c r="B109" s="67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45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</row>
  </sheetData>
  <sheetProtection sheet="1" formatColumns="0" formatRows="0" objects="1" scenarios="1" spinCount="100000" saltValue="DR7K3fK75NwTcVHBofwzxPGIJ0Y12H0qi3UUOxwEnKtueGdd52aQxq4nx+t8UI5DcSxlZLFlabPm3KscI0PRLQ==" hashValue="Van+YmMI4bRHetV21LPnx+ivuA19QrIjjF+7AxmMRbuX0EcvH+8zOW+9WrLmr8hRXEkwPf7SLuXTuW4IfuLBew==" algorithmName="SHA-512" password="CC35"/>
  <mergeCells count="90">
    <mergeCell ref="C92:G92"/>
    <mergeCell ref="D95:H95"/>
    <mergeCell ref="D100:H100"/>
    <mergeCell ref="E98:I98"/>
    <mergeCell ref="E96:I96"/>
    <mergeCell ref="E99:I99"/>
    <mergeCell ref="E101:I101"/>
    <mergeCell ref="E97:I97"/>
    <mergeCell ref="E102:I102"/>
    <mergeCell ref="E103:I103"/>
    <mergeCell ref="E104:I104"/>
    <mergeCell ref="I92:AF92"/>
    <mergeCell ref="J95:AF95"/>
    <mergeCell ref="J100:AF100"/>
    <mergeCell ref="K101:AF101"/>
    <mergeCell ref="K97:AF97"/>
    <mergeCell ref="K102:AF102"/>
    <mergeCell ref="K103:AF103"/>
    <mergeCell ref="K99:AF99"/>
    <mergeCell ref="K104:AF104"/>
    <mergeCell ref="K96:AF96"/>
    <mergeCell ref="K98:AF98"/>
    <mergeCell ref="L85:AO85"/>
    <mergeCell ref="E105:I105"/>
    <mergeCell ref="K105:AF105"/>
    <mergeCell ref="E106:I106"/>
    <mergeCell ref="K106:AF106"/>
    <mergeCell ref="E107:I107"/>
    <mergeCell ref="K107:AF107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4:AM104"/>
    <mergeCell ref="AG97:AM97"/>
    <mergeCell ref="AG92:AM92"/>
    <mergeCell ref="AG98:AM98"/>
    <mergeCell ref="AG96:AM96"/>
    <mergeCell ref="AG95:AM95"/>
    <mergeCell ref="AG99:AM99"/>
    <mergeCell ref="AG102:AM102"/>
    <mergeCell ref="AG103:AM103"/>
    <mergeCell ref="AG100:AM100"/>
    <mergeCell ref="AG101:AM101"/>
    <mergeCell ref="AM89:AP89"/>
    <mergeCell ref="AM90:AP90"/>
    <mergeCell ref="AM87:AN87"/>
    <mergeCell ref="AN102:AP102"/>
    <mergeCell ref="AN104:AP104"/>
    <mergeCell ref="AN103:AP103"/>
    <mergeCell ref="AN101:AP101"/>
    <mergeCell ref="AN97:AP97"/>
    <mergeCell ref="AN95:AP95"/>
    <mergeCell ref="AN100:AP100"/>
    <mergeCell ref="AN99:AP99"/>
    <mergeCell ref="AN96:AP96"/>
    <mergeCell ref="AN92:AP92"/>
    <mergeCell ref="AN98:AP98"/>
    <mergeCell ref="AS89:AT91"/>
    <mergeCell ref="AN105:AP105"/>
    <mergeCell ref="AG105:AM105"/>
    <mergeCell ref="AN106:AP106"/>
    <mergeCell ref="AG106:AM106"/>
    <mergeCell ref="AN107:AP107"/>
    <mergeCell ref="AG107:AM107"/>
    <mergeCell ref="AN94:AP94"/>
  </mergeCells>
  <hyperlinks>
    <hyperlink ref="A96" location="'01 - Stavební část'!C2" display="/"/>
    <hyperlink ref="A97" location="'01.1.4.2 - Silnoproudá el...'!C2" display="/"/>
    <hyperlink ref="A98" location="'01.1.4.1 - Technika prost...'!C2" display="/"/>
    <hyperlink ref="A99" location="'01.VON - Vedlejší a ostat...'!C2" display="/"/>
    <hyperlink ref="A101" location="'00 - Vedlejší a ostatní n...'!C2" display="/"/>
    <hyperlink ref="A102" location="'02 - Zpevněné plochy - ko...'!C2" display="/"/>
    <hyperlink ref="A103" location="'03 - Přípojka vodovodu'!C2" display="/"/>
    <hyperlink ref="A104" location="'04 - Přípojka splaškové k...'!C2" display="/"/>
    <hyperlink ref="A105" location="'05 - Dešťová kanalizace v...'!C2" display="/"/>
    <hyperlink ref="A106" location="'07.1 - V.O. areálu - Příp...'!C2" display="/"/>
    <hyperlink ref="A107" location="'07.2 - V.O. areálu - Veře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120</v>
      </c>
      <c r="AZ2" s="308" t="s">
        <v>1781</v>
      </c>
      <c r="BA2" s="308" t="s">
        <v>2405</v>
      </c>
      <c r="BB2" s="308" t="s">
        <v>1</v>
      </c>
      <c r="BC2" s="308" t="s">
        <v>377</v>
      </c>
      <c r="BD2" s="308" t="s">
        <v>197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21"/>
      <c r="AT3" s="18" t="s">
        <v>88</v>
      </c>
      <c r="AZ3" s="308" t="s">
        <v>2406</v>
      </c>
      <c r="BA3" s="308" t="s">
        <v>2407</v>
      </c>
      <c r="BB3" s="308" t="s">
        <v>1</v>
      </c>
      <c r="BC3" s="308" t="s">
        <v>287</v>
      </c>
      <c r="BD3" s="308" t="s">
        <v>197</v>
      </c>
    </row>
    <row r="4" s="1" customFormat="1" ht="24.96" customHeight="1">
      <c r="B4" s="21"/>
      <c r="D4" s="149" t="s">
        <v>127</v>
      </c>
      <c r="L4" s="21"/>
      <c r="M4" s="150" t="s">
        <v>10</v>
      </c>
      <c r="AT4" s="18" t="s">
        <v>4</v>
      </c>
      <c r="AZ4" s="308" t="s">
        <v>1784</v>
      </c>
      <c r="BA4" s="308" t="s">
        <v>2408</v>
      </c>
      <c r="BB4" s="308" t="s">
        <v>1</v>
      </c>
      <c r="BC4" s="308" t="s">
        <v>2409</v>
      </c>
      <c r="BD4" s="308" t="s">
        <v>197</v>
      </c>
    </row>
    <row r="5" s="1" customFormat="1" ht="6.96" customHeight="1">
      <c r="B5" s="21"/>
      <c r="L5" s="21"/>
    </row>
    <row r="6" s="1" customFormat="1" ht="12" customHeight="1">
      <c r="B6" s="21"/>
      <c r="D6" s="151" t="s">
        <v>16</v>
      </c>
      <c r="L6" s="21"/>
    </row>
    <row r="7" s="1" customFormat="1" ht="16.5" customHeight="1">
      <c r="B7" s="21"/>
      <c r="E7" s="152" t="str">
        <f>'Rekapitulace stavby'!K6</f>
        <v>DOPRAVNÍ TERMINÁL ŽELETAVA</v>
      </c>
      <c r="F7" s="151"/>
      <c r="G7" s="151"/>
      <c r="H7" s="151"/>
      <c r="L7" s="21"/>
    </row>
    <row r="8" s="1" customFormat="1" ht="12" customHeight="1">
      <c r="B8" s="21"/>
      <c r="D8" s="151" t="s">
        <v>128</v>
      </c>
      <c r="L8" s="21"/>
    </row>
    <row r="9" s="2" customFormat="1" ht="16.5" customHeight="1">
      <c r="A9" s="39"/>
      <c r="B9" s="45"/>
      <c r="C9" s="39"/>
      <c r="D9" s="39"/>
      <c r="E9" s="152" t="s">
        <v>1704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1" t="s">
        <v>130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3" t="s">
        <v>2410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1" t="s">
        <v>18</v>
      </c>
      <c r="E13" s="39"/>
      <c r="F13" s="142" t="s">
        <v>1</v>
      </c>
      <c r="G13" s="39"/>
      <c r="H13" s="39"/>
      <c r="I13" s="151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1" t="s">
        <v>20</v>
      </c>
      <c r="E14" s="39"/>
      <c r="F14" s="142" t="s">
        <v>21</v>
      </c>
      <c r="G14" s="39"/>
      <c r="H14" s="39"/>
      <c r="I14" s="151" t="s">
        <v>22</v>
      </c>
      <c r="J14" s="154" t="str">
        <f>'Rekapitulace stavby'!AN8</f>
        <v>5. 9. 2022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1" t="s">
        <v>24</v>
      </c>
      <c r="E16" s="39"/>
      <c r="F16" s="39"/>
      <c r="G16" s="39"/>
      <c r="H16" s="39"/>
      <c r="I16" s="151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1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1" t="s">
        <v>29</v>
      </c>
      <c r="E19" s="39"/>
      <c r="F19" s="39"/>
      <c r="G19" s="39"/>
      <c r="H19" s="39"/>
      <c r="I19" s="151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1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1" t="s">
        <v>31</v>
      </c>
      <c r="E22" s="39"/>
      <c r="F22" s="39"/>
      <c r="G22" s="39"/>
      <c r="H22" s="39"/>
      <c r="I22" s="151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1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1" t="s">
        <v>36</v>
      </c>
      <c r="E25" s="39"/>
      <c r="F25" s="39"/>
      <c r="G25" s="39"/>
      <c r="H25" s="39"/>
      <c r="I25" s="151" t="s">
        <v>25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">
        <v>1803</v>
      </c>
      <c r="F26" s="39"/>
      <c r="G26" s="39"/>
      <c r="H26" s="39"/>
      <c r="I26" s="151" t="s">
        <v>28</v>
      </c>
      <c r="J26" s="142" t="s">
        <v>1</v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1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5"/>
      <c r="B29" s="156"/>
      <c r="C29" s="155"/>
      <c r="D29" s="155"/>
      <c r="E29" s="157" t="s">
        <v>1</v>
      </c>
      <c r="F29" s="157"/>
      <c r="G29" s="157"/>
      <c r="H29" s="157"/>
      <c r="I29" s="155"/>
      <c r="J29" s="155"/>
      <c r="K29" s="155"/>
      <c r="L29" s="158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9"/>
      <c r="E31" s="159"/>
      <c r="F31" s="159"/>
      <c r="G31" s="159"/>
      <c r="H31" s="159"/>
      <c r="I31" s="159"/>
      <c r="J31" s="159"/>
      <c r="K31" s="159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0" t="s">
        <v>39</v>
      </c>
      <c r="E32" s="39"/>
      <c r="F32" s="39"/>
      <c r="G32" s="39"/>
      <c r="H32" s="39"/>
      <c r="I32" s="39"/>
      <c r="J32" s="161">
        <f>ROUND(J130,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9"/>
      <c r="E33" s="159"/>
      <c r="F33" s="159"/>
      <c r="G33" s="159"/>
      <c r="H33" s="159"/>
      <c r="I33" s="159"/>
      <c r="J33" s="159"/>
      <c r="K33" s="15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2" t="s">
        <v>41</v>
      </c>
      <c r="G34" s="39"/>
      <c r="H34" s="39"/>
      <c r="I34" s="162" t="s">
        <v>40</v>
      </c>
      <c r="J34" s="162" t="s">
        <v>42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3" t="s">
        <v>43</v>
      </c>
      <c r="E35" s="151" t="s">
        <v>44</v>
      </c>
      <c r="F35" s="164">
        <f>ROUND((SUM(BE130:BE292)),  2)</f>
        <v>0</v>
      </c>
      <c r="G35" s="39"/>
      <c r="H35" s="39"/>
      <c r="I35" s="165">
        <v>0.20999999999999999</v>
      </c>
      <c r="J35" s="164">
        <f>ROUND(((SUM(BE130:BE292))*I35),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1" t="s">
        <v>45</v>
      </c>
      <c r="F36" s="164">
        <f>ROUND((SUM(BF130:BF292)),  2)</f>
        <v>0</v>
      </c>
      <c r="G36" s="39"/>
      <c r="H36" s="39"/>
      <c r="I36" s="165">
        <v>0.14999999999999999</v>
      </c>
      <c r="J36" s="164">
        <f>ROUND(((SUM(BF130:BF292))*I36),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1" t="s">
        <v>46</v>
      </c>
      <c r="F37" s="164">
        <f>ROUND((SUM(BG130:BG292)),  2)</f>
        <v>0</v>
      </c>
      <c r="G37" s="39"/>
      <c r="H37" s="39"/>
      <c r="I37" s="165">
        <v>0.20999999999999999</v>
      </c>
      <c r="J37" s="164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1" t="s">
        <v>47</v>
      </c>
      <c r="F38" s="164">
        <f>ROUND((SUM(BH130:BH292)),  2)</f>
        <v>0</v>
      </c>
      <c r="G38" s="39"/>
      <c r="H38" s="39"/>
      <c r="I38" s="165">
        <v>0.14999999999999999</v>
      </c>
      <c r="J38" s="164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1" t="s">
        <v>48</v>
      </c>
      <c r="F39" s="164">
        <f>ROUND((SUM(BI130:BI292)),  2)</f>
        <v>0</v>
      </c>
      <c r="G39" s="39"/>
      <c r="H39" s="39"/>
      <c r="I39" s="165">
        <v>0</v>
      </c>
      <c r="J39" s="164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6"/>
      <c r="D41" s="167" t="s">
        <v>49</v>
      </c>
      <c r="E41" s="168"/>
      <c r="F41" s="168"/>
      <c r="G41" s="169" t="s">
        <v>50</v>
      </c>
      <c r="H41" s="170" t="s">
        <v>51</v>
      </c>
      <c r="I41" s="168"/>
      <c r="J41" s="171">
        <f>SUM(J32:J39)</f>
        <v>0</v>
      </c>
      <c r="K41" s="172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3" t="s">
        <v>52</v>
      </c>
      <c r="E50" s="174"/>
      <c r="F50" s="174"/>
      <c r="G50" s="173" t="s">
        <v>53</v>
      </c>
      <c r="H50" s="174"/>
      <c r="I50" s="174"/>
      <c r="J50" s="174"/>
      <c r="K50" s="174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54</v>
      </c>
      <c r="E61" s="176"/>
      <c r="F61" s="177" t="s">
        <v>55</v>
      </c>
      <c r="G61" s="175" t="s">
        <v>54</v>
      </c>
      <c r="H61" s="176"/>
      <c r="I61" s="176"/>
      <c r="J61" s="178" t="s">
        <v>55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3" t="s">
        <v>56</v>
      </c>
      <c r="E65" s="179"/>
      <c r="F65" s="179"/>
      <c r="G65" s="173" t="s">
        <v>57</v>
      </c>
      <c r="H65" s="179"/>
      <c r="I65" s="179"/>
      <c r="J65" s="179"/>
      <c r="K65" s="179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54</v>
      </c>
      <c r="E76" s="176"/>
      <c r="F76" s="177" t="s">
        <v>55</v>
      </c>
      <c r="G76" s="175" t="s">
        <v>54</v>
      </c>
      <c r="H76" s="176"/>
      <c r="I76" s="176"/>
      <c r="J76" s="178" t="s">
        <v>55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4" t="str">
        <f>E7</f>
        <v>DOPRAVNÍ TERMINÁL ŽELETAVA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4" t="s">
        <v>1704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130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05 - Dešťová kanalizace vč. retenční nádrže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Želetava</v>
      </c>
      <c r="G91" s="41"/>
      <c r="H91" s="41"/>
      <c r="I91" s="33" t="s">
        <v>22</v>
      </c>
      <c r="J91" s="80" t="str">
        <f>IF(J14="","",J14)</f>
        <v>5. 9. 2022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Městys Želetava</v>
      </c>
      <c r="G93" s="41"/>
      <c r="H93" s="41"/>
      <c r="I93" s="33" t="s">
        <v>31</v>
      </c>
      <c r="J93" s="37" t="str">
        <f>E23</f>
        <v>PROfi Jihlava spol. s 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36</v>
      </c>
      <c r="J94" s="37" t="str">
        <f>E26</f>
        <v>Horský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5" t="s">
        <v>135</v>
      </c>
      <c r="D96" s="186"/>
      <c r="E96" s="186"/>
      <c r="F96" s="186"/>
      <c r="G96" s="186"/>
      <c r="H96" s="186"/>
      <c r="I96" s="186"/>
      <c r="J96" s="187" t="s">
        <v>136</v>
      </c>
      <c r="K96" s="186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8" t="s">
        <v>137</v>
      </c>
      <c r="D98" s="41"/>
      <c r="E98" s="41"/>
      <c r="F98" s="41"/>
      <c r="G98" s="41"/>
      <c r="H98" s="41"/>
      <c r="I98" s="41"/>
      <c r="J98" s="111">
        <f>J130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138</v>
      </c>
    </row>
    <row r="99" s="9" customFormat="1" ht="24.96" customHeight="1">
      <c r="A99" s="9"/>
      <c r="B99" s="189"/>
      <c r="C99" s="190"/>
      <c r="D99" s="191" t="s">
        <v>139</v>
      </c>
      <c r="E99" s="192"/>
      <c r="F99" s="192"/>
      <c r="G99" s="192"/>
      <c r="H99" s="192"/>
      <c r="I99" s="192"/>
      <c r="J99" s="193">
        <f>J131</f>
        <v>0</v>
      </c>
      <c r="K99" s="190"/>
      <c r="L99" s="19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5"/>
      <c r="C100" s="134"/>
      <c r="D100" s="196" t="s">
        <v>140</v>
      </c>
      <c r="E100" s="197"/>
      <c r="F100" s="197"/>
      <c r="G100" s="197"/>
      <c r="H100" s="197"/>
      <c r="I100" s="197"/>
      <c r="J100" s="198">
        <f>J132</f>
        <v>0</v>
      </c>
      <c r="K100" s="134"/>
      <c r="L100" s="19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5"/>
      <c r="C101" s="134"/>
      <c r="D101" s="196" t="s">
        <v>141</v>
      </c>
      <c r="E101" s="197"/>
      <c r="F101" s="197"/>
      <c r="G101" s="197"/>
      <c r="H101" s="197"/>
      <c r="I101" s="197"/>
      <c r="J101" s="198">
        <f>J188</f>
        <v>0</v>
      </c>
      <c r="K101" s="134"/>
      <c r="L101" s="19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5"/>
      <c r="C102" s="134"/>
      <c r="D102" s="196" t="s">
        <v>142</v>
      </c>
      <c r="E102" s="197"/>
      <c r="F102" s="197"/>
      <c r="G102" s="197"/>
      <c r="H102" s="197"/>
      <c r="I102" s="197"/>
      <c r="J102" s="198">
        <f>J194</f>
        <v>0</v>
      </c>
      <c r="K102" s="134"/>
      <c r="L102" s="19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5"/>
      <c r="C103" s="134"/>
      <c r="D103" s="196" t="s">
        <v>143</v>
      </c>
      <c r="E103" s="197"/>
      <c r="F103" s="197"/>
      <c r="G103" s="197"/>
      <c r="H103" s="197"/>
      <c r="I103" s="197"/>
      <c r="J103" s="198">
        <f>J198</f>
        <v>0</v>
      </c>
      <c r="K103" s="134"/>
      <c r="L103" s="19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5"/>
      <c r="C104" s="134"/>
      <c r="D104" s="196" t="s">
        <v>1804</v>
      </c>
      <c r="E104" s="197"/>
      <c r="F104" s="197"/>
      <c r="G104" s="197"/>
      <c r="H104" s="197"/>
      <c r="I104" s="197"/>
      <c r="J104" s="198">
        <f>J207</f>
        <v>0</v>
      </c>
      <c r="K104" s="134"/>
      <c r="L104" s="19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5"/>
      <c r="C105" s="134"/>
      <c r="D105" s="196" t="s">
        <v>1372</v>
      </c>
      <c r="E105" s="197"/>
      <c r="F105" s="197"/>
      <c r="G105" s="197"/>
      <c r="H105" s="197"/>
      <c r="I105" s="197"/>
      <c r="J105" s="198">
        <f>J226</f>
        <v>0</v>
      </c>
      <c r="K105" s="134"/>
      <c r="L105" s="19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5"/>
      <c r="C106" s="134"/>
      <c r="D106" s="196" t="s">
        <v>149</v>
      </c>
      <c r="E106" s="197"/>
      <c r="F106" s="197"/>
      <c r="G106" s="197"/>
      <c r="H106" s="197"/>
      <c r="I106" s="197"/>
      <c r="J106" s="198">
        <f>J271</f>
        <v>0</v>
      </c>
      <c r="K106" s="134"/>
      <c r="L106" s="199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5"/>
      <c r="C107" s="134"/>
      <c r="D107" s="196" t="s">
        <v>1805</v>
      </c>
      <c r="E107" s="197"/>
      <c r="F107" s="197"/>
      <c r="G107" s="197"/>
      <c r="H107" s="197"/>
      <c r="I107" s="197"/>
      <c r="J107" s="198">
        <f>J284</f>
        <v>0</v>
      </c>
      <c r="K107" s="134"/>
      <c r="L107" s="19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5"/>
      <c r="C108" s="134"/>
      <c r="D108" s="196" t="s">
        <v>152</v>
      </c>
      <c r="E108" s="197"/>
      <c r="F108" s="197"/>
      <c r="G108" s="197"/>
      <c r="H108" s="197"/>
      <c r="I108" s="197"/>
      <c r="J108" s="198">
        <f>J290</f>
        <v>0</v>
      </c>
      <c r="K108" s="134"/>
      <c r="L108" s="199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4" s="2" customFormat="1" ht="6.96" customHeight="1">
      <c r="A114" s="39"/>
      <c r="B114" s="69"/>
      <c r="C114" s="70"/>
      <c r="D114" s="70"/>
      <c r="E114" s="70"/>
      <c r="F114" s="70"/>
      <c r="G114" s="70"/>
      <c r="H114" s="70"/>
      <c r="I114" s="70"/>
      <c r="J114" s="70"/>
      <c r="K114" s="70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169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16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184" t="str">
        <f>E7</f>
        <v>DOPRAVNÍ TERMINÁL ŽELETAVA</v>
      </c>
      <c r="F118" s="33"/>
      <c r="G118" s="33"/>
      <c r="H118" s="33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" customFormat="1" ht="12" customHeight="1">
      <c r="B119" s="22"/>
      <c r="C119" s="33" t="s">
        <v>128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="2" customFormat="1" ht="16.5" customHeight="1">
      <c r="A120" s="39"/>
      <c r="B120" s="40"/>
      <c r="C120" s="41"/>
      <c r="D120" s="41"/>
      <c r="E120" s="184" t="s">
        <v>1704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130</v>
      </c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6.5" customHeight="1">
      <c r="A122" s="39"/>
      <c r="B122" s="40"/>
      <c r="C122" s="41"/>
      <c r="D122" s="41"/>
      <c r="E122" s="77" t="str">
        <f>E11</f>
        <v>05 - Dešťová kanalizace vč. retenční nádrže</v>
      </c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20</v>
      </c>
      <c r="D124" s="41"/>
      <c r="E124" s="41"/>
      <c r="F124" s="28" t="str">
        <f>F14</f>
        <v>Želetava</v>
      </c>
      <c r="G124" s="41"/>
      <c r="H124" s="41"/>
      <c r="I124" s="33" t="s">
        <v>22</v>
      </c>
      <c r="J124" s="80" t="str">
        <f>IF(J14="","",J14)</f>
        <v>5. 9. 2022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25.65" customHeight="1">
      <c r="A126" s="39"/>
      <c r="B126" s="40"/>
      <c r="C126" s="33" t="s">
        <v>24</v>
      </c>
      <c r="D126" s="41"/>
      <c r="E126" s="41"/>
      <c r="F126" s="28" t="str">
        <f>E17</f>
        <v>Městys Želetava</v>
      </c>
      <c r="G126" s="41"/>
      <c r="H126" s="41"/>
      <c r="I126" s="33" t="s">
        <v>31</v>
      </c>
      <c r="J126" s="37" t="str">
        <f>E23</f>
        <v>PROfi Jihlava spol. s r.o.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15" customHeight="1">
      <c r="A127" s="39"/>
      <c r="B127" s="40"/>
      <c r="C127" s="33" t="s">
        <v>29</v>
      </c>
      <c r="D127" s="41"/>
      <c r="E127" s="41"/>
      <c r="F127" s="28" t="str">
        <f>IF(E20="","",E20)</f>
        <v>Vyplň údaj</v>
      </c>
      <c r="G127" s="41"/>
      <c r="H127" s="41"/>
      <c r="I127" s="33" t="s">
        <v>36</v>
      </c>
      <c r="J127" s="37" t="str">
        <f>E26</f>
        <v>Horský</v>
      </c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0.32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11" customFormat="1" ht="29.28" customHeight="1">
      <c r="A129" s="200"/>
      <c r="B129" s="201"/>
      <c r="C129" s="202" t="s">
        <v>170</v>
      </c>
      <c r="D129" s="203" t="s">
        <v>64</v>
      </c>
      <c r="E129" s="203" t="s">
        <v>60</v>
      </c>
      <c r="F129" s="203" t="s">
        <v>61</v>
      </c>
      <c r="G129" s="203" t="s">
        <v>171</v>
      </c>
      <c r="H129" s="203" t="s">
        <v>172</v>
      </c>
      <c r="I129" s="203" t="s">
        <v>173</v>
      </c>
      <c r="J129" s="203" t="s">
        <v>136</v>
      </c>
      <c r="K129" s="204" t="s">
        <v>174</v>
      </c>
      <c r="L129" s="205"/>
      <c r="M129" s="101" t="s">
        <v>1</v>
      </c>
      <c r="N129" s="102" t="s">
        <v>43</v>
      </c>
      <c r="O129" s="102" t="s">
        <v>175</v>
      </c>
      <c r="P129" s="102" t="s">
        <v>176</v>
      </c>
      <c r="Q129" s="102" t="s">
        <v>177</v>
      </c>
      <c r="R129" s="102" t="s">
        <v>178</v>
      </c>
      <c r="S129" s="102" t="s">
        <v>179</v>
      </c>
      <c r="T129" s="103" t="s">
        <v>180</v>
      </c>
      <c r="U129" s="200"/>
      <c r="V129" s="200"/>
      <c r="W129" s="200"/>
      <c r="X129" s="200"/>
      <c r="Y129" s="200"/>
      <c r="Z129" s="200"/>
      <c r="AA129" s="200"/>
      <c r="AB129" s="200"/>
      <c r="AC129" s="200"/>
      <c r="AD129" s="200"/>
      <c r="AE129" s="200"/>
    </row>
    <row r="130" s="2" customFormat="1" ht="22.8" customHeight="1">
      <c r="A130" s="39"/>
      <c r="B130" s="40"/>
      <c r="C130" s="108" t="s">
        <v>181</v>
      </c>
      <c r="D130" s="41"/>
      <c r="E130" s="41"/>
      <c r="F130" s="41"/>
      <c r="G130" s="41"/>
      <c r="H130" s="41"/>
      <c r="I130" s="41"/>
      <c r="J130" s="206">
        <f>BK130</f>
        <v>0</v>
      </c>
      <c r="K130" s="41"/>
      <c r="L130" s="45"/>
      <c r="M130" s="104"/>
      <c r="N130" s="207"/>
      <c r="O130" s="105"/>
      <c r="P130" s="208">
        <f>P131</f>
        <v>0</v>
      </c>
      <c r="Q130" s="105"/>
      <c r="R130" s="208">
        <f>R131</f>
        <v>421.79273601</v>
      </c>
      <c r="S130" s="105"/>
      <c r="T130" s="209">
        <f>T131</f>
        <v>15.299999999999999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78</v>
      </c>
      <c r="AU130" s="18" t="s">
        <v>138</v>
      </c>
      <c r="BK130" s="210">
        <f>BK131</f>
        <v>0</v>
      </c>
    </row>
    <row r="131" s="12" customFormat="1" ht="25.92" customHeight="1">
      <c r="A131" s="12"/>
      <c r="B131" s="211"/>
      <c r="C131" s="212"/>
      <c r="D131" s="213" t="s">
        <v>78</v>
      </c>
      <c r="E131" s="214" t="s">
        <v>182</v>
      </c>
      <c r="F131" s="214" t="s">
        <v>183</v>
      </c>
      <c r="G131" s="212"/>
      <c r="H131" s="212"/>
      <c r="I131" s="215"/>
      <c r="J131" s="216">
        <f>BK131</f>
        <v>0</v>
      </c>
      <c r="K131" s="212"/>
      <c r="L131" s="217"/>
      <c r="M131" s="218"/>
      <c r="N131" s="219"/>
      <c r="O131" s="219"/>
      <c r="P131" s="220">
        <f>P132+P188+P194+P198+P207+P226+P271+P284+P290</f>
        <v>0</v>
      </c>
      <c r="Q131" s="219"/>
      <c r="R131" s="220">
        <f>R132+R188+R194+R198+R207+R226+R271+R284+R290</f>
        <v>421.79273601</v>
      </c>
      <c r="S131" s="219"/>
      <c r="T131" s="221">
        <f>T132+T188+T194+T198+T207+T226+T271+T284+T290</f>
        <v>15.299999999999999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2" t="s">
        <v>86</v>
      </c>
      <c r="AT131" s="223" t="s">
        <v>78</v>
      </c>
      <c r="AU131" s="223" t="s">
        <v>79</v>
      </c>
      <c r="AY131" s="222" t="s">
        <v>184</v>
      </c>
      <c r="BK131" s="224">
        <f>BK132+BK188+BK194+BK198+BK207+BK226+BK271+BK284+BK290</f>
        <v>0</v>
      </c>
    </row>
    <row r="132" s="12" customFormat="1" ht="22.8" customHeight="1">
      <c r="A132" s="12"/>
      <c r="B132" s="211"/>
      <c r="C132" s="212"/>
      <c r="D132" s="213" t="s">
        <v>78</v>
      </c>
      <c r="E132" s="225" t="s">
        <v>86</v>
      </c>
      <c r="F132" s="225" t="s">
        <v>185</v>
      </c>
      <c r="G132" s="212"/>
      <c r="H132" s="212"/>
      <c r="I132" s="215"/>
      <c r="J132" s="226">
        <f>BK132</f>
        <v>0</v>
      </c>
      <c r="K132" s="212"/>
      <c r="L132" s="217"/>
      <c r="M132" s="218"/>
      <c r="N132" s="219"/>
      <c r="O132" s="219"/>
      <c r="P132" s="220">
        <f>SUM(P133:P187)</f>
        <v>0</v>
      </c>
      <c r="Q132" s="219"/>
      <c r="R132" s="220">
        <f>SUM(R133:R187)</f>
        <v>263.85114400000003</v>
      </c>
      <c r="S132" s="219"/>
      <c r="T132" s="221">
        <f>SUM(T133:T187)</f>
        <v>15.299999999999999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2" t="s">
        <v>86</v>
      </c>
      <c r="AT132" s="223" t="s">
        <v>78</v>
      </c>
      <c r="AU132" s="223" t="s">
        <v>86</v>
      </c>
      <c r="AY132" s="222" t="s">
        <v>184</v>
      </c>
      <c r="BK132" s="224">
        <f>SUM(BK133:BK187)</f>
        <v>0</v>
      </c>
    </row>
    <row r="133" s="2" customFormat="1" ht="37.8" customHeight="1">
      <c r="A133" s="39"/>
      <c r="B133" s="40"/>
      <c r="C133" s="227" t="s">
        <v>86</v>
      </c>
      <c r="D133" s="227" t="s">
        <v>186</v>
      </c>
      <c r="E133" s="228" t="s">
        <v>2411</v>
      </c>
      <c r="F133" s="229" t="s">
        <v>2412</v>
      </c>
      <c r="G133" s="230" t="s">
        <v>189</v>
      </c>
      <c r="H133" s="231">
        <v>30</v>
      </c>
      <c r="I133" s="232"/>
      <c r="J133" s="233">
        <f>ROUND(I133*H133,2)</f>
        <v>0</v>
      </c>
      <c r="K133" s="229" t="s">
        <v>1379</v>
      </c>
      <c r="L133" s="45"/>
      <c r="M133" s="234" t="s">
        <v>1</v>
      </c>
      <c r="N133" s="235" t="s">
        <v>44</v>
      </c>
      <c r="O133" s="92"/>
      <c r="P133" s="236">
        <f>O133*H133</f>
        <v>0</v>
      </c>
      <c r="Q133" s="236">
        <v>0</v>
      </c>
      <c r="R133" s="236">
        <f>Q133*H133</f>
        <v>0</v>
      </c>
      <c r="S133" s="236">
        <v>0.28999999999999998</v>
      </c>
      <c r="T133" s="237">
        <f>S133*H133</f>
        <v>8.6999999999999993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8" t="s">
        <v>191</v>
      </c>
      <c r="AT133" s="238" t="s">
        <v>186</v>
      </c>
      <c r="AU133" s="238" t="s">
        <v>88</v>
      </c>
      <c r="AY133" s="18" t="s">
        <v>184</v>
      </c>
      <c r="BE133" s="239">
        <f>IF(N133="základní",J133,0)</f>
        <v>0</v>
      </c>
      <c r="BF133" s="239">
        <f>IF(N133="snížená",J133,0)</f>
        <v>0</v>
      </c>
      <c r="BG133" s="239">
        <f>IF(N133="zákl. přenesená",J133,0)</f>
        <v>0</v>
      </c>
      <c r="BH133" s="239">
        <f>IF(N133="sníž. přenesená",J133,0)</f>
        <v>0</v>
      </c>
      <c r="BI133" s="239">
        <f>IF(N133="nulová",J133,0)</f>
        <v>0</v>
      </c>
      <c r="BJ133" s="18" t="s">
        <v>86</v>
      </c>
      <c r="BK133" s="239">
        <f>ROUND(I133*H133,2)</f>
        <v>0</v>
      </c>
      <c r="BL133" s="18" t="s">
        <v>191</v>
      </c>
      <c r="BM133" s="238" t="s">
        <v>2413</v>
      </c>
    </row>
    <row r="134" s="2" customFormat="1">
      <c r="A134" s="39"/>
      <c r="B134" s="40"/>
      <c r="C134" s="41"/>
      <c r="D134" s="240" t="s">
        <v>192</v>
      </c>
      <c r="E134" s="41"/>
      <c r="F134" s="241" t="s">
        <v>2414</v>
      </c>
      <c r="G134" s="41"/>
      <c r="H134" s="41"/>
      <c r="I134" s="242"/>
      <c r="J134" s="41"/>
      <c r="K134" s="41"/>
      <c r="L134" s="45"/>
      <c r="M134" s="243"/>
      <c r="N134" s="244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192</v>
      </c>
      <c r="AU134" s="18" t="s">
        <v>88</v>
      </c>
    </row>
    <row r="135" s="13" customFormat="1">
      <c r="A135" s="13"/>
      <c r="B135" s="245"/>
      <c r="C135" s="246"/>
      <c r="D135" s="247" t="s">
        <v>194</v>
      </c>
      <c r="E135" s="248" t="s">
        <v>1</v>
      </c>
      <c r="F135" s="249" t="s">
        <v>2415</v>
      </c>
      <c r="G135" s="246"/>
      <c r="H135" s="250">
        <v>30</v>
      </c>
      <c r="I135" s="251"/>
      <c r="J135" s="246"/>
      <c r="K135" s="246"/>
      <c r="L135" s="252"/>
      <c r="M135" s="253"/>
      <c r="N135" s="254"/>
      <c r="O135" s="254"/>
      <c r="P135" s="254"/>
      <c r="Q135" s="254"/>
      <c r="R135" s="254"/>
      <c r="S135" s="254"/>
      <c r="T135" s="255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6" t="s">
        <v>194</v>
      </c>
      <c r="AU135" s="256" t="s">
        <v>88</v>
      </c>
      <c r="AV135" s="13" t="s">
        <v>88</v>
      </c>
      <c r="AW135" s="13" t="s">
        <v>35</v>
      </c>
      <c r="AX135" s="13" t="s">
        <v>86</v>
      </c>
      <c r="AY135" s="256" t="s">
        <v>184</v>
      </c>
    </row>
    <row r="136" s="2" customFormat="1" ht="37.8" customHeight="1">
      <c r="A136" s="39"/>
      <c r="B136" s="40"/>
      <c r="C136" s="227" t="s">
        <v>88</v>
      </c>
      <c r="D136" s="227" t="s">
        <v>186</v>
      </c>
      <c r="E136" s="228" t="s">
        <v>2416</v>
      </c>
      <c r="F136" s="229" t="s">
        <v>2417</v>
      </c>
      <c r="G136" s="230" t="s">
        <v>189</v>
      </c>
      <c r="H136" s="231">
        <v>30</v>
      </c>
      <c r="I136" s="232"/>
      <c r="J136" s="233">
        <f>ROUND(I136*H136,2)</f>
        <v>0</v>
      </c>
      <c r="K136" s="229" t="s">
        <v>1379</v>
      </c>
      <c r="L136" s="45"/>
      <c r="M136" s="234" t="s">
        <v>1</v>
      </c>
      <c r="N136" s="235" t="s">
        <v>44</v>
      </c>
      <c r="O136" s="92"/>
      <c r="P136" s="236">
        <f>O136*H136</f>
        <v>0</v>
      </c>
      <c r="Q136" s="236">
        <v>0</v>
      </c>
      <c r="R136" s="236">
        <f>Q136*H136</f>
        <v>0</v>
      </c>
      <c r="S136" s="236">
        <v>0.22</v>
      </c>
      <c r="T136" s="237">
        <f>S136*H136</f>
        <v>6.5999999999999996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8" t="s">
        <v>191</v>
      </c>
      <c r="AT136" s="238" t="s">
        <v>186</v>
      </c>
      <c r="AU136" s="238" t="s">
        <v>88</v>
      </c>
      <c r="AY136" s="18" t="s">
        <v>184</v>
      </c>
      <c r="BE136" s="239">
        <f>IF(N136="základní",J136,0)</f>
        <v>0</v>
      </c>
      <c r="BF136" s="239">
        <f>IF(N136="snížená",J136,0)</f>
        <v>0</v>
      </c>
      <c r="BG136" s="239">
        <f>IF(N136="zákl. přenesená",J136,0)</f>
        <v>0</v>
      </c>
      <c r="BH136" s="239">
        <f>IF(N136="sníž. přenesená",J136,0)</f>
        <v>0</v>
      </c>
      <c r="BI136" s="239">
        <f>IF(N136="nulová",J136,0)</f>
        <v>0</v>
      </c>
      <c r="BJ136" s="18" t="s">
        <v>86</v>
      </c>
      <c r="BK136" s="239">
        <f>ROUND(I136*H136,2)</f>
        <v>0</v>
      </c>
      <c r="BL136" s="18" t="s">
        <v>191</v>
      </c>
      <c r="BM136" s="238" t="s">
        <v>2418</v>
      </c>
    </row>
    <row r="137" s="2" customFormat="1">
      <c r="A137" s="39"/>
      <c r="B137" s="40"/>
      <c r="C137" s="41"/>
      <c r="D137" s="240" t="s">
        <v>192</v>
      </c>
      <c r="E137" s="41"/>
      <c r="F137" s="241" t="s">
        <v>2419</v>
      </c>
      <c r="G137" s="41"/>
      <c r="H137" s="41"/>
      <c r="I137" s="242"/>
      <c r="J137" s="41"/>
      <c r="K137" s="41"/>
      <c r="L137" s="45"/>
      <c r="M137" s="243"/>
      <c r="N137" s="244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192</v>
      </c>
      <c r="AU137" s="18" t="s">
        <v>88</v>
      </c>
    </row>
    <row r="138" s="13" customFormat="1">
      <c r="A138" s="13"/>
      <c r="B138" s="245"/>
      <c r="C138" s="246"/>
      <c r="D138" s="247" t="s">
        <v>194</v>
      </c>
      <c r="E138" s="248" t="s">
        <v>1</v>
      </c>
      <c r="F138" s="249" t="s">
        <v>2415</v>
      </c>
      <c r="G138" s="246"/>
      <c r="H138" s="250">
        <v>30</v>
      </c>
      <c r="I138" s="251"/>
      <c r="J138" s="246"/>
      <c r="K138" s="246"/>
      <c r="L138" s="252"/>
      <c r="M138" s="253"/>
      <c r="N138" s="254"/>
      <c r="O138" s="254"/>
      <c r="P138" s="254"/>
      <c r="Q138" s="254"/>
      <c r="R138" s="254"/>
      <c r="S138" s="254"/>
      <c r="T138" s="255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6" t="s">
        <v>194</v>
      </c>
      <c r="AU138" s="256" t="s">
        <v>88</v>
      </c>
      <c r="AV138" s="13" t="s">
        <v>88</v>
      </c>
      <c r="AW138" s="13" t="s">
        <v>35</v>
      </c>
      <c r="AX138" s="13" t="s">
        <v>86</v>
      </c>
      <c r="AY138" s="256" t="s">
        <v>184</v>
      </c>
    </row>
    <row r="139" s="2" customFormat="1" ht="49.05" customHeight="1">
      <c r="A139" s="39"/>
      <c r="B139" s="40"/>
      <c r="C139" s="227" t="s">
        <v>197</v>
      </c>
      <c r="D139" s="227" t="s">
        <v>186</v>
      </c>
      <c r="E139" s="228" t="s">
        <v>2420</v>
      </c>
      <c r="F139" s="229" t="s">
        <v>2421</v>
      </c>
      <c r="G139" s="230" t="s">
        <v>342</v>
      </c>
      <c r="H139" s="231">
        <v>2</v>
      </c>
      <c r="I139" s="232"/>
      <c r="J139" s="233">
        <f>ROUND(I139*H139,2)</f>
        <v>0</v>
      </c>
      <c r="K139" s="229" t="s">
        <v>1379</v>
      </c>
      <c r="L139" s="45"/>
      <c r="M139" s="234" t="s">
        <v>1</v>
      </c>
      <c r="N139" s="235" t="s">
        <v>44</v>
      </c>
      <c r="O139" s="92"/>
      <c r="P139" s="236">
        <f>O139*H139</f>
        <v>0</v>
      </c>
      <c r="Q139" s="236">
        <v>0.036900000000000002</v>
      </c>
      <c r="R139" s="236">
        <f>Q139*H139</f>
        <v>0.073800000000000004</v>
      </c>
      <c r="S139" s="236">
        <v>0</v>
      </c>
      <c r="T139" s="237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8" t="s">
        <v>191</v>
      </c>
      <c r="AT139" s="238" t="s">
        <v>186</v>
      </c>
      <c r="AU139" s="238" t="s">
        <v>88</v>
      </c>
      <c r="AY139" s="18" t="s">
        <v>184</v>
      </c>
      <c r="BE139" s="239">
        <f>IF(N139="základní",J139,0)</f>
        <v>0</v>
      </c>
      <c r="BF139" s="239">
        <f>IF(N139="snížená",J139,0)</f>
        <v>0</v>
      </c>
      <c r="BG139" s="239">
        <f>IF(N139="zákl. přenesená",J139,0)</f>
        <v>0</v>
      </c>
      <c r="BH139" s="239">
        <f>IF(N139="sníž. přenesená",J139,0)</f>
        <v>0</v>
      </c>
      <c r="BI139" s="239">
        <f>IF(N139="nulová",J139,0)</f>
        <v>0</v>
      </c>
      <c r="BJ139" s="18" t="s">
        <v>86</v>
      </c>
      <c r="BK139" s="239">
        <f>ROUND(I139*H139,2)</f>
        <v>0</v>
      </c>
      <c r="BL139" s="18" t="s">
        <v>191</v>
      </c>
      <c r="BM139" s="238" t="s">
        <v>2422</v>
      </c>
    </row>
    <row r="140" s="2" customFormat="1">
      <c r="A140" s="39"/>
      <c r="B140" s="40"/>
      <c r="C140" s="41"/>
      <c r="D140" s="240" t="s">
        <v>192</v>
      </c>
      <c r="E140" s="41"/>
      <c r="F140" s="241" t="s">
        <v>2423</v>
      </c>
      <c r="G140" s="41"/>
      <c r="H140" s="41"/>
      <c r="I140" s="242"/>
      <c r="J140" s="41"/>
      <c r="K140" s="41"/>
      <c r="L140" s="45"/>
      <c r="M140" s="243"/>
      <c r="N140" s="244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192</v>
      </c>
      <c r="AU140" s="18" t="s">
        <v>88</v>
      </c>
    </row>
    <row r="141" s="2" customFormat="1" ht="49.05" customHeight="1">
      <c r="A141" s="39"/>
      <c r="B141" s="40"/>
      <c r="C141" s="227" t="s">
        <v>191</v>
      </c>
      <c r="D141" s="227" t="s">
        <v>186</v>
      </c>
      <c r="E141" s="228" t="s">
        <v>2424</v>
      </c>
      <c r="F141" s="229" t="s">
        <v>2425</v>
      </c>
      <c r="G141" s="230" t="s">
        <v>342</v>
      </c>
      <c r="H141" s="231">
        <v>1</v>
      </c>
      <c r="I141" s="232"/>
      <c r="J141" s="233">
        <f>ROUND(I141*H141,2)</f>
        <v>0</v>
      </c>
      <c r="K141" s="229" t="s">
        <v>1379</v>
      </c>
      <c r="L141" s="45"/>
      <c r="M141" s="234" t="s">
        <v>1</v>
      </c>
      <c r="N141" s="235" t="s">
        <v>44</v>
      </c>
      <c r="O141" s="92"/>
      <c r="P141" s="236">
        <f>O141*H141</f>
        <v>0</v>
      </c>
      <c r="Q141" s="236">
        <v>0.036900000000000002</v>
      </c>
      <c r="R141" s="236">
        <f>Q141*H141</f>
        <v>0.036900000000000002</v>
      </c>
      <c r="S141" s="236">
        <v>0</v>
      </c>
      <c r="T141" s="237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8" t="s">
        <v>191</v>
      </c>
      <c r="AT141" s="238" t="s">
        <v>186</v>
      </c>
      <c r="AU141" s="238" t="s">
        <v>88</v>
      </c>
      <c r="AY141" s="18" t="s">
        <v>184</v>
      </c>
      <c r="BE141" s="239">
        <f>IF(N141="základní",J141,0)</f>
        <v>0</v>
      </c>
      <c r="BF141" s="239">
        <f>IF(N141="snížená",J141,0)</f>
        <v>0</v>
      </c>
      <c r="BG141" s="239">
        <f>IF(N141="zákl. přenesená",J141,0)</f>
        <v>0</v>
      </c>
      <c r="BH141" s="239">
        <f>IF(N141="sníž. přenesená",J141,0)</f>
        <v>0</v>
      </c>
      <c r="BI141" s="239">
        <f>IF(N141="nulová",J141,0)</f>
        <v>0</v>
      </c>
      <c r="BJ141" s="18" t="s">
        <v>86</v>
      </c>
      <c r="BK141" s="239">
        <f>ROUND(I141*H141,2)</f>
        <v>0</v>
      </c>
      <c r="BL141" s="18" t="s">
        <v>191</v>
      </c>
      <c r="BM141" s="238" t="s">
        <v>2426</v>
      </c>
    </row>
    <row r="142" s="2" customFormat="1">
      <c r="A142" s="39"/>
      <c r="B142" s="40"/>
      <c r="C142" s="41"/>
      <c r="D142" s="240" t="s">
        <v>192</v>
      </c>
      <c r="E142" s="41"/>
      <c r="F142" s="241" t="s">
        <v>2427</v>
      </c>
      <c r="G142" s="41"/>
      <c r="H142" s="41"/>
      <c r="I142" s="242"/>
      <c r="J142" s="41"/>
      <c r="K142" s="41"/>
      <c r="L142" s="45"/>
      <c r="M142" s="243"/>
      <c r="N142" s="244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192</v>
      </c>
      <c r="AU142" s="18" t="s">
        <v>88</v>
      </c>
    </row>
    <row r="143" s="2" customFormat="1" ht="24.15" customHeight="1">
      <c r="A143" s="39"/>
      <c r="B143" s="40"/>
      <c r="C143" s="227" t="s">
        <v>219</v>
      </c>
      <c r="D143" s="227" t="s">
        <v>186</v>
      </c>
      <c r="E143" s="228" t="s">
        <v>2428</v>
      </c>
      <c r="F143" s="229" t="s">
        <v>2429</v>
      </c>
      <c r="G143" s="230" t="s">
        <v>201</v>
      </c>
      <c r="H143" s="231">
        <v>264.94999999999999</v>
      </c>
      <c r="I143" s="232"/>
      <c r="J143" s="233">
        <f>ROUND(I143*H143,2)</f>
        <v>0</v>
      </c>
      <c r="K143" s="229" t="s">
        <v>1379</v>
      </c>
      <c r="L143" s="45"/>
      <c r="M143" s="234" t="s">
        <v>1</v>
      </c>
      <c r="N143" s="235" t="s">
        <v>44</v>
      </c>
      <c r="O143" s="92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8" t="s">
        <v>191</v>
      </c>
      <c r="AT143" s="238" t="s">
        <v>186</v>
      </c>
      <c r="AU143" s="238" t="s">
        <v>88</v>
      </c>
      <c r="AY143" s="18" t="s">
        <v>184</v>
      </c>
      <c r="BE143" s="239">
        <f>IF(N143="základní",J143,0)</f>
        <v>0</v>
      </c>
      <c r="BF143" s="239">
        <f>IF(N143="snížená",J143,0)</f>
        <v>0</v>
      </c>
      <c r="BG143" s="239">
        <f>IF(N143="zákl. přenesená",J143,0)</f>
        <v>0</v>
      </c>
      <c r="BH143" s="239">
        <f>IF(N143="sníž. přenesená",J143,0)</f>
        <v>0</v>
      </c>
      <c r="BI143" s="239">
        <f>IF(N143="nulová",J143,0)</f>
        <v>0</v>
      </c>
      <c r="BJ143" s="18" t="s">
        <v>86</v>
      </c>
      <c r="BK143" s="239">
        <f>ROUND(I143*H143,2)</f>
        <v>0</v>
      </c>
      <c r="BL143" s="18" t="s">
        <v>191</v>
      </c>
      <c r="BM143" s="238" t="s">
        <v>2430</v>
      </c>
    </row>
    <row r="144" s="2" customFormat="1">
      <c r="A144" s="39"/>
      <c r="B144" s="40"/>
      <c r="C144" s="41"/>
      <c r="D144" s="240" t="s">
        <v>192</v>
      </c>
      <c r="E144" s="41"/>
      <c r="F144" s="241" t="s">
        <v>2431</v>
      </c>
      <c r="G144" s="41"/>
      <c r="H144" s="41"/>
      <c r="I144" s="242"/>
      <c r="J144" s="41"/>
      <c r="K144" s="41"/>
      <c r="L144" s="45"/>
      <c r="M144" s="243"/>
      <c r="N144" s="244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192</v>
      </c>
      <c r="AU144" s="18" t="s">
        <v>88</v>
      </c>
    </row>
    <row r="145" s="13" customFormat="1">
      <c r="A145" s="13"/>
      <c r="B145" s="245"/>
      <c r="C145" s="246"/>
      <c r="D145" s="247" t="s">
        <v>194</v>
      </c>
      <c r="E145" s="248" t="s">
        <v>1</v>
      </c>
      <c r="F145" s="249" t="s">
        <v>2432</v>
      </c>
      <c r="G145" s="246"/>
      <c r="H145" s="250">
        <v>264.94999999999999</v>
      </c>
      <c r="I145" s="251"/>
      <c r="J145" s="246"/>
      <c r="K145" s="246"/>
      <c r="L145" s="252"/>
      <c r="M145" s="253"/>
      <c r="N145" s="254"/>
      <c r="O145" s="254"/>
      <c r="P145" s="254"/>
      <c r="Q145" s="254"/>
      <c r="R145" s="254"/>
      <c r="S145" s="254"/>
      <c r="T145" s="255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6" t="s">
        <v>194</v>
      </c>
      <c r="AU145" s="256" t="s">
        <v>88</v>
      </c>
      <c r="AV145" s="13" t="s">
        <v>88</v>
      </c>
      <c r="AW145" s="13" t="s">
        <v>35</v>
      </c>
      <c r="AX145" s="13" t="s">
        <v>86</v>
      </c>
      <c r="AY145" s="256" t="s">
        <v>184</v>
      </c>
    </row>
    <row r="146" s="2" customFormat="1" ht="33" customHeight="1">
      <c r="A146" s="39"/>
      <c r="B146" s="40"/>
      <c r="C146" s="227" t="s">
        <v>207</v>
      </c>
      <c r="D146" s="227" t="s">
        <v>186</v>
      </c>
      <c r="E146" s="228" t="s">
        <v>2433</v>
      </c>
      <c r="F146" s="229" t="s">
        <v>2434</v>
      </c>
      <c r="G146" s="230" t="s">
        <v>201</v>
      </c>
      <c r="H146" s="231">
        <v>456.43000000000001</v>
      </c>
      <c r="I146" s="232"/>
      <c r="J146" s="233">
        <f>ROUND(I146*H146,2)</f>
        <v>0</v>
      </c>
      <c r="K146" s="229" t="s">
        <v>1379</v>
      </c>
      <c r="L146" s="45"/>
      <c r="M146" s="234" t="s">
        <v>1</v>
      </c>
      <c r="N146" s="235" t="s">
        <v>44</v>
      </c>
      <c r="O146" s="92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8" t="s">
        <v>191</v>
      </c>
      <c r="AT146" s="238" t="s">
        <v>186</v>
      </c>
      <c r="AU146" s="238" t="s">
        <v>88</v>
      </c>
      <c r="AY146" s="18" t="s">
        <v>184</v>
      </c>
      <c r="BE146" s="239">
        <f>IF(N146="základní",J146,0)</f>
        <v>0</v>
      </c>
      <c r="BF146" s="239">
        <f>IF(N146="snížená",J146,0)</f>
        <v>0</v>
      </c>
      <c r="BG146" s="239">
        <f>IF(N146="zákl. přenesená",J146,0)</f>
        <v>0</v>
      </c>
      <c r="BH146" s="239">
        <f>IF(N146="sníž. přenesená",J146,0)</f>
        <v>0</v>
      </c>
      <c r="BI146" s="239">
        <f>IF(N146="nulová",J146,0)</f>
        <v>0</v>
      </c>
      <c r="BJ146" s="18" t="s">
        <v>86</v>
      </c>
      <c r="BK146" s="239">
        <f>ROUND(I146*H146,2)</f>
        <v>0</v>
      </c>
      <c r="BL146" s="18" t="s">
        <v>191</v>
      </c>
      <c r="BM146" s="238" t="s">
        <v>2435</v>
      </c>
    </row>
    <row r="147" s="2" customFormat="1">
      <c r="A147" s="39"/>
      <c r="B147" s="40"/>
      <c r="C147" s="41"/>
      <c r="D147" s="240" t="s">
        <v>192</v>
      </c>
      <c r="E147" s="41"/>
      <c r="F147" s="241" t="s">
        <v>2436</v>
      </c>
      <c r="G147" s="41"/>
      <c r="H147" s="41"/>
      <c r="I147" s="242"/>
      <c r="J147" s="41"/>
      <c r="K147" s="41"/>
      <c r="L147" s="45"/>
      <c r="M147" s="243"/>
      <c r="N147" s="244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192</v>
      </c>
      <c r="AU147" s="18" t="s">
        <v>88</v>
      </c>
    </row>
    <row r="148" s="13" customFormat="1">
      <c r="A148" s="13"/>
      <c r="B148" s="245"/>
      <c r="C148" s="246"/>
      <c r="D148" s="247" t="s">
        <v>194</v>
      </c>
      <c r="E148" s="248" t="s">
        <v>1</v>
      </c>
      <c r="F148" s="249" t="s">
        <v>2437</v>
      </c>
      <c r="G148" s="246"/>
      <c r="H148" s="250">
        <v>56.420000000000002</v>
      </c>
      <c r="I148" s="251"/>
      <c r="J148" s="246"/>
      <c r="K148" s="246"/>
      <c r="L148" s="252"/>
      <c r="M148" s="253"/>
      <c r="N148" s="254"/>
      <c r="O148" s="254"/>
      <c r="P148" s="254"/>
      <c r="Q148" s="254"/>
      <c r="R148" s="254"/>
      <c r="S148" s="254"/>
      <c r="T148" s="255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6" t="s">
        <v>194</v>
      </c>
      <c r="AU148" s="256" t="s">
        <v>88</v>
      </c>
      <c r="AV148" s="13" t="s">
        <v>88</v>
      </c>
      <c r="AW148" s="13" t="s">
        <v>35</v>
      </c>
      <c r="AX148" s="13" t="s">
        <v>79</v>
      </c>
      <c r="AY148" s="256" t="s">
        <v>184</v>
      </c>
    </row>
    <row r="149" s="13" customFormat="1">
      <c r="A149" s="13"/>
      <c r="B149" s="245"/>
      <c r="C149" s="246"/>
      <c r="D149" s="247" t="s">
        <v>194</v>
      </c>
      <c r="E149" s="248" t="s">
        <v>1</v>
      </c>
      <c r="F149" s="249" t="s">
        <v>2438</v>
      </c>
      <c r="G149" s="246"/>
      <c r="H149" s="250">
        <v>386.75</v>
      </c>
      <c r="I149" s="251"/>
      <c r="J149" s="246"/>
      <c r="K149" s="246"/>
      <c r="L149" s="252"/>
      <c r="M149" s="253"/>
      <c r="N149" s="254"/>
      <c r="O149" s="254"/>
      <c r="P149" s="254"/>
      <c r="Q149" s="254"/>
      <c r="R149" s="254"/>
      <c r="S149" s="254"/>
      <c r="T149" s="255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6" t="s">
        <v>194</v>
      </c>
      <c r="AU149" s="256" t="s">
        <v>88</v>
      </c>
      <c r="AV149" s="13" t="s">
        <v>88</v>
      </c>
      <c r="AW149" s="13" t="s">
        <v>35</v>
      </c>
      <c r="AX149" s="13" t="s">
        <v>79</v>
      </c>
      <c r="AY149" s="256" t="s">
        <v>184</v>
      </c>
    </row>
    <row r="150" s="13" customFormat="1">
      <c r="A150" s="13"/>
      <c r="B150" s="245"/>
      <c r="C150" s="246"/>
      <c r="D150" s="247" t="s">
        <v>194</v>
      </c>
      <c r="E150" s="248" t="s">
        <v>1</v>
      </c>
      <c r="F150" s="249" t="s">
        <v>2439</v>
      </c>
      <c r="G150" s="246"/>
      <c r="H150" s="250">
        <v>13.26</v>
      </c>
      <c r="I150" s="251"/>
      <c r="J150" s="246"/>
      <c r="K150" s="246"/>
      <c r="L150" s="252"/>
      <c r="M150" s="253"/>
      <c r="N150" s="254"/>
      <c r="O150" s="254"/>
      <c r="P150" s="254"/>
      <c r="Q150" s="254"/>
      <c r="R150" s="254"/>
      <c r="S150" s="254"/>
      <c r="T150" s="255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6" t="s">
        <v>194</v>
      </c>
      <c r="AU150" s="256" t="s">
        <v>88</v>
      </c>
      <c r="AV150" s="13" t="s">
        <v>88</v>
      </c>
      <c r="AW150" s="13" t="s">
        <v>35</v>
      </c>
      <c r="AX150" s="13" t="s">
        <v>79</v>
      </c>
      <c r="AY150" s="256" t="s">
        <v>184</v>
      </c>
    </row>
    <row r="151" s="15" customFormat="1">
      <c r="A151" s="15"/>
      <c r="B151" s="268"/>
      <c r="C151" s="269"/>
      <c r="D151" s="247" t="s">
        <v>194</v>
      </c>
      <c r="E151" s="270" t="s">
        <v>1</v>
      </c>
      <c r="F151" s="271" t="s">
        <v>198</v>
      </c>
      <c r="G151" s="269"/>
      <c r="H151" s="272">
        <v>456.43000000000001</v>
      </c>
      <c r="I151" s="273"/>
      <c r="J151" s="269"/>
      <c r="K151" s="269"/>
      <c r="L151" s="274"/>
      <c r="M151" s="275"/>
      <c r="N151" s="276"/>
      <c r="O151" s="276"/>
      <c r="P151" s="276"/>
      <c r="Q151" s="276"/>
      <c r="R151" s="276"/>
      <c r="S151" s="276"/>
      <c r="T151" s="277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78" t="s">
        <v>194</v>
      </c>
      <c r="AU151" s="278" t="s">
        <v>88</v>
      </c>
      <c r="AV151" s="15" t="s">
        <v>191</v>
      </c>
      <c r="AW151" s="15" t="s">
        <v>35</v>
      </c>
      <c r="AX151" s="15" t="s">
        <v>86</v>
      </c>
      <c r="AY151" s="278" t="s">
        <v>184</v>
      </c>
    </row>
    <row r="152" s="2" customFormat="1" ht="24.15" customHeight="1">
      <c r="A152" s="39"/>
      <c r="B152" s="40"/>
      <c r="C152" s="227" t="s">
        <v>235</v>
      </c>
      <c r="D152" s="227" t="s">
        <v>186</v>
      </c>
      <c r="E152" s="228" t="s">
        <v>2440</v>
      </c>
      <c r="F152" s="229" t="s">
        <v>2441</v>
      </c>
      <c r="G152" s="230" t="s">
        <v>189</v>
      </c>
      <c r="H152" s="231">
        <v>681.79999999999995</v>
      </c>
      <c r="I152" s="232"/>
      <c r="J152" s="233">
        <f>ROUND(I152*H152,2)</f>
        <v>0</v>
      </c>
      <c r="K152" s="229" t="s">
        <v>1379</v>
      </c>
      <c r="L152" s="45"/>
      <c r="M152" s="234" t="s">
        <v>1</v>
      </c>
      <c r="N152" s="235" t="s">
        <v>44</v>
      </c>
      <c r="O152" s="92"/>
      <c r="P152" s="236">
        <f>O152*H152</f>
        <v>0</v>
      </c>
      <c r="Q152" s="236">
        <v>0.00058</v>
      </c>
      <c r="R152" s="236">
        <f>Q152*H152</f>
        <v>0.39544399999999996</v>
      </c>
      <c r="S152" s="236">
        <v>0</v>
      </c>
      <c r="T152" s="237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8" t="s">
        <v>191</v>
      </c>
      <c r="AT152" s="238" t="s">
        <v>186</v>
      </c>
      <c r="AU152" s="238" t="s">
        <v>88</v>
      </c>
      <c r="AY152" s="18" t="s">
        <v>184</v>
      </c>
      <c r="BE152" s="239">
        <f>IF(N152="základní",J152,0)</f>
        <v>0</v>
      </c>
      <c r="BF152" s="239">
        <f>IF(N152="snížená",J152,0)</f>
        <v>0</v>
      </c>
      <c r="BG152" s="239">
        <f>IF(N152="zákl. přenesená",J152,0)</f>
        <v>0</v>
      </c>
      <c r="BH152" s="239">
        <f>IF(N152="sníž. přenesená",J152,0)</f>
        <v>0</v>
      </c>
      <c r="BI152" s="239">
        <f>IF(N152="nulová",J152,0)</f>
        <v>0</v>
      </c>
      <c r="BJ152" s="18" t="s">
        <v>86</v>
      </c>
      <c r="BK152" s="239">
        <f>ROUND(I152*H152,2)</f>
        <v>0</v>
      </c>
      <c r="BL152" s="18" t="s">
        <v>191</v>
      </c>
      <c r="BM152" s="238" t="s">
        <v>2442</v>
      </c>
    </row>
    <row r="153" s="2" customFormat="1">
      <c r="A153" s="39"/>
      <c r="B153" s="40"/>
      <c r="C153" s="41"/>
      <c r="D153" s="240" t="s">
        <v>192</v>
      </c>
      <c r="E153" s="41"/>
      <c r="F153" s="241" t="s">
        <v>2443</v>
      </c>
      <c r="G153" s="41"/>
      <c r="H153" s="41"/>
      <c r="I153" s="242"/>
      <c r="J153" s="41"/>
      <c r="K153" s="41"/>
      <c r="L153" s="45"/>
      <c r="M153" s="243"/>
      <c r="N153" s="244"/>
      <c r="O153" s="92"/>
      <c r="P153" s="92"/>
      <c r="Q153" s="92"/>
      <c r="R153" s="92"/>
      <c r="S153" s="92"/>
      <c r="T153" s="93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192</v>
      </c>
      <c r="AU153" s="18" t="s">
        <v>88</v>
      </c>
    </row>
    <row r="154" s="13" customFormat="1">
      <c r="A154" s="13"/>
      <c r="B154" s="245"/>
      <c r="C154" s="246"/>
      <c r="D154" s="247" t="s">
        <v>194</v>
      </c>
      <c r="E154" s="248" t="s">
        <v>1</v>
      </c>
      <c r="F154" s="249" t="s">
        <v>2444</v>
      </c>
      <c r="G154" s="246"/>
      <c r="H154" s="250">
        <v>86.799999999999997</v>
      </c>
      <c r="I154" s="251"/>
      <c r="J154" s="246"/>
      <c r="K154" s="246"/>
      <c r="L154" s="252"/>
      <c r="M154" s="253"/>
      <c r="N154" s="254"/>
      <c r="O154" s="254"/>
      <c r="P154" s="254"/>
      <c r="Q154" s="254"/>
      <c r="R154" s="254"/>
      <c r="S154" s="254"/>
      <c r="T154" s="255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6" t="s">
        <v>194</v>
      </c>
      <c r="AU154" s="256" t="s">
        <v>88</v>
      </c>
      <c r="AV154" s="13" t="s">
        <v>88</v>
      </c>
      <c r="AW154" s="13" t="s">
        <v>35</v>
      </c>
      <c r="AX154" s="13" t="s">
        <v>79</v>
      </c>
      <c r="AY154" s="256" t="s">
        <v>184</v>
      </c>
    </row>
    <row r="155" s="13" customFormat="1">
      <c r="A155" s="13"/>
      <c r="B155" s="245"/>
      <c r="C155" s="246"/>
      <c r="D155" s="247" t="s">
        <v>194</v>
      </c>
      <c r="E155" s="248" t="s">
        <v>1</v>
      </c>
      <c r="F155" s="249" t="s">
        <v>2445</v>
      </c>
      <c r="G155" s="246"/>
      <c r="H155" s="250">
        <v>595</v>
      </c>
      <c r="I155" s="251"/>
      <c r="J155" s="246"/>
      <c r="K155" s="246"/>
      <c r="L155" s="252"/>
      <c r="M155" s="253"/>
      <c r="N155" s="254"/>
      <c r="O155" s="254"/>
      <c r="P155" s="254"/>
      <c r="Q155" s="254"/>
      <c r="R155" s="254"/>
      <c r="S155" s="254"/>
      <c r="T155" s="255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6" t="s">
        <v>194</v>
      </c>
      <c r="AU155" s="256" t="s">
        <v>88</v>
      </c>
      <c r="AV155" s="13" t="s">
        <v>88</v>
      </c>
      <c r="AW155" s="13" t="s">
        <v>35</v>
      </c>
      <c r="AX155" s="13" t="s">
        <v>79</v>
      </c>
      <c r="AY155" s="256" t="s">
        <v>184</v>
      </c>
    </row>
    <row r="156" s="15" customFormat="1">
      <c r="A156" s="15"/>
      <c r="B156" s="268"/>
      <c r="C156" s="269"/>
      <c r="D156" s="247" t="s">
        <v>194</v>
      </c>
      <c r="E156" s="270" t="s">
        <v>1</v>
      </c>
      <c r="F156" s="271" t="s">
        <v>198</v>
      </c>
      <c r="G156" s="269"/>
      <c r="H156" s="272">
        <v>681.79999999999995</v>
      </c>
      <c r="I156" s="273"/>
      <c r="J156" s="269"/>
      <c r="K156" s="269"/>
      <c r="L156" s="274"/>
      <c r="M156" s="275"/>
      <c r="N156" s="276"/>
      <c r="O156" s="276"/>
      <c r="P156" s="276"/>
      <c r="Q156" s="276"/>
      <c r="R156" s="276"/>
      <c r="S156" s="276"/>
      <c r="T156" s="277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78" t="s">
        <v>194</v>
      </c>
      <c r="AU156" s="278" t="s">
        <v>88</v>
      </c>
      <c r="AV156" s="15" t="s">
        <v>191</v>
      </c>
      <c r="AW156" s="15" t="s">
        <v>35</v>
      </c>
      <c r="AX156" s="15" t="s">
        <v>86</v>
      </c>
      <c r="AY156" s="278" t="s">
        <v>184</v>
      </c>
    </row>
    <row r="157" s="2" customFormat="1" ht="24.15" customHeight="1">
      <c r="A157" s="39"/>
      <c r="B157" s="40"/>
      <c r="C157" s="227" t="s">
        <v>213</v>
      </c>
      <c r="D157" s="227" t="s">
        <v>186</v>
      </c>
      <c r="E157" s="228" t="s">
        <v>2446</v>
      </c>
      <c r="F157" s="229" t="s">
        <v>2447</v>
      </c>
      <c r="G157" s="230" t="s">
        <v>189</v>
      </c>
      <c r="H157" s="231">
        <v>681.79999999999995</v>
      </c>
      <c r="I157" s="232"/>
      <c r="J157" s="233">
        <f>ROUND(I157*H157,2)</f>
        <v>0</v>
      </c>
      <c r="K157" s="229" t="s">
        <v>1379</v>
      </c>
      <c r="L157" s="45"/>
      <c r="M157" s="234" t="s">
        <v>1</v>
      </c>
      <c r="N157" s="235" t="s">
        <v>44</v>
      </c>
      <c r="O157" s="92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8" t="s">
        <v>191</v>
      </c>
      <c r="AT157" s="238" t="s">
        <v>186</v>
      </c>
      <c r="AU157" s="238" t="s">
        <v>88</v>
      </c>
      <c r="AY157" s="18" t="s">
        <v>184</v>
      </c>
      <c r="BE157" s="239">
        <f>IF(N157="základní",J157,0)</f>
        <v>0</v>
      </c>
      <c r="BF157" s="239">
        <f>IF(N157="snížená",J157,0)</f>
        <v>0</v>
      </c>
      <c r="BG157" s="239">
        <f>IF(N157="zákl. přenesená",J157,0)</f>
        <v>0</v>
      </c>
      <c r="BH157" s="239">
        <f>IF(N157="sníž. přenesená",J157,0)</f>
        <v>0</v>
      </c>
      <c r="BI157" s="239">
        <f>IF(N157="nulová",J157,0)</f>
        <v>0</v>
      </c>
      <c r="BJ157" s="18" t="s">
        <v>86</v>
      </c>
      <c r="BK157" s="239">
        <f>ROUND(I157*H157,2)</f>
        <v>0</v>
      </c>
      <c r="BL157" s="18" t="s">
        <v>191</v>
      </c>
      <c r="BM157" s="238" t="s">
        <v>2448</v>
      </c>
    </row>
    <row r="158" s="2" customFormat="1">
      <c r="A158" s="39"/>
      <c r="B158" s="40"/>
      <c r="C158" s="41"/>
      <c r="D158" s="240" t="s">
        <v>192</v>
      </c>
      <c r="E158" s="41"/>
      <c r="F158" s="241" t="s">
        <v>2449</v>
      </c>
      <c r="G158" s="41"/>
      <c r="H158" s="41"/>
      <c r="I158" s="242"/>
      <c r="J158" s="41"/>
      <c r="K158" s="41"/>
      <c r="L158" s="45"/>
      <c r="M158" s="243"/>
      <c r="N158" s="244"/>
      <c r="O158" s="92"/>
      <c r="P158" s="92"/>
      <c r="Q158" s="92"/>
      <c r="R158" s="92"/>
      <c r="S158" s="92"/>
      <c r="T158" s="93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192</v>
      </c>
      <c r="AU158" s="18" t="s">
        <v>88</v>
      </c>
    </row>
    <row r="159" s="13" customFormat="1">
      <c r="A159" s="13"/>
      <c r="B159" s="245"/>
      <c r="C159" s="246"/>
      <c r="D159" s="247" t="s">
        <v>194</v>
      </c>
      <c r="E159" s="248" t="s">
        <v>1</v>
      </c>
      <c r="F159" s="249" t="s">
        <v>2444</v>
      </c>
      <c r="G159" s="246"/>
      <c r="H159" s="250">
        <v>86.799999999999997</v>
      </c>
      <c r="I159" s="251"/>
      <c r="J159" s="246"/>
      <c r="K159" s="246"/>
      <c r="L159" s="252"/>
      <c r="M159" s="253"/>
      <c r="N159" s="254"/>
      <c r="O159" s="254"/>
      <c r="P159" s="254"/>
      <c r="Q159" s="254"/>
      <c r="R159" s="254"/>
      <c r="S159" s="254"/>
      <c r="T159" s="255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6" t="s">
        <v>194</v>
      </c>
      <c r="AU159" s="256" t="s">
        <v>88</v>
      </c>
      <c r="AV159" s="13" t="s">
        <v>88</v>
      </c>
      <c r="AW159" s="13" t="s">
        <v>35</v>
      </c>
      <c r="AX159" s="13" t="s">
        <v>79</v>
      </c>
      <c r="AY159" s="256" t="s">
        <v>184</v>
      </c>
    </row>
    <row r="160" s="13" customFormat="1">
      <c r="A160" s="13"/>
      <c r="B160" s="245"/>
      <c r="C160" s="246"/>
      <c r="D160" s="247" t="s">
        <v>194</v>
      </c>
      <c r="E160" s="248" t="s">
        <v>1</v>
      </c>
      <c r="F160" s="249" t="s">
        <v>2445</v>
      </c>
      <c r="G160" s="246"/>
      <c r="H160" s="250">
        <v>595</v>
      </c>
      <c r="I160" s="251"/>
      <c r="J160" s="246"/>
      <c r="K160" s="246"/>
      <c r="L160" s="252"/>
      <c r="M160" s="253"/>
      <c r="N160" s="254"/>
      <c r="O160" s="254"/>
      <c r="P160" s="254"/>
      <c r="Q160" s="254"/>
      <c r="R160" s="254"/>
      <c r="S160" s="254"/>
      <c r="T160" s="255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6" t="s">
        <v>194</v>
      </c>
      <c r="AU160" s="256" t="s">
        <v>88</v>
      </c>
      <c r="AV160" s="13" t="s">
        <v>88</v>
      </c>
      <c r="AW160" s="13" t="s">
        <v>35</v>
      </c>
      <c r="AX160" s="13" t="s">
        <v>79</v>
      </c>
      <c r="AY160" s="256" t="s">
        <v>184</v>
      </c>
    </row>
    <row r="161" s="15" customFormat="1">
      <c r="A161" s="15"/>
      <c r="B161" s="268"/>
      <c r="C161" s="269"/>
      <c r="D161" s="247" t="s">
        <v>194</v>
      </c>
      <c r="E161" s="270" t="s">
        <v>1</v>
      </c>
      <c r="F161" s="271" t="s">
        <v>198</v>
      </c>
      <c r="G161" s="269"/>
      <c r="H161" s="272">
        <v>681.79999999999995</v>
      </c>
      <c r="I161" s="273"/>
      <c r="J161" s="269"/>
      <c r="K161" s="269"/>
      <c r="L161" s="274"/>
      <c r="M161" s="275"/>
      <c r="N161" s="276"/>
      <c r="O161" s="276"/>
      <c r="P161" s="276"/>
      <c r="Q161" s="276"/>
      <c r="R161" s="276"/>
      <c r="S161" s="276"/>
      <c r="T161" s="277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78" t="s">
        <v>194</v>
      </c>
      <c r="AU161" s="278" t="s">
        <v>88</v>
      </c>
      <c r="AV161" s="15" t="s">
        <v>191</v>
      </c>
      <c r="AW161" s="15" t="s">
        <v>35</v>
      </c>
      <c r="AX161" s="15" t="s">
        <v>86</v>
      </c>
      <c r="AY161" s="278" t="s">
        <v>184</v>
      </c>
    </row>
    <row r="162" s="2" customFormat="1" ht="37.8" customHeight="1">
      <c r="A162" s="39"/>
      <c r="B162" s="40"/>
      <c r="C162" s="227" t="s">
        <v>245</v>
      </c>
      <c r="D162" s="227" t="s">
        <v>186</v>
      </c>
      <c r="E162" s="228" t="s">
        <v>1397</v>
      </c>
      <c r="F162" s="229" t="s">
        <v>1398</v>
      </c>
      <c r="G162" s="230" t="s">
        <v>201</v>
      </c>
      <c r="H162" s="231">
        <v>287.34500000000003</v>
      </c>
      <c r="I162" s="232"/>
      <c r="J162" s="233">
        <f>ROUND(I162*H162,2)</f>
        <v>0</v>
      </c>
      <c r="K162" s="229" t="s">
        <v>1</v>
      </c>
      <c r="L162" s="45"/>
      <c r="M162" s="234" t="s">
        <v>1</v>
      </c>
      <c r="N162" s="235" t="s">
        <v>44</v>
      </c>
      <c r="O162" s="92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8" t="s">
        <v>191</v>
      </c>
      <c r="AT162" s="238" t="s">
        <v>186</v>
      </c>
      <c r="AU162" s="238" t="s">
        <v>88</v>
      </c>
      <c r="AY162" s="18" t="s">
        <v>184</v>
      </c>
      <c r="BE162" s="239">
        <f>IF(N162="základní",J162,0)</f>
        <v>0</v>
      </c>
      <c r="BF162" s="239">
        <f>IF(N162="snížená",J162,0)</f>
        <v>0</v>
      </c>
      <c r="BG162" s="239">
        <f>IF(N162="zákl. přenesená",J162,0)</f>
        <v>0</v>
      </c>
      <c r="BH162" s="239">
        <f>IF(N162="sníž. přenesená",J162,0)</f>
        <v>0</v>
      </c>
      <c r="BI162" s="239">
        <f>IF(N162="nulová",J162,0)</f>
        <v>0</v>
      </c>
      <c r="BJ162" s="18" t="s">
        <v>86</v>
      </c>
      <c r="BK162" s="239">
        <f>ROUND(I162*H162,2)</f>
        <v>0</v>
      </c>
      <c r="BL162" s="18" t="s">
        <v>191</v>
      </c>
      <c r="BM162" s="238" t="s">
        <v>2450</v>
      </c>
    </row>
    <row r="163" s="13" customFormat="1">
      <c r="A163" s="13"/>
      <c r="B163" s="245"/>
      <c r="C163" s="246"/>
      <c r="D163" s="247" t="s">
        <v>194</v>
      </c>
      <c r="E163" s="248" t="s">
        <v>1</v>
      </c>
      <c r="F163" s="249" t="s">
        <v>2451</v>
      </c>
      <c r="G163" s="246"/>
      <c r="H163" s="250">
        <v>200.72</v>
      </c>
      <c r="I163" s="251"/>
      <c r="J163" s="246"/>
      <c r="K163" s="246"/>
      <c r="L163" s="252"/>
      <c r="M163" s="253"/>
      <c r="N163" s="254"/>
      <c r="O163" s="254"/>
      <c r="P163" s="254"/>
      <c r="Q163" s="254"/>
      <c r="R163" s="254"/>
      <c r="S163" s="254"/>
      <c r="T163" s="255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6" t="s">
        <v>194</v>
      </c>
      <c r="AU163" s="256" t="s">
        <v>88</v>
      </c>
      <c r="AV163" s="13" t="s">
        <v>88</v>
      </c>
      <c r="AW163" s="13" t="s">
        <v>35</v>
      </c>
      <c r="AX163" s="13" t="s">
        <v>79</v>
      </c>
      <c r="AY163" s="256" t="s">
        <v>184</v>
      </c>
    </row>
    <row r="164" s="13" customFormat="1">
      <c r="A164" s="13"/>
      <c r="B164" s="245"/>
      <c r="C164" s="246"/>
      <c r="D164" s="247" t="s">
        <v>194</v>
      </c>
      <c r="E164" s="248" t="s">
        <v>1</v>
      </c>
      <c r="F164" s="249" t="s">
        <v>2452</v>
      </c>
      <c r="G164" s="246"/>
      <c r="H164" s="250">
        <v>86.625</v>
      </c>
      <c r="I164" s="251"/>
      <c r="J164" s="246"/>
      <c r="K164" s="246"/>
      <c r="L164" s="252"/>
      <c r="M164" s="253"/>
      <c r="N164" s="254"/>
      <c r="O164" s="254"/>
      <c r="P164" s="254"/>
      <c r="Q164" s="254"/>
      <c r="R164" s="254"/>
      <c r="S164" s="254"/>
      <c r="T164" s="255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6" t="s">
        <v>194</v>
      </c>
      <c r="AU164" s="256" t="s">
        <v>88</v>
      </c>
      <c r="AV164" s="13" t="s">
        <v>88</v>
      </c>
      <c r="AW164" s="13" t="s">
        <v>35</v>
      </c>
      <c r="AX164" s="13" t="s">
        <v>79</v>
      </c>
      <c r="AY164" s="256" t="s">
        <v>184</v>
      </c>
    </row>
    <row r="165" s="15" customFormat="1">
      <c r="A165" s="15"/>
      <c r="B165" s="268"/>
      <c r="C165" s="269"/>
      <c r="D165" s="247" t="s">
        <v>194</v>
      </c>
      <c r="E165" s="270" t="s">
        <v>1</v>
      </c>
      <c r="F165" s="271" t="s">
        <v>198</v>
      </c>
      <c r="G165" s="269"/>
      <c r="H165" s="272">
        <v>287.34500000000003</v>
      </c>
      <c r="I165" s="273"/>
      <c r="J165" s="269"/>
      <c r="K165" s="269"/>
      <c r="L165" s="274"/>
      <c r="M165" s="275"/>
      <c r="N165" s="276"/>
      <c r="O165" s="276"/>
      <c r="P165" s="276"/>
      <c r="Q165" s="276"/>
      <c r="R165" s="276"/>
      <c r="S165" s="276"/>
      <c r="T165" s="277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78" t="s">
        <v>194</v>
      </c>
      <c r="AU165" s="278" t="s">
        <v>88</v>
      </c>
      <c r="AV165" s="15" t="s">
        <v>191</v>
      </c>
      <c r="AW165" s="15" t="s">
        <v>35</v>
      </c>
      <c r="AX165" s="15" t="s">
        <v>86</v>
      </c>
      <c r="AY165" s="278" t="s">
        <v>184</v>
      </c>
    </row>
    <row r="166" s="2" customFormat="1" ht="24.15" customHeight="1">
      <c r="A166" s="39"/>
      <c r="B166" s="40"/>
      <c r="C166" s="227" t="s">
        <v>222</v>
      </c>
      <c r="D166" s="227" t="s">
        <v>186</v>
      </c>
      <c r="E166" s="228" t="s">
        <v>1404</v>
      </c>
      <c r="F166" s="229" t="s">
        <v>1405</v>
      </c>
      <c r="G166" s="230" t="s">
        <v>248</v>
      </c>
      <c r="H166" s="231">
        <v>517.221</v>
      </c>
      <c r="I166" s="232"/>
      <c r="J166" s="233">
        <f>ROUND(I166*H166,2)</f>
        <v>0</v>
      </c>
      <c r="K166" s="229" t="s">
        <v>1379</v>
      </c>
      <c r="L166" s="45"/>
      <c r="M166" s="234" t="s">
        <v>1</v>
      </c>
      <c r="N166" s="235" t="s">
        <v>44</v>
      </c>
      <c r="O166" s="92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8" t="s">
        <v>191</v>
      </c>
      <c r="AT166" s="238" t="s">
        <v>186</v>
      </c>
      <c r="AU166" s="238" t="s">
        <v>88</v>
      </c>
      <c r="AY166" s="18" t="s">
        <v>184</v>
      </c>
      <c r="BE166" s="239">
        <f>IF(N166="základní",J166,0)</f>
        <v>0</v>
      </c>
      <c r="BF166" s="239">
        <f>IF(N166="snížená",J166,0)</f>
        <v>0</v>
      </c>
      <c r="BG166" s="239">
        <f>IF(N166="zákl. přenesená",J166,0)</f>
        <v>0</v>
      </c>
      <c r="BH166" s="239">
        <f>IF(N166="sníž. přenesená",J166,0)</f>
        <v>0</v>
      </c>
      <c r="BI166" s="239">
        <f>IF(N166="nulová",J166,0)</f>
        <v>0</v>
      </c>
      <c r="BJ166" s="18" t="s">
        <v>86</v>
      </c>
      <c r="BK166" s="239">
        <f>ROUND(I166*H166,2)</f>
        <v>0</v>
      </c>
      <c r="BL166" s="18" t="s">
        <v>191</v>
      </c>
      <c r="BM166" s="238" t="s">
        <v>2453</v>
      </c>
    </row>
    <row r="167" s="2" customFormat="1">
      <c r="A167" s="39"/>
      <c r="B167" s="40"/>
      <c r="C167" s="41"/>
      <c r="D167" s="240" t="s">
        <v>192</v>
      </c>
      <c r="E167" s="41"/>
      <c r="F167" s="241" t="s">
        <v>1407</v>
      </c>
      <c r="G167" s="41"/>
      <c r="H167" s="41"/>
      <c r="I167" s="242"/>
      <c r="J167" s="41"/>
      <c r="K167" s="41"/>
      <c r="L167" s="45"/>
      <c r="M167" s="243"/>
      <c r="N167" s="244"/>
      <c r="O167" s="92"/>
      <c r="P167" s="92"/>
      <c r="Q167" s="92"/>
      <c r="R167" s="92"/>
      <c r="S167" s="92"/>
      <c r="T167" s="93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192</v>
      </c>
      <c r="AU167" s="18" t="s">
        <v>88</v>
      </c>
    </row>
    <row r="168" s="13" customFormat="1">
      <c r="A168" s="13"/>
      <c r="B168" s="245"/>
      <c r="C168" s="246"/>
      <c r="D168" s="247" t="s">
        <v>194</v>
      </c>
      <c r="E168" s="248" t="s">
        <v>1</v>
      </c>
      <c r="F168" s="249" t="s">
        <v>2454</v>
      </c>
      <c r="G168" s="246"/>
      <c r="H168" s="250">
        <v>517.221</v>
      </c>
      <c r="I168" s="251"/>
      <c r="J168" s="246"/>
      <c r="K168" s="246"/>
      <c r="L168" s="252"/>
      <c r="M168" s="253"/>
      <c r="N168" s="254"/>
      <c r="O168" s="254"/>
      <c r="P168" s="254"/>
      <c r="Q168" s="254"/>
      <c r="R168" s="254"/>
      <c r="S168" s="254"/>
      <c r="T168" s="255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6" t="s">
        <v>194</v>
      </c>
      <c r="AU168" s="256" t="s">
        <v>88</v>
      </c>
      <c r="AV168" s="13" t="s">
        <v>88</v>
      </c>
      <c r="AW168" s="13" t="s">
        <v>35</v>
      </c>
      <c r="AX168" s="13" t="s">
        <v>86</v>
      </c>
      <c r="AY168" s="256" t="s">
        <v>184</v>
      </c>
    </row>
    <row r="169" s="2" customFormat="1" ht="24.15" customHeight="1">
      <c r="A169" s="39"/>
      <c r="B169" s="40"/>
      <c r="C169" s="227" t="s">
        <v>260</v>
      </c>
      <c r="D169" s="227" t="s">
        <v>186</v>
      </c>
      <c r="E169" s="228" t="s">
        <v>240</v>
      </c>
      <c r="F169" s="229" t="s">
        <v>241</v>
      </c>
      <c r="G169" s="230" t="s">
        <v>201</v>
      </c>
      <c r="H169" s="231">
        <v>287.34500000000003</v>
      </c>
      <c r="I169" s="232"/>
      <c r="J169" s="233">
        <f>ROUND(I169*H169,2)</f>
        <v>0</v>
      </c>
      <c r="K169" s="229" t="s">
        <v>1379</v>
      </c>
      <c r="L169" s="45"/>
      <c r="M169" s="234" t="s">
        <v>1</v>
      </c>
      <c r="N169" s="235" t="s">
        <v>44</v>
      </c>
      <c r="O169" s="92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8" t="s">
        <v>191</v>
      </c>
      <c r="AT169" s="238" t="s">
        <v>186</v>
      </c>
      <c r="AU169" s="238" t="s">
        <v>88</v>
      </c>
      <c r="AY169" s="18" t="s">
        <v>184</v>
      </c>
      <c r="BE169" s="239">
        <f>IF(N169="základní",J169,0)</f>
        <v>0</v>
      </c>
      <c r="BF169" s="239">
        <f>IF(N169="snížená",J169,0)</f>
        <v>0</v>
      </c>
      <c r="BG169" s="239">
        <f>IF(N169="zákl. přenesená",J169,0)</f>
        <v>0</v>
      </c>
      <c r="BH169" s="239">
        <f>IF(N169="sníž. přenesená",J169,0)</f>
        <v>0</v>
      </c>
      <c r="BI169" s="239">
        <f>IF(N169="nulová",J169,0)</f>
        <v>0</v>
      </c>
      <c r="BJ169" s="18" t="s">
        <v>86</v>
      </c>
      <c r="BK169" s="239">
        <f>ROUND(I169*H169,2)</f>
        <v>0</v>
      </c>
      <c r="BL169" s="18" t="s">
        <v>191</v>
      </c>
      <c r="BM169" s="238" t="s">
        <v>2455</v>
      </c>
    </row>
    <row r="170" s="2" customFormat="1">
      <c r="A170" s="39"/>
      <c r="B170" s="40"/>
      <c r="C170" s="41"/>
      <c r="D170" s="240" t="s">
        <v>192</v>
      </c>
      <c r="E170" s="41"/>
      <c r="F170" s="241" t="s">
        <v>1403</v>
      </c>
      <c r="G170" s="41"/>
      <c r="H170" s="41"/>
      <c r="I170" s="242"/>
      <c r="J170" s="41"/>
      <c r="K170" s="41"/>
      <c r="L170" s="45"/>
      <c r="M170" s="243"/>
      <c r="N170" s="244"/>
      <c r="O170" s="92"/>
      <c r="P170" s="92"/>
      <c r="Q170" s="92"/>
      <c r="R170" s="92"/>
      <c r="S170" s="92"/>
      <c r="T170" s="93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192</v>
      </c>
      <c r="AU170" s="18" t="s">
        <v>88</v>
      </c>
    </row>
    <row r="171" s="13" customFormat="1">
      <c r="A171" s="13"/>
      <c r="B171" s="245"/>
      <c r="C171" s="246"/>
      <c r="D171" s="247" t="s">
        <v>194</v>
      </c>
      <c r="E171" s="248" t="s">
        <v>1</v>
      </c>
      <c r="F171" s="249" t="s">
        <v>2456</v>
      </c>
      <c r="G171" s="246"/>
      <c r="H171" s="250">
        <v>287.34500000000003</v>
      </c>
      <c r="I171" s="251"/>
      <c r="J171" s="246"/>
      <c r="K171" s="246"/>
      <c r="L171" s="252"/>
      <c r="M171" s="253"/>
      <c r="N171" s="254"/>
      <c r="O171" s="254"/>
      <c r="P171" s="254"/>
      <c r="Q171" s="254"/>
      <c r="R171" s="254"/>
      <c r="S171" s="254"/>
      <c r="T171" s="255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6" t="s">
        <v>194</v>
      </c>
      <c r="AU171" s="256" t="s">
        <v>88</v>
      </c>
      <c r="AV171" s="13" t="s">
        <v>88</v>
      </c>
      <c r="AW171" s="13" t="s">
        <v>35</v>
      </c>
      <c r="AX171" s="13" t="s">
        <v>86</v>
      </c>
      <c r="AY171" s="256" t="s">
        <v>184</v>
      </c>
    </row>
    <row r="172" s="2" customFormat="1" ht="24.15" customHeight="1">
      <c r="A172" s="39"/>
      <c r="B172" s="40"/>
      <c r="C172" s="227" t="s">
        <v>228</v>
      </c>
      <c r="D172" s="227" t="s">
        <v>186</v>
      </c>
      <c r="E172" s="228" t="s">
        <v>226</v>
      </c>
      <c r="F172" s="229" t="s">
        <v>227</v>
      </c>
      <c r="G172" s="230" t="s">
        <v>201</v>
      </c>
      <c r="H172" s="231">
        <v>255.71000000000001</v>
      </c>
      <c r="I172" s="232"/>
      <c r="J172" s="233">
        <f>ROUND(I172*H172,2)</f>
        <v>0</v>
      </c>
      <c r="K172" s="229" t="s">
        <v>1379</v>
      </c>
      <c r="L172" s="45"/>
      <c r="M172" s="234" t="s">
        <v>1</v>
      </c>
      <c r="N172" s="235" t="s">
        <v>44</v>
      </c>
      <c r="O172" s="92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8" t="s">
        <v>191</v>
      </c>
      <c r="AT172" s="238" t="s">
        <v>186</v>
      </c>
      <c r="AU172" s="238" t="s">
        <v>88</v>
      </c>
      <c r="AY172" s="18" t="s">
        <v>184</v>
      </c>
      <c r="BE172" s="239">
        <f>IF(N172="základní",J172,0)</f>
        <v>0</v>
      </c>
      <c r="BF172" s="239">
        <f>IF(N172="snížená",J172,0)</f>
        <v>0</v>
      </c>
      <c r="BG172" s="239">
        <f>IF(N172="zákl. přenesená",J172,0)</f>
        <v>0</v>
      </c>
      <c r="BH172" s="239">
        <f>IF(N172="sníž. přenesená",J172,0)</f>
        <v>0</v>
      </c>
      <c r="BI172" s="239">
        <f>IF(N172="nulová",J172,0)</f>
        <v>0</v>
      </c>
      <c r="BJ172" s="18" t="s">
        <v>86</v>
      </c>
      <c r="BK172" s="239">
        <f>ROUND(I172*H172,2)</f>
        <v>0</v>
      </c>
      <c r="BL172" s="18" t="s">
        <v>191</v>
      </c>
      <c r="BM172" s="238" t="s">
        <v>2457</v>
      </c>
    </row>
    <row r="173" s="2" customFormat="1">
      <c r="A173" s="39"/>
      <c r="B173" s="40"/>
      <c r="C173" s="41"/>
      <c r="D173" s="240" t="s">
        <v>192</v>
      </c>
      <c r="E173" s="41"/>
      <c r="F173" s="241" t="s">
        <v>1410</v>
      </c>
      <c r="G173" s="41"/>
      <c r="H173" s="41"/>
      <c r="I173" s="242"/>
      <c r="J173" s="41"/>
      <c r="K173" s="41"/>
      <c r="L173" s="45"/>
      <c r="M173" s="243"/>
      <c r="N173" s="244"/>
      <c r="O173" s="92"/>
      <c r="P173" s="92"/>
      <c r="Q173" s="92"/>
      <c r="R173" s="92"/>
      <c r="S173" s="92"/>
      <c r="T173" s="93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192</v>
      </c>
      <c r="AU173" s="18" t="s">
        <v>88</v>
      </c>
    </row>
    <row r="174" s="13" customFormat="1">
      <c r="A174" s="13"/>
      <c r="B174" s="245"/>
      <c r="C174" s="246"/>
      <c r="D174" s="247" t="s">
        <v>194</v>
      </c>
      <c r="E174" s="248" t="s">
        <v>1</v>
      </c>
      <c r="F174" s="249" t="s">
        <v>2458</v>
      </c>
      <c r="G174" s="246"/>
      <c r="H174" s="250">
        <v>28.210000000000001</v>
      </c>
      <c r="I174" s="251"/>
      <c r="J174" s="246"/>
      <c r="K174" s="246"/>
      <c r="L174" s="252"/>
      <c r="M174" s="253"/>
      <c r="N174" s="254"/>
      <c r="O174" s="254"/>
      <c r="P174" s="254"/>
      <c r="Q174" s="254"/>
      <c r="R174" s="254"/>
      <c r="S174" s="254"/>
      <c r="T174" s="255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6" t="s">
        <v>194</v>
      </c>
      <c r="AU174" s="256" t="s">
        <v>88</v>
      </c>
      <c r="AV174" s="13" t="s">
        <v>88</v>
      </c>
      <c r="AW174" s="13" t="s">
        <v>35</v>
      </c>
      <c r="AX174" s="13" t="s">
        <v>79</v>
      </c>
      <c r="AY174" s="256" t="s">
        <v>184</v>
      </c>
    </row>
    <row r="175" s="13" customFormat="1">
      <c r="A175" s="13"/>
      <c r="B175" s="245"/>
      <c r="C175" s="246"/>
      <c r="D175" s="247" t="s">
        <v>194</v>
      </c>
      <c r="E175" s="248" t="s">
        <v>1</v>
      </c>
      <c r="F175" s="249" t="s">
        <v>2459</v>
      </c>
      <c r="G175" s="246"/>
      <c r="H175" s="250">
        <v>227.5</v>
      </c>
      <c r="I175" s="251"/>
      <c r="J175" s="246"/>
      <c r="K175" s="246"/>
      <c r="L175" s="252"/>
      <c r="M175" s="253"/>
      <c r="N175" s="254"/>
      <c r="O175" s="254"/>
      <c r="P175" s="254"/>
      <c r="Q175" s="254"/>
      <c r="R175" s="254"/>
      <c r="S175" s="254"/>
      <c r="T175" s="255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6" t="s">
        <v>194</v>
      </c>
      <c r="AU175" s="256" t="s">
        <v>88</v>
      </c>
      <c r="AV175" s="13" t="s">
        <v>88</v>
      </c>
      <c r="AW175" s="13" t="s">
        <v>35</v>
      </c>
      <c r="AX175" s="13" t="s">
        <v>79</v>
      </c>
      <c r="AY175" s="256" t="s">
        <v>184</v>
      </c>
    </row>
    <row r="176" s="15" customFormat="1">
      <c r="A176" s="15"/>
      <c r="B176" s="268"/>
      <c r="C176" s="269"/>
      <c r="D176" s="247" t="s">
        <v>194</v>
      </c>
      <c r="E176" s="270" t="s">
        <v>1</v>
      </c>
      <c r="F176" s="271" t="s">
        <v>198</v>
      </c>
      <c r="G176" s="269"/>
      <c r="H176" s="272">
        <v>255.71000000000001</v>
      </c>
      <c r="I176" s="273"/>
      <c r="J176" s="269"/>
      <c r="K176" s="269"/>
      <c r="L176" s="274"/>
      <c r="M176" s="275"/>
      <c r="N176" s="276"/>
      <c r="O176" s="276"/>
      <c r="P176" s="276"/>
      <c r="Q176" s="276"/>
      <c r="R176" s="276"/>
      <c r="S176" s="276"/>
      <c r="T176" s="277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78" t="s">
        <v>194</v>
      </c>
      <c r="AU176" s="278" t="s">
        <v>88</v>
      </c>
      <c r="AV176" s="15" t="s">
        <v>191</v>
      </c>
      <c r="AW176" s="15" t="s">
        <v>35</v>
      </c>
      <c r="AX176" s="15" t="s">
        <v>86</v>
      </c>
      <c r="AY176" s="278" t="s">
        <v>184</v>
      </c>
    </row>
    <row r="177" s="2" customFormat="1" ht="24.15" customHeight="1">
      <c r="A177" s="39"/>
      <c r="B177" s="40"/>
      <c r="C177" s="227" t="s">
        <v>273</v>
      </c>
      <c r="D177" s="227" t="s">
        <v>186</v>
      </c>
      <c r="E177" s="228" t="s">
        <v>2460</v>
      </c>
      <c r="F177" s="229" t="s">
        <v>2461</v>
      </c>
      <c r="G177" s="230" t="s">
        <v>201</v>
      </c>
      <c r="H177" s="231">
        <v>178.32499999999999</v>
      </c>
      <c r="I177" s="232"/>
      <c r="J177" s="233">
        <f>ROUND(I177*H177,2)</f>
        <v>0</v>
      </c>
      <c r="K177" s="229" t="s">
        <v>1379</v>
      </c>
      <c r="L177" s="45"/>
      <c r="M177" s="234" t="s">
        <v>1</v>
      </c>
      <c r="N177" s="235" t="s">
        <v>44</v>
      </c>
      <c r="O177" s="92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8" t="s">
        <v>191</v>
      </c>
      <c r="AT177" s="238" t="s">
        <v>186</v>
      </c>
      <c r="AU177" s="238" t="s">
        <v>88</v>
      </c>
      <c r="AY177" s="18" t="s">
        <v>184</v>
      </c>
      <c r="BE177" s="239">
        <f>IF(N177="základní",J177,0)</f>
        <v>0</v>
      </c>
      <c r="BF177" s="239">
        <f>IF(N177="snížená",J177,0)</f>
        <v>0</v>
      </c>
      <c r="BG177" s="239">
        <f>IF(N177="zákl. přenesená",J177,0)</f>
        <v>0</v>
      </c>
      <c r="BH177" s="239">
        <f>IF(N177="sníž. přenesená",J177,0)</f>
        <v>0</v>
      </c>
      <c r="BI177" s="239">
        <f>IF(N177="nulová",J177,0)</f>
        <v>0</v>
      </c>
      <c r="BJ177" s="18" t="s">
        <v>86</v>
      </c>
      <c r="BK177" s="239">
        <f>ROUND(I177*H177,2)</f>
        <v>0</v>
      </c>
      <c r="BL177" s="18" t="s">
        <v>191</v>
      </c>
      <c r="BM177" s="238" t="s">
        <v>2462</v>
      </c>
    </row>
    <row r="178" s="2" customFormat="1">
      <c r="A178" s="39"/>
      <c r="B178" s="40"/>
      <c r="C178" s="41"/>
      <c r="D178" s="240" t="s">
        <v>192</v>
      </c>
      <c r="E178" s="41"/>
      <c r="F178" s="241" t="s">
        <v>2463</v>
      </c>
      <c r="G178" s="41"/>
      <c r="H178" s="41"/>
      <c r="I178" s="242"/>
      <c r="J178" s="41"/>
      <c r="K178" s="41"/>
      <c r="L178" s="45"/>
      <c r="M178" s="243"/>
      <c r="N178" s="244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192</v>
      </c>
      <c r="AU178" s="18" t="s">
        <v>88</v>
      </c>
    </row>
    <row r="179" s="13" customFormat="1">
      <c r="A179" s="13"/>
      <c r="B179" s="245"/>
      <c r="C179" s="246"/>
      <c r="D179" s="247" t="s">
        <v>194</v>
      </c>
      <c r="E179" s="248" t="s">
        <v>1</v>
      </c>
      <c r="F179" s="249" t="s">
        <v>2464</v>
      </c>
      <c r="G179" s="246"/>
      <c r="H179" s="250">
        <v>178.32499999999999</v>
      </c>
      <c r="I179" s="251"/>
      <c r="J179" s="246"/>
      <c r="K179" s="246"/>
      <c r="L179" s="252"/>
      <c r="M179" s="253"/>
      <c r="N179" s="254"/>
      <c r="O179" s="254"/>
      <c r="P179" s="254"/>
      <c r="Q179" s="254"/>
      <c r="R179" s="254"/>
      <c r="S179" s="254"/>
      <c r="T179" s="255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6" t="s">
        <v>194</v>
      </c>
      <c r="AU179" s="256" t="s">
        <v>88</v>
      </c>
      <c r="AV179" s="13" t="s">
        <v>88</v>
      </c>
      <c r="AW179" s="13" t="s">
        <v>35</v>
      </c>
      <c r="AX179" s="13" t="s">
        <v>86</v>
      </c>
      <c r="AY179" s="256" t="s">
        <v>184</v>
      </c>
    </row>
    <row r="180" s="2" customFormat="1" ht="37.8" customHeight="1">
      <c r="A180" s="39"/>
      <c r="B180" s="40"/>
      <c r="C180" s="227" t="s">
        <v>238</v>
      </c>
      <c r="D180" s="227" t="s">
        <v>186</v>
      </c>
      <c r="E180" s="228" t="s">
        <v>1413</v>
      </c>
      <c r="F180" s="229" t="s">
        <v>1414</v>
      </c>
      <c r="G180" s="230" t="s">
        <v>201</v>
      </c>
      <c r="H180" s="231">
        <v>146.65799999999999</v>
      </c>
      <c r="I180" s="232"/>
      <c r="J180" s="233">
        <f>ROUND(I180*H180,2)</f>
        <v>0</v>
      </c>
      <c r="K180" s="229" t="s">
        <v>1379</v>
      </c>
      <c r="L180" s="45"/>
      <c r="M180" s="234" t="s">
        <v>1</v>
      </c>
      <c r="N180" s="235" t="s">
        <v>44</v>
      </c>
      <c r="O180" s="92"/>
      <c r="P180" s="236">
        <f>O180*H180</f>
        <v>0</v>
      </c>
      <c r="Q180" s="236">
        <v>0</v>
      </c>
      <c r="R180" s="236">
        <f>Q180*H180</f>
        <v>0</v>
      </c>
      <c r="S180" s="236">
        <v>0</v>
      </c>
      <c r="T180" s="237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8" t="s">
        <v>191</v>
      </c>
      <c r="AT180" s="238" t="s">
        <v>186</v>
      </c>
      <c r="AU180" s="238" t="s">
        <v>88</v>
      </c>
      <c r="AY180" s="18" t="s">
        <v>184</v>
      </c>
      <c r="BE180" s="239">
        <f>IF(N180="základní",J180,0)</f>
        <v>0</v>
      </c>
      <c r="BF180" s="239">
        <f>IF(N180="snížená",J180,0)</f>
        <v>0</v>
      </c>
      <c r="BG180" s="239">
        <f>IF(N180="zákl. přenesená",J180,0)</f>
        <v>0</v>
      </c>
      <c r="BH180" s="239">
        <f>IF(N180="sníž. přenesená",J180,0)</f>
        <v>0</v>
      </c>
      <c r="BI180" s="239">
        <f>IF(N180="nulová",J180,0)</f>
        <v>0</v>
      </c>
      <c r="BJ180" s="18" t="s">
        <v>86</v>
      </c>
      <c r="BK180" s="239">
        <f>ROUND(I180*H180,2)</f>
        <v>0</v>
      </c>
      <c r="BL180" s="18" t="s">
        <v>191</v>
      </c>
      <c r="BM180" s="238" t="s">
        <v>2465</v>
      </c>
    </row>
    <row r="181" s="2" customFormat="1">
      <c r="A181" s="39"/>
      <c r="B181" s="40"/>
      <c r="C181" s="41"/>
      <c r="D181" s="240" t="s">
        <v>192</v>
      </c>
      <c r="E181" s="41"/>
      <c r="F181" s="241" t="s">
        <v>1416</v>
      </c>
      <c r="G181" s="41"/>
      <c r="H181" s="41"/>
      <c r="I181" s="242"/>
      <c r="J181" s="41"/>
      <c r="K181" s="41"/>
      <c r="L181" s="45"/>
      <c r="M181" s="243"/>
      <c r="N181" s="244"/>
      <c r="O181" s="92"/>
      <c r="P181" s="92"/>
      <c r="Q181" s="92"/>
      <c r="R181" s="92"/>
      <c r="S181" s="92"/>
      <c r="T181" s="93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192</v>
      </c>
      <c r="AU181" s="18" t="s">
        <v>88</v>
      </c>
    </row>
    <row r="182" s="13" customFormat="1">
      <c r="A182" s="13"/>
      <c r="B182" s="245"/>
      <c r="C182" s="246"/>
      <c r="D182" s="247" t="s">
        <v>194</v>
      </c>
      <c r="E182" s="248" t="s">
        <v>1</v>
      </c>
      <c r="F182" s="249" t="s">
        <v>2466</v>
      </c>
      <c r="G182" s="246"/>
      <c r="H182" s="250">
        <v>20.643000000000001</v>
      </c>
      <c r="I182" s="251"/>
      <c r="J182" s="246"/>
      <c r="K182" s="246"/>
      <c r="L182" s="252"/>
      <c r="M182" s="253"/>
      <c r="N182" s="254"/>
      <c r="O182" s="254"/>
      <c r="P182" s="254"/>
      <c r="Q182" s="254"/>
      <c r="R182" s="254"/>
      <c r="S182" s="254"/>
      <c r="T182" s="255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6" t="s">
        <v>194</v>
      </c>
      <c r="AU182" s="256" t="s">
        <v>88</v>
      </c>
      <c r="AV182" s="13" t="s">
        <v>88</v>
      </c>
      <c r="AW182" s="13" t="s">
        <v>35</v>
      </c>
      <c r="AX182" s="13" t="s">
        <v>79</v>
      </c>
      <c r="AY182" s="256" t="s">
        <v>184</v>
      </c>
    </row>
    <row r="183" s="13" customFormat="1">
      <c r="A183" s="13"/>
      <c r="B183" s="245"/>
      <c r="C183" s="246"/>
      <c r="D183" s="247" t="s">
        <v>194</v>
      </c>
      <c r="E183" s="248" t="s">
        <v>1</v>
      </c>
      <c r="F183" s="249" t="s">
        <v>2467</v>
      </c>
      <c r="G183" s="246"/>
      <c r="H183" s="250">
        <v>112.755</v>
      </c>
      <c r="I183" s="251"/>
      <c r="J183" s="246"/>
      <c r="K183" s="246"/>
      <c r="L183" s="252"/>
      <c r="M183" s="253"/>
      <c r="N183" s="254"/>
      <c r="O183" s="254"/>
      <c r="P183" s="254"/>
      <c r="Q183" s="254"/>
      <c r="R183" s="254"/>
      <c r="S183" s="254"/>
      <c r="T183" s="255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6" t="s">
        <v>194</v>
      </c>
      <c r="AU183" s="256" t="s">
        <v>88</v>
      </c>
      <c r="AV183" s="13" t="s">
        <v>88</v>
      </c>
      <c r="AW183" s="13" t="s">
        <v>35</v>
      </c>
      <c r="AX183" s="13" t="s">
        <v>79</v>
      </c>
      <c r="AY183" s="256" t="s">
        <v>184</v>
      </c>
    </row>
    <row r="184" s="13" customFormat="1">
      <c r="A184" s="13"/>
      <c r="B184" s="245"/>
      <c r="C184" s="246"/>
      <c r="D184" s="247" t="s">
        <v>194</v>
      </c>
      <c r="E184" s="248" t="s">
        <v>1</v>
      </c>
      <c r="F184" s="249" t="s">
        <v>2439</v>
      </c>
      <c r="G184" s="246"/>
      <c r="H184" s="250">
        <v>13.26</v>
      </c>
      <c r="I184" s="251"/>
      <c r="J184" s="246"/>
      <c r="K184" s="246"/>
      <c r="L184" s="252"/>
      <c r="M184" s="253"/>
      <c r="N184" s="254"/>
      <c r="O184" s="254"/>
      <c r="P184" s="254"/>
      <c r="Q184" s="254"/>
      <c r="R184" s="254"/>
      <c r="S184" s="254"/>
      <c r="T184" s="255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6" t="s">
        <v>194</v>
      </c>
      <c r="AU184" s="256" t="s">
        <v>88</v>
      </c>
      <c r="AV184" s="13" t="s">
        <v>88</v>
      </c>
      <c r="AW184" s="13" t="s">
        <v>35</v>
      </c>
      <c r="AX184" s="13" t="s">
        <v>79</v>
      </c>
      <c r="AY184" s="256" t="s">
        <v>184</v>
      </c>
    </row>
    <row r="185" s="15" customFormat="1">
      <c r="A185" s="15"/>
      <c r="B185" s="268"/>
      <c r="C185" s="269"/>
      <c r="D185" s="247" t="s">
        <v>194</v>
      </c>
      <c r="E185" s="270" t="s">
        <v>1</v>
      </c>
      <c r="F185" s="271" t="s">
        <v>198</v>
      </c>
      <c r="G185" s="269"/>
      <c r="H185" s="272">
        <v>146.65799999999999</v>
      </c>
      <c r="I185" s="273"/>
      <c r="J185" s="269"/>
      <c r="K185" s="269"/>
      <c r="L185" s="274"/>
      <c r="M185" s="275"/>
      <c r="N185" s="276"/>
      <c r="O185" s="276"/>
      <c r="P185" s="276"/>
      <c r="Q185" s="276"/>
      <c r="R185" s="276"/>
      <c r="S185" s="276"/>
      <c r="T185" s="277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78" t="s">
        <v>194</v>
      </c>
      <c r="AU185" s="278" t="s">
        <v>88</v>
      </c>
      <c r="AV185" s="15" t="s">
        <v>191</v>
      </c>
      <c r="AW185" s="15" t="s">
        <v>35</v>
      </c>
      <c r="AX185" s="15" t="s">
        <v>86</v>
      </c>
      <c r="AY185" s="278" t="s">
        <v>184</v>
      </c>
    </row>
    <row r="186" s="2" customFormat="1" ht="16.5" customHeight="1">
      <c r="A186" s="39"/>
      <c r="B186" s="40"/>
      <c r="C186" s="289" t="s">
        <v>8</v>
      </c>
      <c r="D186" s="289" t="s">
        <v>412</v>
      </c>
      <c r="E186" s="290" t="s">
        <v>1418</v>
      </c>
      <c r="F186" s="291" t="s">
        <v>1419</v>
      </c>
      <c r="G186" s="292" t="s">
        <v>248</v>
      </c>
      <c r="H186" s="293">
        <v>263.34500000000003</v>
      </c>
      <c r="I186" s="294"/>
      <c r="J186" s="295">
        <f>ROUND(I186*H186,2)</f>
        <v>0</v>
      </c>
      <c r="K186" s="291" t="s">
        <v>1379</v>
      </c>
      <c r="L186" s="296"/>
      <c r="M186" s="297" t="s">
        <v>1</v>
      </c>
      <c r="N186" s="298" t="s">
        <v>44</v>
      </c>
      <c r="O186" s="92"/>
      <c r="P186" s="236">
        <f>O186*H186</f>
        <v>0</v>
      </c>
      <c r="Q186" s="236">
        <v>1</v>
      </c>
      <c r="R186" s="236">
        <f>Q186*H186</f>
        <v>263.34500000000003</v>
      </c>
      <c r="S186" s="236">
        <v>0</v>
      </c>
      <c r="T186" s="237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8" t="s">
        <v>213</v>
      </c>
      <c r="AT186" s="238" t="s">
        <v>412</v>
      </c>
      <c r="AU186" s="238" t="s">
        <v>88</v>
      </c>
      <c r="AY186" s="18" t="s">
        <v>184</v>
      </c>
      <c r="BE186" s="239">
        <f>IF(N186="základní",J186,0)</f>
        <v>0</v>
      </c>
      <c r="BF186" s="239">
        <f>IF(N186="snížená",J186,0)</f>
        <v>0</v>
      </c>
      <c r="BG186" s="239">
        <f>IF(N186="zákl. přenesená",J186,0)</f>
        <v>0</v>
      </c>
      <c r="BH186" s="239">
        <f>IF(N186="sníž. přenesená",J186,0)</f>
        <v>0</v>
      </c>
      <c r="BI186" s="239">
        <f>IF(N186="nulová",J186,0)</f>
        <v>0</v>
      </c>
      <c r="BJ186" s="18" t="s">
        <v>86</v>
      </c>
      <c r="BK186" s="239">
        <f>ROUND(I186*H186,2)</f>
        <v>0</v>
      </c>
      <c r="BL186" s="18" t="s">
        <v>191</v>
      </c>
      <c r="BM186" s="238" t="s">
        <v>2468</v>
      </c>
    </row>
    <row r="187" s="13" customFormat="1">
      <c r="A187" s="13"/>
      <c r="B187" s="245"/>
      <c r="C187" s="246"/>
      <c r="D187" s="247" t="s">
        <v>194</v>
      </c>
      <c r="E187" s="246"/>
      <c r="F187" s="249" t="s">
        <v>2469</v>
      </c>
      <c r="G187" s="246"/>
      <c r="H187" s="250">
        <v>263.34500000000003</v>
      </c>
      <c r="I187" s="251"/>
      <c r="J187" s="246"/>
      <c r="K187" s="246"/>
      <c r="L187" s="252"/>
      <c r="M187" s="253"/>
      <c r="N187" s="254"/>
      <c r="O187" s="254"/>
      <c r="P187" s="254"/>
      <c r="Q187" s="254"/>
      <c r="R187" s="254"/>
      <c r="S187" s="254"/>
      <c r="T187" s="255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6" t="s">
        <v>194</v>
      </c>
      <c r="AU187" s="256" t="s">
        <v>88</v>
      </c>
      <c r="AV187" s="13" t="s">
        <v>88</v>
      </c>
      <c r="AW187" s="13" t="s">
        <v>4</v>
      </c>
      <c r="AX187" s="13" t="s">
        <v>86</v>
      </c>
      <c r="AY187" s="256" t="s">
        <v>184</v>
      </c>
    </row>
    <row r="188" s="12" customFormat="1" ht="22.8" customHeight="1">
      <c r="A188" s="12"/>
      <c r="B188" s="211"/>
      <c r="C188" s="212"/>
      <c r="D188" s="213" t="s">
        <v>78</v>
      </c>
      <c r="E188" s="225" t="s">
        <v>88</v>
      </c>
      <c r="F188" s="225" t="s">
        <v>252</v>
      </c>
      <c r="G188" s="212"/>
      <c r="H188" s="212"/>
      <c r="I188" s="215"/>
      <c r="J188" s="226">
        <f>BK188</f>
        <v>0</v>
      </c>
      <c r="K188" s="212"/>
      <c r="L188" s="217"/>
      <c r="M188" s="218"/>
      <c r="N188" s="219"/>
      <c r="O188" s="219"/>
      <c r="P188" s="220">
        <f>SUM(P189:P193)</f>
        <v>0</v>
      </c>
      <c r="Q188" s="219"/>
      <c r="R188" s="220">
        <f>SUM(R189:R193)</f>
        <v>0.067468500000000015</v>
      </c>
      <c r="S188" s="219"/>
      <c r="T188" s="221">
        <f>SUM(T189:T193)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22" t="s">
        <v>86</v>
      </c>
      <c r="AT188" s="223" t="s">
        <v>78</v>
      </c>
      <c r="AU188" s="223" t="s">
        <v>86</v>
      </c>
      <c r="AY188" s="222" t="s">
        <v>184</v>
      </c>
      <c r="BK188" s="224">
        <f>SUM(BK189:BK193)</f>
        <v>0</v>
      </c>
    </row>
    <row r="189" s="2" customFormat="1" ht="24.15" customHeight="1">
      <c r="A189" s="39"/>
      <c r="B189" s="40"/>
      <c r="C189" s="227" t="s">
        <v>242</v>
      </c>
      <c r="D189" s="227" t="s">
        <v>186</v>
      </c>
      <c r="E189" s="228" t="s">
        <v>2470</v>
      </c>
      <c r="F189" s="229" t="s">
        <v>2471</v>
      </c>
      <c r="G189" s="230" t="s">
        <v>189</v>
      </c>
      <c r="H189" s="231">
        <v>233.90000000000001</v>
      </c>
      <c r="I189" s="232"/>
      <c r="J189" s="233">
        <f>ROUND(I189*H189,2)</f>
        <v>0</v>
      </c>
      <c r="K189" s="229" t="s">
        <v>1379</v>
      </c>
      <c r="L189" s="45"/>
      <c r="M189" s="234" t="s">
        <v>1</v>
      </c>
      <c r="N189" s="235" t="s">
        <v>44</v>
      </c>
      <c r="O189" s="92"/>
      <c r="P189" s="236">
        <f>O189*H189</f>
        <v>0</v>
      </c>
      <c r="Q189" s="236">
        <v>0.00017000000000000001</v>
      </c>
      <c r="R189" s="236">
        <f>Q189*H189</f>
        <v>0.039763000000000007</v>
      </c>
      <c r="S189" s="236">
        <v>0</v>
      </c>
      <c r="T189" s="237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8" t="s">
        <v>191</v>
      </c>
      <c r="AT189" s="238" t="s">
        <v>186</v>
      </c>
      <c r="AU189" s="238" t="s">
        <v>88</v>
      </c>
      <c r="AY189" s="18" t="s">
        <v>184</v>
      </c>
      <c r="BE189" s="239">
        <f>IF(N189="základní",J189,0)</f>
        <v>0</v>
      </c>
      <c r="BF189" s="239">
        <f>IF(N189="snížená",J189,0)</f>
        <v>0</v>
      </c>
      <c r="BG189" s="239">
        <f>IF(N189="zákl. přenesená",J189,0)</f>
        <v>0</v>
      </c>
      <c r="BH189" s="239">
        <f>IF(N189="sníž. přenesená",J189,0)</f>
        <v>0</v>
      </c>
      <c r="BI189" s="239">
        <f>IF(N189="nulová",J189,0)</f>
        <v>0</v>
      </c>
      <c r="BJ189" s="18" t="s">
        <v>86</v>
      </c>
      <c r="BK189" s="239">
        <f>ROUND(I189*H189,2)</f>
        <v>0</v>
      </c>
      <c r="BL189" s="18" t="s">
        <v>191</v>
      </c>
      <c r="BM189" s="238" t="s">
        <v>2472</v>
      </c>
    </row>
    <row r="190" s="2" customFormat="1">
      <c r="A190" s="39"/>
      <c r="B190" s="40"/>
      <c r="C190" s="41"/>
      <c r="D190" s="240" t="s">
        <v>192</v>
      </c>
      <c r="E190" s="41"/>
      <c r="F190" s="241" t="s">
        <v>2473</v>
      </c>
      <c r="G190" s="41"/>
      <c r="H190" s="41"/>
      <c r="I190" s="242"/>
      <c r="J190" s="41"/>
      <c r="K190" s="41"/>
      <c r="L190" s="45"/>
      <c r="M190" s="243"/>
      <c r="N190" s="244"/>
      <c r="O190" s="92"/>
      <c r="P190" s="92"/>
      <c r="Q190" s="92"/>
      <c r="R190" s="92"/>
      <c r="S190" s="92"/>
      <c r="T190" s="93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192</v>
      </c>
      <c r="AU190" s="18" t="s">
        <v>88</v>
      </c>
    </row>
    <row r="191" s="13" customFormat="1">
      <c r="A191" s="13"/>
      <c r="B191" s="245"/>
      <c r="C191" s="246"/>
      <c r="D191" s="247" t="s">
        <v>194</v>
      </c>
      <c r="E191" s="248" t="s">
        <v>1</v>
      </c>
      <c r="F191" s="249" t="s">
        <v>2474</v>
      </c>
      <c r="G191" s="246"/>
      <c r="H191" s="250">
        <v>233.90000000000001</v>
      </c>
      <c r="I191" s="251"/>
      <c r="J191" s="246"/>
      <c r="K191" s="246"/>
      <c r="L191" s="252"/>
      <c r="M191" s="253"/>
      <c r="N191" s="254"/>
      <c r="O191" s="254"/>
      <c r="P191" s="254"/>
      <c r="Q191" s="254"/>
      <c r="R191" s="254"/>
      <c r="S191" s="254"/>
      <c r="T191" s="25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6" t="s">
        <v>194</v>
      </c>
      <c r="AU191" s="256" t="s">
        <v>88</v>
      </c>
      <c r="AV191" s="13" t="s">
        <v>88</v>
      </c>
      <c r="AW191" s="13" t="s">
        <v>35</v>
      </c>
      <c r="AX191" s="13" t="s">
        <v>86</v>
      </c>
      <c r="AY191" s="256" t="s">
        <v>184</v>
      </c>
    </row>
    <row r="192" s="2" customFormat="1" ht="16.5" customHeight="1">
      <c r="A192" s="39"/>
      <c r="B192" s="40"/>
      <c r="C192" s="289" t="s">
        <v>296</v>
      </c>
      <c r="D192" s="289" t="s">
        <v>412</v>
      </c>
      <c r="E192" s="290" t="s">
        <v>2475</v>
      </c>
      <c r="F192" s="291" t="s">
        <v>2476</v>
      </c>
      <c r="G192" s="292" t="s">
        <v>189</v>
      </c>
      <c r="H192" s="293">
        <v>277.05500000000001</v>
      </c>
      <c r="I192" s="294"/>
      <c r="J192" s="295">
        <f>ROUND(I192*H192,2)</f>
        <v>0</v>
      </c>
      <c r="K192" s="291" t="s">
        <v>1379</v>
      </c>
      <c r="L192" s="296"/>
      <c r="M192" s="297" t="s">
        <v>1</v>
      </c>
      <c r="N192" s="298" t="s">
        <v>44</v>
      </c>
      <c r="O192" s="92"/>
      <c r="P192" s="236">
        <f>O192*H192</f>
        <v>0</v>
      </c>
      <c r="Q192" s="236">
        <v>0.00010000000000000001</v>
      </c>
      <c r="R192" s="236">
        <f>Q192*H192</f>
        <v>0.027705500000000001</v>
      </c>
      <c r="S192" s="236">
        <v>0</v>
      </c>
      <c r="T192" s="237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8" t="s">
        <v>213</v>
      </c>
      <c r="AT192" s="238" t="s">
        <v>412</v>
      </c>
      <c r="AU192" s="238" t="s">
        <v>88</v>
      </c>
      <c r="AY192" s="18" t="s">
        <v>184</v>
      </c>
      <c r="BE192" s="239">
        <f>IF(N192="základní",J192,0)</f>
        <v>0</v>
      </c>
      <c r="BF192" s="239">
        <f>IF(N192="snížená",J192,0)</f>
        <v>0</v>
      </c>
      <c r="BG192" s="239">
        <f>IF(N192="zákl. přenesená",J192,0)</f>
        <v>0</v>
      </c>
      <c r="BH192" s="239">
        <f>IF(N192="sníž. přenesená",J192,0)</f>
        <v>0</v>
      </c>
      <c r="BI192" s="239">
        <f>IF(N192="nulová",J192,0)</f>
        <v>0</v>
      </c>
      <c r="BJ192" s="18" t="s">
        <v>86</v>
      </c>
      <c r="BK192" s="239">
        <f>ROUND(I192*H192,2)</f>
        <v>0</v>
      </c>
      <c r="BL192" s="18" t="s">
        <v>191</v>
      </c>
      <c r="BM192" s="238" t="s">
        <v>2477</v>
      </c>
    </row>
    <row r="193" s="13" customFormat="1">
      <c r="A193" s="13"/>
      <c r="B193" s="245"/>
      <c r="C193" s="246"/>
      <c r="D193" s="247" t="s">
        <v>194</v>
      </c>
      <c r="E193" s="246"/>
      <c r="F193" s="249" t="s">
        <v>2478</v>
      </c>
      <c r="G193" s="246"/>
      <c r="H193" s="250">
        <v>277.05500000000001</v>
      </c>
      <c r="I193" s="251"/>
      <c r="J193" s="246"/>
      <c r="K193" s="246"/>
      <c r="L193" s="252"/>
      <c r="M193" s="253"/>
      <c r="N193" s="254"/>
      <c r="O193" s="254"/>
      <c r="P193" s="254"/>
      <c r="Q193" s="254"/>
      <c r="R193" s="254"/>
      <c r="S193" s="254"/>
      <c r="T193" s="255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6" t="s">
        <v>194</v>
      </c>
      <c r="AU193" s="256" t="s">
        <v>88</v>
      </c>
      <c r="AV193" s="13" t="s">
        <v>88</v>
      </c>
      <c r="AW193" s="13" t="s">
        <v>4</v>
      </c>
      <c r="AX193" s="13" t="s">
        <v>86</v>
      </c>
      <c r="AY193" s="256" t="s">
        <v>184</v>
      </c>
    </row>
    <row r="194" s="12" customFormat="1" ht="22.8" customHeight="1">
      <c r="A194" s="12"/>
      <c r="B194" s="211"/>
      <c r="C194" s="212"/>
      <c r="D194" s="213" t="s">
        <v>78</v>
      </c>
      <c r="E194" s="225" t="s">
        <v>197</v>
      </c>
      <c r="F194" s="225" t="s">
        <v>284</v>
      </c>
      <c r="G194" s="212"/>
      <c r="H194" s="212"/>
      <c r="I194" s="215"/>
      <c r="J194" s="226">
        <f>BK194</f>
        <v>0</v>
      </c>
      <c r="K194" s="212"/>
      <c r="L194" s="217"/>
      <c r="M194" s="218"/>
      <c r="N194" s="219"/>
      <c r="O194" s="219"/>
      <c r="P194" s="220">
        <f>SUM(P195:P197)</f>
        <v>0</v>
      </c>
      <c r="Q194" s="219"/>
      <c r="R194" s="220">
        <f>SUM(R195:R197)</f>
        <v>0</v>
      </c>
      <c r="S194" s="219"/>
      <c r="T194" s="221">
        <f>SUM(T195:T197)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22" t="s">
        <v>86</v>
      </c>
      <c r="AT194" s="223" t="s">
        <v>78</v>
      </c>
      <c r="AU194" s="223" t="s">
        <v>86</v>
      </c>
      <c r="AY194" s="222" t="s">
        <v>184</v>
      </c>
      <c r="BK194" s="224">
        <f>SUM(BK195:BK197)</f>
        <v>0</v>
      </c>
    </row>
    <row r="195" s="2" customFormat="1" ht="16.5" customHeight="1">
      <c r="A195" s="39"/>
      <c r="B195" s="40"/>
      <c r="C195" s="227" t="s">
        <v>249</v>
      </c>
      <c r="D195" s="227" t="s">
        <v>186</v>
      </c>
      <c r="E195" s="228" t="s">
        <v>2479</v>
      </c>
      <c r="F195" s="229" t="s">
        <v>2480</v>
      </c>
      <c r="G195" s="230" t="s">
        <v>342</v>
      </c>
      <c r="H195" s="231">
        <v>206</v>
      </c>
      <c r="I195" s="232"/>
      <c r="J195" s="233">
        <f>ROUND(I195*H195,2)</f>
        <v>0</v>
      </c>
      <c r="K195" s="229" t="s">
        <v>1379</v>
      </c>
      <c r="L195" s="45"/>
      <c r="M195" s="234" t="s">
        <v>1</v>
      </c>
      <c r="N195" s="235" t="s">
        <v>44</v>
      </c>
      <c r="O195" s="92"/>
      <c r="P195" s="236">
        <f>O195*H195</f>
        <v>0</v>
      </c>
      <c r="Q195" s="236">
        <v>0</v>
      </c>
      <c r="R195" s="236">
        <f>Q195*H195</f>
        <v>0</v>
      </c>
      <c r="S195" s="236">
        <v>0</v>
      </c>
      <c r="T195" s="237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8" t="s">
        <v>191</v>
      </c>
      <c r="AT195" s="238" t="s">
        <v>186</v>
      </c>
      <c r="AU195" s="238" t="s">
        <v>88</v>
      </c>
      <c r="AY195" s="18" t="s">
        <v>184</v>
      </c>
      <c r="BE195" s="239">
        <f>IF(N195="základní",J195,0)</f>
        <v>0</v>
      </c>
      <c r="BF195" s="239">
        <f>IF(N195="snížená",J195,0)</f>
        <v>0</v>
      </c>
      <c r="BG195" s="239">
        <f>IF(N195="zákl. přenesená",J195,0)</f>
        <v>0</v>
      </c>
      <c r="BH195" s="239">
        <f>IF(N195="sníž. přenesená",J195,0)</f>
        <v>0</v>
      </c>
      <c r="BI195" s="239">
        <f>IF(N195="nulová",J195,0)</f>
        <v>0</v>
      </c>
      <c r="BJ195" s="18" t="s">
        <v>86</v>
      </c>
      <c r="BK195" s="239">
        <f>ROUND(I195*H195,2)</f>
        <v>0</v>
      </c>
      <c r="BL195" s="18" t="s">
        <v>191</v>
      </c>
      <c r="BM195" s="238" t="s">
        <v>2481</v>
      </c>
    </row>
    <row r="196" s="2" customFormat="1">
      <c r="A196" s="39"/>
      <c r="B196" s="40"/>
      <c r="C196" s="41"/>
      <c r="D196" s="240" t="s">
        <v>192</v>
      </c>
      <c r="E196" s="41"/>
      <c r="F196" s="241" t="s">
        <v>2482</v>
      </c>
      <c r="G196" s="41"/>
      <c r="H196" s="41"/>
      <c r="I196" s="242"/>
      <c r="J196" s="41"/>
      <c r="K196" s="41"/>
      <c r="L196" s="45"/>
      <c r="M196" s="243"/>
      <c r="N196" s="244"/>
      <c r="O196" s="92"/>
      <c r="P196" s="92"/>
      <c r="Q196" s="92"/>
      <c r="R196" s="92"/>
      <c r="S196" s="92"/>
      <c r="T196" s="93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192</v>
      </c>
      <c r="AU196" s="18" t="s">
        <v>88</v>
      </c>
    </row>
    <row r="197" s="13" customFormat="1">
      <c r="A197" s="13"/>
      <c r="B197" s="245"/>
      <c r="C197" s="246"/>
      <c r="D197" s="247" t="s">
        <v>194</v>
      </c>
      <c r="E197" s="248" t="s">
        <v>1</v>
      </c>
      <c r="F197" s="249" t="s">
        <v>2483</v>
      </c>
      <c r="G197" s="246"/>
      <c r="H197" s="250">
        <v>206</v>
      </c>
      <c r="I197" s="251"/>
      <c r="J197" s="246"/>
      <c r="K197" s="246"/>
      <c r="L197" s="252"/>
      <c r="M197" s="253"/>
      <c r="N197" s="254"/>
      <c r="O197" s="254"/>
      <c r="P197" s="254"/>
      <c r="Q197" s="254"/>
      <c r="R197" s="254"/>
      <c r="S197" s="254"/>
      <c r="T197" s="255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6" t="s">
        <v>194</v>
      </c>
      <c r="AU197" s="256" t="s">
        <v>88</v>
      </c>
      <c r="AV197" s="13" t="s">
        <v>88</v>
      </c>
      <c r="AW197" s="13" t="s">
        <v>35</v>
      </c>
      <c r="AX197" s="13" t="s">
        <v>86</v>
      </c>
      <c r="AY197" s="256" t="s">
        <v>184</v>
      </c>
    </row>
    <row r="198" s="12" customFormat="1" ht="22.8" customHeight="1">
      <c r="A198" s="12"/>
      <c r="B198" s="211"/>
      <c r="C198" s="212"/>
      <c r="D198" s="213" t="s">
        <v>78</v>
      </c>
      <c r="E198" s="225" t="s">
        <v>191</v>
      </c>
      <c r="F198" s="225" t="s">
        <v>363</v>
      </c>
      <c r="G198" s="212"/>
      <c r="H198" s="212"/>
      <c r="I198" s="215"/>
      <c r="J198" s="226">
        <f>BK198</f>
        <v>0</v>
      </c>
      <c r="K198" s="212"/>
      <c r="L198" s="217"/>
      <c r="M198" s="218"/>
      <c r="N198" s="219"/>
      <c r="O198" s="219"/>
      <c r="P198" s="220">
        <f>SUM(P199:P206)</f>
        <v>0</v>
      </c>
      <c r="Q198" s="219"/>
      <c r="R198" s="220">
        <f>SUM(R199:R206)</f>
        <v>85.052506910000005</v>
      </c>
      <c r="S198" s="219"/>
      <c r="T198" s="221">
        <f>SUM(T199:T206)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22" t="s">
        <v>86</v>
      </c>
      <c r="AT198" s="223" t="s">
        <v>78</v>
      </c>
      <c r="AU198" s="223" t="s">
        <v>86</v>
      </c>
      <c r="AY198" s="222" t="s">
        <v>184</v>
      </c>
      <c r="BK198" s="224">
        <f>SUM(BK199:BK206)</f>
        <v>0</v>
      </c>
    </row>
    <row r="199" s="2" customFormat="1" ht="21.75" customHeight="1">
      <c r="A199" s="39"/>
      <c r="B199" s="40"/>
      <c r="C199" s="227" t="s">
        <v>311</v>
      </c>
      <c r="D199" s="227" t="s">
        <v>186</v>
      </c>
      <c r="E199" s="228" t="s">
        <v>1422</v>
      </c>
      <c r="F199" s="229" t="s">
        <v>1423</v>
      </c>
      <c r="G199" s="230" t="s">
        <v>201</v>
      </c>
      <c r="H199" s="231">
        <v>40.170000000000002</v>
      </c>
      <c r="I199" s="232"/>
      <c r="J199" s="233">
        <f>ROUND(I199*H199,2)</f>
        <v>0</v>
      </c>
      <c r="K199" s="229" t="s">
        <v>1379</v>
      </c>
      <c r="L199" s="45"/>
      <c r="M199" s="234" t="s">
        <v>1</v>
      </c>
      <c r="N199" s="235" t="s">
        <v>44</v>
      </c>
      <c r="O199" s="92"/>
      <c r="P199" s="236">
        <f>O199*H199</f>
        <v>0</v>
      </c>
      <c r="Q199" s="236">
        <v>1.8907700000000001</v>
      </c>
      <c r="R199" s="236">
        <f>Q199*H199</f>
        <v>75.952230900000004</v>
      </c>
      <c r="S199" s="236">
        <v>0</v>
      </c>
      <c r="T199" s="237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8" t="s">
        <v>191</v>
      </c>
      <c r="AT199" s="238" t="s">
        <v>186</v>
      </c>
      <c r="AU199" s="238" t="s">
        <v>88</v>
      </c>
      <c r="AY199" s="18" t="s">
        <v>184</v>
      </c>
      <c r="BE199" s="239">
        <f>IF(N199="základní",J199,0)</f>
        <v>0</v>
      </c>
      <c r="BF199" s="239">
        <f>IF(N199="snížená",J199,0)</f>
        <v>0</v>
      </c>
      <c r="BG199" s="239">
        <f>IF(N199="zákl. přenesená",J199,0)</f>
        <v>0</v>
      </c>
      <c r="BH199" s="239">
        <f>IF(N199="sníž. přenesená",J199,0)</f>
        <v>0</v>
      </c>
      <c r="BI199" s="239">
        <f>IF(N199="nulová",J199,0)</f>
        <v>0</v>
      </c>
      <c r="BJ199" s="18" t="s">
        <v>86</v>
      </c>
      <c r="BK199" s="239">
        <f>ROUND(I199*H199,2)</f>
        <v>0</v>
      </c>
      <c r="BL199" s="18" t="s">
        <v>191</v>
      </c>
      <c r="BM199" s="238" t="s">
        <v>2484</v>
      </c>
    </row>
    <row r="200" s="2" customFormat="1">
      <c r="A200" s="39"/>
      <c r="B200" s="40"/>
      <c r="C200" s="41"/>
      <c r="D200" s="240" t="s">
        <v>192</v>
      </c>
      <c r="E200" s="41"/>
      <c r="F200" s="241" t="s">
        <v>1425</v>
      </c>
      <c r="G200" s="41"/>
      <c r="H200" s="41"/>
      <c r="I200" s="242"/>
      <c r="J200" s="41"/>
      <c r="K200" s="41"/>
      <c r="L200" s="45"/>
      <c r="M200" s="243"/>
      <c r="N200" s="244"/>
      <c r="O200" s="92"/>
      <c r="P200" s="92"/>
      <c r="Q200" s="92"/>
      <c r="R200" s="92"/>
      <c r="S200" s="92"/>
      <c r="T200" s="93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192</v>
      </c>
      <c r="AU200" s="18" t="s">
        <v>88</v>
      </c>
    </row>
    <row r="201" s="13" customFormat="1">
      <c r="A201" s="13"/>
      <c r="B201" s="245"/>
      <c r="C201" s="246"/>
      <c r="D201" s="247" t="s">
        <v>194</v>
      </c>
      <c r="E201" s="248" t="s">
        <v>1</v>
      </c>
      <c r="F201" s="249" t="s">
        <v>2485</v>
      </c>
      <c r="G201" s="246"/>
      <c r="H201" s="250">
        <v>6.0449999999999999</v>
      </c>
      <c r="I201" s="251"/>
      <c r="J201" s="246"/>
      <c r="K201" s="246"/>
      <c r="L201" s="252"/>
      <c r="M201" s="253"/>
      <c r="N201" s="254"/>
      <c r="O201" s="254"/>
      <c r="P201" s="254"/>
      <c r="Q201" s="254"/>
      <c r="R201" s="254"/>
      <c r="S201" s="254"/>
      <c r="T201" s="255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6" t="s">
        <v>194</v>
      </c>
      <c r="AU201" s="256" t="s">
        <v>88</v>
      </c>
      <c r="AV201" s="13" t="s">
        <v>88</v>
      </c>
      <c r="AW201" s="13" t="s">
        <v>35</v>
      </c>
      <c r="AX201" s="13" t="s">
        <v>79</v>
      </c>
      <c r="AY201" s="256" t="s">
        <v>184</v>
      </c>
    </row>
    <row r="202" s="13" customFormat="1">
      <c r="A202" s="13"/>
      <c r="B202" s="245"/>
      <c r="C202" s="246"/>
      <c r="D202" s="247" t="s">
        <v>194</v>
      </c>
      <c r="E202" s="248" t="s">
        <v>1</v>
      </c>
      <c r="F202" s="249" t="s">
        <v>2486</v>
      </c>
      <c r="G202" s="246"/>
      <c r="H202" s="250">
        <v>34.125</v>
      </c>
      <c r="I202" s="251"/>
      <c r="J202" s="246"/>
      <c r="K202" s="246"/>
      <c r="L202" s="252"/>
      <c r="M202" s="253"/>
      <c r="N202" s="254"/>
      <c r="O202" s="254"/>
      <c r="P202" s="254"/>
      <c r="Q202" s="254"/>
      <c r="R202" s="254"/>
      <c r="S202" s="254"/>
      <c r="T202" s="255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6" t="s">
        <v>194</v>
      </c>
      <c r="AU202" s="256" t="s">
        <v>88</v>
      </c>
      <c r="AV202" s="13" t="s">
        <v>88</v>
      </c>
      <c r="AW202" s="13" t="s">
        <v>35</v>
      </c>
      <c r="AX202" s="13" t="s">
        <v>79</v>
      </c>
      <c r="AY202" s="256" t="s">
        <v>184</v>
      </c>
    </row>
    <row r="203" s="15" customFormat="1">
      <c r="A203" s="15"/>
      <c r="B203" s="268"/>
      <c r="C203" s="269"/>
      <c r="D203" s="247" t="s">
        <v>194</v>
      </c>
      <c r="E203" s="270" t="s">
        <v>1</v>
      </c>
      <c r="F203" s="271" t="s">
        <v>198</v>
      </c>
      <c r="G203" s="269"/>
      <c r="H203" s="272">
        <v>40.170000000000002</v>
      </c>
      <c r="I203" s="273"/>
      <c r="J203" s="269"/>
      <c r="K203" s="269"/>
      <c r="L203" s="274"/>
      <c r="M203" s="275"/>
      <c r="N203" s="276"/>
      <c r="O203" s="276"/>
      <c r="P203" s="276"/>
      <c r="Q203" s="276"/>
      <c r="R203" s="276"/>
      <c r="S203" s="276"/>
      <c r="T203" s="277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78" t="s">
        <v>194</v>
      </c>
      <c r="AU203" s="278" t="s">
        <v>88</v>
      </c>
      <c r="AV203" s="15" t="s">
        <v>191</v>
      </c>
      <c r="AW203" s="15" t="s">
        <v>35</v>
      </c>
      <c r="AX203" s="15" t="s">
        <v>86</v>
      </c>
      <c r="AY203" s="278" t="s">
        <v>184</v>
      </c>
    </row>
    <row r="204" s="2" customFormat="1" ht="16.5" customHeight="1">
      <c r="A204" s="39"/>
      <c r="B204" s="40"/>
      <c r="C204" s="227" t="s">
        <v>255</v>
      </c>
      <c r="D204" s="227" t="s">
        <v>186</v>
      </c>
      <c r="E204" s="228" t="s">
        <v>1427</v>
      </c>
      <c r="F204" s="229" t="s">
        <v>1428</v>
      </c>
      <c r="G204" s="230" t="s">
        <v>201</v>
      </c>
      <c r="H204" s="231">
        <v>4.8129999999999997</v>
      </c>
      <c r="I204" s="232"/>
      <c r="J204" s="233">
        <f>ROUND(I204*H204,2)</f>
        <v>0</v>
      </c>
      <c r="K204" s="229" t="s">
        <v>1379</v>
      </c>
      <c r="L204" s="45"/>
      <c r="M204" s="234" t="s">
        <v>1</v>
      </c>
      <c r="N204" s="235" t="s">
        <v>44</v>
      </c>
      <c r="O204" s="92"/>
      <c r="P204" s="236">
        <f>O204*H204</f>
        <v>0</v>
      </c>
      <c r="Q204" s="236">
        <v>1.8907700000000001</v>
      </c>
      <c r="R204" s="236">
        <f>Q204*H204</f>
        <v>9.10027601</v>
      </c>
      <c r="S204" s="236">
        <v>0</v>
      </c>
      <c r="T204" s="237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8" t="s">
        <v>191</v>
      </c>
      <c r="AT204" s="238" t="s">
        <v>186</v>
      </c>
      <c r="AU204" s="238" t="s">
        <v>88</v>
      </c>
      <c r="AY204" s="18" t="s">
        <v>184</v>
      </c>
      <c r="BE204" s="239">
        <f>IF(N204="základní",J204,0)</f>
        <v>0</v>
      </c>
      <c r="BF204" s="239">
        <f>IF(N204="snížená",J204,0)</f>
        <v>0</v>
      </c>
      <c r="BG204" s="239">
        <f>IF(N204="zákl. přenesená",J204,0)</f>
        <v>0</v>
      </c>
      <c r="BH204" s="239">
        <f>IF(N204="sníž. přenesená",J204,0)</f>
        <v>0</v>
      </c>
      <c r="BI204" s="239">
        <f>IF(N204="nulová",J204,0)</f>
        <v>0</v>
      </c>
      <c r="BJ204" s="18" t="s">
        <v>86</v>
      </c>
      <c r="BK204" s="239">
        <f>ROUND(I204*H204,2)</f>
        <v>0</v>
      </c>
      <c r="BL204" s="18" t="s">
        <v>191</v>
      </c>
      <c r="BM204" s="238" t="s">
        <v>2487</v>
      </c>
    </row>
    <row r="205" s="2" customFormat="1">
      <c r="A205" s="39"/>
      <c r="B205" s="40"/>
      <c r="C205" s="41"/>
      <c r="D205" s="240" t="s">
        <v>192</v>
      </c>
      <c r="E205" s="41"/>
      <c r="F205" s="241" t="s">
        <v>1430</v>
      </c>
      <c r="G205" s="41"/>
      <c r="H205" s="41"/>
      <c r="I205" s="242"/>
      <c r="J205" s="41"/>
      <c r="K205" s="41"/>
      <c r="L205" s="45"/>
      <c r="M205" s="243"/>
      <c r="N205" s="244"/>
      <c r="O205" s="92"/>
      <c r="P205" s="92"/>
      <c r="Q205" s="92"/>
      <c r="R205" s="92"/>
      <c r="S205" s="92"/>
      <c r="T205" s="93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192</v>
      </c>
      <c r="AU205" s="18" t="s">
        <v>88</v>
      </c>
    </row>
    <row r="206" s="13" customFormat="1">
      <c r="A206" s="13"/>
      <c r="B206" s="245"/>
      <c r="C206" s="246"/>
      <c r="D206" s="247" t="s">
        <v>194</v>
      </c>
      <c r="E206" s="248" t="s">
        <v>1</v>
      </c>
      <c r="F206" s="249" t="s">
        <v>2488</v>
      </c>
      <c r="G206" s="246"/>
      <c r="H206" s="250">
        <v>4.8129999999999997</v>
      </c>
      <c r="I206" s="251"/>
      <c r="J206" s="246"/>
      <c r="K206" s="246"/>
      <c r="L206" s="252"/>
      <c r="M206" s="253"/>
      <c r="N206" s="254"/>
      <c r="O206" s="254"/>
      <c r="P206" s="254"/>
      <c r="Q206" s="254"/>
      <c r="R206" s="254"/>
      <c r="S206" s="254"/>
      <c r="T206" s="255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6" t="s">
        <v>194</v>
      </c>
      <c r="AU206" s="256" t="s">
        <v>88</v>
      </c>
      <c r="AV206" s="13" t="s">
        <v>88</v>
      </c>
      <c r="AW206" s="13" t="s">
        <v>35</v>
      </c>
      <c r="AX206" s="13" t="s">
        <v>86</v>
      </c>
      <c r="AY206" s="256" t="s">
        <v>184</v>
      </c>
    </row>
    <row r="207" s="12" customFormat="1" ht="22.8" customHeight="1">
      <c r="A207" s="12"/>
      <c r="B207" s="211"/>
      <c r="C207" s="212"/>
      <c r="D207" s="213" t="s">
        <v>78</v>
      </c>
      <c r="E207" s="225" t="s">
        <v>219</v>
      </c>
      <c r="F207" s="225" t="s">
        <v>1963</v>
      </c>
      <c r="G207" s="212"/>
      <c r="H207" s="212"/>
      <c r="I207" s="215"/>
      <c r="J207" s="226">
        <f>BK207</f>
        <v>0</v>
      </c>
      <c r="K207" s="212"/>
      <c r="L207" s="217"/>
      <c r="M207" s="218"/>
      <c r="N207" s="219"/>
      <c r="O207" s="219"/>
      <c r="P207" s="220">
        <f>SUM(P208:P225)</f>
        <v>0</v>
      </c>
      <c r="Q207" s="219"/>
      <c r="R207" s="220">
        <f>SUM(R208:R225)</f>
        <v>0</v>
      </c>
      <c r="S207" s="219"/>
      <c r="T207" s="221">
        <f>SUM(T208:T225)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22" t="s">
        <v>86</v>
      </c>
      <c r="AT207" s="223" t="s">
        <v>78</v>
      </c>
      <c r="AU207" s="223" t="s">
        <v>86</v>
      </c>
      <c r="AY207" s="222" t="s">
        <v>184</v>
      </c>
      <c r="BK207" s="224">
        <f>SUM(BK208:BK225)</f>
        <v>0</v>
      </c>
    </row>
    <row r="208" s="2" customFormat="1" ht="21.75" customHeight="1">
      <c r="A208" s="39"/>
      <c r="B208" s="40"/>
      <c r="C208" s="227" t="s">
        <v>7</v>
      </c>
      <c r="D208" s="227" t="s">
        <v>186</v>
      </c>
      <c r="E208" s="228" t="s">
        <v>2489</v>
      </c>
      <c r="F208" s="229" t="s">
        <v>2490</v>
      </c>
      <c r="G208" s="230" t="s">
        <v>189</v>
      </c>
      <c r="H208" s="231">
        <v>30</v>
      </c>
      <c r="I208" s="232"/>
      <c r="J208" s="233">
        <f>ROUND(I208*H208,2)</f>
        <v>0</v>
      </c>
      <c r="K208" s="229" t="s">
        <v>1379</v>
      </c>
      <c r="L208" s="45"/>
      <c r="M208" s="234" t="s">
        <v>1</v>
      </c>
      <c r="N208" s="235" t="s">
        <v>44</v>
      </c>
      <c r="O208" s="92"/>
      <c r="P208" s="236">
        <f>O208*H208</f>
        <v>0</v>
      </c>
      <c r="Q208" s="236">
        <v>0</v>
      </c>
      <c r="R208" s="236">
        <f>Q208*H208</f>
        <v>0</v>
      </c>
      <c r="S208" s="236">
        <v>0</v>
      </c>
      <c r="T208" s="237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8" t="s">
        <v>191</v>
      </c>
      <c r="AT208" s="238" t="s">
        <v>186</v>
      </c>
      <c r="AU208" s="238" t="s">
        <v>88</v>
      </c>
      <c r="AY208" s="18" t="s">
        <v>184</v>
      </c>
      <c r="BE208" s="239">
        <f>IF(N208="základní",J208,0)</f>
        <v>0</v>
      </c>
      <c r="BF208" s="239">
        <f>IF(N208="snížená",J208,0)</f>
        <v>0</v>
      </c>
      <c r="BG208" s="239">
        <f>IF(N208="zákl. přenesená",J208,0)</f>
        <v>0</v>
      </c>
      <c r="BH208" s="239">
        <f>IF(N208="sníž. přenesená",J208,0)</f>
        <v>0</v>
      </c>
      <c r="BI208" s="239">
        <f>IF(N208="nulová",J208,0)</f>
        <v>0</v>
      </c>
      <c r="BJ208" s="18" t="s">
        <v>86</v>
      </c>
      <c r="BK208" s="239">
        <f>ROUND(I208*H208,2)</f>
        <v>0</v>
      </c>
      <c r="BL208" s="18" t="s">
        <v>191</v>
      </c>
      <c r="BM208" s="238" t="s">
        <v>2491</v>
      </c>
    </row>
    <row r="209" s="2" customFormat="1">
      <c r="A209" s="39"/>
      <c r="B209" s="40"/>
      <c r="C209" s="41"/>
      <c r="D209" s="240" t="s">
        <v>192</v>
      </c>
      <c r="E209" s="41"/>
      <c r="F209" s="241" t="s">
        <v>2492</v>
      </c>
      <c r="G209" s="41"/>
      <c r="H209" s="41"/>
      <c r="I209" s="242"/>
      <c r="J209" s="41"/>
      <c r="K209" s="41"/>
      <c r="L209" s="45"/>
      <c r="M209" s="243"/>
      <c r="N209" s="244"/>
      <c r="O209" s="92"/>
      <c r="P209" s="92"/>
      <c r="Q209" s="92"/>
      <c r="R209" s="92"/>
      <c r="S209" s="92"/>
      <c r="T209" s="93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192</v>
      </c>
      <c r="AU209" s="18" t="s">
        <v>88</v>
      </c>
    </row>
    <row r="210" s="13" customFormat="1">
      <c r="A210" s="13"/>
      <c r="B210" s="245"/>
      <c r="C210" s="246"/>
      <c r="D210" s="247" t="s">
        <v>194</v>
      </c>
      <c r="E210" s="248" t="s">
        <v>1</v>
      </c>
      <c r="F210" s="249" t="s">
        <v>2406</v>
      </c>
      <c r="G210" s="246"/>
      <c r="H210" s="250">
        <v>30</v>
      </c>
      <c r="I210" s="251"/>
      <c r="J210" s="246"/>
      <c r="K210" s="246"/>
      <c r="L210" s="252"/>
      <c r="M210" s="253"/>
      <c r="N210" s="254"/>
      <c r="O210" s="254"/>
      <c r="P210" s="254"/>
      <c r="Q210" s="254"/>
      <c r="R210" s="254"/>
      <c r="S210" s="254"/>
      <c r="T210" s="255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6" t="s">
        <v>194</v>
      </c>
      <c r="AU210" s="256" t="s">
        <v>88</v>
      </c>
      <c r="AV210" s="13" t="s">
        <v>88</v>
      </c>
      <c r="AW210" s="13" t="s">
        <v>35</v>
      </c>
      <c r="AX210" s="13" t="s">
        <v>86</v>
      </c>
      <c r="AY210" s="256" t="s">
        <v>184</v>
      </c>
    </row>
    <row r="211" s="2" customFormat="1" ht="24.15" customHeight="1">
      <c r="A211" s="39"/>
      <c r="B211" s="40"/>
      <c r="C211" s="227" t="s">
        <v>263</v>
      </c>
      <c r="D211" s="227" t="s">
        <v>186</v>
      </c>
      <c r="E211" s="228" t="s">
        <v>2493</v>
      </c>
      <c r="F211" s="229" t="s">
        <v>2494</v>
      </c>
      <c r="G211" s="230" t="s">
        <v>189</v>
      </c>
      <c r="H211" s="231">
        <v>30</v>
      </c>
      <c r="I211" s="232"/>
      <c r="J211" s="233">
        <f>ROUND(I211*H211,2)</f>
        <v>0</v>
      </c>
      <c r="K211" s="229" t="s">
        <v>1379</v>
      </c>
      <c r="L211" s="45"/>
      <c r="M211" s="234" t="s">
        <v>1</v>
      </c>
      <c r="N211" s="235" t="s">
        <v>44</v>
      </c>
      <c r="O211" s="92"/>
      <c r="P211" s="236">
        <f>O211*H211</f>
        <v>0</v>
      </c>
      <c r="Q211" s="236">
        <v>0</v>
      </c>
      <c r="R211" s="236">
        <f>Q211*H211</f>
        <v>0</v>
      </c>
      <c r="S211" s="236">
        <v>0</v>
      </c>
      <c r="T211" s="237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8" t="s">
        <v>191</v>
      </c>
      <c r="AT211" s="238" t="s">
        <v>186</v>
      </c>
      <c r="AU211" s="238" t="s">
        <v>88</v>
      </c>
      <c r="AY211" s="18" t="s">
        <v>184</v>
      </c>
      <c r="BE211" s="239">
        <f>IF(N211="základní",J211,0)</f>
        <v>0</v>
      </c>
      <c r="BF211" s="239">
        <f>IF(N211="snížená",J211,0)</f>
        <v>0</v>
      </c>
      <c r="BG211" s="239">
        <f>IF(N211="zákl. přenesená",J211,0)</f>
        <v>0</v>
      </c>
      <c r="BH211" s="239">
        <f>IF(N211="sníž. přenesená",J211,0)</f>
        <v>0</v>
      </c>
      <c r="BI211" s="239">
        <f>IF(N211="nulová",J211,0)</f>
        <v>0</v>
      </c>
      <c r="BJ211" s="18" t="s">
        <v>86</v>
      </c>
      <c r="BK211" s="239">
        <f>ROUND(I211*H211,2)</f>
        <v>0</v>
      </c>
      <c r="BL211" s="18" t="s">
        <v>191</v>
      </c>
      <c r="BM211" s="238" t="s">
        <v>2495</v>
      </c>
    </row>
    <row r="212" s="2" customFormat="1">
      <c r="A212" s="39"/>
      <c r="B212" s="40"/>
      <c r="C212" s="41"/>
      <c r="D212" s="240" t="s">
        <v>192</v>
      </c>
      <c r="E212" s="41"/>
      <c r="F212" s="241" t="s">
        <v>2496</v>
      </c>
      <c r="G212" s="41"/>
      <c r="H212" s="41"/>
      <c r="I212" s="242"/>
      <c r="J212" s="41"/>
      <c r="K212" s="41"/>
      <c r="L212" s="45"/>
      <c r="M212" s="243"/>
      <c r="N212" s="244"/>
      <c r="O212" s="92"/>
      <c r="P212" s="92"/>
      <c r="Q212" s="92"/>
      <c r="R212" s="92"/>
      <c r="S212" s="92"/>
      <c r="T212" s="93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192</v>
      </c>
      <c r="AU212" s="18" t="s">
        <v>88</v>
      </c>
    </row>
    <row r="213" s="13" customFormat="1">
      <c r="A213" s="13"/>
      <c r="B213" s="245"/>
      <c r="C213" s="246"/>
      <c r="D213" s="247" t="s">
        <v>194</v>
      </c>
      <c r="E213" s="248" t="s">
        <v>1</v>
      </c>
      <c r="F213" s="249" t="s">
        <v>2406</v>
      </c>
      <c r="G213" s="246"/>
      <c r="H213" s="250">
        <v>30</v>
      </c>
      <c r="I213" s="251"/>
      <c r="J213" s="246"/>
      <c r="K213" s="246"/>
      <c r="L213" s="252"/>
      <c r="M213" s="253"/>
      <c r="N213" s="254"/>
      <c r="O213" s="254"/>
      <c r="P213" s="254"/>
      <c r="Q213" s="254"/>
      <c r="R213" s="254"/>
      <c r="S213" s="254"/>
      <c r="T213" s="255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6" t="s">
        <v>194</v>
      </c>
      <c r="AU213" s="256" t="s">
        <v>88</v>
      </c>
      <c r="AV213" s="13" t="s">
        <v>88</v>
      </c>
      <c r="AW213" s="13" t="s">
        <v>35</v>
      </c>
      <c r="AX213" s="13" t="s">
        <v>86</v>
      </c>
      <c r="AY213" s="256" t="s">
        <v>184</v>
      </c>
    </row>
    <row r="214" s="2" customFormat="1" ht="24.15" customHeight="1">
      <c r="A214" s="39"/>
      <c r="B214" s="40"/>
      <c r="C214" s="227" t="s">
        <v>330</v>
      </c>
      <c r="D214" s="227" t="s">
        <v>186</v>
      </c>
      <c r="E214" s="228" t="s">
        <v>1989</v>
      </c>
      <c r="F214" s="229" t="s">
        <v>1990</v>
      </c>
      <c r="G214" s="230" t="s">
        <v>189</v>
      </c>
      <c r="H214" s="231">
        <v>30</v>
      </c>
      <c r="I214" s="232"/>
      <c r="J214" s="233">
        <f>ROUND(I214*H214,2)</f>
        <v>0</v>
      </c>
      <c r="K214" s="229" t="s">
        <v>1379</v>
      </c>
      <c r="L214" s="45"/>
      <c r="M214" s="234" t="s">
        <v>1</v>
      </c>
      <c r="N214" s="235" t="s">
        <v>44</v>
      </c>
      <c r="O214" s="92"/>
      <c r="P214" s="236">
        <f>O214*H214</f>
        <v>0</v>
      </c>
      <c r="Q214" s="236">
        <v>0</v>
      </c>
      <c r="R214" s="236">
        <f>Q214*H214</f>
        <v>0</v>
      </c>
      <c r="S214" s="236">
        <v>0</v>
      </c>
      <c r="T214" s="237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8" t="s">
        <v>191</v>
      </c>
      <c r="AT214" s="238" t="s">
        <v>186</v>
      </c>
      <c r="AU214" s="238" t="s">
        <v>88</v>
      </c>
      <c r="AY214" s="18" t="s">
        <v>184</v>
      </c>
      <c r="BE214" s="239">
        <f>IF(N214="základní",J214,0)</f>
        <v>0</v>
      </c>
      <c r="BF214" s="239">
        <f>IF(N214="snížená",J214,0)</f>
        <v>0</v>
      </c>
      <c r="BG214" s="239">
        <f>IF(N214="zákl. přenesená",J214,0)</f>
        <v>0</v>
      </c>
      <c r="BH214" s="239">
        <f>IF(N214="sníž. přenesená",J214,0)</f>
        <v>0</v>
      </c>
      <c r="BI214" s="239">
        <f>IF(N214="nulová",J214,0)</f>
        <v>0</v>
      </c>
      <c r="BJ214" s="18" t="s">
        <v>86</v>
      </c>
      <c r="BK214" s="239">
        <f>ROUND(I214*H214,2)</f>
        <v>0</v>
      </c>
      <c r="BL214" s="18" t="s">
        <v>191</v>
      </c>
      <c r="BM214" s="238" t="s">
        <v>2497</v>
      </c>
    </row>
    <row r="215" s="2" customFormat="1">
      <c r="A215" s="39"/>
      <c r="B215" s="40"/>
      <c r="C215" s="41"/>
      <c r="D215" s="240" t="s">
        <v>192</v>
      </c>
      <c r="E215" s="41"/>
      <c r="F215" s="241" t="s">
        <v>1992</v>
      </c>
      <c r="G215" s="41"/>
      <c r="H215" s="41"/>
      <c r="I215" s="242"/>
      <c r="J215" s="41"/>
      <c r="K215" s="41"/>
      <c r="L215" s="45"/>
      <c r="M215" s="243"/>
      <c r="N215" s="244"/>
      <c r="O215" s="92"/>
      <c r="P215" s="92"/>
      <c r="Q215" s="92"/>
      <c r="R215" s="92"/>
      <c r="S215" s="92"/>
      <c r="T215" s="93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192</v>
      </c>
      <c r="AU215" s="18" t="s">
        <v>88</v>
      </c>
    </row>
    <row r="216" s="13" customFormat="1">
      <c r="A216" s="13"/>
      <c r="B216" s="245"/>
      <c r="C216" s="246"/>
      <c r="D216" s="247" t="s">
        <v>194</v>
      </c>
      <c r="E216" s="248" t="s">
        <v>1</v>
      </c>
      <c r="F216" s="249" t="s">
        <v>2406</v>
      </c>
      <c r="G216" s="246"/>
      <c r="H216" s="250">
        <v>30</v>
      </c>
      <c r="I216" s="251"/>
      <c r="J216" s="246"/>
      <c r="K216" s="246"/>
      <c r="L216" s="252"/>
      <c r="M216" s="253"/>
      <c r="N216" s="254"/>
      <c r="O216" s="254"/>
      <c r="P216" s="254"/>
      <c r="Q216" s="254"/>
      <c r="R216" s="254"/>
      <c r="S216" s="254"/>
      <c r="T216" s="255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6" t="s">
        <v>194</v>
      </c>
      <c r="AU216" s="256" t="s">
        <v>88</v>
      </c>
      <c r="AV216" s="13" t="s">
        <v>88</v>
      </c>
      <c r="AW216" s="13" t="s">
        <v>35</v>
      </c>
      <c r="AX216" s="13" t="s">
        <v>86</v>
      </c>
      <c r="AY216" s="256" t="s">
        <v>184</v>
      </c>
    </row>
    <row r="217" s="2" customFormat="1" ht="16.5" customHeight="1">
      <c r="A217" s="39"/>
      <c r="B217" s="40"/>
      <c r="C217" s="227" t="s">
        <v>269</v>
      </c>
      <c r="D217" s="227" t="s">
        <v>186</v>
      </c>
      <c r="E217" s="228" t="s">
        <v>2498</v>
      </c>
      <c r="F217" s="229" t="s">
        <v>2499</v>
      </c>
      <c r="G217" s="230" t="s">
        <v>189</v>
      </c>
      <c r="H217" s="231">
        <v>30</v>
      </c>
      <c r="I217" s="232"/>
      <c r="J217" s="233">
        <f>ROUND(I217*H217,2)</f>
        <v>0</v>
      </c>
      <c r="K217" s="229" t="s">
        <v>1379</v>
      </c>
      <c r="L217" s="45"/>
      <c r="M217" s="234" t="s">
        <v>1</v>
      </c>
      <c r="N217" s="235" t="s">
        <v>44</v>
      </c>
      <c r="O217" s="92"/>
      <c r="P217" s="236">
        <f>O217*H217</f>
        <v>0</v>
      </c>
      <c r="Q217" s="236">
        <v>0</v>
      </c>
      <c r="R217" s="236">
        <f>Q217*H217</f>
        <v>0</v>
      </c>
      <c r="S217" s="236">
        <v>0</v>
      </c>
      <c r="T217" s="237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8" t="s">
        <v>191</v>
      </c>
      <c r="AT217" s="238" t="s">
        <v>186</v>
      </c>
      <c r="AU217" s="238" t="s">
        <v>88</v>
      </c>
      <c r="AY217" s="18" t="s">
        <v>184</v>
      </c>
      <c r="BE217" s="239">
        <f>IF(N217="základní",J217,0)</f>
        <v>0</v>
      </c>
      <c r="BF217" s="239">
        <f>IF(N217="snížená",J217,0)</f>
        <v>0</v>
      </c>
      <c r="BG217" s="239">
        <f>IF(N217="zákl. přenesená",J217,0)</f>
        <v>0</v>
      </c>
      <c r="BH217" s="239">
        <f>IF(N217="sníž. přenesená",J217,0)</f>
        <v>0</v>
      </c>
      <c r="BI217" s="239">
        <f>IF(N217="nulová",J217,0)</f>
        <v>0</v>
      </c>
      <c r="BJ217" s="18" t="s">
        <v>86</v>
      </c>
      <c r="BK217" s="239">
        <f>ROUND(I217*H217,2)</f>
        <v>0</v>
      </c>
      <c r="BL217" s="18" t="s">
        <v>191</v>
      </c>
      <c r="BM217" s="238" t="s">
        <v>2500</v>
      </c>
    </row>
    <row r="218" s="2" customFormat="1">
      <c r="A218" s="39"/>
      <c r="B218" s="40"/>
      <c r="C218" s="41"/>
      <c r="D218" s="240" t="s">
        <v>192</v>
      </c>
      <c r="E218" s="41"/>
      <c r="F218" s="241" t="s">
        <v>2501</v>
      </c>
      <c r="G218" s="41"/>
      <c r="H218" s="41"/>
      <c r="I218" s="242"/>
      <c r="J218" s="41"/>
      <c r="K218" s="41"/>
      <c r="L218" s="45"/>
      <c r="M218" s="243"/>
      <c r="N218" s="244"/>
      <c r="O218" s="92"/>
      <c r="P218" s="92"/>
      <c r="Q218" s="92"/>
      <c r="R218" s="92"/>
      <c r="S218" s="92"/>
      <c r="T218" s="93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192</v>
      </c>
      <c r="AU218" s="18" t="s">
        <v>88</v>
      </c>
    </row>
    <row r="219" s="13" customFormat="1">
      <c r="A219" s="13"/>
      <c r="B219" s="245"/>
      <c r="C219" s="246"/>
      <c r="D219" s="247" t="s">
        <v>194</v>
      </c>
      <c r="E219" s="248" t="s">
        <v>1</v>
      </c>
      <c r="F219" s="249" t="s">
        <v>2406</v>
      </c>
      <c r="G219" s="246"/>
      <c r="H219" s="250">
        <v>30</v>
      </c>
      <c r="I219" s="251"/>
      <c r="J219" s="246"/>
      <c r="K219" s="246"/>
      <c r="L219" s="252"/>
      <c r="M219" s="253"/>
      <c r="N219" s="254"/>
      <c r="O219" s="254"/>
      <c r="P219" s="254"/>
      <c r="Q219" s="254"/>
      <c r="R219" s="254"/>
      <c r="S219" s="254"/>
      <c r="T219" s="255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6" t="s">
        <v>194</v>
      </c>
      <c r="AU219" s="256" t="s">
        <v>88</v>
      </c>
      <c r="AV219" s="13" t="s">
        <v>88</v>
      </c>
      <c r="AW219" s="13" t="s">
        <v>35</v>
      </c>
      <c r="AX219" s="13" t="s">
        <v>86</v>
      </c>
      <c r="AY219" s="256" t="s">
        <v>184</v>
      </c>
    </row>
    <row r="220" s="2" customFormat="1" ht="16.5" customHeight="1">
      <c r="A220" s="39"/>
      <c r="B220" s="40"/>
      <c r="C220" s="227" t="s">
        <v>339</v>
      </c>
      <c r="D220" s="227" t="s">
        <v>186</v>
      </c>
      <c r="E220" s="228" t="s">
        <v>2502</v>
      </c>
      <c r="F220" s="229" t="s">
        <v>2503</v>
      </c>
      <c r="G220" s="230" t="s">
        <v>189</v>
      </c>
      <c r="H220" s="231">
        <v>30</v>
      </c>
      <c r="I220" s="232"/>
      <c r="J220" s="233">
        <f>ROUND(I220*H220,2)</f>
        <v>0</v>
      </c>
      <c r="K220" s="229" t="s">
        <v>1379</v>
      </c>
      <c r="L220" s="45"/>
      <c r="M220" s="234" t="s">
        <v>1</v>
      </c>
      <c r="N220" s="235" t="s">
        <v>44</v>
      </c>
      <c r="O220" s="92"/>
      <c r="P220" s="236">
        <f>O220*H220</f>
        <v>0</v>
      </c>
      <c r="Q220" s="236">
        <v>0</v>
      </c>
      <c r="R220" s="236">
        <f>Q220*H220</f>
        <v>0</v>
      </c>
      <c r="S220" s="236">
        <v>0</v>
      </c>
      <c r="T220" s="237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8" t="s">
        <v>191</v>
      </c>
      <c r="AT220" s="238" t="s">
        <v>186</v>
      </c>
      <c r="AU220" s="238" t="s">
        <v>88</v>
      </c>
      <c r="AY220" s="18" t="s">
        <v>184</v>
      </c>
      <c r="BE220" s="239">
        <f>IF(N220="základní",J220,0)</f>
        <v>0</v>
      </c>
      <c r="BF220" s="239">
        <f>IF(N220="snížená",J220,0)</f>
        <v>0</v>
      </c>
      <c r="BG220" s="239">
        <f>IF(N220="zákl. přenesená",J220,0)</f>
        <v>0</v>
      </c>
      <c r="BH220" s="239">
        <f>IF(N220="sníž. přenesená",J220,0)</f>
        <v>0</v>
      </c>
      <c r="BI220" s="239">
        <f>IF(N220="nulová",J220,0)</f>
        <v>0</v>
      </c>
      <c r="BJ220" s="18" t="s">
        <v>86</v>
      </c>
      <c r="BK220" s="239">
        <f>ROUND(I220*H220,2)</f>
        <v>0</v>
      </c>
      <c r="BL220" s="18" t="s">
        <v>191</v>
      </c>
      <c r="BM220" s="238" t="s">
        <v>2504</v>
      </c>
    </row>
    <row r="221" s="2" customFormat="1">
      <c r="A221" s="39"/>
      <c r="B221" s="40"/>
      <c r="C221" s="41"/>
      <c r="D221" s="240" t="s">
        <v>192</v>
      </c>
      <c r="E221" s="41"/>
      <c r="F221" s="241" t="s">
        <v>2505</v>
      </c>
      <c r="G221" s="41"/>
      <c r="H221" s="41"/>
      <c r="I221" s="242"/>
      <c r="J221" s="41"/>
      <c r="K221" s="41"/>
      <c r="L221" s="45"/>
      <c r="M221" s="243"/>
      <c r="N221" s="244"/>
      <c r="O221" s="92"/>
      <c r="P221" s="92"/>
      <c r="Q221" s="92"/>
      <c r="R221" s="92"/>
      <c r="S221" s="92"/>
      <c r="T221" s="93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192</v>
      </c>
      <c r="AU221" s="18" t="s">
        <v>88</v>
      </c>
    </row>
    <row r="222" s="13" customFormat="1">
      <c r="A222" s="13"/>
      <c r="B222" s="245"/>
      <c r="C222" s="246"/>
      <c r="D222" s="247" t="s">
        <v>194</v>
      </c>
      <c r="E222" s="248" t="s">
        <v>1</v>
      </c>
      <c r="F222" s="249" t="s">
        <v>2406</v>
      </c>
      <c r="G222" s="246"/>
      <c r="H222" s="250">
        <v>30</v>
      </c>
      <c r="I222" s="251"/>
      <c r="J222" s="246"/>
      <c r="K222" s="246"/>
      <c r="L222" s="252"/>
      <c r="M222" s="253"/>
      <c r="N222" s="254"/>
      <c r="O222" s="254"/>
      <c r="P222" s="254"/>
      <c r="Q222" s="254"/>
      <c r="R222" s="254"/>
      <c r="S222" s="254"/>
      <c r="T222" s="255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56" t="s">
        <v>194</v>
      </c>
      <c r="AU222" s="256" t="s">
        <v>88</v>
      </c>
      <c r="AV222" s="13" t="s">
        <v>88</v>
      </c>
      <c r="AW222" s="13" t="s">
        <v>35</v>
      </c>
      <c r="AX222" s="13" t="s">
        <v>86</v>
      </c>
      <c r="AY222" s="256" t="s">
        <v>184</v>
      </c>
    </row>
    <row r="223" s="2" customFormat="1" ht="24.15" customHeight="1">
      <c r="A223" s="39"/>
      <c r="B223" s="40"/>
      <c r="C223" s="227" t="s">
        <v>276</v>
      </c>
      <c r="D223" s="227" t="s">
        <v>186</v>
      </c>
      <c r="E223" s="228" t="s">
        <v>2506</v>
      </c>
      <c r="F223" s="229" t="s">
        <v>2507</v>
      </c>
      <c r="G223" s="230" t="s">
        <v>189</v>
      </c>
      <c r="H223" s="231">
        <v>30</v>
      </c>
      <c r="I223" s="232"/>
      <c r="J223" s="233">
        <f>ROUND(I223*H223,2)</f>
        <v>0</v>
      </c>
      <c r="K223" s="229" t="s">
        <v>1379</v>
      </c>
      <c r="L223" s="45"/>
      <c r="M223" s="234" t="s">
        <v>1</v>
      </c>
      <c r="N223" s="235" t="s">
        <v>44</v>
      </c>
      <c r="O223" s="92"/>
      <c r="P223" s="236">
        <f>O223*H223</f>
        <v>0</v>
      </c>
      <c r="Q223" s="236">
        <v>0</v>
      </c>
      <c r="R223" s="236">
        <f>Q223*H223</f>
        <v>0</v>
      </c>
      <c r="S223" s="236">
        <v>0</v>
      </c>
      <c r="T223" s="237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8" t="s">
        <v>191</v>
      </c>
      <c r="AT223" s="238" t="s">
        <v>186</v>
      </c>
      <c r="AU223" s="238" t="s">
        <v>88</v>
      </c>
      <c r="AY223" s="18" t="s">
        <v>184</v>
      </c>
      <c r="BE223" s="239">
        <f>IF(N223="základní",J223,0)</f>
        <v>0</v>
      </c>
      <c r="BF223" s="239">
        <f>IF(N223="snížená",J223,0)</f>
        <v>0</v>
      </c>
      <c r="BG223" s="239">
        <f>IF(N223="zákl. přenesená",J223,0)</f>
        <v>0</v>
      </c>
      <c r="BH223" s="239">
        <f>IF(N223="sníž. přenesená",J223,0)</f>
        <v>0</v>
      </c>
      <c r="BI223" s="239">
        <f>IF(N223="nulová",J223,0)</f>
        <v>0</v>
      </c>
      <c r="BJ223" s="18" t="s">
        <v>86</v>
      </c>
      <c r="BK223" s="239">
        <f>ROUND(I223*H223,2)</f>
        <v>0</v>
      </c>
      <c r="BL223" s="18" t="s">
        <v>191</v>
      </c>
      <c r="BM223" s="238" t="s">
        <v>2508</v>
      </c>
    </row>
    <row r="224" s="2" customFormat="1">
      <c r="A224" s="39"/>
      <c r="B224" s="40"/>
      <c r="C224" s="41"/>
      <c r="D224" s="240" t="s">
        <v>192</v>
      </c>
      <c r="E224" s="41"/>
      <c r="F224" s="241" t="s">
        <v>2509</v>
      </c>
      <c r="G224" s="41"/>
      <c r="H224" s="41"/>
      <c r="I224" s="242"/>
      <c r="J224" s="41"/>
      <c r="K224" s="41"/>
      <c r="L224" s="45"/>
      <c r="M224" s="243"/>
      <c r="N224" s="244"/>
      <c r="O224" s="92"/>
      <c r="P224" s="92"/>
      <c r="Q224" s="92"/>
      <c r="R224" s="92"/>
      <c r="S224" s="92"/>
      <c r="T224" s="93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192</v>
      </c>
      <c r="AU224" s="18" t="s">
        <v>88</v>
      </c>
    </row>
    <row r="225" s="13" customFormat="1">
      <c r="A225" s="13"/>
      <c r="B225" s="245"/>
      <c r="C225" s="246"/>
      <c r="D225" s="247" t="s">
        <v>194</v>
      </c>
      <c r="E225" s="248" t="s">
        <v>1</v>
      </c>
      <c r="F225" s="249" t="s">
        <v>2406</v>
      </c>
      <c r="G225" s="246"/>
      <c r="H225" s="250">
        <v>30</v>
      </c>
      <c r="I225" s="251"/>
      <c r="J225" s="246"/>
      <c r="K225" s="246"/>
      <c r="L225" s="252"/>
      <c r="M225" s="253"/>
      <c r="N225" s="254"/>
      <c r="O225" s="254"/>
      <c r="P225" s="254"/>
      <c r="Q225" s="254"/>
      <c r="R225" s="254"/>
      <c r="S225" s="254"/>
      <c r="T225" s="255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56" t="s">
        <v>194</v>
      </c>
      <c r="AU225" s="256" t="s">
        <v>88</v>
      </c>
      <c r="AV225" s="13" t="s">
        <v>88</v>
      </c>
      <c r="AW225" s="13" t="s">
        <v>35</v>
      </c>
      <c r="AX225" s="13" t="s">
        <v>86</v>
      </c>
      <c r="AY225" s="256" t="s">
        <v>184</v>
      </c>
    </row>
    <row r="226" s="12" customFormat="1" ht="22.8" customHeight="1">
      <c r="A226" s="12"/>
      <c r="B226" s="211"/>
      <c r="C226" s="212"/>
      <c r="D226" s="213" t="s">
        <v>78</v>
      </c>
      <c r="E226" s="225" t="s">
        <v>213</v>
      </c>
      <c r="F226" s="225" t="s">
        <v>1438</v>
      </c>
      <c r="G226" s="212"/>
      <c r="H226" s="212"/>
      <c r="I226" s="215"/>
      <c r="J226" s="226">
        <f>BK226</f>
        <v>0</v>
      </c>
      <c r="K226" s="212"/>
      <c r="L226" s="217"/>
      <c r="M226" s="218"/>
      <c r="N226" s="219"/>
      <c r="O226" s="219"/>
      <c r="P226" s="220">
        <f>SUM(P227:P270)</f>
        <v>0</v>
      </c>
      <c r="Q226" s="219"/>
      <c r="R226" s="220">
        <f>SUM(R227:R270)</f>
        <v>65.809156600000009</v>
      </c>
      <c r="S226" s="219"/>
      <c r="T226" s="221">
        <f>SUM(T227:T270)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22" t="s">
        <v>86</v>
      </c>
      <c r="AT226" s="223" t="s">
        <v>78</v>
      </c>
      <c r="AU226" s="223" t="s">
        <v>86</v>
      </c>
      <c r="AY226" s="222" t="s">
        <v>184</v>
      </c>
      <c r="BK226" s="224">
        <f>SUM(BK227:BK270)</f>
        <v>0</v>
      </c>
    </row>
    <row r="227" s="2" customFormat="1" ht="16.5" customHeight="1">
      <c r="A227" s="39"/>
      <c r="B227" s="40"/>
      <c r="C227" s="227" t="s">
        <v>351</v>
      </c>
      <c r="D227" s="227" t="s">
        <v>186</v>
      </c>
      <c r="E227" s="228" t="s">
        <v>2510</v>
      </c>
      <c r="F227" s="229" t="s">
        <v>2511</v>
      </c>
      <c r="G227" s="230" t="s">
        <v>342</v>
      </c>
      <c r="H227" s="231">
        <v>31</v>
      </c>
      <c r="I227" s="232"/>
      <c r="J227" s="233">
        <f>ROUND(I227*H227,2)</f>
        <v>0</v>
      </c>
      <c r="K227" s="229" t="s">
        <v>1379</v>
      </c>
      <c r="L227" s="45"/>
      <c r="M227" s="234" t="s">
        <v>1</v>
      </c>
      <c r="N227" s="235" t="s">
        <v>44</v>
      </c>
      <c r="O227" s="92"/>
      <c r="P227" s="236">
        <f>O227*H227</f>
        <v>0</v>
      </c>
      <c r="Q227" s="236">
        <v>2.0000000000000002E-05</v>
      </c>
      <c r="R227" s="236">
        <f>Q227*H227</f>
        <v>0.00062</v>
      </c>
      <c r="S227" s="236">
        <v>0</v>
      </c>
      <c r="T227" s="237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8" t="s">
        <v>191</v>
      </c>
      <c r="AT227" s="238" t="s">
        <v>186</v>
      </c>
      <c r="AU227" s="238" t="s">
        <v>88</v>
      </c>
      <c r="AY227" s="18" t="s">
        <v>184</v>
      </c>
      <c r="BE227" s="239">
        <f>IF(N227="základní",J227,0)</f>
        <v>0</v>
      </c>
      <c r="BF227" s="239">
        <f>IF(N227="snížená",J227,0)</f>
        <v>0</v>
      </c>
      <c r="BG227" s="239">
        <f>IF(N227="zákl. přenesená",J227,0)</f>
        <v>0</v>
      </c>
      <c r="BH227" s="239">
        <f>IF(N227="sníž. přenesená",J227,0)</f>
        <v>0</v>
      </c>
      <c r="BI227" s="239">
        <f>IF(N227="nulová",J227,0)</f>
        <v>0</v>
      </c>
      <c r="BJ227" s="18" t="s">
        <v>86</v>
      </c>
      <c r="BK227" s="239">
        <f>ROUND(I227*H227,2)</f>
        <v>0</v>
      </c>
      <c r="BL227" s="18" t="s">
        <v>191</v>
      </c>
      <c r="BM227" s="238" t="s">
        <v>2512</v>
      </c>
    </row>
    <row r="228" s="2" customFormat="1">
      <c r="A228" s="39"/>
      <c r="B228" s="40"/>
      <c r="C228" s="41"/>
      <c r="D228" s="240" t="s">
        <v>192</v>
      </c>
      <c r="E228" s="41"/>
      <c r="F228" s="241" t="s">
        <v>2513</v>
      </c>
      <c r="G228" s="41"/>
      <c r="H228" s="41"/>
      <c r="I228" s="242"/>
      <c r="J228" s="41"/>
      <c r="K228" s="41"/>
      <c r="L228" s="45"/>
      <c r="M228" s="243"/>
      <c r="N228" s="244"/>
      <c r="O228" s="92"/>
      <c r="P228" s="92"/>
      <c r="Q228" s="92"/>
      <c r="R228" s="92"/>
      <c r="S228" s="92"/>
      <c r="T228" s="93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192</v>
      </c>
      <c r="AU228" s="18" t="s">
        <v>88</v>
      </c>
    </row>
    <row r="229" s="13" customFormat="1">
      <c r="A229" s="13"/>
      <c r="B229" s="245"/>
      <c r="C229" s="246"/>
      <c r="D229" s="247" t="s">
        <v>194</v>
      </c>
      <c r="E229" s="248" t="s">
        <v>1</v>
      </c>
      <c r="F229" s="249" t="s">
        <v>1781</v>
      </c>
      <c r="G229" s="246"/>
      <c r="H229" s="250">
        <v>31</v>
      </c>
      <c r="I229" s="251"/>
      <c r="J229" s="246"/>
      <c r="K229" s="246"/>
      <c r="L229" s="252"/>
      <c r="M229" s="253"/>
      <c r="N229" s="254"/>
      <c r="O229" s="254"/>
      <c r="P229" s="254"/>
      <c r="Q229" s="254"/>
      <c r="R229" s="254"/>
      <c r="S229" s="254"/>
      <c r="T229" s="255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6" t="s">
        <v>194</v>
      </c>
      <c r="AU229" s="256" t="s">
        <v>88</v>
      </c>
      <c r="AV229" s="13" t="s">
        <v>88</v>
      </c>
      <c r="AW229" s="13" t="s">
        <v>35</v>
      </c>
      <c r="AX229" s="13" t="s">
        <v>86</v>
      </c>
      <c r="AY229" s="256" t="s">
        <v>184</v>
      </c>
    </row>
    <row r="230" s="2" customFormat="1" ht="16.5" customHeight="1">
      <c r="A230" s="39"/>
      <c r="B230" s="40"/>
      <c r="C230" s="289" t="s">
        <v>280</v>
      </c>
      <c r="D230" s="289" t="s">
        <v>412</v>
      </c>
      <c r="E230" s="290" t="s">
        <v>2514</v>
      </c>
      <c r="F230" s="291" t="s">
        <v>2515</v>
      </c>
      <c r="G230" s="292" t="s">
        <v>342</v>
      </c>
      <c r="H230" s="293">
        <v>31.465</v>
      </c>
      <c r="I230" s="294"/>
      <c r="J230" s="295">
        <f>ROUND(I230*H230,2)</f>
        <v>0</v>
      </c>
      <c r="K230" s="291" t="s">
        <v>1379</v>
      </c>
      <c r="L230" s="296"/>
      <c r="M230" s="297" t="s">
        <v>1</v>
      </c>
      <c r="N230" s="298" t="s">
        <v>44</v>
      </c>
      <c r="O230" s="92"/>
      <c r="P230" s="236">
        <f>O230*H230</f>
        <v>0</v>
      </c>
      <c r="Q230" s="236">
        <v>0.0079900000000000006</v>
      </c>
      <c r="R230" s="236">
        <f>Q230*H230</f>
        <v>0.25140535000000003</v>
      </c>
      <c r="S230" s="236">
        <v>0</v>
      </c>
      <c r="T230" s="237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8" t="s">
        <v>213</v>
      </c>
      <c r="AT230" s="238" t="s">
        <v>412</v>
      </c>
      <c r="AU230" s="238" t="s">
        <v>88</v>
      </c>
      <c r="AY230" s="18" t="s">
        <v>184</v>
      </c>
      <c r="BE230" s="239">
        <f>IF(N230="základní",J230,0)</f>
        <v>0</v>
      </c>
      <c r="BF230" s="239">
        <f>IF(N230="snížená",J230,0)</f>
        <v>0</v>
      </c>
      <c r="BG230" s="239">
        <f>IF(N230="zákl. přenesená",J230,0)</f>
        <v>0</v>
      </c>
      <c r="BH230" s="239">
        <f>IF(N230="sníž. přenesená",J230,0)</f>
        <v>0</v>
      </c>
      <c r="BI230" s="239">
        <f>IF(N230="nulová",J230,0)</f>
        <v>0</v>
      </c>
      <c r="BJ230" s="18" t="s">
        <v>86</v>
      </c>
      <c r="BK230" s="239">
        <f>ROUND(I230*H230,2)</f>
        <v>0</v>
      </c>
      <c r="BL230" s="18" t="s">
        <v>191</v>
      </c>
      <c r="BM230" s="238" t="s">
        <v>2516</v>
      </c>
    </row>
    <row r="231" s="13" customFormat="1">
      <c r="A231" s="13"/>
      <c r="B231" s="245"/>
      <c r="C231" s="246"/>
      <c r="D231" s="247" t="s">
        <v>194</v>
      </c>
      <c r="E231" s="246"/>
      <c r="F231" s="249" t="s">
        <v>2517</v>
      </c>
      <c r="G231" s="246"/>
      <c r="H231" s="250">
        <v>31.465</v>
      </c>
      <c r="I231" s="251"/>
      <c r="J231" s="246"/>
      <c r="K231" s="246"/>
      <c r="L231" s="252"/>
      <c r="M231" s="253"/>
      <c r="N231" s="254"/>
      <c r="O231" s="254"/>
      <c r="P231" s="254"/>
      <c r="Q231" s="254"/>
      <c r="R231" s="254"/>
      <c r="S231" s="254"/>
      <c r="T231" s="255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56" t="s">
        <v>194</v>
      </c>
      <c r="AU231" s="256" t="s">
        <v>88</v>
      </c>
      <c r="AV231" s="13" t="s">
        <v>88</v>
      </c>
      <c r="AW231" s="13" t="s">
        <v>4</v>
      </c>
      <c r="AX231" s="13" t="s">
        <v>86</v>
      </c>
      <c r="AY231" s="256" t="s">
        <v>184</v>
      </c>
    </row>
    <row r="232" s="2" customFormat="1" ht="16.5" customHeight="1">
      <c r="A232" s="39"/>
      <c r="B232" s="40"/>
      <c r="C232" s="227" t="s">
        <v>364</v>
      </c>
      <c r="D232" s="227" t="s">
        <v>186</v>
      </c>
      <c r="E232" s="228" t="s">
        <v>2518</v>
      </c>
      <c r="F232" s="229" t="s">
        <v>2519</v>
      </c>
      <c r="G232" s="230" t="s">
        <v>342</v>
      </c>
      <c r="H232" s="231">
        <v>175</v>
      </c>
      <c r="I232" s="232"/>
      <c r="J232" s="233">
        <f>ROUND(I232*H232,2)</f>
        <v>0</v>
      </c>
      <c r="K232" s="229" t="s">
        <v>1379</v>
      </c>
      <c r="L232" s="45"/>
      <c r="M232" s="234" t="s">
        <v>1</v>
      </c>
      <c r="N232" s="235" t="s">
        <v>44</v>
      </c>
      <c r="O232" s="92"/>
      <c r="P232" s="236">
        <f>O232*H232</f>
        <v>0</v>
      </c>
      <c r="Q232" s="236">
        <v>2.0000000000000002E-05</v>
      </c>
      <c r="R232" s="236">
        <f>Q232*H232</f>
        <v>0.0035000000000000001</v>
      </c>
      <c r="S232" s="236">
        <v>0</v>
      </c>
      <c r="T232" s="237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8" t="s">
        <v>191</v>
      </c>
      <c r="AT232" s="238" t="s">
        <v>186</v>
      </c>
      <c r="AU232" s="238" t="s">
        <v>88</v>
      </c>
      <c r="AY232" s="18" t="s">
        <v>184</v>
      </c>
      <c r="BE232" s="239">
        <f>IF(N232="základní",J232,0)</f>
        <v>0</v>
      </c>
      <c r="BF232" s="239">
        <f>IF(N232="snížená",J232,0)</f>
        <v>0</v>
      </c>
      <c r="BG232" s="239">
        <f>IF(N232="zákl. přenesená",J232,0)</f>
        <v>0</v>
      </c>
      <c r="BH232" s="239">
        <f>IF(N232="sníž. přenesená",J232,0)</f>
        <v>0</v>
      </c>
      <c r="BI232" s="239">
        <f>IF(N232="nulová",J232,0)</f>
        <v>0</v>
      </c>
      <c r="BJ232" s="18" t="s">
        <v>86</v>
      </c>
      <c r="BK232" s="239">
        <f>ROUND(I232*H232,2)</f>
        <v>0</v>
      </c>
      <c r="BL232" s="18" t="s">
        <v>191</v>
      </c>
      <c r="BM232" s="238" t="s">
        <v>2520</v>
      </c>
    </row>
    <row r="233" s="2" customFormat="1">
      <c r="A233" s="39"/>
      <c r="B233" s="40"/>
      <c r="C233" s="41"/>
      <c r="D233" s="240" t="s">
        <v>192</v>
      </c>
      <c r="E233" s="41"/>
      <c r="F233" s="241" t="s">
        <v>2521</v>
      </c>
      <c r="G233" s="41"/>
      <c r="H233" s="41"/>
      <c r="I233" s="242"/>
      <c r="J233" s="41"/>
      <c r="K233" s="41"/>
      <c r="L233" s="45"/>
      <c r="M233" s="243"/>
      <c r="N233" s="244"/>
      <c r="O233" s="92"/>
      <c r="P233" s="92"/>
      <c r="Q233" s="92"/>
      <c r="R233" s="92"/>
      <c r="S233" s="92"/>
      <c r="T233" s="93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192</v>
      </c>
      <c r="AU233" s="18" t="s">
        <v>88</v>
      </c>
    </row>
    <row r="234" s="13" customFormat="1">
      <c r="A234" s="13"/>
      <c r="B234" s="245"/>
      <c r="C234" s="246"/>
      <c r="D234" s="247" t="s">
        <v>194</v>
      </c>
      <c r="E234" s="248" t="s">
        <v>1</v>
      </c>
      <c r="F234" s="249" t="s">
        <v>1784</v>
      </c>
      <c r="G234" s="246"/>
      <c r="H234" s="250">
        <v>175</v>
      </c>
      <c r="I234" s="251"/>
      <c r="J234" s="246"/>
      <c r="K234" s="246"/>
      <c r="L234" s="252"/>
      <c r="M234" s="253"/>
      <c r="N234" s="254"/>
      <c r="O234" s="254"/>
      <c r="P234" s="254"/>
      <c r="Q234" s="254"/>
      <c r="R234" s="254"/>
      <c r="S234" s="254"/>
      <c r="T234" s="255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6" t="s">
        <v>194</v>
      </c>
      <c r="AU234" s="256" t="s">
        <v>88</v>
      </c>
      <c r="AV234" s="13" t="s">
        <v>88</v>
      </c>
      <c r="AW234" s="13" t="s">
        <v>35</v>
      </c>
      <c r="AX234" s="13" t="s">
        <v>86</v>
      </c>
      <c r="AY234" s="256" t="s">
        <v>184</v>
      </c>
    </row>
    <row r="235" s="2" customFormat="1" ht="16.5" customHeight="1">
      <c r="A235" s="39"/>
      <c r="B235" s="40"/>
      <c r="C235" s="289" t="s">
        <v>287</v>
      </c>
      <c r="D235" s="289" t="s">
        <v>412</v>
      </c>
      <c r="E235" s="290" t="s">
        <v>2522</v>
      </c>
      <c r="F235" s="291" t="s">
        <v>2523</v>
      </c>
      <c r="G235" s="292" t="s">
        <v>342</v>
      </c>
      <c r="H235" s="293">
        <v>177.625</v>
      </c>
      <c r="I235" s="294"/>
      <c r="J235" s="295">
        <f>ROUND(I235*H235,2)</f>
        <v>0</v>
      </c>
      <c r="K235" s="291" t="s">
        <v>1379</v>
      </c>
      <c r="L235" s="296"/>
      <c r="M235" s="297" t="s">
        <v>1</v>
      </c>
      <c r="N235" s="298" t="s">
        <v>44</v>
      </c>
      <c r="O235" s="92"/>
      <c r="P235" s="236">
        <f>O235*H235</f>
        <v>0</v>
      </c>
      <c r="Q235" s="236">
        <v>0.01269</v>
      </c>
      <c r="R235" s="236">
        <f>Q235*H235</f>
        <v>2.2540612499999999</v>
      </c>
      <c r="S235" s="236">
        <v>0</v>
      </c>
      <c r="T235" s="237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8" t="s">
        <v>213</v>
      </c>
      <c r="AT235" s="238" t="s">
        <v>412</v>
      </c>
      <c r="AU235" s="238" t="s">
        <v>88</v>
      </c>
      <c r="AY235" s="18" t="s">
        <v>184</v>
      </c>
      <c r="BE235" s="239">
        <f>IF(N235="základní",J235,0)</f>
        <v>0</v>
      </c>
      <c r="BF235" s="239">
        <f>IF(N235="snížená",J235,0)</f>
        <v>0</v>
      </c>
      <c r="BG235" s="239">
        <f>IF(N235="zákl. přenesená",J235,0)</f>
        <v>0</v>
      </c>
      <c r="BH235" s="239">
        <f>IF(N235="sníž. přenesená",J235,0)</f>
        <v>0</v>
      </c>
      <c r="BI235" s="239">
        <f>IF(N235="nulová",J235,0)</f>
        <v>0</v>
      </c>
      <c r="BJ235" s="18" t="s">
        <v>86</v>
      </c>
      <c r="BK235" s="239">
        <f>ROUND(I235*H235,2)</f>
        <v>0</v>
      </c>
      <c r="BL235" s="18" t="s">
        <v>191</v>
      </c>
      <c r="BM235" s="238" t="s">
        <v>2524</v>
      </c>
    </row>
    <row r="236" s="13" customFormat="1">
      <c r="A236" s="13"/>
      <c r="B236" s="245"/>
      <c r="C236" s="246"/>
      <c r="D236" s="247" t="s">
        <v>194</v>
      </c>
      <c r="E236" s="246"/>
      <c r="F236" s="249" t="s">
        <v>2525</v>
      </c>
      <c r="G236" s="246"/>
      <c r="H236" s="250">
        <v>177.625</v>
      </c>
      <c r="I236" s="251"/>
      <c r="J236" s="246"/>
      <c r="K236" s="246"/>
      <c r="L236" s="252"/>
      <c r="M236" s="253"/>
      <c r="N236" s="254"/>
      <c r="O236" s="254"/>
      <c r="P236" s="254"/>
      <c r="Q236" s="254"/>
      <c r="R236" s="254"/>
      <c r="S236" s="254"/>
      <c r="T236" s="255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6" t="s">
        <v>194</v>
      </c>
      <c r="AU236" s="256" t="s">
        <v>88</v>
      </c>
      <c r="AV236" s="13" t="s">
        <v>88</v>
      </c>
      <c r="AW236" s="13" t="s">
        <v>4</v>
      </c>
      <c r="AX236" s="13" t="s">
        <v>86</v>
      </c>
      <c r="AY236" s="256" t="s">
        <v>184</v>
      </c>
    </row>
    <row r="237" s="2" customFormat="1" ht="24.15" customHeight="1">
      <c r="A237" s="39"/>
      <c r="B237" s="40"/>
      <c r="C237" s="227" t="s">
        <v>377</v>
      </c>
      <c r="D237" s="227" t="s">
        <v>186</v>
      </c>
      <c r="E237" s="228" t="s">
        <v>2526</v>
      </c>
      <c r="F237" s="229" t="s">
        <v>2527</v>
      </c>
      <c r="G237" s="230" t="s">
        <v>327</v>
      </c>
      <c r="H237" s="231">
        <v>1</v>
      </c>
      <c r="I237" s="232"/>
      <c r="J237" s="233">
        <f>ROUND(I237*H237,2)</f>
        <v>0</v>
      </c>
      <c r="K237" s="229" t="s">
        <v>1379</v>
      </c>
      <c r="L237" s="45"/>
      <c r="M237" s="234" t="s">
        <v>1</v>
      </c>
      <c r="N237" s="235" t="s">
        <v>44</v>
      </c>
      <c r="O237" s="92"/>
      <c r="P237" s="236">
        <f>O237*H237</f>
        <v>0</v>
      </c>
      <c r="Q237" s="236">
        <v>0</v>
      </c>
      <c r="R237" s="236">
        <f>Q237*H237</f>
        <v>0</v>
      </c>
      <c r="S237" s="236">
        <v>0</v>
      </c>
      <c r="T237" s="237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8" t="s">
        <v>191</v>
      </c>
      <c r="AT237" s="238" t="s">
        <v>186</v>
      </c>
      <c r="AU237" s="238" t="s">
        <v>88</v>
      </c>
      <c r="AY237" s="18" t="s">
        <v>184</v>
      </c>
      <c r="BE237" s="239">
        <f>IF(N237="základní",J237,0)</f>
        <v>0</v>
      </c>
      <c r="BF237" s="239">
        <f>IF(N237="snížená",J237,0)</f>
        <v>0</v>
      </c>
      <c r="BG237" s="239">
        <f>IF(N237="zákl. přenesená",J237,0)</f>
        <v>0</v>
      </c>
      <c r="BH237" s="239">
        <f>IF(N237="sníž. přenesená",J237,0)</f>
        <v>0</v>
      </c>
      <c r="BI237" s="239">
        <f>IF(N237="nulová",J237,0)</f>
        <v>0</v>
      </c>
      <c r="BJ237" s="18" t="s">
        <v>86</v>
      </c>
      <c r="BK237" s="239">
        <f>ROUND(I237*H237,2)</f>
        <v>0</v>
      </c>
      <c r="BL237" s="18" t="s">
        <v>191</v>
      </c>
      <c r="BM237" s="238" t="s">
        <v>2528</v>
      </c>
    </row>
    <row r="238" s="2" customFormat="1">
      <c r="A238" s="39"/>
      <c r="B238" s="40"/>
      <c r="C238" s="41"/>
      <c r="D238" s="240" t="s">
        <v>192</v>
      </c>
      <c r="E238" s="41"/>
      <c r="F238" s="241" t="s">
        <v>2529</v>
      </c>
      <c r="G238" s="41"/>
      <c r="H238" s="41"/>
      <c r="I238" s="242"/>
      <c r="J238" s="41"/>
      <c r="K238" s="41"/>
      <c r="L238" s="45"/>
      <c r="M238" s="243"/>
      <c r="N238" s="244"/>
      <c r="O238" s="92"/>
      <c r="P238" s="92"/>
      <c r="Q238" s="92"/>
      <c r="R238" s="92"/>
      <c r="S238" s="92"/>
      <c r="T238" s="93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192</v>
      </c>
      <c r="AU238" s="18" t="s">
        <v>88</v>
      </c>
    </row>
    <row r="239" s="13" customFormat="1">
      <c r="A239" s="13"/>
      <c r="B239" s="245"/>
      <c r="C239" s="246"/>
      <c r="D239" s="247" t="s">
        <v>194</v>
      </c>
      <c r="E239" s="248" t="s">
        <v>1</v>
      </c>
      <c r="F239" s="249" t="s">
        <v>86</v>
      </c>
      <c r="G239" s="246"/>
      <c r="H239" s="250">
        <v>1</v>
      </c>
      <c r="I239" s="251"/>
      <c r="J239" s="246"/>
      <c r="K239" s="246"/>
      <c r="L239" s="252"/>
      <c r="M239" s="253"/>
      <c r="N239" s="254"/>
      <c r="O239" s="254"/>
      <c r="P239" s="254"/>
      <c r="Q239" s="254"/>
      <c r="R239" s="254"/>
      <c r="S239" s="254"/>
      <c r="T239" s="255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6" t="s">
        <v>194</v>
      </c>
      <c r="AU239" s="256" t="s">
        <v>88</v>
      </c>
      <c r="AV239" s="13" t="s">
        <v>88</v>
      </c>
      <c r="AW239" s="13" t="s">
        <v>35</v>
      </c>
      <c r="AX239" s="13" t="s">
        <v>86</v>
      </c>
      <c r="AY239" s="256" t="s">
        <v>184</v>
      </c>
    </row>
    <row r="240" s="2" customFormat="1" ht="16.5" customHeight="1">
      <c r="A240" s="39"/>
      <c r="B240" s="40"/>
      <c r="C240" s="289" t="s">
        <v>293</v>
      </c>
      <c r="D240" s="289" t="s">
        <v>412</v>
      </c>
      <c r="E240" s="290" t="s">
        <v>2530</v>
      </c>
      <c r="F240" s="291" t="s">
        <v>2531</v>
      </c>
      <c r="G240" s="292" t="s">
        <v>327</v>
      </c>
      <c r="H240" s="293">
        <v>1</v>
      </c>
      <c r="I240" s="294"/>
      <c r="J240" s="295">
        <f>ROUND(I240*H240,2)</f>
        <v>0</v>
      </c>
      <c r="K240" s="291" t="s">
        <v>1379</v>
      </c>
      <c r="L240" s="296"/>
      <c r="M240" s="297" t="s">
        <v>1</v>
      </c>
      <c r="N240" s="298" t="s">
        <v>44</v>
      </c>
      <c r="O240" s="92"/>
      <c r="P240" s="236">
        <f>O240*H240</f>
        <v>0</v>
      </c>
      <c r="Q240" s="236">
        <v>0.0050000000000000001</v>
      </c>
      <c r="R240" s="236">
        <f>Q240*H240</f>
        <v>0.0050000000000000001</v>
      </c>
      <c r="S240" s="236">
        <v>0</v>
      </c>
      <c r="T240" s="237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8" t="s">
        <v>213</v>
      </c>
      <c r="AT240" s="238" t="s">
        <v>412</v>
      </c>
      <c r="AU240" s="238" t="s">
        <v>88</v>
      </c>
      <c r="AY240" s="18" t="s">
        <v>184</v>
      </c>
      <c r="BE240" s="239">
        <f>IF(N240="základní",J240,0)</f>
        <v>0</v>
      </c>
      <c r="BF240" s="239">
        <f>IF(N240="snížená",J240,0)</f>
        <v>0</v>
      </c>
      <c r="BG240" s="239">
        <f>IF(N240="zákl. přenesená",J240,0)</f>
        <v>0</v>
      </c>
      <c r="BH240" s="239">
        <f>IF(N240="sníž. přenesená",J240,0)</f>
        <v>0</v>
      </c>
      <c r="BI240" s="239">
        <f>IF(N240="nulová",J240,0)</f>
        <v>0</v>
      </c>
      <c r="BJ240" s="18" t="s">
        <v>86</v>
      </c>
      <c r="BK240" s="239">
        <f>ROUND(I240*H240,2)</f>
        <v>0</v>
      </c>
      <c r="BL240" s="18" t="s">
        <v>191</v>
      </c>
      <c r="BM240" s="238" t="s">
        <v>2532</v>
      </c>
    </row>
    <row r="241" s="2" customFormat="1" ht="16.5" customHeight="1">
      <c r="A241" s="39"/>
      <c r="B241" s="40"/>
      <c r="C241" s="289" t="s">
        <v>386</v>
      </c>
      <c r="D241" s="289" t="s">
        <v>412</v>
      </c>
      <c r="E241" s="290" t="s">
        <v>2533</v>
      </c>
      <c r="F241" s="291" t="s">
        <v>2534</v>
      </c>
      <c r="G241" s="292" t="s">
        <v>327</v>
      </c>
      <c r="H241" s="293">
        <v>7</v>
      </c>
      <c r="I241" s="294"/>
      <c r="J241" s="295">
        <f>ROUND(I241*H241,2)</f>
        <v>0</v>
      </c>
      <c r="K241" s="291" t="s">
        <v>1379</v>
      </c>
      <c r="L241" s="296"/>
      <c r="M241" s="297" t="s">
        <v>1</v>
      </c>
      <c r="N241" s="298" t="s">
        <v>44</v>
      </c>
      <c r="O241" s="92"/>
      <c r="P241" s="236">
        <f>O241*H241</f>
        <v>0</v>
      </c>
      <c r="Q241" s="236">
        <v>0.00148</v>
      </c>
      <c r="R241" s="236">
        <f>Q241*H241</f>
        <v>0.010359999999999999</v>
      </c>
      <c r="S241" s="236">
        <v>0</v>
      </c>
      <c r="T241" s="237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8" t="s">
        <v>213</v>
      </c>
      <c r="AT241" s="238" t="s">
        <v>412</v>
      </c>
      <c r="AU241" s="238" t="s">
        <v>88</v>
      </c>
      <c r="AY241" s="18" t="s">
        <v>184</v>
      </c>
      <c r="BE241" s="239">
        <f>IF(N241="základní",J241,0)</f>
        <v>0</v>
      </c>
      <c r="BF241" s="239">
        <f>IF(N241="snížená",J241,0)</f>
        <v>0</v>
      </c>
      <c r="BG241" s="239">
        <f>IF(N241="zákl. přenesená",J241,0)</f>
        <v>0</v>
      </c>
      <c r="BH241" s="239">
        <f>IF(N241="sníž. přenesená",J241,0)</f>
        <v>0</v>
      </c>
      <c r="BI241" s="239">
        <f>IF(N241="nulová",J241,0)</f>
        <v>0</v>
      </c>
      <c r="BJ241" s="18" t="s">
        <v>86</v>
      </c>
      <c r="BK241" s="239">
        <f>ROUND(I241*H241,2)</f>
        <v>0</v>
      </c>
      <c r="BL241" s="18" t="s">
        <v>191</v>
      </c>
      <c r="BM241" s="238" t="s">
        <v>2535</v>
      </c>
    </row>
    <row r="242" s="2" customFormat="1" ht="24.15" customHeight="1">
      <c r="A242" s="39"/>
      <c r="B242" s="40"/>
      <c r="C242" s="227" t="s">
        <v>299</v>
      </c>
      <c r="D242" s="227" t="s">
        <v>186</v>
      </c>
      <c r="E242" s="228" t="s">
        <v>2536</v>
      </c>
      <c r="F242" s="229" t="s">
        <v>2537</v>
      </c>
      <c r="G242" s="230" t="s">
        <v>327</v>
      </c>
      <c r="H242" s="231">
        <v>6</v>
      </c>
      <c r="I242" s="232"/>
      <c r="J242" s="233">
        <f>ROUND(I242*H242,2)</f>
        <v>0</v>
      </c>
      <c r="K242" s="229" t="s">
        <v>1379</v>
      </c>
      <c r="L242" s="45"/>
      <c r="M242" s="234" t="s">
        <v>1</v>
      </c>
      <c r="N242" s="235" t="s">
        <v>44</v>
      </c>
      <c r="O242" s="92"/>
      <c r="P242" s="236">
        <f>O242*H242</f>
        <v>0</v>
      </c>
      <c r="Q242" s="236">
        <v>0</v>
      </c>
      <c r="R242" s="236">
        <f>Q242*H242</f>
        <v>0</v>
      </c>
      <c r="S242" s="236">
        <v>0</v>
      </c>
      <c r="T242" s="237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8" t="s">
        <v>191</v>
      </c>
      <c r="AT242" s="238" t="s">
        <v>186</v>
      </c>
      <c r="AU242" s="238" t="s">
        <v>88</v>
      </c>
      <c r="AY242" s="18" t="s">
        <v>184</v>
      </c>
      <c r="BE242" s="239">
        <f>IF(N242="základní",J242,0)</f>
        <v>0</v>
      </c>
      <c r="BF242" s="239">
        <f>IF(N242="snížená",J242,0)</f>
        <v>0</v>
      </c>
      <c r="BG242" s="239">
        <f>IF(N242="zákl. přenesená",J242,0)</f>
        <v>0</v>
      </c>
      <c r="BH242" s="239">
        <f>IF(N242="sníž. přenesená",J242,0)</f>
        <v>0</v>
      </c>
      <c r="BI242" s="239">
        <f>IF(N242="nulová",J242,0)</f>
        <v>0</v>
      </c>
      <c r="BJ242" s="18" t="s">
        <v>86</v>
      </c>
      <c r="BK242" s="239">
        <f>ROUND(I242*H242,2)</f>
        <v>0</v>
      </c>
      <c r="BL242" s="18" t="s">
        <v>191</v>
      </c>
      <c r="BM242" s="238" t="s">
        <v>2538</v>
      </c>
    </row>
    <row r="243" s="2" customFormat="1">
      <c r="A243" s="39"/>
      <c r="B243" s="40"/>
      <c r="C243" s="41"/>
      <c r="D243" s="240" t="s">
        <v>192</v>
      </c>
      <c r="E243" s="41"/>
      <c r="F243" s="241" t="s">
        <v>2539</v>
      </c>
      <c r="G243" s="41"/>
      <c r="H243" s="41"/>
      <c r="I243" s="242"/>
      <c r="J243" s="41"/>
      <c r="K243" s="41"/>
      <c r="L243" s="45"/>
      <c r="M243" s="243"/>
      <c r="N243" s="244"/>
      <c r="O243" s="92"/>
      <c r="P243" s="92"/>
      <c r="Q243" s="92"/>
      <c r="R243" s="92"/>
      <c r="S243" s="92"/>
      <c r="T243" s="93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192</v>
      </c>
      <c r="AU243" s="18" t="s">
        <v>88</v>
      </c>
    </row>
    <row r="244" s="2" customFormat="1" ht="16.5" customHeight="1">
      <c r="A244" s="39"/>
      <c r="B244" s="40"/>
      <c r="C244" s="289" t="s">
        <v>396</v>
      </c>
      <c r="D244" s="289" t="s">
        <v>412</v>
      </c>
      <c r="E244" s="290" t="s">
        <v>2540</v>
      </c>
      <c r="F244" s="291" t="s">
        <v>2541</v>
      </c>
      <c r="G244" s="292" t="s">
        <v>327</v>
      </c>
      <c r="H244" s="293">
        <v>6</v>
      </c>
      <c r="I244" s="294"/>
      <c r="J244" s="295">
        <f>ROUND(I244*H244,2)</f>
        <v>0</v>
      </c>
      <c r="K244" s="291" t="s">
        <v>1379</v>
      </c>
      <c r="L244" s="296"/>
      <c r="M244" s="297" t="s">
        <v>1</v>
      </c>
      <c r="N244" s="298" t="s">
        <v>44</v>
      </c>
      <c r="O244" s="92"/>
      <c r="P244" s="236">
        <f>O244*H244</f>
        <v>0</v>
      </c>
      <c r="Q244" s="236">
        <v>0.0088000000000000005</v>
      </c>
      <c r="R244" s="236">
        <f>Q244*H244</f>
        <v>0.0528</v>
      </c>
      <c r="S244" s="236">
        <v>0</v>
      </c>
      <c r="T244" s="237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38" t="s">
        <v>213</v>
      </c>
      <c r="AT244" s="238" t="s">
        <v>412</v>
      </c>
      <c r="AU244" s="238" t="s">
        <v>88</v>
      </c>
      <c r="AY244" s="18" t="s">
        <v>184</v>
      </c>
      <c r="BE244" s="239">
        <f>IF(N244="základní",J244,0)</f>
        <v>0</v>
      </c>
      <c r="BF244" s="239">
        <f>IF(N244="snížená",J244,0)</f>
        <v>0</v>
      </c>
      <c r="BG244" s="239">
        <f>IF(N244="zákl. přenesená",J244,0)</f>
        <v>0</v>
      </c>
      <c r="BH244" s="239">
        <f>IF(N244="sníž. přenesená",J244,0)</f>
        <v>0</v>
      </c>
      <c r="BI244" s="239">
        <f>IF(N244="nulová",J244,0)</f>
        <v>0</v>
      </c>
      <c r="BJ244" s="18" t="s">
        <v>86</v>
      </c>
      <c r="BK244" s="239">
        <f>ROUND(I244*H244,2)</f>
        <v>0</v>
      </c>
      <c r="BL244" s="18" t="s">
        <v>191</v>
      </c>
      <c r="BM244" s="238" t="s">
        <v>2542</v>
      </c>
    </row>
    <row r="245" s="2" customFormat="1" ht="16.5" customHeight="1">
      <c r="A245" s="39"/>
      <c r="B245" s="40"/>
      <c r="C245" s="227" t="s">
        <v>306</v>
      </c>
      <c r="D245" s="227" t="s">
        <v>186</v>
      </c>
      <c r="E245" s="228" t="s">
        <v>2543</v>
      </c>
      <c r="F245" s="229" t="s">
        <v>2544</v>
      </c>
      <c r="G245" s="230" t="s">
        <v>327</v>
      </c>
      <c r="H245" s="231">
        <v>4</v>
      </c>
      <c r="I245" s="232"/>
      <c r="J245" s="233">
        <f>ROUND(I245*H245,2)</f>
        <v>0</v>
      </c>
      <c r="K245" s="229" t="s">
        <v>1379</v>
      </c>
      <c r="L245" s="45"/>
      <c r="M245" s="234" t="s">
        <v>1</v>
      </c>
      <c r="N245" s="235" t="s">
        <v>44</v>
      </c>
      <c r="O245" s="92"/>
      <c r="P245" s="236">
        <f>O245*H245</f>
        <v>0</v>
      </c>
      <c r="Q245" s="236">
        <v>0.45937</v>
      </c>
      <c r="R245" s="236">
        <f>Q245*H245</f>
        <v>1.83748</v>
      </c>
      <c r="S245" s="236">
        <v>0</v>
      </c>
      <c r="T245" s="237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8" t="s">
        <v>191</v>
      </c>
      <c r="AT245" s="238" t="s">
        <v>186</v>
      </c>
      <c r="AU245" s="238" t="s">
        <v>88</v>
      </c>
      <c r="AY245" s="18" t="s">
        <v>184</v>
      </c>
      <c r="BE245" s="239">
        <f>IF(N245="základní",J245,0)</f>
        <v>0</v>
      </c>
      <c r="BF245" s="239">
        <f>IF(N245="snížená",J245,0)</f>
        <v>0</v>
      </c>
      <c r="BG245" s="239">
        <f>IF(N245="zákl. přenesená",J245,0)</f>
        <v>0</v>
      </c>
      <c r="BH245" s="239">
        <f>IF(N245="sníž. přenesená",J245,0)</f>
        <v>0</v>
      </c>
      <c r="BI245" s="239">
        <f>IF(N245="nulová",J245,0)</f>
        <v>0</v>
      </c>
      <c r="BJ245" s="18" t="s">
        <v>86</v>
      </c>
      <c r="BK245" s="239">
        <f>ROUND(I245*H245,2)</f>
        <v>0</v>
      </c>
      <c r="BL245" s="18" t="s">
        <v>191</v>
      </c>
      <c r="BM245" s="238" t="s">
        <v>2545</v>
      </c>
    </row>
    <row r="246" s="2" customFormat="1">
      <c r="A246" s="39"/>
      <c r="B246" s="40"/>
      <c r="C246" s="41"/>
      <c r="D246" s="240" t="s">
        <v>192</v>
      </c>
      <c r="E246" s="41"/>
      <c r="F246" s="241" t="s">
        <v>2546</v>
      </c>
      <c r="G246" s="41"/>
      <c r="H246" s="41"/>
      <c r="I246" s="242"/>
      <c r="J246" s="41"/>
      <c r="K246" s="41"/>
      <c r="L246" s="45"/>
      <c r="M246" s="243"/>
      <c r="N246" s="244"/>
      <c r="O246" s="92"/>
      <c r="P246" s="92"/>
      <c r="Q246" s="92"/>
      <c r="R246" s="92"/>
      <c r="S246" s="92"/>
      <c r="T246" s="93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192</v>
      </c>
      <c r="AU246" s="18" t="s">
        <v>88</v>
      </c>
    </row>
    <row r="247" s="13" customFormat="1">
      <c r="A247" s="13"/>
      <c r="B247" s="245"/>
      <c r="C247" s="246"/>
      <c r="D247" s="247" t="s">
        <v>194</v>
      </c>
      <c r="E247" s="248" t="s">
        <v>1</v>
      </c>
      <c r="F247" s="249" t="s">
        <v>2547</v>
      </c>
      <c r="G247" s="246"/>
      <c r="H247" s="250">
        <v>4</v>
      </c>
      <c r="I247" s="251"/>
      <c r="J247" s="246"/>
      <c r="K247" s="246"/>
      <c r="L247" s="252"/>
      <c r="M247" s="253"/>
      <c r="N247" s="254"/>
      <c r="O247" s="254"/>
      <c r="P247" s="254"/>
      <c r="Q247" s="254"/>
      <c r="R247" s="254"/>
      <c r="S247" s="254"/>
      <c r="T247" s="255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6" t="s">
        <v>194</v>
      </c>
      <c r="AU247" s="256" t="s">
        <v>88</v>
      </c>
      <c r="AV247" s="13" t="s">
        <v>88</v>
      </c>
      <c r="AW247" s="13" t="s">
        <v>35</v>
      </c>
      <c r="AX247" s="13" t="s">
        <v>86</v>
      </c>
      <c r="AY247" s="256" t="s">
        <v>184</v>
      </c>
    </row>
    <row r="248" s="2" customFormat="1" ht="16.5" customHeight="1">
      <c r="A248" s="39"/>
      <c r="B248" s="40"/>
      <c r="C248" s="227" t="s">
        <v>411</v>
      </c>
      <c r="D248" s="227" t="s">
        <v>186</v>
      </c>
      <c r="E248" s="228" t="s">
        <v>2548</v>
      </c>
      <c r="F248" s="229" t="s">
        <v>2549</v>
      </c>
      <c r="G248" s="230" t="s">
        <v>342</v>
      </c>
      <c r="H248" s="231">
        <v>206</v>
      </c>
      <c r="I248" s="232"/>
      <c r="J248" s="233">
        <f>ROUND(I248*H248,2)</f>
        <v>0</v>
      </c>
      <c r="K248" s="229" t="s">
        <v>1379</v>
      </c>
      <c r="L248" s="45"/>
      <c r="M248" s="234" t="s">
        <v>1</v>
      </c>
      <c r="N248" s="235" t="s">
        <v>44</v>
      </c>
      <c r="O248" s="92"/>
      <c r="P248" s="236">
        <f>O248*H248</f>
        <v>0</v>
      </c>
      <c r="Q248" s="236">
        <v>0</v>
      </c>
      <c r="R248" s="236">
        <f>Q248*H248</f>
        <v>0</v>
      </c>
      <c r="S248" s="236">
        <v>0</v>
      </c>
      <c r="T248" s="237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8" t="s">
        <v>191</v>
      </c>
      <c r="AT248" s="238" t="s">
        <v>186</v>
      </c>
      <c r="AU248" s="238" t="s">
        <v>88</v>
      </c>
      <c r="AY248" s="18" t="s">
        <v>184</v>
      </c>
      <c r="BE248" s="239">
        <f>IF(N248="základní",J248,0)</f>
        <v>0</v>
      </c>
      <c r="BF248" s="239">
        <f>IF(N248="snížená",J248,0)</f>
        <v>0</v>
      </c>
      <c r="BG248" s="239">
        <f>IF(N248="zákl. přenesená",J248,0)</f>
        <v>0</v>
      </c>
      <c r="BH248" s="239">
        <f>IF(N248="sníž. přenesená",J248,0)</f>
        <v>0</v>
      </c>
      <c r="BI248" s="239">
        <f>IF(N248="nulová",J248,0)</f>
        <v>0</v>
      </c>
      <c r="BJ248" s="18" t="s">
        <v>86</v>
      </c>
      <c r="BK248" s="239">
        <f>ROUND(I248*H248,2)</f>
        <v>0</v>
      </c>
      <c r="BL248" s="18" t="s">
        <v>191</v>
      </c>
      <c r="BM248" s="238" t="s">
        <v>2550</v>
      </c>
    </row>
    <row r="249" s="2" customFormat="1">
      <c r="A249" s="39"/>
      <c r="B249" s="40"/>
      <c r="C249" s="41"/>
      <c r="D249" s="240" t="s">
        <v>192</v>
      </c>
      <c r="E249" s="41"/>
      <c r="F249" s="241" t="s">
        <v>2551</v>
      </c>
      <c r="G249" s="41"/>
      <c r="H249" s="41"/>
      <c r="I249" s="242"/>
      <c r="J249" s="41"/>
      <c r="K249" s="41"/>
      <c r="L249" s="45"/>
      <c r="M249" s="243"/>
      <c r="N249" s="244"/>
      <c r="O249" s="92"/>
      <c r="P249" s="92"/>
      <c r="Q249" s="92"/>
      <c r="R249" s="92"/>
      <c r="S249" s="92"/>
      <c r="T249" s="93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192</v>
      </c>
      <c r="AU249" s="18" t="s">
        <v>88</v>
      </c>
    </row>
    <row r="250" s="13" customFormat="1">
      <c r="A250" s="13"/>
      <c r="B250" s="245"/>
      <c r="C250" s="246"/>
      <c r="D250" s="247" t="s">
        <v>194</v>
      </c>
      <c r="E250" s="248" t="s">
        <v>1</v>
      </c>
      <c r="F250" s="249" t="s">
        <v>2483</v>
      </c>
      <c r="G250" s="246"/>
      <c r="H250" s="250">
        <v>206</v>
      </c>
      <c r="I250" s="251"/>
      <c r="J250" s="246"/>
      <c r="K250" s="246"/>
      <c r="L250" s="252"/>
      <c r="M250" s="253"/>
      <c r="N250" s="254"/>
      <c r="O250" s="254"/>
      <c r="P250" s="254"/>
      <c r="Q250" s="254"/>
      <c r="R250" s="254"/>
      <c r="S250" s="254"/>
      <c r="T250" s="255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6" t="s">
        <v>194</v>
      </c>
      <c r="AU250" s="256" t="s">
        <v>88</v>
      </c>
      <c r="AV250" s="13" t="s">
        <v>88</v>
      </c>
      <c r="AW250" s="13" t="s">
        <v>35</v>
      </c>
      <c r="AX250" s="13" t="s">
        <v>86</v>
      </c>
      <c r="AY250" s="256" t="s">
        <v>184</v>
      </c>
    </row>
    <row r="251" s="2" customFormat="1" ht="24.15" customHeight="1">
      <c r="A251" s="39"/>
      <c r="B251" s="40"/>
      <c r="C251" s="227" t="s">
        <v>314</v>
      </c>
      <c r="D251" s="227" t="s">
        <v>186</v>
      </c>
      <c r="E251" s="228" t="s">
        <v>2552</v>
      </c>
      <c r="F251" s="229" t="s">
        <v>2553</v>
      </c>
      <c r="G251" s="230" t="s">
        <v>327</v>
      </c>
      <c r="H251" s="231">
        <v>13</v>
      </c>
      <c r="I251" s="232"/>
      <c r="J251" s="233">
        <f>ROUND(I251*H251,2)</f>
        <v>0</v>
      </c>
      <c r="K251" s="229" t="s">
        <v>1379</v>
      </c>
      <c r="L251" s="45"/>
      <c r="M251" s="234" t="s">
        <v>1</v>
      </c>
      <c r="N251" s="235" t="s">
        <v>44</v>
      </c>
      <c r="O251" s="92"/>
      <c r="P251" s="236">
        <f>O251*H251</f>
        <v>0</v>
      </c>
      <c r="Q251" s="236">
        <v>2.1167600000000002</v>
      </c>
      <c r="R251" s="236">
        <f>Q251*H251</f>
        <v>27.517880000000002</v>
      </c>
      <c r="S251" s="236">
        <v>0</v>
      </c>
      <c r="T251" s="237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8" t="s">
        <v>191</v>
      </c>
      <c r="AT251" s="238" t="s">
        <v>186</v>
      </c>
      <c r="AU251" s="238" t="s">
        <v>88</v>
      </c>
      <c r="AY251" s="18" t="s">
        <v>184</v>
      </c>
      <c r="BE251" s="239">
        <f>IF(N251="základní",J251,0)</f>
        <v>0</v>
      </c>
      <c r="BF251" s="239">
        <f>IF(N251="snížená",J251,0)</f>
        <v>0</v>
      </c>
      <c r="BG251" s="239">
        <f>IF(N251="zákl. přenesená",J251,0)</f>
        <v>0</v>
      </c>
      <c r="BH251" s="239">
        <f>IF(N251="sníž. přenesená",J251,0)</f>
        <v>0</v>
      </c>
      <c r="BI251" s="239">
        <f>IF(N251="nulová",J251,0)</f>
        <v>0</v>
      </c>
      <c r="BJ251" s="18" t="s">
        <v>86</v>
      </c>
      <c r="BK251" s="239">
        <f>ROUND(I251*H251,2)</f>
        <v>0</v>
      </c>
      <c r="BL251" s="18" t="s">
        <v>191</v>
      </c>
      <c r="BM251" s="238" t="s">
        <v>2554</v>
      </c>
    </row>
    <row r="252" s="2" customFormat="1">
      <c r="A252" s="39"/>
      <c r="B252" s="40"/>
      <c r="C252" s="41"/>
      <c r="D252" s="240" t="s">
        <v>192</v>
      </c>
      <c r="E252" s="41"/>
      <c r="F252" s="241" t="s">
        <v>2555</v>
      </c>
      <c r="G252" s="41"/>
      <c r="H252" s="41"/>
      <c r="I252" s="242"/>
      <c r="J252" s="41"/>
      <c r="K252" s="41"/>
      <c r="L252" s="45"/>
      <c r="M252" s="243"/>
      <c r="N252" s="244"/>
      <c r="O252" s="92"/>
      <c r="P252" s="92"/>
      <c r="Q252" s="92"/>
      <c r="R252" s="92"/>
      <c r="S252" s="92"/>
      <c r="T252" s="93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192</v>
      </c>
      <c r="AU252" s="18" t="s">
        <v>88</v>
      </c>
    </row>
    <row r="253" s="2" customFormat="1" ht="16.5" customHeight="1">
      <c r="A253" s="39"/>
      <c r="B253" s="40"/>
      <c r="C253" s="289" t="s">
        <v>427</v>
      </c>
      <c r="D253" s="289" t="s">
        <v>412</v>
      </c>
      <c r="E253" s="290" t="s">
        <v>2556</v>
      </c>
      <c r="F253" s="291" t="s">
        <v>2557</v>
      </c>
      <c r="G253" s="292" t="s">
        <v>327</v>
      </c>
      <c r="H253" s="293">
        <v>13</v>
      </c>
      <c r="I253" s="294"/>
      <c r="J253" s="295">
        <f>ROUND(I253*H253,2)</f>
        <v>0</v>
      </c>
      <c r="K253" s="291" t="s">
        <v>1379</v>
      </c>
      <c r="L253" s="296"/>
      <c r="M253" s="297" t="s">
        <v>1</v>
      </c>
      <c r="N253" s="298" t="s">
        <v>44</v>
      </c>
      <c r="O253" s="92"/>
      <c r="P253" s="236">
        <f>O253*H253</f>
        <v>0</v>
      </c>
      <c r="Q253" s="236">
        <v>1.29</v>
      </c>
      <c r="R253" s="236">
        <f>Q253*H253</f>
        <v>16.77</v>
      </c>
      <c r="S253" s="236">
        <v>0</v>
      </c>
      <c r="T253" s="237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8" t="s">
        <v>213</v>
      </c>
      <c r="AT253" s="238" t="s">
        <v>412</v>
      </c>
      <c r="AU253" s="238" t="s">
        <v>88</v>
      </c>
      <c r="AY253" s="18" t="s">
        <v>184</v>
      </c>
      <c r="BE253" s="239">
        <f>IF(N253="základní",J253,0)</f>
        <v>0</v>
      </c>
      <c r="BF253" s="239">
        <f>IF(N253="snížená",J253,0)</f>
        <v>0</v>
      </c>
      <c r="BG253" s="239">
        <f>IF(N253="zákl. přenesená",J253,0)</f>
        <v>0</v>
      </c>
      <c r="BH253" s="239">
        <f>IF(N253="sníž. přenesená",J253,0)</f>
        <v>0</v>
      </c>
      <c r="BI253" s="239">
        <f>IF(N253="nulová",J253,0)</f>
        <v>0</v>
      </c>
      <c r="BJ253" s="18" t="s">
        <v>86</v>
      </c>
      <c r="BK253" s="239">
        <f>ROUND(I253*H253,2)</f>
        <v>0</v>
      </c>
      <c r="BL253" s="18" t="s">
        <v>191</v>
      </c>
      <c r="BM253" s="238" t="s">
        <v>2558</v>
      </c>
    </row>
    <row r="254" s="2" customFormat="1" ht="16.5" customHeight="1">
      <c r="A254" s="39"/>
      <c r="B254" s="40"/>
      <c r="C254" s="289" t="s">
        <v>318</v>
      </c>
      <c r="D254" s="289" t="s">
        <v>412</v>
      </c>
      <c r="E254" s="290" t="s">
        <v>2559</v>
      </c>
      <c r="F254" s="291" t="s">
        <v>2560</v>
      </c>
      <c r="G254" s="292" t="s">
        <v>327</v>
      </c>
      <c r="H254" s="293">
        <v>3</v>
      </c>
      <c r="I254" s="294"/>
      <c r="J254" s="295">
        <f>ROUND(I254*H254,2)</f>
        <v>0</v>
      </c>
      <c r="K254" s="291" t="s">
        <v>1379</v>
      </c>
      <c r="L254" s="296"/>
      <c r="M254" s="297" t="s">
        <v>1</v>
      </c>
      <c r="N254" s="298" t="s">
        <v>44</v>
      </c>
      <c r="O254" s="92"/>
      <c r="P254" s="236">
        <f>O254*H254</f>
        <v>0</v>
      </c>
      <c r="Q254" s="236">
        <v>0.26200000000000001</v>
      </c>
      <c r="R254" s="236">
        <f>Q254*H254</f>
        <v>0.78600000000000003</v>
      </c>
      <c r="S254" s="236">
        <v>0</v>
      </c>
      <c r="T254" s="237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8" t="s">
        <v>213</v>
      </c>
      <c r="AT254" s="238" t="s">
        <v>412</v>
      </c>
      <c r="AU254" s="238" t="s">
        <v>88</v>
      </c>
      <c r="AY254" s="18" t="s">
        <v>184</v>
      </c>
      <c r="BE254" s="239">
        <f>IF(N254="základní",J254,0)</f>
        <v>0</v>
      </c>
      <c r="BF254" s="239">
        <f>IF(N254="snížená",J254,0)</f>
        <v>0</v>
      </c>
      <c r="BG254" s="239">
        <f>IF(N254="zákl. přenesená",J254,0)</f>
        <v>0</v>
      </c>
      <c r="BH254" s="239">
        <f>IF(N254="sníž. přenesená",J254,0)</f>
        <v>0</v>
      </c>
      <c r="BI254" s="239">
        <f>IF(N254="nulová",J254,0)</f>
        <v>0</v>
      </c>
      <c r="BJ254" s="18" t="s">
        <v>86</v>
      </c>
      <c r="BK254" s="239">
        <f>ROUND(I254*H254,2)</f>
        <v>0</v>
      </c>
      <c r="BL254" s="18" t="s">
        <v>191</v>
      </c>
      <c r="BM254" s="238" t="s">
        <v>2561</v>
      </c>
    </row>
    <row r="255" s="2" customFormat="1" ht="16.5" customHeight="1">
      <c r="A255" s="39"/>
      <c r="B255" s="40"/>
      <c r="C255" s="289" t="s">
        <v>438</v>
      </c>
      <c r="D255" s="289" t="s">
        <v>412</v>
      </c>
      <c r="E255" s="290" t="s">
        <v>2562</v>
      </c>
      <c r="F255" s="291" t="s">
        <v>2563</v>
      </c>
      <c r="G255" s="292" t="s">
        <v>327</v>
      </c>
      <c r="H255" s="293">
        <v>2</v>
      </c>
      <c r="I255" s="294"/>
      <c r="J255" s="295">
        <f>ROUND(I255*H255,2)</f>
        <v>0</v>
      </c>
      <c r="K255" s="291" t="s">
        <v>1379</v>
      </c>
      <c r="L255" s="296"/>
      <c r="M255" s="297" t="s">
        <v>1</v>
      </c>
      <c r="N255" s="298" t="s">
        <v>44</v>
      </c>
      <c r="O255" s="92"/>
      <c r="P255" s="236">
        <f>O255*H255</f>
        <v>0</v>
      </c>
      <c r="Q255" s="236">
        <v>0.52600000000000002</v>
      </c>
      <c r="R255" s="236">
        <f>Q255*H255</f>
        <v>1.0520000000000001</v>
      </c>
      <c r="S255" s="236">
        <v>0</v>
      </c>
      <c r="T255" s="237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8" t="s">
        <v>213</v>
      </c>
      <c r="AT255" s="238" t="s">
        <v>412</v>
      </c>
      <c r="AU255" s="238" t="s">
        <v>88</v>
      </c>
      <c r="AY255" s="18" t="s">
        <v>184</v>
      </c>
      <c r="BE255" s="239">
        <f>IF(N255="základní",J255,0)</f>
        <v>0</v>
      </c>
      <c r="BF255" s="239">
        <f>IF(N255="snížená",J255,0)</f>
        <v>0</v>
      </c>
      <c r="BG255" s="239">
        <f>IF(N255="zákl. přenesená",J255,0)</f>
        <v>0</v>
      </c>
      <c r="BH255" s="239">
        <f>IF(N255="sníž. přenesená",J255,0)</f>
        <v>0</v>
      </c>
      <c r="BI255" s="239">
        <f>IF(N255="nulová",J255,0)</f>
        <v>0</v>
      </c>
      <c r="BJ255" s="18" t="s">
        <v>86</v>
      </c>
      <c r="BK255" s="239">
        <f>ROUND(I255*H255,2)</f>
        <v>0</v>
      </c>
      <c r="BL255" s="18" t="s">
        <v>191</v>
      </c>
      <c r="BM255" s="238" t="s">
        <v>2564</v>
      </c>
    </row>
    <row r="256" s="2" customFormat="1" ht="16.5" customHeight="1">
      <c r="A256" s="39"/>
      <c r="B256" s="40"/>
      <c r="C256" s="289" t="s">
        <v>322</v>
      </c>
      <c r="D256" s="289" t="s">
        <v>412</v>
      </c>
      <c r="E256" s="290" t="s">
        <v>2565</v>
      </c>
      <c r="F256" s="291" t="s">
        <v>2566</v>
      </c>
      <c r="G256" s="292" t="s">
        <v>327</v>
      </c>
      <c r="H256" s="293">
        <v>11</v>
      </c>
      <c r="I256" s="294"/>
      <c r="J256" s="295">
        <f>ROUND(I256*H256,2)</f>
        <v>0</v>
      </c>
      <c r="K256" s="291" t="s">
        <v>1379</v>
      </c>
      <c r="L256" s="296"/>
      <c r="M256" s="297" t="s">
        <v>1</v>
      </c>
      <c r="N256" s="298" t="s">
        <v>44</v>
      </c>
      <c r="O256" s="92"/>
      <c r="P256" s="236">
        <f>O256*H256</f>
        <v>0</v>
      </c>
      <c r="Q256" s="236">
        <v>0.52100000000000002</v>
      </c>
      <c r="R256" s="236">
        <f>Q256*H256</f>
        <v>5.7309999999999999</v>
      </c>
      <c r="S256" s="236">
        <v>0</v>
      </c>
      <c r="T256" s="237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8" t="s">
        <v>213</v>
      </c>
      <c r="AT256" s="238" t="s">
        <v>412</v>
      </c>
      <c r="AU256" s="238" t="s">
        <v>88</v>
      </c>
      <c r="AY256" s="18" t="s">
        <v>184</v>
      </c>
      <c r="BE256" s="239">
        <f>IF(N256="základní",J256,0)</f>
        <v>0</v>
      </c>
      <c r="BF256" s="239">
        <f>IF(N256="snížená",J256,0)</f>
        <v>0</v>
      </c>
      <c r="BG256" s="239">
        <f>IF(N256="zákl. přenesená",J256,0)</f>
        <v>0</v>
      </c>
      <c r="BH256" s="239">
        <f>IF(N256="sníž. přenesená",J256,0)</f>
        <v>0</v>
      </c>
      <c r="BI256" s="239">
        <f>IF(N256="nulová",J256,0)</f>
        <v>0</v>
      </c>
      <c r="BJ256" s="18" t="s">
        <v>86</v>
      </c>
      <c r="BK256" s="239">
        <f>ROUND(I256*H256,2)</f>
        <v>0</v>
      </c>
      <c r="BL256" s="18" t="s">
        <v>191</v>
      </c>
      <c r="BM256" s="238" t="s">
        <v>2567</v>
      </c>
    </row>
    <row r="257" s="2" customFormat="1" ht="16.5" customHeight="1">
      <c r="A257" s="39"/>
      <c r="B257" s="40"/>
      <c r="C257" s="289" t="s">
        <v>448</v>
      </c>
      <c r="D257" s="289" t="s">
        <v>412</v>
      </c>
      <c r="E257" s="290" t="s">
        <v>2568</v>
      </c>
      <c r="F257" s="291" t="s">
        <v>2569</v>
      </c>
      <c r="G257" s="292" t="s">
        <v>327</v>
      </c>
      <c r="H257" s="293">
        <v>2</v>
      </c>
      <c r="I257" s="294"/>
      <c r="J257" s="295">
        <f>ROUND(I257*H257,2)</f>
        <v>0</v>
      </c>
      <c r="K257" s="291" t="s">
        <v>1379</v>
      </c>
      <c r="L257" s="296"/>
      <c r="M257" s="297" t="s">
        <v>1</v>
      </c>
      <c r="N257" s="298" t="s">
        <v>44</v>
      </c>
      <c r="O257" s="92"/>
      <c r="P257" s="236">
        <f>O257*H257</f>
        <v>0</v>
      </c>
      <c r="Q257" s="236">
        <v>0.58499999999999996</v>
      </c>
      <c r="R257" s="236">
        <f>Q257*H257</f>
        <v>1.1699999999999999</v>
      </c>
      <c r="S257" s="236">
        <v>0</v>
      </c>
      <c r="T257" s="237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8" t="s">
        <v>213</v>
      </c>
      <c r="AT257" s="238" t="s">
        <v>412</v>
      </c>
      <c r="AU257" s="238" t="s">
        <v>88</v>
      </c>
      <c r="AY257" s="18" t="s">
        <v>184</v>
      </c>
      <c r="BE257" s="239">
        <f>IF(N257="základní",J257,0)</f>
        <v>0</v>
      </c>
      <c r="BF257" s="239">
        <f>IF(N257="snížená",J257,0)</f>
        <v>0</v>
      </c>
      <c r="BG257" s="239">
        <f>IF(N257="zákl. přenesená",J257,0)</f>
        <v>0</v>
      </c>
      <c r="BH257" s="239">
        <f>IF(N257="sníž. přenesená",J257,0)</f>
        <v>0</v>
      </c>
      <c r="BI257" s="239">
        <f>IF(N257="nulová",J257,0)</f>
        <v>0</v>
      </c>
      <c r="BJ257" s="18" t="s">
        <v>86</v>
      </c>
      <c r="BK257" s="239">
        <f>ROUND(I257*H257,2)</f>
        <v>0</v>
      </c>
      <c r="BL257" s="18" t="s">
        <v>191</v>
      </c>
      <c r="BM257" s="238" t="s">
        <v>2570</v>
      </c>
    </row>
    <row r="258" s="2" customFormat="1" ht="16.5" customHeight="1">
      <c r="A258" s="39"/>
      <c r="B258" s="40"/>
      <c r="C258" s="289" t="s">
        <v>328</v>
      </c>
      <c r="D258" s="289" t="s">
        <v>412</v>
      </c>
      <c r="E258" s="290" t="s">
        <v>2571</v>
      </c>
      <c r="F258" s="291" t="s">
        <v>2572</v>
      </c>
      <c r="G258" s="292" t="s">
        <v>327</v>
      </c>
      <c r="H258" s="293">
        <v>2</v>
      </c>
      <c r="I258" s="294"/>
      <c r="J258" s="295">
        <f>ROUND(I258*H258,2)</f>
        <v>0</v>
      </c>
      <c r="K258" s="291" t="s">
        <v>1379</v>
      </c>
      <c r="L258" s="296"/>
      <c r="M258" s="297" t="s">
        <v>1</v>
      </c>
      <c r="N258" s="298" t="s">
        <v>44</v>
      </c>
      <c r="O258" s="92"/>
      <c r="P258" s="236">
        <f>O258*H258</f>
        <v>0</v>
      </c>
      <c r="Q258" s="236">
        <v>0.081000000000000003</v>
      </c>
      <c r="R258" s="236">
        <f>Q258*H258</f>
        <v>0.16200000000000001</v>
      </c>
      <c r="S258" s="236">
        <v>0</v>
      </c>
      <c r="T258" s="237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8" t="s">
        <v>213</v>
      </c>
      <c r="AT258" s="238" t="s">
        <v>412</v>
      </c>
      <c r="AU258" s="238" t="s">
        <v>88</v>
      </c>
      <c r="AY258" s="18" t="s">
        <v>184</v>
      </c>
      <c r="BE258" s="239">
        <f>IF(N258="základní",J258,0)</f>
        <v>0</v>
      </c>
      <c r="BF258" s="239">
        <f>IF(N258="snížená",J258,0)</f>
        <v>0</v>
      </c>
      <c r="BG258" s="239">
        <f>IF(N258="zákl. přenesená",J258,0)</f>
        <v>0</v>
      </c>
      <c r="BH258" s="239">
        <f>IF(N258="sníž. přenesená",J258,0)</f>
        <v>0</v>
      </c>
      <c r="BI258" s="239">
        <f>IF(N258="nulová",J258,0)</f>
        <v>0</v>
      </c>
      <c r="BJ258" s="18" t="s">
        <v>86</v>
      </c>
      <c r="BK258" s="239">
        <f>ROUND(I258*H258,2)</f>
        <v>0</v>
      </c>
      <c r="BL258" s="18" t="s">
        <v>191</v>
      </c>
      <c r="BM258" s="238" t="s">
        <v>2573</v>
      </c>
    </row>
    <row r="259" s="2" customFormat="1" ht="16.5" customHeight="1">
      <c r="A259" s="39"/>
      <c r="B259" s="40"/>
      <c r="C259" s="289" t="s">
        <v>458</v>
      </c>
      <c r="D259" s="289" t="s">
        <v>412</v>
      </c>
      <c r="E259" s="290" t="s">
        <v>2574</v>
      </c>
      <c r="F259" s="291" t="s">
        <v>2575</v>
      </c>
      <c r="G259" s="292" t="s">
        <v>327</v>
      </c>
      <c r="H259" s="293">
        <v>9</v>
      </c>
      <c r="I259" s="294"/>
      <c r="J259" s="295">
        <f>ROUND(I259*H259,2)</f>
        <v>0</v>
      </c>
      <c r="K259" s="291" t="s">
        <v>1379</v>
      </c>
      <c r="L259" s="296"/>
      <c r="M259" s="297" t="s">
        <v>1</v>
      </c>
      <c r="N259" s="298" t="s">
        <v>44</v>
      </c>
      <c r="O259" s="92"/>
      <c r="P259" s="236">
        <f>O259*H259</f>
        <v>0</v>
      </c>
      <c r="Q259" s="236">
        <v>0.052999999999999998</v>
      </c>
      <c r="R259" s="236">
        <f>Q259*H259</f>
        <v>0.47699999999999998</v>
      </c>
      <c r="S259" s="236">
        <v>0</v>
      </c>
      <c r="T259" s="237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8" t="s">
        <v>213</v>
      </c>
      <c r="AT259" s="238" t="s">
        <v>412</v>
      </c>
      <c r="AU259" s="238" t="s">
        <v>88</v>
      </c>
      <c r="AY259" s="18" t="s">
        <v>184</v>
      </c>
      <c r="BE259" s="239">
        <f>IF(N259="základní",J259,0)</f>
        <v>0</v>
      </c>
      <c r="BF259" s="239">
        <f>IF(N259="snížená",J259,0)</f>
        <v>0</v>
      </c>
      <c r="BG259" s="239">
        <f>IF(N259="zákl. přenesená",J259,0)</f>
        <v>0</v>
      </c>
      <c r="BH259" s="239">
        <f>IF(N259="sníž. přenesená",J259,0)</f>
        <v>0</v>
      </c>
      <c r="BI259" s="239">
        <f>IF(N259="nulová",J259,0)</f>
        <v>0</v>
      </c>
      <c r="BJ259" s="18" t="s">
        <v>86</v>
      </c>
      <c r="BK259" s="239">
        <f>ROUND(I259*H259,2)</f>
        <v>0</v>
      </c>
      <c r="BL259" s="18" t="s">
        <v>191</v>
      </c>
      <c r="BM259" s="238" t="s">
        <v>2576</v>
      </c>
    </row>
    <row r="260" s="2" customFormat="1" ht="16.5" customHeight="1">
      <c r="A260" s="39"/>
      <c r="B260" s="40"/>
      <c r="C260" s="289" t="s">
        <v>333</v>
      </c>
      <c r="D260" s="289" t="s">
        <v>412</v>
      </c>
      <c r="E260" s="290" t="s">
        <v>2577</v>
      </c>
      <c r="F260" s="291" t="s">
        <v>2578</v>
      </c>
      <c r="G260" s="292" t="s">
        <v>327</v>
      </c>
      <c r="H260" s="293">
        <v>1</v>
      </c>
      <c r="I260" s="294"/>
      <c r="J260" s="295">
        <f>ROUND(I260*H260,2)</f>
        <v>0</v>
      </c>
      <c r="K260" s="291" t="s">
        <v>1379</v>
      </c>
      <c r="L260" s="296"/>
      <c r="M260" s="297" t="s">
        <v>1</v>
      </c>
      <c r="N260" s="298" t="s">
        <v>44</v>
      </c>
      <c r="O260" s="92"/>
      <c r="P260" s="236">
        <f>O260*H260</f>
        <v>0</v>
      </c>
      <c r="Q260" s="236">
        <v>0.041000000000000002</v>
      </c>
      <c r="R260" s="236">
        <f>Q260*H260</f>
        <v>0.041000000000000002</v>
      </c>
      <c r="S260" s="236">
        <v>0</v>
      </c>
      <c r="T260" s="237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8" t="s">
        <v>213</v>
      </c>
      <c r="AT260" s="238" t="s">
        <v>412</v>
      </c>
      <c r="AU260" s="238" t="s">
        <v>88</v>
      </c>
      <c r="AY260" s="18" t="s">
        <v>184</v>
      </c>
      <c r="BE260" s="239">
        <f>IF(N260="základní",J260,0)</f>
        <v>0</v>
      </c>
      <c r="BF260" s="239">
        <f>IF(N260="snížená",J260,0)</f>
        <v>0</v>
      </c>
      <c r="BG260" s="239">
        <f>IF(N260="zákl. přenesená",J260,0)</f>
        <v>0</v>
      </c>
      <c r="BH260" s="239">
        <f>IF(N260="sníž. přenesená",J260,0)</f>
        <v>0</v>
      </c>
      <c r="BI260" s="239">
        <f>IF(N260="nulová",J260,0)</f>
        <v>0</v>
      </c>
      <c r="BJ260" s="18" t="s">
        <v>86</v>
      </c>
      <c r="BK260" s="239">
        <f>ROUND(I260*H260,2)</f>
        <v>0</v>
      </c>
      <c r="BL260" s="18" t="s">
        <v>191</v>
      </c>
      <c r="BM260" s="238" t="s">
        <v>2579</v>
      </c>
    </row>
    <row r="261" s="2" customFormat="1" ht="16.5" customHeight="1">
      <c r="A261" s="39"/>
      <c r="B261" s="40"/>
      <c r="C261" s="289" t="s">
        <v>469</v>
      </c>
      <c r="D261" s="289" t="s">
        <v>412</v>
      </c>
      <c r="E261" s="290" t="s">
        <v>2580</v>
      </c>
      <c r="F261" s="291" t="s">
        <v>2581</v>
      </c>
      <c r="G261" s="292" t="s">
        <v>327</v>
      </c>
      <c r="H261" s="293">
        <v>2</v>
      </c>
      <c r="I261" s="294"/>
      <c r="J261" s="295">
        <f>ROUND(I261*H261,2)</f>
        <v>0</v>
      </c>
      <c r="K261" s="291" t="s">
        <v>1379</v>
      </c>
      <c r="L261" s="296"/>
      <c r="M261" s="297" t="s">
        <v>1</v>
      </c>
      <c r="N261" s="298" t="s">
        <v>44</v>
      </c>
      <c r="O261" s="92"/>
      <c r="P261" s="236">
        <f>O261*H261</f>
        <v>0</v>
      </c>
      <c r="Q261" s="236">
        <v>0.032000000000000001</v>
      </c>
      <c r="R261" s="236">
        <f>Q261*H261</f>
        <v>0.064000000000000001</v>
      </c>
      <c r="S261" s="236">
        <v>0</v>
      </c>
      <c r="T261" s="237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8" t="s">
        <v>213</v>
      </c>
      <c r="AT261" s="238" t="s">
        <v>412</v>
      </c>
      <c r="AU261" s="238" t="s">
        <v>88</v>
      </c>
      <c r="AY261" s="18" t="s">
        <v>184</v>
      </c>
      <c r="BE261" s="239">
        <f>IF(N261="základní",J261,0)</f>
        <v>0</v>
      </c>
      <c r="BF261" s="239">
        <f>IF(N261="snížená",J261,0)</f>
        <v>0</v>
      </c>
      <c r="BG261" s="239">
        <f>IF(N261="zákl. přenesená",J261,0)</f>
        <v>0</v>
      </c>
      <c r="BH261" s="239">
        <f>IF(N261="sníž. přenesená",J261,0)</f>
        <v>0</v>
      </c>
      <c r="BI261" s="239">
        <f>IF(N261="nulová",J261,0)</f>
        <v>0</v>
      </c>
      <c r="BJ261" s="18" t="s">
        <v>86</v>
      </c>
      <c r="BK261" s="239">
        <f>ROUND(I261*H261,2)</f>
        <v>0</v>
      </c>
      <c r="BL261" s="18" t="s">
        <v>191</v>
      </c>
      <c r="BM261" s="238" t="s">
        <v>2582</v>
      </c>
    </row>
    <row r="262" s="2" customFormat="1" ht="16.5" customHeight="1">
      <c r="A262" s="39"/>
      <c r="B262" s="40"/>
      <c r="C262" s="289" t="s">
        <v>337</v>
      </c>
      <c r="D262" s="289" t="s">
        <v>412</v>
      </c>
      <c r="E262" s="290" t="s">
        <v>2583</v>
      </c>
      <c r="F262" s="291" t="s">
        <v>2584</v>
      </c>
      <c r="G262" s="292" t="s">
        <v>327</v>
      </c>
      <c r="H262" s="293">
        <v>25</v>
      </c>
      <c r="I262" s="294"/>
      <c r="J262" s="295">
        <f>ROUND(I262*H262,2)</f>
        <v>0</v>
      </c>
      <c r="K262" s="291" t="s">
        <v>1379</v>
      </c>
      <c r="L262" s="296"/>
      <c r="M262" s="297" t="s">
        <v>1</v>
      </c>
      <c r="N262" s="298" t="s">
        <v>44</v>
      </c>
      <c r="O262" s="92"/>
      <c r="P262" s="236">
        <f>O262*H262</f>
        <v>0</v>
      </c>
      <c r="Q262" s="236">
        <v>0.002</v>
      </c>
      <c r="R262" s="236">
        <f>Q262*H262</f>
        <v>0.050000000000000003</v>
      </c>
      <c r="S262" s="236">
        <v>0</v>
      </c>
      <c r="T262" s="237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8" t="s">
        <v>213</v>
      </c>
      <c r="AT262" s="238" t="s">
        <v>412</v>
      </c>
      <c r="AU262" s="238" t="s">
        <v>88</v>
      </c>
      <c r="AY262" s="18" t="s">
        <v>184</v>
      </c>
      <c r="BE262" s="239">
        <f>IF(N262="základní",J262,0)</f>
        <v>0</v>
      </c>
      <c r="BF262" s="239">
        <f>IF(N262="snížená",J262,0)</f>
        <v>0</v>
      </c>
      <c r="BG262" s="239">
        <f>IF(N262="zákl. přenesená",J262,0)</f>
        <v>0</v>
      </c>
      <c r="BH262" s="239">
        <f>IF(N262="sníž. přenesená",J262,0)</f>
        <v>0</v>
      </c>
      <c r="BI262" s="239">
        <f>IF(N262="nulová",J262,0)</f>
        <v>0</v>
      </c>
      <c r="BJ262" s="18" t="s">
        <v>86</v>
      </c>
      <c r="BK262" s="239">
        <f>ROUND(I262*H262,2)</f>
        <v>0</v>
      </c>
      <c r="BL262" s="18" t="s">
        <v>191</v>
      </c>
      <c r="BM262" s="238" t="s">
        <v>2585</v>
      </c>
    </row>
    <row r="263" s="2" customFormat="1" ht="24.15" customHeight="1">
      <c r="A263" s="39"/>
      <c r="B263" s="40"/>
      <c r="C263" s="227" t="s">
        <v>482</v>
      </c>
      <c r="D263" s="227" t="s">
        <v>186</v>
      </c>
      <c r="E263" s="228" t="s">
        <v>2586</v>
      </c>
      <c r="F263" s="229" t="s">
        <v>2587</v>
      </c>
      <c r="G263" s="230" t="s">
        <v>201</v>
      </c>
      <c r="H263" s="231">
        <v>61</v>
      </c>
      <c r="I263" s="232"/>
      <c r="J263" s="233">
        <f>ROUND(I263*H263,2)</f>
        <v>0</v>
      </c>
      <c r="K263" s="229" t="s">
        <v>1379</v>
      </c>
      <c r="L263" s="45"/>
      <c r="M263" s="234" t="s">
        <v>1</v>
      </c>
      <c r="N263" s="235" t="s">
        <v>44</v>
      </c>
      <c r="O263" s="92"/>
      <c r="P263" s="236">
        <f>O263*H263</f>
        <v>0</v>
      </c>
      <c r="Q263" s="236">
        <v>0.04333</v>
      </c>
      <c r="R263" s="236">
        <f>Q263*H263</f>
        <v>2.6431300000000002</v>
      </c>
      <c r="S263" s="236">
        <v>0</v>
      </c>
      <c r="T263" s="237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8" t="s">
        <v>191</v>
      </c>
      <c r="AT263" s="238" t="s">
        <v>186</v>
      </c>
      <c r="AU263" s="238" t="s">
        <v>88</v>
      </c>
      <c r="AY263" s="18" t="s">
        <v>184</v>
      </c>
      <c r="BE263" s="239">
        <f>IF(N263="základní",J263,0)</f>
        <v>0</v>
      </c>
      <c r="BF263" s="239">
        <f>IF(N263="snížená",J263,0)</f>
        <v>0</v>
      </c>
      <c r="BG263" s="239">
        <f>IF(N263="zákl. přenesená",J263,0)</f>
        <v>0</v>
      </c>
      <c r="BH263" s="239">
        <f>IF(N263="sníž. přenesená",J263,0)</f>
        <v>0</v>
      </c>
      <c r="BI263" s="239">
        <f>IF(N263="nulová",J263,0)</f>
        <v>0</v>
      </c>
      <c r="BJ263" s="18" t="s">
        <v>86</v>
      </c>
      <c r="BK263" s="239">
        <f>ROUND(I263*H263,2)</f>
        <v>0</v>
      </c>
      <c r="BL263" s="18" t="s">
        <v>191</v>
      </c>
      <c r="BM263" s="238" t="s">
        <v>2588</v>
      </c>
    </row>
    <row r="264" s="2" customFormat="1">
      <c r="A264" s="39"/>
      <c r="B264" s="40"/>
      <c r="C264" s="41"/>
      <c r="D264" s="240" t="s">
        <v>192</v>
      </c>
      <c r="E264" s="41"/>
      <c r="F264" s="241" t="s">
        <v>2589</v>
      </c>
      <c r="G264" s="41"/>
      <c r="H264" s="41"/>
      <c r="I264" s="242"/>
      <c r="J264" s="41"/>
      <c r="K264" s="41"/>
      <c r="L264" s="45"/>
      <c r="M264" s="243"/>
      <c r="N264" s="244"/>
      <c r="O264" s="92"/>
      <c r="P264" s="92"/>
      <c r="Q264" s="92"/>
      <c r="R264" s="92"/>
      <c r="S264" s="92"/>
      <c r="T264" s="93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192</v>
      </c>
      <c r="AU264" s="18" t="s">
        <v>88</v>
      </c>
    </row>
    <row r="265" s="13" customFormat="1">
      <c r="A265" s="13"/>
      <c r="B265" s="245"/>
      <c r="C265" s="246"/>
      <c r="D265" s="247" t="s">
        <v>194</v>
      </c>
      <c r="E265" s="248" t="s">
        <v>1</v>
      </c>
      <c r="F265" s="249" t="s">
        <v>403</v>
      </c>
      <c r="G265" s="246"/>
      <c r="H265" s="250">
        <v>61</v>
      </c>
      <c r="I265" s="251"/>
      <c r="J265" s="246"/>
      <c r="K265" s="246"/>
      <c r="L265" s="252"/>
      <c r="M265" s="253"/>
      <c r="N265" s="254"/>
      <c r="O265" s="254"/>
      <c r="P265" s="254"/>
      <c r="Q265" s="254"/>
      <c r="R265" s="254"/>
      <c r="S265" s="254"/>
      <c r="T265" s="255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56" t="s">
        <v>194</v>
      </c>
      <c r="AU265" s="256" t="s">
        <v>88</v>
      </c>
      <c r="AV265" s="13" t="s">
        <v>88</v>
      </c>
      <c r="AW265" s="13" t="s">
        <v>35</v>
      </c>
      <c r="AX265" s="13" t="s">
        <v>86</v>
      </c>
      <c r="AY265" s="256" t="s">
        <v>184</v>
      </c>
    </row>
    <row r="266" s="2" customFormat="1" ht="24.15" customHeight="1">
      <c r="A266" s="39"/>
      <c r="B266" s="40"/>
      <c r="C266" s="227" t="s">
        <v>343</v>
      </c>
      <c r="D266" s="227" t="s">
        <v>186</v>
      </c>
      <c r="E266" s="228" t="s">
        <v>2590</v>
      </c>
      <c r="F266" s="229" t="s">
        <v>2591</v>
      </c>
      <c r="G266" s="230" t="s">
        <v>327</v>
      </c>
      <c r="H266" s="231">
        <v>1</v>
      </c>
      <c r="I266" s="232"/>
      <c r="J266" s="233">
        <f>ROUND(I266*H266,2)</f>
        <v>0</v>
      </c>
      <c r="K266" s="229" t="s">
        <v>1379</v>
      </c>
      <c r="L266" s="45"/>
      <c r="M266" s="234" t="s">
        <v>1</v>
      </c>
      <c r="N266" s="235" t="s">
        <v>44</v>
      </c>
      <c r="O266" s="92"/>
      <c r="P266" s="236">
        <f>O266*H266</f>
        <v>0</v>
      </c>
      <c r="Q266" s="236">
        <v>0.076499999999999999</v>
      </c>
      <c r="R266" s="236">
        <f>Q266*H266</f>
        <v>0.076499999999999999</v>
      </c>
      <c r="S266" s="236">
        <v>0</v>
      </c>
      <c r="T266" s="237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8" t="s">
        <v>191</v>
      </c>
      <c r="AT266" s="238" t="s">
        <v>186</v>
      </c>
      <c r="AU266" s="238" t="s">
        <v>88</v>
      </c>
      <c r="AY266" s="18" t="s">
        <v>184</v>
      </c>
      <c r="BE266" s="239">
        <f>IF(N266="základní",J266,0)</f>
        <v>0</v>
      </c>
      <c r="BF266" s="239">
        <f>IF(N266="snížená",J266,0)</f>
        <v>0</v>
      </c>
      <c r="BG266" s="239">
        <f>IF(N266="zákl. přenesená",J266,0)</f>
        <v>0</v>
      </c>
      <c r="BH266" s="239">
        <f>IF(N266="sníž. přenesená",J266,0)</f>
        <v>0</v>
      </c>
      <c r="BI266" s="239">
        <f>IF(N266="nulová",J266,0)</f>
        <v>0</v>
      </c>
      <c r="BJ266" s="18" t="s">
        <v>86</v>
      </c>
      <c r="BK266" s="239">
        <f>ROUND(I266*H266,2)</f>
        <v>0</v>
      </c>
      <c r="BL266" s="18" t="s">
        <v>191</v>
      </c>
      <c r="BM266" s="238" t="s">
        <v>2592</v>
      </c>
    </row>
    <row r="267" s="2" customFormat="1">
      <c r="A267" s="39"/>
      <c r="B267" s="40"/>
      <c r="C267" s="41"/>
      <c r="D267" s="240" t="s">
        <v>192</v>
      </c>
      <c r="E267" s="41"/>
      <c r="F267" s="241" t="s">
        <v>2593</v>
      </c>
      <c r="G267" s="41"/>
      <c r="H267" s="41"/>
      <c r="I267" s="242"/>
      <c r="J267" s="41"/>
      <c r="K267" s="41"/>
      <c r="L267" s="45"/>
      <c r="M267" s="243"/>
      <c r="N267" s="244"/>
      <c r="O267" s="92"/>
      <c r="P267" s="92"/>
      <c r="Q267" s="92"/>
      <c r="R267" s="92"/>
      <c r="S267" s="92"/>
      <c r="T267" s="93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192</v>
      </c>
      <c r="AU267" s="18" t="s">
        <v>88</v>
      </c>
    </row>
    <row r="268" s="2" customFormat="1" ht="16.5" customHeight="1">
      <c r="A268" s="39"/>
      <c r="B268" s="40"/>
      <c r="C268" s="227" t="s">
        <v>491</v>
      </c>
      <c r="D268" s="227" t="s">
        <v>186</v>
      </c>
      <c r="E268" s="228" t="s">
        <v>1453</v>
      </c>
      <c r="F268" s="229" t="s">
        <v>1454</v>
      </c>
      <c r="G268" s="230" t="s">
        <v>327</v>
      </c>
      <c r="H268" s="231">
        <v>13</v>
      </c>
      <c r="I268" s="232"/>
      <c r="J268" s="233">
        <f>ROUND(I268*H268,2)</f>
        <v>0</v>
      </c>
      <c r="K268" s="229" t="s">
        <v>1379</v>
      </c>
      <c r="L268" s="45"/>
      <c r="M268" s="234" t="s">
        <v>1</v>
      </c>
      <c r="N268" s="235" t="s">
        <v>44</v>
      </c>
      <c r="O268" s="92"/>
      <c r="P268" s="236">
        <f>O268*H268</f>
        <v>0</v>
      </c>
      <c r="Q268" s="236">
        <v>0.21734000000000001</v>
      </c>
      <c r="R268" s="236">
        <f>Q268*H268</f>
        <v>2.8254200000000003</v>
      </c>
      <c r="S268" s="236">
        <v>0</v>
      </c>
      <c r="T268" s="237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8" t="s">
        <v>191</v>
      </c>
      <c r="AT268" s="238" t="s">
        <v>186</v>
      </c>
      <c r="AU268" s="238" t="s">
        <v>88</v>
      </c>
      <c r="AY268" s="18" t="s">
        <v>184</v>
      </c>
      <c r="BE268" s="239">
        <f>IF(N268="základní",J268,0)</f>
        <v>0</v>
      </c>
      <c r="BF268" s="239">
        <f>IF(N268="snížená",J268,0)</f>
        <v>0</v>
      </c>
      <c r="BG268" s="239">
        <f>IF(N268="zákl. přenesená",J268,0)</f>
        <v>0</v>
      </c>
      <c r="BH268" s="239">
        <f>IF(N268="sníž. přenesená",J268,0)</f>
        <v>0</v>
      </c>
      <c r="BI268" s="239">
        <f>IF(N268="nulová",J268,0)</f>
        <v>0</v>
      </c>
      <c r="BJ268" s="18" t="s">
        <v>86</v>
      </c>
      <c r="BK268" s="239">
        <f>ROUND(I268*H268,2)</f>
        <v>0</v>
      </c>
      <c r="BL268" s="18" t="s">
        <v>191</v>
      </c>
      <c r="BM268" s="238" t="s">
        <v>2594</v>
      </c>
    </row>
    <row r="269" s="2" customFormat="1">
      <c r="A269" s="39"/>
      <c r="B269" s="40"/>
      <c r="C269" s="41"/>
      <c r="D269" s="240" t="s">
        <v>192</v>
      </c>
      <c r="E269" s="41"/>
      <c r="F269" s="241" t="s">
        <v>1456</v>
      </c>
      <c r="G269" s="41"/>
      <c r="H269" s="41"/>
      <c r="I269" s="242"/>
      <c r="J269" s="41"/>
      <c r="K269" s="41"/>
      <c r="L269" s="45"/>
      <c r="M269" s="243"/>
      <c r="N269" s="244"/>
      <c r="O269" s="92"/>
      <c r="P269" s="92"/>
      <c r="Q269" s="92"/>
      <c r="R269" s="92"/>
      <c r="S269" s="92"/>
      <c r="T269" s="93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192</v>
      </c>
      <c r="AU269" s="18" t="s">
        <v>88</v>
      </c>
    </row>
    <row r="270" s="2" customFormat="1" ht="16.5" customHeight="1">
      <c r="A270" s="39"/>
      <c r="B270" s="40"/>
      <c r="C270" s="289" t="s">
        <v>348</v>
      </c>
      <c r="D270" s="289" t="s">
        <v>412</v>
      </c>
      <c r="E270" s="290" t="s">
        <v>2595</v>
      </c>
      <c r="F270" s="291" t="s">
        <v>2596</v>
      </c>
      <c r="G270" s="292" t="s">
        <v>327</v>
      </c>
      <c r="H270" s="293">
        <v>13</v>
      </c>
      <c r="I270" s="294"/>
      <c r="J270" s="295">
        <f>ROUND(I270*H270,2)</f>
        <v>0</v>
      </c>
      <c r="K270" s="291" t="s">
        <v>1379</v>
      </c>
      <c r="L270" s="296"/>
      <c r="M270" s="297" t="s">
        <v>1</v>
      </c>
      <c r="N270" s="298" t="s">
        <v>44</v>
      </c>
      <c r="O270" s="92"/>
      <c r="P270" s="236">
        <f>O270*H270</f>
        <v>0</v>
      </c>
      <c r="Q270" s="236">
        <v>0.156</v>
      </c>
      <c r="R270" s="236">
        <f>Q270*H270</f>
        <v>2.028</v>
      </c>
      <c r="S270" s="236">
        <v>0</v>
      </c>
      <c r="T270" s="237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38" t="s">
        <v>213</v>
      </c>
      <c r="AT270" s="238" t="s">
        <v>412</v>
      </c>
      <c r="AU270" s="238" t="s">
        <v>88</v>
      </c>
      <c r="AY270" s="18" t="s">
        <v>184</v>
      </c>
      <c r="BE270" s="239">
        <f>IF(N270="základní",J270,0)</f>
        <v>0</v>
      </c>
      <c r="BF270" s="239">
        <f>IF(N270="snížená",J270,0)</f>
        <v>0</v>
      </c>
      <c r="BG270" s="239">
        <f>IF(N270="zákl. přenesená",J270,0)</f>
        <v>0</v>
      </c>
      <c r="BH270" s="239">
        <f>IF(N270="sníž. přenesená",J270,0)</f>
        <v>0</v>
      </c>
      <c r="BI270" s="239">
        <f>IF(N270="nulová",J270,0)</f>
        <v>0</v>
      </c>
      <c r="BJ270" s="18" t="s">
        <v>86</v>
      </c>
      <c r="BK270" s="239">
        <f>ROUND(I270*H270,2)</f>
        <v>0</v>
      </c>
      <c r="BL270" s="18" t="s">
        <v>191</v>
      </c>
      <c r="BM270" s="238" t="s">
        <v>2597</v>
      </c>
    </row>
    <row r="271" s="12" customFormat="1" ht="22.8" customHeight="1">
      <c r="A271" s="12"/>
      <c r="B271" s="211"/>
      <c r="C271" s="212"/>
      <c r="D271" s="213" t="s">
        <v>78</v>
      </c>
      <c r="E271" s="225" t="s">
        <v>245</v>
      </c>
      <c r="F271" s="225" t="s">
        <v>570</v>
      </c>
      <c r="G271" s="212"/>
      <c r="H271" s="212"/>
      <c r="I271" s="215"/>
      <c r="J271" s="226">
        <f>BK271</f>
        <v>0</v>
      </c>
      <c r="K271" s="212"/>
      <c r="L271" s="217"/>
      <c r="M271" s="218"/>
      <c r="N271" s="219"/>
      <c r="O271" s="219"/>
      <c r="P271" s="220">
        <f>SUM(P272:P283)</f>
        <v>0</v>
      </c>
      <c r="Q271" s="219"/>
      <c r="R271" s="220">
        <f>SUM(R272:R283)</f>
        <v>7.0124599999999999</v>
      </c>
      <c r="S271" s="219"/>
      <c r="T271" s="221">
        <f>SUM(T272:T283)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22" t="s">
        <v>86</v>
      </c>
      <c r="AT271" s="223" t="s">
        <v>78</v>
      </c>
      <c r="AU271" s="223" t="s">
        <v>86</v>
      </c>
      <c r="AY271" s="222" t="s">
        <v>184</v>
      </c>
      <c r="BK271" s="224">
        <f>SUM(BK272:BK283)</f>
        <v>0</v>
      </c>
    </row>
    <row r="272" s="2" customFormat="1" ht="21.75" customHeight="1">
      <c r="A272" s="39"/>
      <c r="B272" s="40"/>
      <c r="C272" s="227" t="s">
        <v>502</v>
      </c>
      <c r="D272" s="227" t="s">
        <v>186</v>
      </c>
      <c r="E272" s="228" t="s">
        <v>2598</v>
      </c>
      <c r="F272" s="229" t="s">
        <v>2599</v>
      </c>
      <c r="G272" s="230" t="s">
        <v>342</v>
      </c>
      <c r="H272" s="231">
        <v>40</v>
      </c>
      <c r="I272" s="232"/>
      <c r="J272" s="233">
        <f>ROUND(I272*H272,2)</f>
        <v>0</v>
      </c>
      <c r="K272" s="229" t="s">
        <v>1379</v>
      </c>
      <c r="L272" s="45"/>
      <c r="M272" s="234" t="s">
        <v>1</v>
      </c>
      <c r="N272" s="235" t="s">
        <v>44</v>
      </c>
      <c r="O272" s="92"/>
      <c r="P272" s="236">
        <f>O272*H272</f>
        <v>0</v>
      </c>
      <c r="Q272" s="236">
        <v>0</v>
      </c>
      <c r="R272" s="236">
        <f>Q272*H272</f>
        <v>0</v>
      </c>
      <c r="S272" s="236">
        <v>0</v>
      </c>
      <c r="T272" s="237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8" t="s">
        <v>191</v>
      </c>
      <c r="AT272" s="238" t="s">
        <v>186</v>
      </c>
      <c r="AU272" s="238" t="s">
        <v>88</v>
      </c>
      <c r="AY272" s="18" t="s">
        <v>184</v>
      </c>
      <c r="BE272" s="239">
        <f>IF(N272="základní",J272,0)</f>
        <v>0</v>
      </c>
      <c r="BF272" s="239">
        <f>IF(N272="snížená",J272,0)</f>
        <v>0</v>
      </c>
      <c r="BG272" s="239">
        <f>IF(N272="zákl. přenesená",J272,0)</f>
        <v>0</v>
      </c>
      <c r="BH272" s="239">
        <f>IF(N272="sníž. přenesená",J272,0)</f>
        <v>0</v>
      </c>
      <c r="BI272" s="239">
        <f>IF(N272="nulová",J272,0)</f>
        <v>0</v>
      </c>
      <c r="BJ272" s="18" t="s">
        <v>86</v>
      </c>
      <c r="BK272" s="239">
        <f>ROUND(I272*H272,2)</f>
        <v>0</v>
      </c>
      <c r="BL272" s="18" t="s">
        <v>191</v>
      </c>
      <c r="BM272" s="238" t="s">
        <v>2600</v>
      </c>
    </row>
    <row r="273" s="2" customFormat="1">
      <c r="A273" s="39"/>
      <c r="B273" s="40"/>
      <c r="C273" s="41"/>
      <c r="D273" s="240" t="s">
        <v>192</v>
      </c>
      <c r="E273" s="41"/>
      <c r="F273" s="241" t="s">
        <v>2601</v>
      </c>
      <c r="G273" s="41"/>
      <c r="H273" s="41"/>
      <c r="I273" s="242"/>
      <c r="J273" s="41"/>
      <c r="K273" s="41"/>
      <c r="L273" s="45"/>
      <c r="M273" s="243"/>
      <c r="N273" s="244"/>
      <c r="O273" s="92"/>
      <c r="P273" s="92"/>
      <c r="Q273" s="92"/>
      <c r="R273" s="92"/>
      <c r="S273" s="92"/>
      <c r="T273" s="93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192</v>
      </c>
      <c r="AU273" s="18" t="s">
        <v>88</v>
      </c>
    </row>
    <row r="274" s="13" customFormat="1">
      <c r="A274" s="13"/>
      <c r="B274" s="245"/>
      <c r="C274" s="246"/>
      <c r="D274" s="247" t="s">
        <v>194</v>
      </c>
      <c r="E274" s="248" t="s">
        <v>1</v>
      </c>
      <c r="F274" s="249" t="s">
        <v>2602</v>
      </c>
      <c r="G274" s="246"/>
      <c r="H274" s="250">
        <v>40</v>
      </c>
      <c r="I274" s="251"/>
      <c r="J274" s="246"/>
      <c r="K274" s="246"/>
      <c r="L274" s="252"/>
      <c r="M274" s="253"/>
      <c r="N274" s="254"/>
      <c r="O274" s="254"/>
      <c r="P274" s="254"/>
      <c r="Q274" s="254"/>
      <c r="R274" s="254"/>
      <c r="S274" s="254"/>
      <c r="T274" s="255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56" t="s">
        <v>194</v>
      </c>
      <c r="AU274" s="256" t="s">
        <v>88</v>
      </c>
      <c r="AV274" s="13" t="s">
        <v>88</v>
      </c>
      <c r="AW274" s="13" t="s">
        <v>35</v>
      </c>
      <c r="AX274" s="13" t="s">
        <v>86</v>
      </c>
      <c r="AY274" s="256" t="s">
        <v>184</v>
      </c>
    </row>
    <row r="275" s="2" customFormat="1" ht="24.15" customHeight="1">
      <c r="A275" s="39"/>
      <c r="B275" s="40"/>
      <c r="C275" s="227" t="s">
        <v>354</v>
      </c>
      <c r="D275" s="227" t="s">
        <v>186</v>
      </c>
      <c r="E275" s="228" t="s">
        <v>2224</v>
      </c>
      <c r="F275" s="229" t="s">
        <v>2225</v>
      </c>
      <c r="G275" s="230" t="s">
        <v>342</v>
      </c>
      <c r="H275" s="231">
        <v>40</v>
      </c>
      <c r="I275" s="232"/>
      <c r="J275" s="233">
        <f>ROUND(I275*H275,2)</f>
        <v>0</v>
      </c>
      <c r="K275" s="229" t="s">
        <v>1379</v>
      </c>
      <c r="L275" s="45"/>
      <c r="M275" s="234" t="s">
        <v>1</v>
      </c>
      <c r="N275" s="235" t="s">
        <v>44</v>
      </c>
      <c r="O275" s="92"/>
      <c r="P275" s="236">
        <f>O275*H275</f>
        <v>0</v>
      </c>
      <c r="Q275" s="236">
        <v>0.00017000000000000001</v>
      </c>
      <c r="R275" s="236">
        <f>Q275*H275</f>
        <v>0.0068000000000000005</v>
      </c>
      <c r="S275" s="236">
        <v>0</v>
      </c>
      <c r="T275" s="237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8" t="s">
        <v>191</v>
      </c>
      <c r="AT275" s="238" t="s">
        <v>186</v>
      </c>
      <c r="AU275" s="238" t="s">
        <v>88</v>
      </c>
      <c r="AY275" s="18" t="s">
        <v>184</v>
      </c>
      <c r="BE275" s="239">
        <f>IF(N275="základní",J275,0)</f>
        <v>0</v>
      </c>
      <c r="BF275" s="239">
        <f>IF(N275="snížená",J275,0)</f>
        <v>0</v>
      </c>
      <c r="BG275" s="239">
        <f>IF(N275="zákl. přenesená",J275,0)</f>
        <v>0</v>
      </c>
      <c r="BH275" s="239">
        <f>IF(N275="sníž. přenesená",J275,0)</f>
        <v>0</v>
      </c>
      <c r="BI275" s="239">
        <f>IF(N275="nulová",J275,0)</f>
        <v>0</v>
      </c>
      <c r="BJ275" s="18" t="s">
        <v>86</v>
      </c>
      <c r="BK275" s="239">
        <f>ROUND(I275*H275,2)</f>
        <v>0</v>
      </c>
      <c r="BL275" s="18" t="s">
        <v>191</v>
      </c>
      <c r="BM275" s="238" t="s">
        <v>2603</v>
      </c>
    </row>
    <row r="276" s="2" customFormat="1">
      <c r="A276" s="39"/>
      <c r="B276" s="40"/>
      <c r="C276" s="41"/>
      <c r="D276" s="240" t="s">
        <v>192</v>
      </c>
      <c r="E276" s="41"/>
      <c r="F276" s="241" t="s">
        <v>2227</v>
      </c>
      <c r="G276" s="41"/>
      <c r="H276" s="41"/>
      <c r="I276" s="242"/>
      <c r="J276" s="41"/>
      <c r="K276" s="41"/>
      <c r="L276" s="45"/>
      <c r="M276" s="243"/>
      <c r="N276" s="244"/>
      <c r="O276" s="92"/>
      <c r="P276" s="92"/>
      <c r="Q276" s="92"/>
      <c r="R276" s="92"/>
      <c r="S276" s="92"/>
      <c r="T276" s="93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192</v>
      </c>
      <c r="AU276" s="18" t="s">
        <v>88</v>
      </c>
    </row>
    <row r="277" s="13" customFormat="1">
      <c r="A277" s="13"/>
      <c r="B277" s="245"/>
      <c r="C277" s="246"/>
      <c r="D277" s="247" t="s">
        <v>194</v>
      </c>
      <c r="E277" s="248" t="s">
        <v>1</v>
      </c>
      <c r="F277" s="249" t="s">
        <v>2604</v>
      </c>
      <c r="G277" s="246"/>
      <c r="H277" s="250">
        <v>40</v>
      </c>
      <c r="I277" s="251"/>
      <c r="J277" s="246"/>
      <c r="K277" s="246"/>
      <c r="L277" s="252"/>
      <c r="M277" s="253"/>
      <c r="N277" s="254"/>
      <c r="O277" s="254"/>
      <c r="P277" s="254"/>
      <c r="Q277" s="254"/>
      <c r="R277" s="254"/>
      <c r="S277" s="254"/>
      <c r="T277" s="255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56" t="s">
        <v>194</v>
      </c>
      <c r="AU277" s="256" t="s">
        <v>88</v>
      </c>
      <c r="AV277" s="13" t="s">
        <v>88</v>
      </c>
      <c r="AW277" s="13" t="s">
        <v>35</v>
      </c>
      <c r="AX277" s="13" t="s">
        <v>86</v>
      </c>
      <c r="AY277" s="256" t="s">
        <v>184</v>
      </c>
    </row>
    <row r="278" s="2" customFormat="1" ht="21.75" customHeight="1">
      <c r="A278" s="39"/>
      <c r="B278" s="40"/>
      <c r="C278" s="227" t="s">
        <v>514</v>
      </c>
      <c r="D278" s="227" t="s">
        <v>186</v>
      </c>
      <c r="E278" s="228" t="s">
        <v>2605</v>
      </c>
      <c r="F278" s="229" t="s">
        <v>2606</v>
      </c>
      <c r="G278" s="230" t="s">
        <v>327</v>
      </c>
      <c r="H278" s="231">
        <v>1</v>
      </c>
      <c r="I278" s="232"/>
      <c r="J278" s="233">
        <f>ROUND(I278*H278,2)</f>
        <v>0</v>
      </c>
      <c r="K278" s="229" t="s">
        <v>1379</v>
      </c>
      <c r="L278" s="45"/>
      <c r="M278" s="234" t="s">
        <v>1</v>
      </c>
      <c r="N278" s="235" t="s">
        <v>44</v>
      </c>
      <c r="O278" s="92"/>
      <c r="P278" s="236">
        <f>O278*H278</f>
        <v>0</v>
      </c>
      <c r="Q278" s="236">
        <v>7.0056599999999998</v>
      </c>
      <c r="R278" s="236">
        <f>Q278*H278</f>
        <v>7.0056599999999998</v>
      </c>
      <c r="S278" s="236">
        <v>0</v>
      </c>
      <c r="T278" s="237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38" t="s">
        <v>191</v>
      </c>
      <c r="AT278" s="238" t="s">
        <v>186</v>
      </c>
      <c r="AU278" s="238" t="s">
        <v>88</v>
      </c>
      <c r="AY278" s="18" t="s">
        <v>184</v>
      </c>
      <c r="BE278" s="239">
        <f>IF(N278="základní",J278,0)</f>
        <v>0</v>
      </c>
      <c r="BF278" s="239">
        <f>IF(N278="snížená",J278,0)</f>
        <v>0</v>
      </c>
      <c r="BG278" s="239">
        <f>IF(N278="zákl. přenesená",J278,0)</f>
        <v>0</v>
      </c>
      <c r="BH278" s="239">
        <f>IF(N278="sníž. přenesená",J278,0)</f>
        <v>0</v>
      </c>
      <c r="BI278" s="239">
        <f>IF(N278="nulová",J278,0)</f>
        <v>0</v>
      </c>
      <c r="BJ278" s="18" t="s">
        <v>86</v>
      </c>
      <c r="BK278" s="239">
        <f>ROUND(I278*H278,2)</f>
        <v>0</v>
      </c>
      <c r="BL278" s="18" t="s">
        <v>191</v>
      </c>
      <c r="BM278" s="238" t="s">
        <v>2607</v>
      </c>
    </row>
    <row r="279" s="2" customFormat="1">
      <c r="A279" s="39"/>
      <c r="B279" s="40"/>
      <c r="C279" s="41"/>
      <c r="D279" s="240" t="s">
        <v>192</v>
      </c>
      <c r="E279" s="41"/>
      <c r="F279" s="241" t="s">
        <v>2608</v>
      </c>
      <c r="G279" s="41"/>
      <c r="H279" s="41"/>
      <c r="I279" s="242"/>
      <c r="J279" s="41"/>
      <c r="K279" s="41"/>
      <c r="L279" s="45"/>
      <c r="M279" s="243"/>
      <c r="N279" s="244"/>
      <c r="O279" s="92"/>
      <c r="P279" s="92"/>
      <c r="Q279" s="92"/>
      <c r="R279" s="92"/>
      <c r="S279" s="92"/>
      <c r="T279" s="93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192</v>
      </c>
      <c r="AU279" s="18" t="s">
        <v>88</v>
      </c>
    </row>
    <row r="280" s="13" customFormat="1">
      <c r="A280" s="13"/>
      <c r="B280" s="245"/>
      <c r="C280" s="246"/>
      <c r="D280" s="247" t="s">
        <v>194</v>
      </c>
      <c r="E280" s="248" t="s">
        <v>1</v>
      </c>
      <c r="F280" s="249" t="s">
        <v>2609</v>
      </c>
      <c r="G280" s="246"/>
      <c r="H280" s="250">
        <v>1</v>
      </c>
      <c r="I280" s="251"/>
      <c r="J280" s="246"/>
      <c r="K280" s="246"/>
      <c r="L280" s="252"/>
      <c r="M280" s="253"/>
      <c r="N280" s="254"/>
      <c r="O280" s="254"/>
      <c r="P280" s="254"/>
      <c r="Q280" s="254"/>
      <c r="R280" s="254"/>
      <c r="S280" s="254"/>
      <c r="T280" s="255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56" t="s">
        <v>194</v>
      </c>
      <c r="AU280" s="256" t="s">
        <v>88</v>
      </c>
      <c r="AV280" s="13" t="s">
        <v>88</v>
      </c>
      <c r="AW280" s="13" t="s">
        <v>35</v>
      </c>
      <c r="AX280" s="13" t="s">
        <v>86</v>
      </c>
      <c r="AY280" s="256" t="s">
        <v>184</v>
      </c>
    </row>
    <row r="281" s="2" customFormat="1" ht="16.5" customHeight="1">
      <c r="A281" s="39"/>
      <c r="B281" s="40"/>
      <c r="C281" s="227" t="s">
        <v>360</v>
      </c>
      <c r="D281" s="227" t="s">
        <v>186</v>
      </c>
      <c r="E281" s="228" t="s">
        <v>2232</v>
      </c>
      <c r="F281" s="229" t="s">
        <v>2233</v>
      </c>
      <c r="G281" s="230" t="s">
        <v>342</v>
      </c>
      <c r="H281" s="231">
        <v>40</v>
      </c>
      <c r="I281" s="232"/>
      <c r="J281" s="233">
        <f>ROUND(I281*H281,2)</f>
        <v>0</v>
      </c>
      <c r="K281" s="229" t="s">
        <v>1379</v>
      </c>
      <c r="L281" s="45"/>
      <c r="M281" s="234" t="s">
        <v>1</v>
      </c>
      <c r="N281" s="235" t="s">
        <v>44</v>
      </c>
      <c r="O281" s="92"/>
      <c r="P281" s="236">
        <f>O281*H281</f>
        <v>0</v>
      </c>
      <c r="Q281" s="236">
        <v>0</v>
      </c>
      <c r="R281" s="236">
        <f>Q281*H281</f>
        <v>0</v>
      </c>
      <c r="S281" s="236">
        <v>0</v>
      </c>
      <c r="T281" s="237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38" t="s">
        <v>191</v>
      </c>
      <c r="AT281" s="238" t="s">
        <v>186</v>
      </c>
      <c r="AU281" s="238" t="s">
        <v>88</v>
      </c>
      <c r="AY281" s="18" t="s">
        <v>184</v>
      </c>
      <c r="BE281" s="239">
        <f>IF(N281="základní",J281,0)</f>
        <v>0</v>
      </c>
      <c r="BF281" s="239">
        <f>IF(N281="snížená",J281,0)</f>
        <v>0</v>
      </c>
      <c r="BG281" s="239">
        <f>IF(N281="zákl. přenesená",J281,0)</f>
        <v>0</v>
      </c>
      <c r="BH281" s="239">
        <f>IF(N281="sníž. přenesená",J281,0)</f>
        <v>0</v>
      </c>
      <c r="BI281" s="239">
        <f>IF(N281="nulová",J281,0)</f>
        <v>0</v>
      </c>
      <c r="BJ281" s="18" t="s">
        <v>86</v>
      </c>
      <c r="BK281" s="239">
        <f>ROUND(I281*H281,2)</f>
        <v>0</v>
      </c>
      <c r="BL281" s="18" t="s">
        <v>191</v>
      </c>
      <c r="BM281" s="238" t="s">
        <v>2610</v>
      </c>
    </row>
    <row r="282" s="2" customFormat="1">
      <c r="A282" s="39"/>
      <c r="B282" s="40"/>
      <c r="C282" s="41"/>
      <c r="D282" s="240" t="s">
        <v>192</v>
      </c>
      <c r="E282" s="41"/>
      <c r="F282" s="241" t="s">
        <v>2235</v>
      </c>
      <c r="G282" s="41"/>
      <c r="H282" s="41"/>
      <c r="I282" s="242"/>
      <c r="J282" s="41"/>
      <c r="K282" s="41"/>
      <c r="L282" s="45"/>
      <c r="M282" s="243"/>
      <c r="N282" s="244"/>
      <c r="O282" s="92"/>
      <c r="P282" s="92"/>
      <c r="Q282" s="92"/>
      <c r="R282" s="92"/>
      <c r="S282" s="92"/>
      <c r="T282" s="93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192</v>
      </c>
      <c r="AU282" s="18" t="s">
        <v>88</v>
      </c>
    </row>
    <row r="283" s="13" customFormat="1">
      <c r="A283" s="13"/>
      <c r="B283" s="245"/>
      <c r="C283" s="246"/>
      <c r="D283" s="247" t="s">
        <v>194</v>
      </c>
      <c r="E283" s="248" t="s">
        <v>1</v>
      </c>
      <c r="F283" s="249" t="s">
        <v>2611</v>
      </c>
      <c r="G283" s="246"/>
      <c r="H283" s="250">
        <v>40</v>
      </c>
      <c r="I283" s="251"/>
      <c r="J283" s="246"/>
      <c r="K283" s="246"/>
      <c r="L283" s="252"/>
      <c r="M283" s="253"/>
      <c r="N283" s="254"/>
      <c r="O283" s="254"/>
      <c r="P283" s="254"/>
      <c r="Q283" s="254"/>
      <c r="R283" s="254"/>
      <c r="S283" s="254"/>
      <c r="T283" s="255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56" t="s">
        <v>194</v>
      </c>
      <c r="AU283" s="256" t="s">
        <v>88</v>
      </c>
      <c r="AV283" s="13" t="s">
        <v>88</v>
      </c>
      <c r="AW283" s="13" t="s">
        <v>35</v>
      </c>
      <c r="AX283" s="13" t="s">
        <v>86</v>
      </c>
      <c r="AY283" s="256" t="s">
        <v>184</v>
      </c>
    </row>
    <row r="284" s="12" customFormat="1" ht="22.8" customHeight="1">
      <c r="A284" s="12"/>
      <c r="B284" s="211"/>
      <c r="C284" s="212"/>
      <c r="D284" s="213" t="s">
        <v>78</v>
      </c>
      <c r="E284" s="225" t="s">
        <v>2286</v>
      </c>
      <c r="F284" s="225" t="s">
        <v>2287</v>
      </c>
      <c r="G284" s="212"/>
      <c r="H284" s="212"/>
      <c r="I284" s="215"/>
      <c r="J284" s="226">
        <f>BK284</f>
        <v>0</v>
      </c>
      <c r="K284" s="212"/>
      <c r="L284" s="217"/>
      <c r="M284" s="218"/>
      <c r="N284" s="219"/>
      <c r="O284" s="219"/>
      <c r="P284" s="220">
        <f>SUM(P285:P289)</f>
        <v>0</v>
      </c>
      <c r="Q284" s="219"/>
      <c r="R284" s="220">
        <f>SUM(R285:R289)</f>
        <v>0</v>
      </c>
      <c r="S284" s="219"/>
      <c r="T284" s="221">
        <f>SUM(T285:T289)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222" t="s">
        <v>86</v>
      </c>
      <c r="AT284" s="223" t="s">
        <v>78</v>
      </c>
      <c r="AU284" s="223" t="s">
        <v>86</v>
      </c>
      <c r="AY284" s="222" t="s">
        <v>184</v>
      </c>
      <c r="BK284" s="224">
        <f>SUM(BK285:BK289)</f>
        <v>0</v>
      </c>
    </row>
    <row r="285" s="2" customFormat="1" ht="16.5" customHeight="1">
      <c r="A285" s="39"/>
      <c r="B285" s="40"/>
      <c r="C285" s="227" t="s">
        <v>529</v>
      </c>
      <c r="D285" s="227" t="s">
        <v>186</v>
      </c>
      <c r="E285" s="228" t="s">
        <v>2288</v>
      </c>
      <c r="F285" s="229" t="s">
        <v>2289</v>
      </c>
      <c r="G285" s="230" t="s">
        <v>248</v>
      </c>
      <c r="H285" s="231">
        <v>6.5999999999999996</v>
      </c>
      <c r="I285" s="232"/>
      <c r="J285" s="233">
        <f>ROUND(I285*H285,2)</f>
        <v>0</v>
      </c>
      <c r="K285" s="229" t="s">
        <v>1</v>
      </c>
      <c r="L285" s="45"/>
      <c r="M285" s="234" t="s">
        <v>1</v>
      </c>
      <c r="N285" s="235" t="s">
        <v>44</v>
      </c>
      <c r="O285" s="92"/>
      <c r="P285" s="236">
        <f>O285*H285</f>
        <v>0</v>
      </c>
      <c r="Q285" s="236">
        <v>0</v>
      </c>
      <c r="R285" s="236">
        <f>Q285*H285</f>
        <v>0</v>
      </c>
      <c r="S285" s="236">
        <v>0</v>
      </c>
      <c r="T285" s="237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38" t="s">
        <v>191</v>
      </c>
      <c r="AT285" s="238" t="s">
        <v>186</v>
      </c>
      <c r="AU285" s="238" t="s">
        <v>88</v>
      </c>
      <c r="AY285" s="18" t="s">
        <v>184</v>
      </c>
      <c r="BE285" s="239">
        <f>IF(N285="základní",J285,0)</f>
        <v>0</v>
      </c>
      <c r="BF285" s="239">
        <f>IF(N285="snížená",J285,0)</f>
        <v>0</v>
      </c>
      <c r="BG285" s="239">
        <f>IF(N285="zákl. přenesená",J285,0)</f>
        <v>0</v>
      </c>
      <c r="BH285" s="239">
        <f>IF(N285="sníž. přenesená",J285,0)</f>
        <v>0</v>
      </c>
      <c r="BI285" s="239">
        <f>IF(N285="nulová",J285,0)</f>
        <v>0</v>
      </c>
      <c r="BJ285" s="18" t="s">
        <v>86</v>
      </c>
      <c r="BK285" s="239">
        <f>ROUND(I285*H285,2)</f>
        <v>0</v>
      </c>
      <c r="BL285" s="18" t="s">
        <v>191</v>
      </c>
      <c r="BM285" s="238" t="s">
        <v>2612</v>
      </c>
    </row>
    <row r="286" s="13" customFormat="1">
      <c r="A286" s="13"/>
      <c r="B286" s="245"/>
      <c r="C286" s="246"/>
      <c r="D286" s="247" t="s">
        <v>194</v>
      </c>
      <c r="E286" s="248" t="s">
        <v>1</v>
      </c>
      <c r="F286" s="249" t="s">
        <v>2613</v>
      </c>
      <c r="G286" s="246"/>
      <c r="H286" s="250">
        <v>6.5999999999999996</v>
      </c>
      <c r="I286" s="251"/>
      <c r="J286" s="246"/>
      <c r="K286" s="246"/>
      <c r="L286" s="252"/>
      <c r="M286" s="253"/>
      <c r="N286" s="254"/>
      <c r="O286" s="254"/>
      <c r="P286" s="254"/>
      <c r="Q286" s="254"/>
      <c r="R286" s="254"/>
      <c r="S286" s="254"/>
      <c r="T286" s="255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56" t="s">
        <v>194</v>
      </c>
      <c r="AU286" s="256" t="s">
        <v>88</v>
      </c>
      <c r="AV286" s="13" t="s">
        <v>88</v>
      </c>
      <c r="AW286" s="13" t="s">
        <v>35</v>
      </c>
      <c r="AX286" s="13" t="s">
        <v>86</v>
      </c>
      <c r="AY286" s="256" t="s">
        <v>184</v>
      </c>
    </row>
    <row r="287" s="2" customFormat="1" ht="24.15" customHeight="1">
      <c r="A287" s="39"/>
      <c r="B287" s="40"/>
      <c r="C287" s="227" t="s">
        <v>367</v>
      </c>
      <c r="D287" s="227" t="s">
        <v>186</v>
      </c>
      <c r="E287" s="228" t="s">
        <v>2297</v>
      </c>
      <c r="F287" s="229" t="s">
        <v>2298</v>
      </c>
      <c r="G287" s="230" t="s">
        <v>248</v>
      </c>
      <c r="H287" s="231">
        <v>6.5999999999999996</v>
      </c>
      <c r="I287" s="232"/>
      <c r="J287" s="233">
        <f>ROUND(I287*H287,2)</f>
        <v>0</v>
      </c>
      <c r="K287" s="229" t="s">
        <v>1379</v>
      </c>
      <c r="L287" s="45"/>
      <c r="M287" s="234" t="s">
        <v>1</v>
      </c>
      <c r="N287" s="235" t="s">
        <v>44</v>
      </c>
      <c r="O287" s="92"/>
      <c r="P287" s="236">
        <f>O287*H287</f>
        <v>0</v>
      </c>
      <c r="Q287" s="236">
        <v>0</v>
      </c>
      <c r="R287" s="236">
        <f>Q287*H287</f>
        <v>0</v>
      </c>
      <c r="S287" s="236">
        <v>0</v>
      </c>
      <c r="T287" s="237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38" t="s">
        <v>191</v>
      </c>
      <c r="AT287" s="238" t="s">
        <v>186</v>
      </c>
      <c r="AU287" s="238" t="s">
        <v>88</v>
      </c>
      <c r="AY287" s="18" t="s">
        <v>184</v>
      </c>
      <c r="BE287" s="239">
        <f>IF(N287="základní",J287,0)</f>
        <v>0</v>
      </c>
      <c r="BF287" s="239">
        <f>IF(N287="snížená",J287,0)</f>
        <v>0</v>
      </c>
      <c r="BG287" s="239">
        <f>IF(N287="zákl. přenesená",J287,0)</f>
        <v>0</v>
      </c>
      <c r="BH287" s="239">
        <f>IF(N287="sníž. přenesená",J287,0)</f>
        <v>0</v>
      </c>
      <c r="BI287" s="239">
        <f>IF(N287="nulová",J287,0)</f>
        <v>0</v>
      </c>
      <c r="BJ287" s="18" t="s">
        <v>86</v>
      </c>
      <c r="BK287" s="239">
        <f>ROUND(I287*H287,2)</f>
        <v>0</v>
      </c>
      <c r="BL287" s="18" t="s">
        <v>191</v>
      </c>
      <c r="BM287" s="238" t="s">
        <v>2614</v>
      </c>
    </row>
    <row r="288" s="2" customFormat="1">
      <c r="A288" s="39"/>
      <c r="B288" s="40"/>
      <c r="C288" s="41"/>
      <c r="D288" s="240" t="s">
        <v>192</v>
      </c>
      <c r="E288" s="41"/>
      <c r="F288" s="241" t="s">
        <v>2300</v>
      </c>
      <c r="G288" s="41"/>
      <c r="H288" s="41"/>
      <c r="I288" s="242"/>
      <c r="J288" s="41"/>
      <c r="K288" s="41"/>
      <c r="L288" s="45"/>
      <c r="M288" s="243"/>
      <c r="N288" s="244"/>
      <c r="O288" s="92"/>
      <c r="P288" s="92"/>
      <c r="Q288" s="92"/>
      <c r="R288" s="92"/>
      <c r="S288" s="92"/>
      <c r="T288" s="93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18" t="s">
        <v>192</v>
      </c>
      <c r="AU288" s="18" t="s">
        <v>88</v>
      </c>
    </row>
    <row r="289" s="13" customFormat="1">
      <c r="A289" s="13"/>
      <c r="B289" s="245"/>
      <c r="C289" s="246"/>
      <c r="D289" s="247" t="s">
        <v>194</v>
      </c>
      <c r="E289" s="248" t="s">
        <v>1</v>
      </c>
      <c r="F289" s="249" t="s">
        <v>2615</v>
      </c>
      <c r="G289" s="246"/>
      <c r="H289" s="250">
        <v>6.5999999999999996</v>
      </c>
      <c r="I289" s="251"/>
      <c r="J289" s="246"/>
      <c r="K289" s="246"/>
      <c r="L289" s="252"/>
      <c r="M289" s="253"/>
      <c r="N289" s="254"/>
      <c r="O289" s="254"/>
      <c r="P289" s="254"/>
      <c r="Q289" s="254"/>
      <c r="R289" s="254"/>
      <c r="S289" s="254"/>
      <c r="T289" s="255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56" t="s">
        <v>194</v>
      </c>
      <c r="AU289" s="256" t="s">
        <v>88</v>
      </c>
      <c r="AV289" s="13" t="s">
        <v>88</v>
      </c>
      <c r="AW289" s="13" t="s">
        <v>35</v>
      </c>
      <c r="AX289" s="13" t="s">
        <v>86</v>
      </c>
      <c r="AY289" s="256" t="s">
        <v>184</v>
      </c>
    </row>
    <row r="290" s="12" customFormat="1" ht="22.8" customHeight="1">
      <c r="A290" s="12"/>
      <c r="B290" s="211"/>
      <c r="C290" s="212"/>
      <c r="D290" s="213" t="s">
        <v>78</v>
      </c>
      <c r="E290" s="225" t="s">
        <v>609</v>
      </c>
      <c r="F290" s="225" t="s">
        <v>610</v>
      </c>
      <c r="G290" s="212"/>
      <c r="H290" s="212"/>
      <c r="I290" s="215"/>
      <c r="J290" s="226">
        <f>BK290</f>
        <v>0</v>
      </c>
      <c r="K290" s="212"/>
      <c r="L290" s="217"/>
      <c r="M290" s="218"/>
      <c r="N290" s="219"/>
      <c r="O290" s="219"/>
      <c r="P290" s="220">
        <f>SUM(P291:P292)</f>
        <v>0</v>
      </c>
      <c r="Q290" s="219"/>
      <c r="R290" s="220">
        <f>SUM(R291:R292)</f>
        <v>0</v>
      </c>
      <c r="S290" s="219"/>
      <c r="T290" s="221">
        <f>SUM(T291:T292)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222" t="s">
        <v>86</v>
      </c>
      <c r="AT290" s="223" t="s">
        <v>78</v>
      </c>
      <c r="AU290" s="223" t="s">
        <v>86</v>
      </c>
      <c r="AY290" s="222" t="s">
        <v>184</v>
      </c>
      <c r="BK290" s="224">
        <f>SUM(BK291:BK292)</f>
        <v>0</v>
      </c>
    </row>
    <row r="291" s="2" customFormat="1" ht="24.15" customHeight="1">
      <c r="A291" s="39"/>
      <c r="B291" s="40"/>
      <c r="C291" s="227" t="s">
        <v>540</v>
      </c>
      <c r="D291" s="227" t="s">
        <v>186</v>
      </c>
      <c r="E291" s="228" t="s">
        <v>2351</v>
      </c>
      <c r="F291" s="229" t="s">
        <v>2352</v>
      </c>
      <c r="G291" s="230" t="s">
        <v>248</v>
      </c>
      <c r="H291" s="231">
        <v>421.79300000000001</v>
      </c>
      <c r="I291" s="232"/>
      <c r="J291" s="233">
        <f>ROUND(I291*H291,2)</f>
        <v>0</v>
      </c>
      <c r="K291" s="229" t="s">
        <v>1379</v>
      </c>
      <c r="L291" s="45"/>
      <c r="M291" s="234" t="s">
        <v>1</v>
      </c>
      <c r="N291" s="235" t="s">
        <v>44</v>
      </c>
      <c r="O291" s="92"/>
      <c r="P291" s="236">
        <f>O291*H291</f>
        <v>0</v>
      </c>
      <c r="Q291" s="236">
        <v>0</v>
      </c>
      <c r="R291" s="236">
        <f>Q291*H291</f>
        <v>0</v>
      </c>
      <c r="S291" s="236">
        <v>0</v>
      </c>
      <c r="T291" s="237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38" t="s">
        <v>191</v>
      </c>
      <c r="AT291" s="238" t="s">
        <v>186</v>
      </c>
      <c r="AU291" s="238" t="s">
        <v>88</v>
      </c>
      <c r="AY291" s="18" t="s">
        <v>184</v>
      </c>
      <c r="BE291" s="239">
        <f>IF(N291="základní",J291,0)</f>
        <v>0</v>
      </c>
      <c r="BF291" s="239">
        <f>IF(N291="snížená",J291,0)</f>
        <v>0</v>
      </c>
      <c r="BG291" s="239">
        <f>IF(N291="zákl. přenesená",J291,0)</f>
        <v>0</v>
      </c>
      <c r="BH291" s="239">
        <f>IF(N291="sníž. přenesená",J291,0)</f>
        <v>0</v>
      </c>
      <c r="BI291" s="239">
        <f>IF(N291="nulová",J291,0)</f>
        <v>0</v>
      </c>
      <c r="BJ291" s="18" t="s">
        <v>86</v>
      </c>
      <c r="BK291" s="239">
        <f>ROUND(I291*H291,2)</f>
        <v>0</v>
      </c>
      <c r="BL291" s="18" t="s">
        <v>191</v>
      </c>
      <c r="BM291" s="238" t="s">
        <v>2616</v>
      </c>
    </row>
    <row r="292" s="2" customFormat="1">
      <c r="A292" s="39"/>
      <c r="B292" s="40"/>
      <c r="C292" s="41"/>
      <c r="D292" s="240" t="s">
        <v>192</v>
      </c>
      <c r="E292" s="41"/>
      <c r="F292" s="241" t="s">
        <v>2354</v>
      </c>
      <c r="G292" s="41"/>
      <c r="H292" s="41"/>
      <c r="I292" s="242"/>
      <c r="J292" s="41"/>
      <c r="K292" s="41"/>
      <c r="L292" s="45"/>
      <c r="M292" s="310"/>
      <c r="N292" s="311"/>
      <c r="O292" s="305"/>
      <c r="P292" s="305"/>
      <c r="Q292" s="305"/>
      <c r="R292" s="305"/>
      <c r="S292" s="305"/>
      <c r="T292" s="312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18" t="s">
        <v>192</v>
      </c>
      <c r="AU292" s="18" t="s">
        <v>88</v>
      </c>
    </row>
    <row r="293" s="2" customFormat="1" ht="6.96" customHeight="1">
      <c r="A293" s="39"/>
      <c r="B293" s="67"/>
      <c r="C293" s="68"/>
      <c r="D293" s="68"/>
      <c r="E293" s="68"/>
      <c r="F293" s="68"/>
      <c r="G293" s="68"/>
      <c r="H293" s="68"/>
      <c r="I293" s="68"/>
      <c r="J293" s="68"/>
      <c r="K293" s="68"/>
      <c r="L293" s="45"/>
      <c r="M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</row>
  </sheetData>
  <sheetProtection sheet="1" autoFilter="0" formatColumns="0" formatRows="0" objects="1" scenarios="1" spinCount="100000" saltValue="MaoGEGENev2j6wbwgME2X0LgizqTB/qKFCZGsr2ZSDjU+1xzKG/ycDe5UgdFhtHN/9BshbfG7bhiZpj81/DKRQ==" hashValue="fU3ZKl6PL9SmLVEKN80lgIq3i4KCdhI36Ao5hOjbeLtqz9QUXU7aPLV9BhDJ3oRscYyUjb4RyPH4b9C75+rBKg==" algorithmName="SHA-512" password="CC35"/>
  <autoFilter ref="C129:K29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hyperlinks>
    <hyperlink ref="F134" r:id="rId1" display="https://podminky.urs.cz/item/CS_URS_2022_02/113107162"/>
    <hyperlink ref="F137" r:id="rId2" display="https://podminky.urs.cz/item/CS_URS_2022_02/113107182"/>
    <hyperlink ref="F140" r:id="rId3" display="https://podminky.urs.cz/item/CS_URS_2022_02/119001405"/>
    <hyperlink ref="F142" r:id="rId4" display="https://podminky.urs.cz/item/CS_URS_2022_02/119001421"/>
    <hyperlink ref="F144" r:id="rId5" display="https://podminky.urs.cz/item/CS_URS_2022_02/131251103"/>
    <hyperlink ref="F147" r:id="rId6" display="https://podminky.urs.cz/item/CS_URS_2022_02/132354206"/>
    <hyperlink ref="F153" r:id="rId7" display="https://podminky.urs.cz/item/CS_URS_2022_02/151811131"/>
    <hyperlink ref="F158" r:id="rId8" display="https://podminky.urs.cz/item/CS_URS_2022_02/151811231"/>
    <hyperlink ref="F167" r:id="rId9" display="https://podminky.urs.cz/item/CS_URS_2022_02/171201231"/>
    <hyperlink ref="F170" r:id="rId10" display="https://podminky.urs.cz/item/CS_URS_2022_02/171251201"/>
    <hyperlink ref="F173" r:id="rId11" display="https://podminky.urs.cz/item/CS_URS_2022_02/174151101"/>
    <hyperlink ref="F178" r:id="rId12" display="https://podminky.urs.cz/item/CS_URS_2022_02/174151103"/>
    <hyperlink ref="F181" r:id="rId13" display="https://podminky.urs.cz/item/CS_URS_2022_02/175151101"/>
    <hyperlink ref="F190" r:id="rId14" display="https://podminky.urs.cz/item/CS_URS_2022_02/211971110"/>
    <hyperlink ref="F196" r:id="rId15" display="https://podminky.urs.cz/item/CS_URS_2022_02/359901211"/>
    <hyperlink ref="F200" r:id="rId16" display="https://podminky.urs.cz/item/CS_URS_2022_02/451572111"/>
    <hyperlink ref="F205" r:id="rId17" display="https://podminky.urs.cz/item/CS_URS_2022_02/451573111"/>
    <hyperlink ref="F209" r:id="rId18" display="https://podminky.urs.cz/item/CS_URS_2022_02/564861011"/>
    <hyperlink ref="F212" r:id="rId19" display="https://podminky.urs.cz/item/CS_URS_2022_02/564952111"/>
    <hyperlink ref="F215" r:id="rId20" display="https://podminky.urs.cz/item/CS_URS_2022_02/565155121"/>
    <hyperlink ref="F218" r:id="rId21" display="https://podminky.urs.cz/item/CS_URS_2022_02/573111113"/>
    <hyperlink ref="F221" r:id="rId22" display="https://podminky.urs.cz/item/CS_URS_2022_02/573231109"/>
    <hyperlink ref="F224" r:id="rId23" display="https://podminky.urs.cz/item/CS_URS_2022_02/577134111"/>
    <hyperlink ref="F228" r:id="rId24" display="https://podminky.urs.cz/item/CS_URS_2022_02/871360320"/>
    <hyperlink ref="F233" r:id="rId25" display="https://podminky.urs.cz/item/CS_URS_2022_02/871370320"/>
    <hyperlink ref="F238" r:id="rId26" display="https://podminky.urs.cz/item/CS_URS_2022_02/877360320"/>
    <hyperlink ref="F243" r:id="rId27" display="https://podminky.urs.cz/item/CS_URS_2022_02/877370320"/>
    <hyperlink ref="F246" r:id="rId28" display="https://podminky.urs.cz/item/CS_URS_2022_02/892372111"/>
    <hyperlink ref="F249" r:id="rId29" display="https://podminky.urs.cz/item/CS_URS_2022_02/892381111"/>
    <hyperlink ref="F252" r:id="rId30" display="https://podminky.urs.cz/item/CS_URS_2022_02/894411121"/>
    <hyperlink ref="F264" r:id="rId31" display="https://podminky.urs.cz/item/CS_URS_2022_02/897171113"/>
    <hyperlink ref="F267" r:id="rId32" display="https://podminky.urs.cz/item/CS_URS_2022_02/897173114"/>
    <hyperlink ref="F269" r:id="rId33" display="https://podminky.urs.cz/item/CS_URS_2022_02/899104112"/>
    <hyperlink ref="F273" r:id="rId34" display="https://podminky.urs.cz/item/CS_URS_2022_02/919112221"/>
    <hyperlink ref="F276" r:id="rId35" display="https://podminky.urs.cz/item/CS_URS_2022_02/919122122"/>
    <hyperlink ref="F279" r:id="rId36" display="https://podminky.urs.cz/item/CS_URS_2022_02/919441211"/>
    <hyperlink ref="F282" r:id="rId37" display="https://podminky.urs.cz/item/CS_URS_2022_02/919735112"/>
    <hyperlink ref="F288" r:id="rId38" display="https://podminky.urs.cz/item/CS_URS_2022_02/997013875"/>
    <hyperlink ref="F292" r:id="rId39" display="https://podminky.urs.cz/item/CS_URS_2022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0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123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21"/>
      <c r="AT3" s="18" t="s">
        <v>88</v>
      </c>
    </row>
    <row r="4" s="1" customFormat="1" ht="24.96" customHeight="1">
      <c r="B4" s="21"/>
      <c r="D4" s="149" t="s">
        <v>127</v>
      </c>
      <c r="L4" s="21"/>
      <c r="M4" s="15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1" t="s">
        <v>16</v>
      </c>
      <c r="L6" s="21"/>
    </row>
    <row r="7" s="1" customFormat="1" ht="16.5" customHeight="1">
      <c r="B7" s="21"/>
      <c r="E7" s="152" t="str">
        <f>'Rekapitulace stavby'!K6</f>
        <v>DOPRAVNÍ TERMINÁL ŽELETAVA</v>
      </c>
      <c r="F7" s="151"/>
      <c r="G7" s="151"/>
      <c r="H7" s="151"/>
      <c r="L7" s="21"/>
    </row>
    <row r="8" s="1" customFormat="1" ht="12" customHeight="1">
      <c r="B8" s="21"/>
      <c r="D8" s="151" t="s">
        <v>128</v>
      </c>
      <c r="L8" s="21"/>
    </row>
    <row r="9" s="2" customFormat="1" ht="16.5" customHeight="1">
      <c r="A9" s="39"/>
      <c r="B9" s="45"/>
      <c r="C9" s="39"/>
      <c r="D9" s="39"/>
      <c r="E9" s="152" t="s">
        <v>1704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1" t="s">
        <v>130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3" t="s">
        <v>2617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1" t="s">
        <v>18</v>
      </c>
      <c r="E13" s="39"/>
      <c r="F13" s="142" t="s">
        <v>1</v>
      </c>
      <c r="G13" s="39"/>
      <c r="H13" s="39"/>
      <c r="I13" s="151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1" t="s">
        <v>20</v>
      </c>
      <c r="E14" s="39"/>
      <c r="F14" s="142" t="s">
        <v>21</v>
      </c>
      <c r="G14" s="39"/>
      <c r="H14" s="39"/>
      <c r="I14" s="151" t="s">
        <v>22</v>
      </c>
      <c r="J14" s="154" t="str">
        <f>'Rekapitulace stavby'!AN8</f>
        <v>5. 9. 2022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1" t="s">
        <v>24</v>
      </c>
      <c r="E16" s="39"/>
      <c r="F16" s="39"/>
      <c r="G16" s="39"/>
      <c r="H16" s="39"/>
      <c r="I16" s="151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1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1" t="s">
        <v>29</v>
      </c>
      <c r="E19" s="39"/>
      <c r="F19" s="39"/>
      <c r="G19" s="39"/>
      <c r="H19" s="39"/>
      <c r="I19" s="151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1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1" t="s">
        <v>31</v>
      </c>
      <c r="E22" s="39"/>
      <c r="F22" s="39"/>
      <c r="G22" s="39"/>
      <c r="H22" s="39"/>
      <c r="I22" s="151" t="s">
        <v>25</v>
      </c>
      <c r="J22" s="142" t="s">
        <v>1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2618</v>
      </c>
      <c r="F23" s="39"/>
      <c r="G23" s="39"/>
      <c r="H23" s="39"/>
      <c r="I23" s="151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1" t="s">
        <v>36</v>
      </c>
      <c r="E25" s="39"/>
      <c r="F25" s="39"/>
      <c r="G25" s="39"/>
      <c r="H25" s="39"/>
      <c r="I25" s="151" t="s">
        <v>25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">
        <v>2618</v>
      </c>
      <c r="F26" s="39"/>
      <c r="G26" s="39"/>
      <c r="H26" s="39"/>
      <c r="I26" s="151" t="s">
        <v>28</v>
      </c>
      <c r="J26" s="142" t="s">
        <v>1</v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1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23.25" customHeight="1">
      <c r="A29" s="155"/>
      <c r="B29" s="156"/>
      <c r="C29" s="155"/>
      <c r="D29" s="155"/>
      <c r="E29" s="157" t="s">
        <v>1105</v>
      </c>
      <c r="F29" s="157"/>
      <c r="G29" s="157"/>
      <c r="H29" s="157"/>
      <c r="I29" s="155"/>
      <c r="J29" s="155"/>
      <c r="K29" s="155"/>
      <c r="L29" s="158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9"/>
      <c r="E31" s="159"/>
      <c r="F31" s="159"/>
      <c r="G31" s="159"/>
      <c r="H31" s="159"/>
      <c r="I31" s="159"/>
      <c r="J31" s="159"/>
      <c r="K31" s="159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0" t="s">
        <v>39</v>
      </c>
      <c r="E32" s="39"/>
      <c r="F32" s="39"/>
      <c r="G32" s="39"/>
      <c r="H32" s="39"/>
      <c r="I32" s="39"/>
      <c r="J32" s="161">
        <f>ROUND(J158,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9"/>
      <c r="E33" s="159"/>
      <c r="F33" s="159"/>
      <c r="G33" s="159"/>
      <c r="H33" s="159"/>
      <c r="I33" s="159"/>
      <c r="J33" s="159"/>
      <c r="K33" s="15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2" t="s">
        <v>41</v>
      </c>
      <c r="G34" s="39"/>
      <c r="H34" s="39"/>
      <c r="I34" s="162" t="s">
        <v>40</v>
      </c>
      <c r="J34" s="162" t="s">
        <v>42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3" t="s">
        <v>43</v>
      </c>
      <c r="E35" s="151" t="s">
        <v>44</v>
      </c>
      <c r="F35" s="164">
        <f>ROUND((SUM(BE158:BE231)),  2)</f>
        <v>0</v>
      </c>
      <c r="G35" s="39"/>
      <c r="H35" s="39"/>
      <c r="I35" s="165">
        <v>0.20999999999999999</v>
      </c>
      <c r="J35" s="164">
        <f>ROUND(((SUM(BE158:BE231))*I35),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1" t="s">
        <v>45</v>
      </c>
      <c r="F36" s="164">
        <f>ROUND((SUM(BF158:BF231)),  2)</f>
        <v>0</v>
      </c>
      <c r="G36" s="39"/>
      <c r="H36" s="39"/>
      <c r="I36" s="165">
        <v>0.14999999999999999</v>
      </c>
      <c r="J36" s="164">
        <f>ROUND(((SUM(BF158:BF231))*I36),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1" t="s">
        <v>46</v>
      </c>
      <c r="F37" s="164">
        <f>ROUND((SUM(BG158:BG231)),  2)</f>
        <v>0</v>
      </c>
      <c r="G37" s="39"/>
      <c r="H37" s="39"/>
      <c r="I37" s="165">
        <v>0.20999999999999999</v>
      </c>
      <c r="J37" s="164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1" t="s">
        <v>47</v>
      </c>
      <c r="F38" s="164">
        <f>ROUND((SUM(BH158:BH231)),  2)</f>
        <v>0</v>
      </c>
      <c r="G38" s="39"/>
      <c r="H38" s="39"/>
      <c r="I38" s="165">
        <v>0.14999999999999999</v>
      </c>
      <c r="J38" s="164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1" t="s">
        <v>48</v>
      </c>
      <c r="F39" s="164">
        <f>ROUND((SUM(BI158:BI231)),  2)</f>
        <v>0</v>
      </c>
      <c r="G39" s="39"/>
      <c r="H39" s="39"/>
      <c r="I39" s="165">
        <v>0</v>
      </c>
      <c r="J39" s="164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6"/>
      <c r="D41" s="167" t="s">
        <v>49</v>
      </c>
      <c r="E41" s="168"/>
      <c r="F41" s="168"/>
      <c r="G41" s="169" t="s">
        <v>50</v>
      </c>
      <c r="H41" s="170" t="s">
        <v>51</v>
      </c>
      <c r="I41" s="168"/>
      <c r="J41" s="171">
        <f>SUM(J32:J39)</f>
        <v>0</v>
      </c>
      <c r="K41" s="172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3" t="s">
        <v>52</v>
      </c>
      <c r="E50" s="174"/>
      <c r="F50" s="174"/>
      <c r="G50" s="173" t="s">
        <v>53</v>
      </c>
      <c r="H50" s="174"/>
      <c r="I50" s="174"/>
      <c r="J50" s="174"/>
      <c r="K50" s="174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54</v>
      </c>
      <c r="E61" s="176"/>
      <c r="F61" s="177" t="s">
        <v>55</v>
      </c>
      <c r="G61" s="175" t="s">
        <v>54</v>
      </c>
      <c r="H61" s="176"/>
      <c r="I61" s="176"/>
      <c r="J61" s="178" t="s">
        <v>55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3" t="s">
        <v>56</v>
      </c>
      <c r="E65" s="179"/>
      <c r="F65" s="179"/>
      <c r="G65" s="173" t="s">
        <v>57</v>
      </c>
      <c r="H65" s="179"/>
      <c r="I65" s="179"/>
      <c r="J65" s="179"/>
      <c r="K65" s="179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54</v>
      </c>
      <c r="E76" s="176"/>
      <c r="F76" s="177" t="s">
        <v>55</v>
      </c>
      <c r="G76" s="175" t="s">
        <v>54</v>
      </c>
      <c r="H76" s="176"/>
      <c r="I76" s="176"/>
      <c r="J76" s="178" t="s">
        <v>55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4" t="str">
        <f>E7</f>
        <v>DOPRAVNÍ TERMINÁL ŽELETAVA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4" t="s">
        <v>1704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130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07.1 - V.O. areálu - Přípojka NN pro objekt terminálu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Želetava</v>
      </c>
      <c r="G91" s="41"/>
      <c r="H91" s="41"/>
      <c r="I91" s="33" t="s">
        <v>22</v>
      </c>
      <c r="J91" s="80" t="str">
        <f>IF(J14="","",J14)</f>
        <v>5. 9. 2022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24</v>
      </c>
      <c r="D93" s="41"/>
      <c r="E93" s="41"/>
      <c r="F93" s="28" t="str">
        <f>E17</f>
        <v>Městys Želetava</v>
      </c>
      <c r="G93" s="41"/>
      <c r="H93" s="41"/>
      <c r="I93" s="33" t="s">
        <v>31</v>
      </c>
      <c r="J93" s="37" t="str">
        <f>E23</f>
        <v>Ing. Pecina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36</v>
      </c>
      <c r="J94" s="37" t="str">
        <f>E26</f>
        <v>Ing. Pecina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5" t="s">
        <v>135</v>
      </c>
      <c r="D96" s="186"/>
      <c r="E96" s="186"/>
      <c r="F96" s="186"/>
      <c r="G96" s="186"/>
      <c r="H96" s="186"/>
      <c r="I96" s="186"/>
      <c r="J96" s="187" t="s">
        <v>136</v>
      </c>
      <c r="K96" s="186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8" t="s">
        <v>137</v>
      </c>
      <c r="D98" s="41"/>
      <c r="E98" s="41"/>
      <c r="F98" s="41"/>
      <c r="G98" s="41"/>
      <c r="H98" s="41"/>
      <c r="I98" s="41"/>
      <c r="J98" s="111">
        <f>J158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138</v>
      </c>
    </row>
    <row r="99" s="9" customFormat="1" ht="24.96" customHeight="1">
      <c r="A99" s="9"/>
      <c r="B99" s="189"/>
      <c r="C99" s="190"/>
      <c r="D99" s="191" t="s">
        <v>2619</v>
      </c>
      <c r="E99" s="192"/>
      <c r="F99" s="192"/>
      <c r="G99" s="192"/>
      <c r="H99" s="192"/>
      <c r="I99" s="192"/>
      <c r="J99" s="193">
        <f>J159</f>
        <v>0</v>
      </c>
      <c r="K99" s="190"/>
      <c r="L99" s="19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5"/>
      <c r="C100" s="134"/>
      <c r="D100" s="196" t="s">
        <v>2620</v>
      </c>
      <c r="E100" s="197"/>
      <c r="F100" s="197"/>
      <c r="G100" s="197"/>
      <c r="H100" s="197"/>
      <c r="I100" s="197"/>
      <c r="J100" s="198">
        <f>J160</f>
        <v>0</v>
      </c>
      <c r="K100" s="134"/>
      <c r="L100" s="19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5"/>
      <c r="C101" s="134"/>
      <c r="D101" s="196" t="s">
        <v>2621</v>
      </c>
      <c r="E101" s="197"/>
      <c r="F101" s="197"/>
      <c r="G101" s="197"/>
      <c r="H101" s="197"/>
      <c r="I101" s="197"/>
      <c r="J101" s="198">
        <f>J163</f>
        <v>0</v>
      </c>
      <c r="K101" s="134"/>
      <c r="L101" s="19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5"/>
      <c r="C102" s="134"/>
      <c r="D102" s="196" t="s">
        <v>2622</v>
      </c>
      <c r="E102" s="197"/>
      <c r="F102" s="197"/>
      <c r="G102" s="197"/>
      <c r="H102" s="197"/>
      <c r="I102" s="197"/>
      <c r="J102" s="198">
        <f>J167</f>
        <v>0</v>
      </c>
      <c r="K102" s="134"/>
      <c r="L102" s="19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5"/>
      <c r="C103" s="134"/>
      <c r="D103" s="196" t="s">
        <v>2623</v>
      </c>
      <c r="E103" s="197"/>
      <c r="F103" s="197"/>
      <c r="G103" s="197"/>
      <c r="H103" s="197"/>
      <c r="I103" s="197"/>
      <c r="J103" s="198">
        <f>J169</f>
        <v>0</v>
      </c>
      <c r="K103" s="134"/>
      <c r="L103" s="19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5"/>
      <c r="C104" s="134"/>
      <c r="D104" s="196" t="s">
        <v>2624</v>
      </c>
      <c r="E104" s="197"/>
      <c r="F104" s="197"/>
      <c r="G104" s="197"/>
      <c r="H104" s="197"/>
      <c r="I104" s="197"/>
      <c r="J104" s="198">
        <f>J171</f>
        <v>0</v>
      </c>
      <c r="K104" s="134"/>
      <c r="L104" s="19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5"/>
      <c r="C105" s="134"/>
      <c r="D105" s="196" t="s">
        <v>2625</v>
      </c>
      <c r="E105" s="197"/>
      <c r="F105" s="197"/>
      <c r="G105" s="197"/>
      <c r="H105" s="197"/>
      <c r="I105" s="197"/>
      <c r="J105" s="198">
        <f>J173</f>
        <v>0</v>
      </c>
      <c r="K105" s="134"/>
      <c r="L105" s="19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5"/>
      <c r="C106" s="134"/>
      <c r="D106" s="196" t="s">
        <v>2626</v>
      </c>
      <c r="E106" s="197"/>
      <c r="F106" s="197"/>
      <c r="G106" s="197"/>
      <c r="H106" s="197"/>
      <c r="I106" s="197"/>
      <c r="J106" s="198">
        <f>J175</f>
        <v>0</v>
      </c>
      <c r="K106" s="134"/>
      <c r="L106" s="199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5"/>
      <c r="C107" s="134"/>
      <c r="D107" s="196" t="s">
        <v>2627</v>
      </c>
      <c r="E107" s="197"/>
      <c r="F107" s="197"/>
      <c r="G107" s="197"/>
      <c r="H107" s="197"/>
      <c r="I107" s="197"/>
      <c r="J107" s="198">
        <f>J177</f>
        <v>0</v>
      </c>
      <c r="K107" s="134"/>
      <c r="L107" s="19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5"/>
      <c r="C108" s="134"/>
      <c r="D108" s="196" t="s">
        <v>2628</v>
      </c>
      <c r="E108" s="197"/>
      <c r="F108" s="197"/>
      <c r="G108" s="197"/>
      <c r="H108" s="197"/>
      <c r="I108" s="197"/>
      <c r="J108" s="198">
        <f>J179</f>
        <v>0</v>
      </c>
      <c r="K108" s="134"/>
      <c r="L108" s="199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5"/>
      <c r="C109" s="134"/>
      <c r="D109" s="196" t="s">
        <v>2629</v>
      </c>
      <c r="E109" s="197"/>
      <c r="F109" s="197"/>
      <c r="G109" s="197"/>
      <c r="H109" s="197"/>
      <c r="I109" s="197"/>
      <c r="J109" s="198">
        <f>J181</f>
        <v>0</v>
      </c>
      <c r="K109" s="134"/>
      <c r="L109" s="199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5"/>
      <c r="C110" s="134"/>
      <c r="D110" s="196" t="s">
        <v>2630</v>
      </c>
      <c r="E110" s="197"/>
      <c r="F110" s="197"/>
      <c r="G110" s="197"/>
      <c r="H110" s="197"/>
      <c r="I110" s="197"/>
      <c r="J110" s="198">
        <f>J184</f>
        <v>0</v>
      </c>
      <c r="K110" s="134"/>
      <c r="L110" s="199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5"/>
      <c r="C111" s="134"/>
      <c r="D111" s="196" t="s">
        <v>2631</v>
      </c>
      <c r="E111" s="197"/>
      <c r="F111" s="197"/>
      <c r="G111" s="197"/>
      <c r="H111" s="197"/>
      <c r="I111" s="197"/>
      <c r="J111" s="198">
        <f>J186</f>
        <v>0</v>
      </c>
      <c r="K111" s="134"/>
      <c r="L111" s="199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5"/>
      <c r="C112" s="134"/>
      <c r="D112" s="196" t="s">
        <v>2632</v>
      </c>
      <c r="E112" s="197"/>
      <c r="F112" s="197"/>
      <c r="G112" s="197"/>
      <c r="H112" s="197"/>
      <c r="I112" s="197"/>
      <c r="J112" s="198">
        <f>J187</f>
        <v>0</v>
      </c>
      <c r="K112" s="134"/>
      <c r="L112" s="199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5"/>
      <c r="C113" s="134"/>
      <c r="D113" s="196" t="s">
        <v>2633</v>
      </c>
      <c r="E113" s="197"/>
      <c r="F113" s="197"/>
      <c r="G113" s="197"/>
      <c r="H113" s="197"/>
      <c r="I113" s="197"/>
      <c r="J113" s="198">
        <f>J189</f>
        <v>0</v>
      </c>
      <c r="K113" s="134"/>
      <c r="L113" s="199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9" customFormat="1" ht="24.96" customHeight="1">
      <c r="A114" s="9"/>
      <c r="B114" s="189"/>
      <c r="C114" s="190"/>
      <c r="D114" s="191" t="s">
        <v>2634</v>
      </c>
      <c r="E114" s="192"/>
      <c r="F114" s="192"/>
      <c r="G114" s="192"/>
      <c r="H114" s="192"/>
      <c r="I114" s="192"/>
      <c r="J114" s="193">
        <f>J192</f>
        <v>0</v>
      </c>
      <c r="K114" s="190"/>
      <c r="L114" s="194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="10" customFormat="1" ht="19.92" customHeight="1">
      <c r="A115" s="10"/>
      <c r="B115" s="195"/>
      <c r="C115" s="134"/>
      <c r="D115" s="196" t="s">
        <v>2635</v>
      </c>
      <c r="E115" s="197"/>
      <c r="F115" s="197"/>
      <c r="G115" s="197"/>
      <c r="H115" s="197"/>
      <c r="I115" s="197"/>
      <c r="J115" s="198">
        <f>J193</f>
        <v>0</v>
      </c>
      <c r="K115" s="134"/>
      <c r="L115" s="199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9" customFormat="1" ht="24.96" customHeight="1">
      <c r="A116" s="9"/>
      <c r="B116" s="189"/>
      <c r="C116" s="190"/>
      <c r="D116" s="191" t="s">
        <v>2636</v>
      </c>
      <c r="E116" s="192"/>
      <c r="F116" s="192"/>
      <c r="G116" s="192"/>
      <c r="H116" s="192"/>
      <c r="I116" s="192"/>
      <c r="J116" s="193">
        <f>J196</f>
        <v>0</v>
      </c>
      <c r="K116" s="190"/>
      <c r="L116" s="194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</row>
    <row r="117" s="9" customFormat="1" ht="24.96" customHeight="1">
      <c r="A117" s="9"/>
      <c r="B117" s="189"/>
      <c r="C117" s="190"/>
      <c r="D117" s="191" t="s">
        <v>2637</v>
      </c>
      <c r="E117" s="192"/>
      <c r="F117" s="192"/>
      <c r="G117" s="192"/>
      <c r="H117" s="192"/>
      <c r="I117" s="192"/>
      <c r="J117" s="193">
        <f>J197</f>
        <v>0</v>
      </c>
      <c r="K117" s="190"/>
      <c r="L117" s="194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</row>
    <row r="118" s="9" customFormat="1" ht="24.96" customHeight="1">
      <c r="A118" s="9"/>
      <c r="B118" s="189"/>
      <c r="C118" s="190"/>
      <c r="D118" s="191" t="s">
        <v>2638</v>
      </c>
      <c r="E118" s="192"/>
      <c r="F118" s="192"/>
      <c r="G118" s="192"/>
      <c r="H118" s="192"/>
      <c r="I118" s="192"/>
      <c r="J118" s="193">
        <f>J198</f>
        <v>0</v>
      </c>
      <c r="K118" s="190"/>
      <c r="L118" s="194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</row>
    <row r="119" s="10" customFormat="1" ht="19.92" customHeight="1">
      <c r="A119" s="10"/>
      <c r="B119" s="195"/>
      <c r="C119" s="134"/>
      <c r="D119" s="196" t="s">
        <v>2639</v>
      </c>
      <c r="E119" s="197"/>
      <c r="F119" s="197"/>
      <c r="G119" s="197"/>
      <c r="H119" s="197"/>
      <c r="I119" s="197"/>
      <c r="J119" s="198">
        <f>J199</f>
        <v>0</v>
      </c>
      <c r="K119" s="134"/>
      <c r="L119" s="199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95"/>
      <c r="C120" s="134"/>
      <c r="D120" s="196" t="s">
        <v>2640</v>
      </c>
      <c r="E120" s="197"/>
      <c r="F120" s="197"/>
      <c r="G120" s="197"/>
      <c r="H120" s="197"/>
      <c r="I120" s="197"/>
      <c r="J120" s="198">
        <f>J201</f>
        <v>0</v>
      </c>
      <c r="K120" s="134"/>
      <c r="L120" s="199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95"/>
      <c r="C121" s="134"/>
      <c r="D121" s="196" t="s">
        <v>2641</v>
      </c>
      <c r="E121" s="197"/>
      <c r="F121" s="197"/>
      <c r="G121" s="197"/>
      <c r="H121" s="197"/>
      <c r="I121" s="197"/>
      <c r="J121" s="198">
        <f>J203</f>
        <v>0</v>
      </c>
      <c r="K121" s="134"/>
      <c r="L121" s="199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95"/>
      <c r="C122" s="134"/>
      <c r="D122" s="196" t="s">
        <v>2642</v>
      </c>
      <c r="E122" s="197"/>
      <c r="F122" s="197"/>
      <c r="G122" s="197"/>
      <c r="H122" s="197"/>
      <c r="I122" s="197"/>
      <c r="J122" s="198">
        <f>J205</f>
        <v>0</v>
      </c>
      <c r="K122" s="134"/>
      <c r="L122" s="199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95"/>
      <c r="C123" s="134"/>
      <c r="D123" s="196" t="s">
        <v>2643</v>
      </c>
      <c r="E123" s="197"/>
      <c r="F123" s="197"/>
      <c r="G123" s="197"/>
      <c r="H123" s="197"/>
      <c r="I123" s="197"/>
      <c r="J123" s="198">
        <f>J207</f>
        <v>0</v>
      </c>
      <c r="K123" s="134"/>
      <c r="L123" s="199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95"/>
      <c r="C124" s="134"/>
      <c r="D124" s="196" t="s">
        <v>2644</v>
      </c>
      <c r="E124" s="197"/>
      <c r="F124" s="197"/>
      <c r="G124" s="197"/>
      <c r="H124" s="197"/>
      <c r="I124" s="197"/>
      <c r="J124" s="198">
        <f>J209</f>
        <v>0</v>
      </c>
      <c r="K124" s="134"/>
      <c r="L124" s="199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9.92" customHeight="1">
      <c r="A125" s="10"/>
      <c r="B125" s="195"/>
      <c r="C125" s="134"/>
      <c r="D125" s="196" t="s">
        <v>2645</v>
      </c>
      <c r="E125" s="197"/>
      <c r="F125" s="197"/>
      <c r="G125" s="197"/>
      <c r="H125" s="197"/>
      <c r="I125" s="197"/>
      <c r="J125" s="198">
        <f>J211</f>
        <v>0</v>
      </c>
      <c r="K125" s="134"/>
      <c r="L125" s="199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9.92" customHeight="1">
      <c r="A126" s="10"/>
      <c r="B126" s="195"/>
      <c r="C126" s="134"/>
      <c r="D126" s="196" t="s">
        <v>2646</v>
      </c>
      <c r="E126" s="197"/>
      <c r="F126" s="197"/>
      <c r="G126" s="197"/>
      <c r="H126" s="197"/>
      <c r="I126" s="197"/>
      <c r="J126" s="198">
        <f>J212</f>
        <v>0</v>
      </c>
      <c r="K126" s="134"/>
      <c r="L126" s="199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10" customFormat="1" ht="19.92" customHeight="1">
      <c r="A127" s="10"/>
      <c r="B127" s="195"/>
      <c r="C127" s="134"/>
      <c r="D127" s="196" t="s">
        <v>2647</v>
      </c>
      <c r="E127" s="197"/>
      <c r="F127" s="197"/>
      <c r="G127" s="197"/>
      <c r="H127" s="197"/>
      <c r="I127" s="197"/>
      <c r="J127" s="198">
        <f>J214</f>
        <v>0</v>
      </c>
      <c r="K127" s="134"/>
      <c r="L127" s="199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10" customFormat="1" ht="19.92" customHeight="1">
      <c r="A128" s="10"/>
      <c r="B128" s="195"/>
      <c r="C128" s="134"/>
      <c r="D128" s="196" t="s">
        <v>2648</v>
      </c>
      <c r="E128" s="197"/>
      <c r="F128" s="197"/>
      <c r="G128" s="197"/>
      <c r="H128" s="197"/>
      <c r="I128" s="197"/>
      <c r="J128" s="198">
        <f>J216</f>
        <v>0</v>
      </c>
      <c r="K128" s="134"/>
      <c r="L128" s="199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="10" customFormat="1" ht="19.92" customHeight="1">
      <c r="A129" s="10"/>
      <c r="B129" s="195"/>
      <c r="C129" s="134"/>
      <c r="D129" s="196" t="s">
        <v>2649</v>
      </c>
      <c r="E129" s="197"/>
      <c r="F129" s="197"/>
      <c r="G129" s="197"/>
      <c r="H129" s="197"/>
      <c r="I129" s="197"/>
      <c r="J129" s="198">
        <f>J218</f>
        <v>0</v>
      </c>
      <c r="K129" s="134"/>
      <c r="L129" s="199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</row>
    <row r="130" s="10" customFormat="1" ht="19.92" customHeight="1">
      <c r="A130" s="10"/>
      <c r="B130" s="195"/>
      <c r="C130" s="134"/>
      <c r="D130" s="196" t="s">
        <v>2650</v>
      </c>
      <c r="E130" s="197"/>
      <c r="F130" s="197"/>
      <c r="G130" s="197"/>
      <c r="H130" s="197"/>
      <c r="I130" s="197"/>
      <c r="J130" s="198">
        <f>J219</f>
        <v>0</v>
      </c>
      <c r="K130" s="134"/>
      <c r="L130" s="199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="10" customFormat="1" ht="19.92" customHeight="1">
      <c r="A131" s="10"/>
      <c r="B131" s="195"/>
      <c r="C131" s="134"/>
      <c r="D131" s="196" t="s">
        <v>2651</v>
      </c>
      <c r="E131" s="197"/>
      <c r="F131" s="197"/>
      <c r="G131" s="197"/>
      <c r="H131" s="197"/>
      <c r="I131" s="197"/>
      <c r="J131" s="198">
        <f>J221</f>
        <v>0</v>
      </c>
      <c r="K131" s="134"/>
      <c r="L131" s="199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</row>
    <row r="132" s="10" customFormat="1" ht="19.92" customHeight="1">
      <c r="A132" s="10"/>
      <c r="B132" s="195"/>
      <c r="C132" s="134"/>
      <c r="D132" s="196" t="s">
        <v>2652</v>
      </c>
      <c r="E132" s="197"/>
      <c r="F132" s="197"/>
      <c r="G132" s="197"/>
      <c r="H132" s="197"/>
      <c r="I132" s="197"/>
      <c r="J132" s="198">
        <f>J223</f>
        <v>0</v>
      </c>
      <c r="K132" s="134"/>
      <c r="L132" s="199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</row>
    <row r="133" s="10" customFormat="1" ht="19.92" customHeight="1">
      <c r="A133" s="10"/>
      <c r="B133" s="195"/>
      <c r="C133" s="134"/>
      <c r="D133" s="196" t="s">
        <v>2653</v>
      </c>
      <c r="E133" s="197"/>
      <c r="F133" s="197"/>
      <c r="G133" s="197"/>
      <c r="H133" s="197"/>
      <c r="I133" s="197"/>
      <c r="J133" s="198">
        <f>J225</f>
        <v>0</v>
      </c>
      <c r="K133" s="134"/>
      <c r="L133" s="199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</row>
    <row r="134" s="10" customFormat="1" ht="19.92" customHeight="1">
      <c r="A134" s="10"/>
      <c r="B134" s="195"/>
      <c r="C134" s="134"/>
      <c r="D134" s="196" t="s">
        <v>2654</v>
      </c>
      <c r="E134" s="197"/>
      <c r="F134" s="197"/>
      <c r="G134" s="197"/>
      <c r="H134" s="197"/>
      <c r="I134" s="197"/>
      <c r="J134" s="198">
        <f>J227</f>
        <v>0</v>
      </c>
      <c r="K134" s="134"/>
      <c r="L134" s="199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</row>
    <row r="135" s="10" customFormat="1" ht="19.92" customHeight="1">
      <c r="A135" s="10"/>
      <c r="B135" s="195"/>
      <c r="C135" s="134"/>
      <c r="D135" s="196" t="s">
        <v>2655</v>
      </c>
      <c r="E135" s="197"/>
      <c r="F135" s="197"/>
      <c r="G135" s="197"/>
      <c r="H135" s="197"/>
      <c r="I135" s="197"/>
      <c r="J135" s="198">
        <f>J229</f>
        <v>0</v>
      </c>
      <c r="K135" s="134"/>
      <c r="L135" s="199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</row>
    <row r="136" s="9" customFormat="1" ht="24.96" customHeight="1">
      <c r="A136" s="9"/>
      <c r="B136" s="189"/>
      <c r="C136" s="190"/>
      <c r="D136" s="191" t="s">
        <v>2656</v>
      </c>
      <c r="E136" s="192"/>
      <c r="F136" s="192"/>
      <c r="G136" s="192"/>
      <c r="H136" s="192"/>
      <c r="I136" s="192"/>
      <c r="J136" s="193">
        <f>J231</f>
        <v>0</v>
      </c>
      <c r="K136" s="190"/>
      <c r="L136" s="194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</row>
    <row r="137" s="2" customFormat="1" ht="21.84" customHeight="1">
      <c r="A137" s="39"/>
      <c r="B137" s="40"/>
      <c r="C137" s="41"/>
      <c r="D137" s="41"/>
      <c r="E137" s="41"/>
      <c r="F137" s="41"/>
      <c r="G137" s="41"/>
      <c r="H137" s="41"/>
      <c r="I137" s="41"/>
      <c r="J137" s="41"/>
      <c r="K137" s="41"/>
      <c r="L137" s="64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  <row r="138" s="2" customFormat="1" ht="6.96" customHeight="1">
      <c r="A138" s="39"/>
      <c r="B138" s="67"/>
      <c r="C138" s="68"/>
      <c r="D138" s="68"/>
      <c r="E138" s="68"/>
      <c r="F138" s="68"/>
      <c r="G138" s="68"/>
      <c r="H138" s="68"/>
      <c r="I138" s="68"/>
      <c r="J138" s="68"/>
      <c r="K138" s="68"/>
      <c r="L138" s="64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  <row r="142" s="2" customFormat="1" ht="6.96" customHeight="1">
      <c r="A142" s="39"/>
      <c r="B142" s="69"/>
      <c r="C142" s="70"/>
      <c r="D142" s="70"/>
      <c r="E142" s="70"/>
      <c r="F142" s="70"/>
      <c r="G142" s="70"/>
      <c r="H142" s="70"/>
      <c r="I142" s="70"/>
      <c r="J142" s="70"/>
      <c r="K142" s="70"/>
      <c r="L142" s="64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</row>
    <row r="143" s="2" customFormat="1" ht="24.96" customHeight="1">
      <c r="A143" s="39"/>
      <c r="B143" s="40"/>
      <c r="C143" s="24" t="s">
        <v>169</v>
      </c>
      <c r="D143" s="41"/>
      <c r="E143" s="41"/>
      <c r="F143" s="41"/>
      <c r="G143" s="41"/>
      <c r="H143" s="41"/>
      <c r="I143" s="41"/>
      <c r="J143" s="41"/>
      <c r="K143" s="41"/>
      <c r="L143" s="64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</row>
    <row r="144" s="2" customFormat="1" ht="6.96" customHeight="1">
      <c r="A144" s="39"/>
      <c r="B144" s="40"/>
      <c r="C144" s="41"/>
      <c r="D144" s="41"/>
      <c r="E144" s="41"/>
      <c r="F144" s="41"/>
      <c r="G144" s="41"/>
      <c r="H144" s="41"/>
      <c r="I144" s="41"/>
      <c r="J144" s="41"/>
      <c r="K144" s="41"/>
      <c r="L144" s="64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</row>
    <row r="145" s="2" customFormat="1" ht="12" customHeight="1">
      <c r="A145" s="39"/>
      <c r="B145" s="40"/>
      <c r="C145" s="33" t="s">
        <v>16</v>
      </c>
      <c r="D145" s="41"/>
      <c r="E145" s="41"/>
      <c r="F145" s="41"/>
      <c r="G145" s="41"/>
      <c r="H145" s="41"/>
      <c r="I145" s="41"/>
      <c r="J145" s="41"/>
      <c r="K145" s="41"/>
      <c r="L145" s="64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</row>
    <row r="146" s="2" customFormat="1" ht="16.5" customHeight="1">
      <c r="A146" s="39"/>
      <c r="B146" s="40"/>
      <c r="C146" s="41"/>
      <c r="D146" s="41"/>
      <c r="E146" s="184" t="str">
        <f>E7</f>
        <v>DOPRAVNÍ TERMINÁL ŽELETAVA</v>
      </c>
      <c r="F146" s="33"/>
      <c r="G146" s="33"/>
      <c r="H146" s="33"/>
      <c r="I146" s="41"/>
      <c r="J146" s="41"/>
      <c r="K146" s="41"/>
      <c r="L146" s="64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</row>
    <row r="147" s="1" customFormat="1" ht="12" customHeight="1">
      <c r="B147" s="22"/>
      <c r="C147" s="33" t="s">
        <v>128</v>
      </c>
      <c r="D147" s="23"/>
      <c r="E147" s="23"/>
      <c r="F147" s="23"/>
      <c r="G147" s="23"/>
      <c r="H147" s="23"/>
      <c r="I147" s="23"/>
      <c r="J147" s="23"/>
      <c r="K147" s="23"/>
      <c r="L147" s="21"/>
    </row>
    <row r="148" s="2" customFormat="1" ht="16.5" customHeight="1">
      <c r="A148" s="39"/>
      <c r="B148" s="40"/>
      <c r="C148" s="41"/>
      <c r="D148" s="41"/>
      <c r="E148" s="184" t="s">
        <v>1704</v>
      </c>
      <c r="F148" s="41"/>
      <c r="G148" s="41"/>
      <c r="H148" s="41"/>
      <c r="I148" s="41"/>
      <c r="J148" s="41"/>
      <c r="K148" s="41"/>
      <c r="L148" s="64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</row>
    <row r="149" s="2" customFormat="1" ht="12" customHeight="1">
      <c r="A149" s="39"/>
      <c r="B149" s="40"/>
      <c r="C149" s="33" t="s">
        <v>130</v>
      </c>
      <c r="D149" s="41"/>
      <c r="E149" s="41"/>
      <c r="F149" s="41"/>
      <c r="G149" s="41"/>
      <c r="H149" s="41"/>
      <c r="I149" s="41"/>
      <c r="J149" s="41"/>
      <c r="K149" s="41"/>
      <c r="L149" s="64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</row>
    <row r="150" s="2" customFormat="1" ht="16.5" customHeight="1">
      <c r="A150" s="39"/>
      <c r="B150" s="40"/>
      <c r="C150" s="41"/>
      <c r="D150" s="41"/>
      <c r="E150" s="77" t="str">
        <f>E11</f>
        <v>07.1 - V.O. areálu - Přípojka NN pro objekt terminálu</v>
      </c>
      <c r="F150" s="41"/>
      <c r="G150" s="41"/>
      <c r="H150" s="41"/>
      <c r="I150" s="41"/>
      <c r="J150" s="41"/>
      <c r="K150" s="41"/>
      <c r="L150" s="64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</row>
    <row r="151" s="2" customFormat="1" ht="6.96" customHeight="1">
      <c r="A151" s="39"/>
      <c r="B151" s="40"/>
      <c r="C151" s="41"/>
      <c r="D151" s="41"/>
      <c r="E151" s="41"/>
      <c r="F151" s="41"/>
      <c r="G151" s="41"/>
      <c r="H151" s="41"/>
      <c r="I151" s="41"/>
      <c r="J151" s="41"/>
      <c r="K151" s="41"/>
      <c r="L151" s="64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</row>
    <row r="152" s="2" customFormat="1" ht="12" customHeight="1">
      <c r="A152" s="39"/>
      <c r="B152" s="40"/>
      <c r="C152" s="33" t="s">
        <v>20</v>
      </c>
      <c r="D152" s="41"/>
      <c r="E152" s="41"/>
      <c r="F152" s="28" t="str">
        <f>F14</f>
        <v>Želetava</v>
      </c>
      <c r="G152" s="41"/>
      <c r="H152" s="41"/>
      <c r="I152" s="33" t="s">
        <v>22</v>
      </c>
      <c r="J152" s="80" t="str">
        <f>IF(J14="","",J14)</f>
        <v>5. 9. 2022</v>
      </c>
      <c r="K152" s="41"/>
      <c r="L152" s="64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</row>
    <row r="153" s="2" customFormat="1" ht="6.96" customHeight="1">
      <c r="A153" s="39"/>
      <c r="B153" s="40"/>
      <c r="C153" s="41"/>
      <c r="D153" s="41"/>
      <c r="E153" s="41"/>
      <c r="F153" s="41"/>
      <c r="G153" s="41"/>
      <c r="H153" s="41"/>
      <c r="I153" s="41"/>
      <c r="J153" s="41"/>
      <c r="K153" s="41"/>
      <c r="L153" s="64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</row>
    <row r="154" s="2" customFormat="1" ht="15.15" customHeight="1">
      <c r="A154" s="39"/>
      <c r="B154" s="40"/>
      <c r="C154" s="33" t="s">
        <v>24</v>
      </c>
      <c r="D154" s="41"/>
      <c r="E154" s="41"/>
      <c r="F154" s="28" t="str">
        <f>E17</f>
        <v>Městys Želetava</v>
      </c>
      <c r="G154" s="41"/>
      <c r="H154" s="41"/>
      <c r="I154" s="33" t="s">
        <v>31</v>
      </c>
      <c r="J154" s="37" t="str">
        <f>E23</f>
        <v>Ing. Pecina</v>
      </c>
      <c r="K154" s="41"/>
      <c r="L154" s="64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</row>
    <row r="155" s="2" customFormat="1" ht="15.15" customHeight="1">
      <c r="A155" s="39"/>
      <c r="B155" s="40"/>
      <c r="C155" s="33" t="s">
        <v>29</v>
      </c>
      <c r="D155" s="41"/>
      <c r="E155" s="41"/>
      <c r="F155" s="28" t="str">
        <f>IF(E20="","",E20)</f>
        <v>Vyplň údaj</v>
      </c>
      <c r="G155" s="41"/>
      <c r="H155" s="41"/>
      <c r="I155" s="33" t="s">
        <v>36</v>
      </c>
      <c r="J155" s="37" t="str">
        <f>E26</f>
        <v>Ing. Pecina</v>
      </c>
      <c r="K155" s="41"/>
      <c r="L155" s="64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</row>
    <row r="156" s="2" customFormat="1" ht="10.32" customHeight="1">
      <c r="A156" s="39"/>
      <c r="B156" s="40"/>
      <c r="C156" s="41"/>
      <c r="D156" s="41"/>
      <c r="E156" s="41"/>
      <c r="F156" s="41"/>
      <c r="G156" s="41"/>
      <c r="H156" s="41"/>
      <c r="I156" s="41"/>
      <c r="J156" s="41"/>
      <c r="K156" s="41"/>
      <c r="L156" s="64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</row>
    <row r="157" s="11" customFormat="1" ht="29.28" customHeight="1">
      <c r="A157" s="200"/>
      <c r="B157" s="201"/>
      <c r="C157" s="202" t="s">
        <v>170</v>
      </c>
      <c r="D157" s="203" t="s">
        <v>64</v>
      </c>
      <c r="E157" s="203" t="s">
        <v>60</v>
      </c>
      <c r="F157" s="203" t="s">
        <v>61</v>
      </c>
      <c r="G157" s="203" t="s">
        <v>171</v>
      </c>
      <c r="H157" s="203" t="s">
        <v>172</v>
      </c>
      <c r="I157" s="203" t="s">
        <v>173</v>
      </c>
      <c r="J157" s="203" t="s">
        <v>136</v>
      </c>
      <c r="K157" s="204" t="s">
        <v>174</v>
      </c>
      <c r="L157" s="205"/>
      <c r="M157" s="101" t="s">
        <v>1</v>
      </c>
      <c r="N157" s="102" t="s">
        <v>43</v>
      </c>
      <c r="O157" s="102" t="s">
        <v>175</v>
      </c>
      <c r="P157" s="102" t="s">
        <v>176</v>
      </c>
      <c r="Q157" s="102" t="s">
        <v>177</v>
      </c>
      <c r="R157" s="102" t="s">
        <v>178</v>
      </c>
      <c r="S157" s="102" t="s">
        <v>179</v>
      </c>
      <c r="T157" s="103" t="s">
        <v>180</v>
      </c>
      <c r="U157" s="200"/>
      <c r="V157" s="200"/>
      <c r="W157" s="200"/>
      <c r="X157" s="200"/>
      <c r="Y157" s="200"/>
      <c r="Z157" s="200"/>
      <c r="AA157" s="200"/>
      <c r="AB157" s="200"/>
      <c r="AC157" s="200"/>
      <c r="AD157" s="200"/>
      <c r="AE157" s="200"/>
    </row>
    <row r="158" s="2" customFormat="1" ht="22.8" customHeight="1">
      <c r="A158" s="39"/>
      <c r="B158" s="40"/>
      <c r="C158" s="108" t="s">
        <v>181</v>
      </c>
      <c r="D158" s="41"/>
      <c r="E158" s="41"/>
      <c r="F158" s="41"/>
      <c r="G158" s="41"/>
      <c r="H158" s="41"/>
      <c r="I158" s="41"/>
      <c r="J158" s="206">
        <f>BK158</f>
        <v>0</v>
      </c>
      <c r="K158" s="41"/>
      <c r="L158" s="45"/>
      <c r="M158" s="104"/>
      <c r="N158" s="207"/>
      <c r="O158" s="105"/>
      <c r="P158" s="208">
        <f>P159+P192+SUM(P196:P198)+P231</f>
        <v>0</v>
      </c>
      <c r="Q158" s="105"/>
      <c r="R158" s="208">
        <f>R159+R192+SUM(R196:R198)+R231</f>
        <v>0</v>
      </c>
      <c r="S158" s="105"/>
      <c r="T158" s="209">
        <f>T159+T192+SUM(T196:T198)+T231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78</v>
      </c>
      <c r="AU158" s="18" t="s">
        <v>138</v>
      </c>
      <c r="BK158" s="210">
        <f>BK159+BK192+SUM(BK196:BK198)+BK231</f>
        <v>0</v>
      </c>
    </row>
    <row r="159" s="12" customFormat="1" ht="25.92" customHeight="1">
      <c r="A159" s="12"/>
      <c r="B159" s="211"/>
      <c r="C159" s="212"/>
      <c r="D159" s="213" t="s">
        <v>78</v>
      </c>
      <c r="E159" s="214" t="s">
        <v>1145</v>
      </c>
      <c r="F159" s="214" t="s">
        <v>1187</v>
      </c>
      <c r="G159" s="212"/>
      <c r="H159" s="212"/>
      <c r="I159" s="215"/>
      <c r="J159" s="216">
        <f>BK159</f>
        <v>0</v>
      </c>
      <c r="K159" s="212"/>
      <c r="L159" s="217"/>
      <c r="M159" s="218"/>
      <c r="N159" s="219"/>
      <c r="O159" s="219"/>
      <c r="P159" s="220">
        <f>P160+P163+P167+P169+P171+P173+P175+P177+P179+P181+P184+P186+P187+P189</f>
        <v>0</v>
      </c>
      <c r="Q159" s="219"/>
      <c r="R159" s="220">
        <f>R160+R163+R167+R169+R171+R173+R175+R177+R179+R181+R184+R186+R187+R189</f>
        <v>0</v>
      </c>
      <c r="S159" s="219"/>
      <c r="T159" s="221">
        <f>T160+T163+T167+T169+T171+T173+T175+T177+T179+T181+T184+T186+T187+T189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2" t="s">
        <v>86</v>
      </c>
      <c r="AT159" s="223" t="s">
        <v>78</v>
      </c>
      <c r="AU159" s="223" t="s">
        <v>79</v>
      </c>
      <c r="AY159" s="222" t="s">
        <v>184</v>
      </c>
      <c r="BK159" s="224">
        <f>BK160+BK163+BK167+BK169+BK171+BK173+BK175+BK177+BK179+BK181+BK184+BK186+BK187+BK189</f>
        <v>0</v>
      </c>
    </row>
    <row r="160" s="12" customFormat="1" ht="22.8" customHeight="1">
      <c r="A160" s="12"/>
      <c r="B160" s="211"/>
      <c r="C160" s="212"/>
      <c r="D160" s="213" t="s">
        <v>78</v>
      </c>
      <c r="E160" s="225" t="s">
        <v>2657</v>
      </c>
      <c r="F160" s="225" t="s">
        <v>2658</v>
      </c>
      <c r="G160" s="212"/>
      <c r="H160" s="212"/>
      <c r="I160" s="215"/>
      <c r="J160" s="226">
        <f>BK160</f>
        <v>0</v>
      </c>
      <c r="K160" s="212"/>
      <c r="L160" s="217"/>
      <c r="M160" s="218"/>
      <c r="N160" s="219"/>
      <c r="O160" s="219"/>
      <c r="P160" s="220">
        <f>SUM(P161:P162)</f>
        <v>0</v>
      </c>
      <c r="Q160" s="219"/>
      <c r="R160" s="220">
        <f>SUM(R161:R162)</f>
        <v>0</v>
      </c>
      <c r="S160" s="219"/>
      <c r="T160" s="221">
        <f>SUM(T161:T162)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22" t="s">
        <v>86</v>
      </c>
      <c r="AT160" s="223" t="s">
        <v>78</v>
      </c>
      <c r="AU160" s="223" t="s">
        <v>86</v>
      </c>
      <c r="AY160" s="222" t="s">
        <v>184</v>
      </c>
      <c r="BK160" s="224">
        <f>SUM(BK161:BK162)</f>
        <v>0</v>
      </c>
    </row>
    <row r="161" s="2" customFormat="1" ht="16.5" customHeight="1">
      <c r="A161" s="39"/>
      <c r="B161" s="40"/>
      <c r="C161" s="227" t="s">
        <v>86</v>
      </c>
      <c r="D161" s="227" t="s">
        <v>186</v>
      </c>
      <c r="E161" s="228" t="s">
        <v>2659</v>
      </c>
      <c r="F161" s="229" t="s">
        <v>2660</v>
      </c>
      <c r="G161" s="230" t="s">
        <v>1192</v>
      </c>
      <c r="H161" s="231">
        <v>1</v>
      </c>
      <c r="I161" s="232"/>
      <c r="J161" s="233">
        <f>ROUND(I161*H161,2)</f>
        <v>0</v>
      </c>
      <c r="K161" s="229" t="s">
        <v>1</v>
      </c>
      <c r="L161" s="45"/>
      <c r="M161" s="234" t="s">
        <v>1</v>
      </c>
      <c r="N161" s="235" t="s">
        <v>44</v>
      </c>
      <c r="O161" s="92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8" t="s">
        <v>191</v>
      </c>
      <c r="AT161" s="238" t="s">
        <v>186</v>
      </c>
      <c r="AU161" s="238" t="s">
        <v>88</v>
      </c>
      <c r="AY161" s="18" t="s">
        <v>184</v>
      </c>
      <c r="BE161" s="239">
        <f>IF(N161="základní",J161,0)</f>
        <v>0</v>
      </c>
      <c r="BF161" s="239">
        <f>IF(N161="snížená",J161,0)</f>
        <v>0</v>
      </c>
      <c r="BG161" s="239">
        <f>IF(N161="zákl. přenesená",J161,0)</f>
        <v>0</v>
      </c>
      <c r="BH161" s="239">
        <f>IF(N161="sníž. přenesená",J161,0)</f>
        <v>0</v>
      </c>
      <c r="BI161" s="239">
        <f>IF(N161="nulová",J161,0)</f>
        <v>0</v>
      </c>
      <c r="BJ161" s="18" t="s">
        <v>86</v>
      </c>
      <c r="BK161" s="239">
        <f>ROUND(I161*H161,2)</f>
        <v>0</v>
      </c>
      <c r="BL161" s="18" t="s">
        <v>191</v>
      </c>
      <c r="BM161" s="238" t="s">
        <v>191</v>
      </c>
    </row>
    <row r="162" s="2" customFormat="1" ht="16.5" customHeight="1">
      <c r="A162" s="39"/>
      <c r="B162" s="40"/>
      <c r="C162" s="227" t="s">
        <v>88</v>
      </c>
      <c r="D162" s="227" t="s">
        <v>186</v>
      </c>
      <c r="E162" s="228" t="s">
        <v>2661</v>
      </c>
      <c r="F162" s="229" t="s">
        <v>2662</v>
      </c>
      <c r="G162" s="230" t="s">
        <v>1192</v>
      </c>
      <c r="H162" s="231">
        <v>1</v>
      </c>
      <c r="I162" s="232"/>
      <c r="J162" s="233">
        <f>ROUND(I162*H162,2)</f>
        <v>0</v>
      </c>
      <c r="K162" s="229" t="s">
        <v>1</v>
      </c>
      <c r="L162" s="45"/>
      <c r="M162" s="234" t="s">
        <v>1</v>
      </c>
      <c r="N162" s="235" t="s">
        <v>44</v>
      </c>
      <c r="O162" s="92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8" t="s">
        <v>191</v>
      </c>
      <c r="AT162" s="238" t="s">
        <v>186</v>
      </c>
      <c r="AU162" s="238" t="s">
        <v>88</v>
      </c>
      <c r="AY162" s="18" t="s">
        <v>184</v>
      </c>
      <c r="BE162" s="239">
        <f>IF(N162="základní",J162,0)</f>
        <v>0</v>
      </c>
      <c r="BF162" s="239">
        <f>IF(N162="snížená",J162,0)</f>
        <v>0</v>
      </c>
      <c r="BG162" s="239">
        <f>IF(N162="zákl. přenesená",J162,0)</f>
        <v>0</v>
      </c>
      <c r="BH162" s="239">
        <f>IF(N162="sníž. přenesená",J162,0)</f>
        <v>0</v>
      </c>
      <c r="BI162" s="239">
        <f>IF(N162="nulová",J162,0)</f>
        <v>0</v>
      </c>
      <c r="BJ162" s="18" t="s">
        <v>86</v>
      </c>
      <c r="BK162" s="239">
        <f>ROUND(I162*H162,2)</f>
        <v>0</v>
      </c>
      <c r="BL162" s="18" t="s">
        <v>191</v>
      </c>
      <c r="BM162" s="238" t="s">
        <v>207</v>
      </c>
    </row>
    <row r="163" s="12" customFormat="1" ht="22.8" customHeight="1">
      <c r="A163" s="12"/>
      <c r="B163" s="211"/>
      <c r="C163" s="212"/>
      <c r="D163" s="213" t="s">
        <v>78</v>
      </c>
      <c r="E163" s="225" t="s">
        <v>2663</v>
      </c>
      <c r="F163" s="225" t="s">
        <v>2664</v>
      </c>
      <c r="G163" s="212"/>
      <c r="H163" s="212"/>
      <c r="I163" s="215"/>
      <c r="J163" s="226">
        <f>BK163</f>
        <v>0</v>
      </c>
      <c r="K163" s="212"/>
      <c r="L163" s="217"/>
      <c r="M163" s="218"/>
      <c r="N163" s="219"/>
      <c r="O163" s="219"/>
      <c r="P163" s="220">
        <f>SUM(P164:P166)</f>
        <v>0</v>
      </c>
      <c r="Q163" s="219"/>
      <c r="R163" s="220">
        <f>SUM(R164:R166)</f>
        <v>0</v>
      </c>
      <c r="S163" s="219"/>
      <c r="T163" s="221">
        <f>SUM(T164:T166)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22" t="s">
        <v>86</v>
      </c>
      <c r="AT163" s="223" t="s">
        <v>78</v>
      </c>
      <c r="AU163" s="223" t="s">
        <v>86</v>
      </c>
      <c r="AY163" s="222" t="s">
        <v>184</v>
      </c>
      <c r="BK163" s="224">
        <f>SUM(BK164:BK166)</f>
        <v>0</v>
      </c>
    </row>
    <row r="164" s="2" customFormat="1" ht="16.5" customHeight="1">
      <c r="A164" s="39"/>
      <c r="B164" s="40"/>
      <c r="C164" s="227" t="s">
        <v>197</v>
      </c>
      <c r="D164" s="227" t="s">
        <v>186</v>
      </c>
      <c r="E164" s="228" t="s">
        <v>2665</v>
      </c>
      <c r="F164" s="229" t="s">
        <v>2666</v>
      </c>
      <c r="G164" s="230" t="s">
        <v>1192</v>
      </c>
      <c r="H164" s="231">
        <v>1</v>
      </c>
      <c r="I164" s="232"/>
      <c r="J164" s="233">
        <f>ROUND(I164*H164,2)</f>
        <v>0</v>
      </c>
      <c r="K164" s="229" t="s">
        <v>1</v>
      </c>
      <c r="L164" s="45"/>
      <c r="M164" s="234" t="s">
        <v>1</v>
      </c>
      <c r="N164" s="235" t="s">
        <v>44</v>
      </c>
      <c r="O164" s="92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8" t="s">
        <v>191</v>
      </c>
      <c r="AT164" s="238" t="s">
        <v>186</v>
      </c>
      <c r="AU164" s="238" t="s">
        <v>88</v>
      </c>
      <c r="AY164" s="18" t="s">
        <v>184</v>
      </c>
      <c r="BE164" s="239">
        <f>IF(N164="základní",J164,0)</f>
        <v>0</v>
      </c>
      <c r="BF164" s="239">
        <f>IF(N164="snížená",J164,0)</f>
        <v>0</v>
      </c>
      <c r="BG164" s="239">
        <f>IF(N164="zákl. přenesená",J164,0)</f>
        <v>0</v>
      </c>
      <c r="BH164" s="239">
        <f>IF(N164="sníž. přenesená",J164,0)</f>
        <v>0</v>
      </c>
      <c r="BI164" s="239">
        <f>IF(N164="nulová",J164,0)</f>
        <v>0</v>
      </c>
      <c r="BJ164" s="18" t="s">
        <v>86</v>
      </c>
      <c r="BK164" s="239">
        <f>ROUND(I164*H164,2)</f>
        <v>0</v>
      </c>
      <c r="BL164" s="18" t="s">
        <v>191</v>
      </c>
      <c r="BM164" s="238" t="s">
        <v>213</v>
      </c>
    </row>
    <row r="165" s="2" customFormat="1" ht="16.5" customHeight="1">
      <c r="A165" s="39"/>
      <c r="B165" s="40"/>
      <c r="C165" s="227" t="s">
        <v>191</v>
      </c>
      <c r="D165" s="227" t="s">
        <v>186</v>
      </c>
      <c r="E165" s="228" t="s">
        <v>2667</v>
      </c>
      <c r="F165" s="229" t="s">
        <v>2668</v>
      </c>
      <c r="G165" s="230" t="s">
        <v>1150</v>
      </c>
      <c r="H165" s="231">
        <v>3</v>
      </c>
      <c r="I165" s="232"/>
      <c r="J165" s="233">
        <f>ROUND(I165*H165,2)</f>
        <v>0</v>
      </c>
      <c r="K165" s="229" t="s">
        <v>1</v>
      </c>
      <c r="L165" s="45"/>
      <c r="M165" s="234" t="s">
        <v>1</v>
      </c>
      <c r="N165" s="235" t="s">
        <v>44</v>
      </c>
      <c r="O165" s="92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8" t="s">
        <v>191</v>
      </c>
      <c r="AT165" s="238" t="s">
        <v>186</v>
      </c>
      <c r="AU165" s="238" t="s">
        <v>88</v>
      </c>
      <c r="AY165" s="18" t="s">
        <v>184</v>
      </c>
      <c r="BE165" s="239">
        <f>IF(N165="základní",J165,0)</f>
        <v>0</v>
      </c>
      <c r="BF165" s="239">
        <f>IF(N165="snížená",J165,0)</f>
        <v>0</v>
      </c>
      <c r="BG165" s="239">
        <f>IF(N165="zákl. přenesená",J165,0)</f>
        <v>0</v>
      </c>
      <c r="BH165" s="239">
        <f>IF(N165="sníž. přenesená",J165,0)</f>
        <v>0</v>
      </c>
      <c r="BI165" s="239">
        <f>IF(N165="nulová",J165,0)</f>
        <v>0</v>
      </c>
      <c r="BJ165" s="18" t="s">
        <v>86</v>
      </c>
      <c r="BK165" s="239">
        <f>ROUND(I165*H165,2)</f>
        <v>0</v>
      </c>
      <c r="BL165" s="18" t="s">
        <v>191</v>
      </c>
      <c r="BM165" s="238" t="s">
        <v>222</v>
      </c>
    </row>
    <row r="166" s="2" customFormat="1" ht="16.5" customHeight="1">
      <c r="A166" s="39"/>
      <c r="B166" s="40"/>
      <c r="C166" s="227" t="s">
        <v>219</v>
      </c>
      <c r="D166" s="227" t="s">
        <v>186</v>
      </c>
      <c r="E166" s="228" t="s">
        <v>2669</v>
      </c>
      <c r="F166" s="229" t="s">
        <v>2670</v>
      </c>
      <c r="G166" s="230" t="s">
        <v>342</v>
      </c>
      <c r="H166" s="231">
        <v>3</v>
      </c>
      <c r="I166" s="232"/>
      <c r="J166" s="233">
        <f>ROUND(I166*H166,2)</f>
        <v>0</v>
      </c>
      <c r="K166" s="229" t="s">
        <v>1</v>
      </c>
      <c r="L166" s="45"/>
      <c r="M166" s="234" t="s">
        <v>1</v>
      </c>
      <c r="N166" s="235" t="s">
        <v>44</v>
      </c>
      <c r="O166" s="92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8" t="s">
        <v>191</v>
      </c>
      <c r="AT166" s="238" t="s">
        <v>186</v>
      </c>
      <c r="AU166" s="238" t="s">
        <v>88</v>
      </c>
      <c r="AY166" s="18" t="s">
        <v>184</v>
      </c>
      <c r="BE166" s="239">
        <f>IF(N166="základní",J166,0)</f>
        <v>0</v>
      </c>
      <c r="BF166" s="239">
        <f>IF(N166="snížená",J166,0)</f>
        <v>0</v>
      </c>
      <c r="BG166" s="239">
        <f>IF(N166="zákl. přenesená",J166,0)</f>
        <v>0</v>
      </c>
      <c r="BH166" s="239">
        <f>IF(N166="sníž. přenesená",J166,0)</f>
        <v>0</v>
      </c>
      <c r="BI166" s="239">
        <f>IF(N166="nulová",J166,0)</f>
        <v>0</v>
      </c>
      <c r="BJ166" s="18" t="s">
        <v>86</v>
      </c>
      <c r="BK166" s="239">
        <f>ROUND(I166*H166,2)</f>
        <v>0</v>
      </c>
      <c r="BL166" s="18" t="s">
        <v>191</v>
      </c>
      <c r="BM166" s="238" t="s">
        <v>228</v>
      </c>
    </row>
    <row r="167" s="12" customFormat="1" ht="22.8" customHeight="1">
      <c r="A167" s="12"/>
      <c r="B167" s="211"/>
      <c r="C167" s="212"/>
      <c r="D167" s="213" t="s">
        <v>78</v>
      </c>
      <c r="E167" s="225" t="s">
        <v>2671</v>
      </c>
      <c r="F167" s="225" t="s">
        <v>2672</v>
      </c>
      <c r="G167" s="212"/>
      <c r="H167" s="212"/>
      <c r="I167" s="215"/>
      <c r="J167" s="226">
        <f>BK167</f>
        <v>0</v>
      </c>
      <c r="K167" s="212"/>
      <c r="L167" s="217"/>
      <c r="M167" s="218"/>
      <c r="N167" s="219"/>
      <c r="O167" s="219"/>
      <c r="P167" s="220">
        <f>P168</f>
        <v>0</v>
      </c>
      <c r="Q167" s="219"/>
      <c r="R167" s="220">
        <f>R168</f>
        <v>0</v>
      </c>
      <c r="S167" s="219"/>
      <c r="T167" s="221">
        <f>T168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22" t="s">
        <v>86</v>
      </c>
      <c r="AT167" s="223" t="s">
        <v>78</v>
      </c>
      <c r="AU167" s="223" t="s">
        <v>86</v>
      </c>
      <c r="AY167" s="222" t="s">
        <v>184</v>
      </c>
      <c r="BK167" s="224">
        <f>BK168</f>
        <v>0</v>
      </c>
    </row>
    <row r="168" s="2" customFormat="1" ht="16.5" customHeight="1">
      <c r="A168" s="39"/>
      <c r="B168" s="40"/>
      <c r="C168" s="227" t="s">
        <v>207</v>
      </c>
      <c r="D168" s="227" t="s">
        <v>186</v>
      </c>
      <c r="E168" s="228" t="s">
        <v>2673</v>
      </c>
      <c r="F168" s="229" t="s">
        <v>2674</v>
      </c>
      <c r="G168" s="230" t="s">
        <v>342</v>
      </c>
      <c r="H168" s="231">
        <v>10</v>
      </c>
      <c r="I168" s="232"/>
      <c r="J168" s="233">
        <f>ROUND(I168*H168,2)</f>
        <v>0</v>
      </c>
      <c r="K168" s="229" t="s">
        <v>1</v>
      </c>
      <c r="L168" s="45"/>
      <c r="M168" s="234" t="s">
        <v>1</v>
      </c>
      <c r="N168" s="235" t="s">
        <v>44</v>
      </c>
      <c r="O168" s="92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8" t="s">
        <v>191</v>
      </c>
      <c r="AT168" s="238" t="s">
        <v>186</v>
      </c>
      <c r="AU168" s="238" t="s">
        <v>88</v>
      </c>
      <c r="AY168" s="18" t="s">
        <v>184</v>
      </c>
      <c r="BE168" s="239">
        <f>IF(N168="základní",J168,0)</f>
        <v>0</v>
      </c>
      <c r="BF168" s="239">
        <f>IF(N168="snížená",J168,0)</f>
        <v>0</v>
      </c>
      <c r="BG168" s="239">
        <f>IF(N168="zákl. přenesená",J168,0)</f>
        <v>0</v>
      </c>
      <c r="BH168" s="239">
        <f>IF(N168="sníž. přenesená",J168,0)</f>
        <v>0</v>
      </c>
      <c r="BI168" s="239">
        <f>IF(N168="nulová",J168,0)</f>
        <v>0</v>
      </c>
      <c r="BJ168" s="18" t="s">
        <v>86</v>
      </c>
      <c r="BK168" s="239">
        <f>ROUND(I168*H168,2)</f>
        <v>0</v>
      </c>
      <c r="BL168" s="18" t="s">
        <v>191</v>
      </c>
      <c r="BM168" s="238" t="s">
        <v>238</v>
      </c>
    </row>
    <row r="169" s="12" customFormat="1" ht="22.8" customHeight="1">
      <c r="A169" s="12"/>
      <c r="B169" s="211"/>
      <c r="C169" s="212"/>
      <c r="D169" s="213" t="s">
        <v>78</v>
      </c>
      <c r="E169" s="225" t="s">
        <v>2675</v>
      </c>
      <c r="F169" s="225" t="s">
        <v>2676</v>
      </c>
      <c r="G169" s="212"/>
      <c r="H169" s="212"/>
      <c r="I169" s="215"/>
      <c r="J169" s="226">
        <f>BK169</f>
        <v>0</v>
      </c>
      <c r="K169" s="212"/>
      <c r="L169" s="217"/>
      <c r="M169" s="218"/>
      <c r="N169" s="219"/>
      <c r="O169" s="219"/>
      <c r="P169" s="220">
        <f>P170</f>
        <v>0</v>
      </c>
      <c r="Q169" s="219"/>
      <c r="R169" s="220">
        <f>R170</f>
        <v>0</v>
      </c>
      <c r="S169" s="219"/>
      <c r="T169" s="221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22" t="s">
        <v>86</v>
      </c>
      <c r="AT169" s="223" t="s">
        <v>78</v>
      </c>
      <c r="AU169" s="223" t="s">
        <v>86</v>
      </c>
      <c r="AY169" s="222" t="s">
        <v>184</v>
      </c>
      <c r="BK169" s="224">
        <f>BK170</f>
        <v>0</v>
      </c>
    </row>
    <row r="170" s="2" customFormat="1" ht="16.5" customHeight="1">
      <c r="A170" s="39"/>
      <c r="B170" s="40"/>
      <c r="C170" s="227" t="s">
        <v>235</v>
      </c>
      <c r="D170" s="227" t="s">
        <v>186</v>
      </c>
      <c r="E170" s="228" t="s">
        <v>2677</v>
      </c>
      <c r="F170" s="229" t="s">
        <v>2678</v>
      </c>
      <c r="G170" s="230" t="s">
        <v>1192</v>
      </c>
      <c r="H170" s="231">
        <v>10</v>
      </c>
      <c r="I170" s="232"/>
      <c r="J170" s="233">
        <f>ROUND(I170*H170,2)</f>
        <v>0</v>
      </c>
      <c r="K170" s="229" t="s">
        <v>1</v>
      </c>
      <c r="L170" s="45"/>
      <c r="M170" s="234" t="s">
        <v>1</v>
      </c>
      <c r="N170" s="235" t="s">
        <v>44</v>
      </c>
      <c r="O170" s="92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8" t="s">
        <v>191</v>
      </c>
      <c r="AT170" s="238" t="s">
        <v>186</v>
      </c>
      <c r="AU170" s="238" t="s">
        <v>88</v>
      </c>
      <c r="AY170" s="18" t="s">
        <v>184</v>
      </c>
      <c r="BE170" s="239">
        <f>IF(N170="základní",J170,0)</f>
        <v>0</v>
      </c>
      <c r="BF170" s="239">
        <f>IF(N170="snížená",J170,0)</f>
        <v>0</v>
      </c>
      <c r="BG170" s="239">
        <f>IF(N170="zákl. přenesená",J170,0)</f>
        <v>0</v>
      </c>
      <c r="BH170" s="239">
        <f>IF(N170="sníž. přenesená",J170,0)</f>
        <v>0</v>
      </c>
      <c r="BI170" s="239">
        <f>IF(N170="nulová",J170,0)</f>
        <v>0</v>
      </c>
      <c r="BJ170" s="18" t="s">
        <v>86</v>
      </c>
      <c r="BK170" s="239">
        <f>ROUND(I170*H170,2)</f>
        <v>0</v>
      </c>
      <c r="BL170" s="18" t="s">
        <v>191</v>
      </c>
      <c r="BM170" s="238" t="s">
        <v>242</v>
      </c>
    </row>
    <row r="171" s="12" customFormat="1" ht="22.8" customHeight="1">
      <c r="A171" s="12"/>
      <c r="B171" s="211"/>
      <c r="C171" s="212"/>
      <c r="D171" s="213" t="s">
        <v>78</v>
      </c>
      <c r="E171" s="225" t="s">
        <v>2679</v>
      </c>
      <c r="F171" s="225" t="s">
        <v>1258</v>
      </c>
      <c r="G171" s="212"/>
      <c r="H171" s="212"/>
      <c r="I171" s="215"/>
      <c r="J171" s="226">
        <f>BK171</f>
        <v>0</v>
      </c>
      <c r="K171" s="212"/>
      <c r="L171" s="217"/>
      <c r="M171" s="218"/>
      <c r="N171" s="219"/>
      <c r="O171" s="219"/>
      <c r="P171" s="220">
        <f>P172</f>
        <v>0</v>
      </c>
      <c r="Q171" s="219"/>
      <c r="R171" s="220">
        <f>R172</f>
        <v>0</v>
      </c>
      <c r="S171" s="219"/>
      <c r="T171" s="221">
        <f>T172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2" t="s">
        <v>86</v>
      </c>
      <c r="AT171" s="223" t="s">
        <v>78</v>
      </c>
      <c r="AU171" s="223" t="s">
        <v>86</v>
      </c>
      <c r="AY171" s="222" t="s">
        <v>184</v>
      </c>
      <c r="BK171" s="224">
        <f>BK172</f>
        <v>0</v>
      </c>
    </row>
    <row r="172" s="2" customFormat="1" ht="16.5" customHeight="1">
      <c r="A172" s="39"/>
      <c r="B172" s="40"/>
      <c r="C172" s="227" t="s">
        <v>213</v>
      </c>
      <c r="D172" s="227" t="s">
        <v>186</v>
      </c>
      <c r="E172" s="228" t="s">
        <v>2680</v>
      </c>
      <c r="F172" s="229" t="s">
        <v>2681</v>
      </c>
      <c r="G172" s="230" t="s">
        <v>342</v>
      </c>
      <c r="H172" s="231">
        <v>37</v>
      </c>
      <c r="I172" s="232"/>
      <c r="J172" s="233">
        <f>ROUND(I172*H172,2)</f>
        <v>0</v>
      </c>
      <c r="K172" s="229" t="s">
        <v>1</v>
      </c>
      <c r="L172" s="45"/>
      <c r="M172" s="234" t="s">
        <v>1</v>
      </c>
      <c r="N172" s="235" t="s">
        <v>44</v>
      </c>
      <c r="O172" s="92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8" t="s">
        <v>191</v>
      </c>
      <c r="AT172" s="238" t="s">
        <v>186</v>
      </c>
      <c r="AU172" s="238" t="s">
        <v>88</v>
      </c>
      <c r="AY172" s="18" t="s">
        <v>184</v>
      </c>
      <c r="BE172" s="239">
        <f>IF(N172="základní",J172,0)</f>
        <v>0</v>
      </c>
      <c r="BF172" s="239">
        <f>IF(N172="snížená",J172,0)</f>
        <v>0</v>
      </c>
      <c r="BG172" s="239">
        <f>IF(N172="zákl. přenesená",J172,0)</f>
        <v>0</v>
      </c>
      <c r="BH172" s="239">
        <f>IF(N172="sníž. přenesená",J172,0)</f>
        <v>0</v>
      </c>
      <c r="BI172" s="239">
        <f>IF(N172="nulová",J172,0)</f>
        <v>0</v>
      </c>
      <c r="BJ172" s="18" t="s">
        <v>86</v>
      </c>
      <c r="BK172" s="239">
        <f>ROUND(I172*H172,2)</f>
        <v>0</v>
      </c>
      <c r="BL172" s="18" t="s">
        <v>191</v>
      </c>
      <c r="BM172" s="238" t="s">
        <v>249</v>
      </c>
    </row>
    <row r="173" s="12" customFormat="1" ht="22.8" customHeight="1">
      <c r="A173" s="12"/>
      <c r="B173" s="211"/>
      <c r="C173" s="212"/>
      <c r="D173" s="213" t="s">
        <v>78</v>
      </c>
      <c r="E173" s="225" t="s">
        <v>2682</v>
      </c>
      <c r="F173" s="225" t="s">
        <v>2683</v>
      </c>
      <c r="G173" s="212"/>
      <c r="H173" s="212"/>
      <c r="I173" s="215"/>
      <c r="J173" s="226">
        <f>BK173</f>
        <v>0</v>
      </c>
      <c r="K173" s="212"/>
      <c r="L173" s="217"/>
      <c r="M173" s="218"/>
      <c r="N173" s="219"/>
      <c r="O173" s="219"/>
      <c r="P173" s="220">
        <f>P174</f>
        <v>0</v>
      </c>
      <c r="Q173" s="219"/>
      <c r="R173" s="220">
        <f>R174</f>
        <v>0</v>
      </c>
      <c r="S173" s="219"/>
      <c r="T173" s="221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22" t="s">
        <v>86</v>
      </c>
      <c r="AT173" s="223" t="s">
        <v>78</v>
      </c>
      <c r="AU173" s="223" t="s">
        <v>86</v>
      </c>
      <c r="AY173" s="222" t="s">
        <v>184</v>
      </c>
      <c r="BK173" s="224">
        <f>BK174</f>
        <v>0</v>
      </c>
    </row>
    <row r="174" s="2" customFormat="1" ht="16.5" customHeight="1">
      <c r="A174" s="39"/>
      <c r="B174" s="40"/>
      <c r="C174" s="227" t="s">
        <v>245</v>
      </c>
      <c r="D174" s="227" t="s">
        <v>186</v>
      </c>
      <c r="E174" s="228" t="s">
        <v>2684</v>
      </c>
      <c r="F174" s="229" t="s">
        <v>2685</v>
      </c>
      <c r="G174" s="230" t="s">
        <v>1192</v>
      </c>
      <c r="H174" s="231">
        <v>2</v>
      </c>
      <c r="I174" s="232"/>
      <c r="J174" s="233">
        <f>ROUND(I174*H174,2)</f>
        <v>0</v>
      </c>
      <c r="K174" s="229" t="s">
        <v>1</v>
      </c>
      <c r="L174" s="45"/>
      <c r="M174" s="234" t="s">
        <v>1</v>
      </c>
      <c r="N174" s="235" t="s">
        <v>44</v>
      </c>
      <c r="O174" s="92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8" t="s">
        <v>191</v>
      </c>
      <c r="AT174" s="238" t="s">
        <v>186</v>
      </c>
      <c r="AU174" s="238" t="s">
        <v>88</v>
      </c>
      <c r="AY174" s="18" t="s">
        <v>184</v>
      </c>
      <c r="BE174" s="239">
        <f>IF(N174="základní",J174,0)</f>
        <v>0</v>
      </c>
      <c r="BF174" s="239">
        <f>IF(N174="snížená",J174,0)</f>
        <v>0</v>
      </c>
      <c r="BG174" s="239">
        <f>IF(N174="zákl. přenesená",J174,0)</f>
        <v>0</v>
      </c>
      <c r="BH174" s="239">
        <f>IF(N174="sníž. přenesená",J174,0)</f>
        <v>0</v>
      </c>
      <c r="BI174" s="239">
        <f>IF(N174="nulová",J174,0)</f>
        <v>0</v>
      </c>
      <c r="BJ174" s="18" t="s">
        <v>86</v>
      </c>
      <c r="BK174" s="239">
        <f>ROUND(I174*H174,2)</f>
        <v>0</v>
      </c>
      <c r="BL174" s="18" t="s">
        <v>191</v>
      </c>
      <c r="BM174" s="238" t="s">
        <v>255</v>
      </c>
    </row>
    <row r="175" s="12" customFormat="1" ht="22.8" customHeight="1">
      <c r="A175" s="12"/>
      <c r="B175" s="211"/>
      <c r="C175" s="212"/>
      <c r="D175" s="213" t="s">
        <v>78</v>
      </c>
      <c r="E175" s="225" t="s">
        <v>2686</v>
      </c>
      <c r="F175" s="225" t="s">
        <v>2687</v>
      </c>
      <c r="G175" s="212"/>
      <c r="H175" s="212"/>
      <c r="I175" s="215"/>
      <c r="J175" s="226">
        <f>BK175</f>
        <v>0</v>
      </c>
      <c r="K175" s="212"/>
      <c r="L175" s="217"/>
      <c r="M175" s="218"/>
      <c r="N175" s="219"/>
      <c r="O175" s="219"/>
      <c r="P175" s="220">
        <f>P176</f>
        <v>0</v>
      </c>
      <c r="Q175" s="219"/>
      <c r="R175" s="220">
        <f>R176</f>
        <v>0</v>
      </c>
      <c r="S175" s="219"/>
      <c r="T175" s="221">
        <f>T176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22" t="s">
        <v>86</v>
      </c>
      <c r="AT175" s="223" t="s">
        <v>78</v>
      </c>
      <c r="AU175" s="223" t="s">
        <v>86</v>
      </c>
      <c r="AY175" s="222" t="s">
        <v>184</v>
      </c>
      <c r="BK175" s="224">
        <f>BK176</f>
        <v>0</v>
      </c>
    </row>
    <row r="176" s="2" customFormat="1" ht="16.5" customHeight="1">
      <c r="A176" s="39"/>
      <c r="B176" s="40"/>
      <c r="C176" s="227" t="s">
        <v>222</v>
      </c>
      <c r="D176" s="227" t="s">
        <v>186</v>
      </c>
      <c r="E176" s="228" t="s">
        <v>2688</v>
      </c>
      <c r="F176" s="229" t="s">
        <v>2685</v>
      </c>
      <c r="G176" s="230" t="s">
        <v>1192</v>
      </c>
      <c r="H176" s="231">
        <v>2</v>
      </c>
      <c r="I176" s="232"/>
      <c r="J176" s="233">
        <f>ROUND(I176*H176,2)</f>
        <v>0</v>
      </c>
      <c r="K176" s="229" t="s">
        <v>1</v>
      </c>
      <c r="L176" s="45"/>
      <c r="M176" s="234" t="s">
        <v>1</v>
      </c>
      <c r="N176" s="235" t="s">
        <v>44</v>
      </c>
      <c r="O176" s="92"/>
      <c r="P176" s="236">
        <f>O176*H176</f>
        <v>0</v>
      </c>
      <c r="Q176" s="236">
        <v>0</v>
      </c>
      <c r="R176" s="236">
        <f>Q176*H176</f>
        <v>0</v>
      </c>
      <c r="S176" s="236">
        <v>0</v>
      </c>
      <c r="T176" s="237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8" t="s">
        <v>191</v>
      </c>
      <c r="AT176" s="238" t="s">
        <v>186</v>
      </c>
      <c r="AU176" s="238" t="s">
        <v>88</v>
      </c>
      <c r="AY176" s="18" t="s">
        <v>184</v>
      </c>
      <c r="BE176" s="239">
        <f>IF(N176="základní",J176,0)</f>
        <v>0</v>
      </c>
      <c r="BF176" s="239">
        <f>IF(N176="snížená",J176,0)</f>
        <v>0</v>
      </c>
      <c r="BG176" s="239">
        <f>IF(N176="zákl. přenesená",J176,0)</f>
        <v>0</v>
      </c>
      <c r="BH176" s="239">
        <f>IF(N176="sníž. přenesená",J176,0)</f>
        <v>0</v>
      </c>
      <c r="BI176" s="239">
        <f>IF(N176="nulová",J176,0)</f>
        <v>0</v>
      </c>
      <c r="BJ176" s="18" t="s">
        <v>86</v>
      </c>
      <c r="BK176" s="239">
        <f>ROUND(I176*H176,2)</f>
        <v>0</v>
      </c>
      <c r="BL176" s="18" t="s">
        <v>191</v>
      </c>
      <c r="BM176" s="238" t="s">
        <v>263</v>
      </c>
    </row>
    <row r="177" s="12" customFormat="1" ht="22.8" customHeight="1">
      <c r="A177" s="12"/>
      <c r="B177" s="211"/>
      <c r="C177" s="212"/>
      <c r="D177" s="213" t="s">
        <v>78</v>
      </c>
      <c r="E177" s="225" t="s">
        <v>2689</v>
      </c>
      <c r="F177" s="225" t="s">
        <v>1325</v>
      </c>
      <c r="G177" s="212"/>
      <c r="H177" s="212"/>
      <c r="I177" s="215"/>
      <c r="J177" s="226">
        <f>BK177</f>
        <v>0</v>
      </c>
      <c r="K177" s="212"/>
      <c r="L177" s="217"/>
      <c r="M177" s="218"/>
      <c r="N177" s="219"/>
      <c r="O177" s="219"/>
      <c r="P177" s="220">
        <f>P178</f>
        <v>0</v>
      </c>
      <c r="Q177" s="219"/>
      <c r="R177" s="220">
        <f>R178</f>
        <v>0</v>
      </c>
      <c r="S177" s="219"/>
      <c r="T177" s="221">
        <f>T178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22" t="s">
        <v>86</v>
      </c>
      <c r="AT177" s="223" t="s">
        <v>78</v>
      </c>
      <c r="AU177" s="223" t="s">
        <v>86</v>
      </c>
      <c r="AY177" s="222" t="s">
        <v>184</v>
      </c>
      <c r="BK177" s="224">
        <f>BK178</f>
        <v>0</v>
      </c>
    </row>
    <row r="178" s="2" customFormat="1" ht="16.5" customHeight="1">
      <c r="A178" s="39"/>
      <c r="B178" s="40"/>
      <c r="C178" s="227" t="s">
        <v>260</v>
      </c>
      <c r="D178" s="227" t="s">
        <v>186</v>
      </c>
      <c r="E178" s="228" t="s">
        <v>1326</v>
      </c>
      <c r="F178" s="229" t="s">
        <v>2690</v>
      </c>
      <c r="G178" s="230" t="s">
        <v>342</v>
      </c>
      <c r="H178" s="231">
        <v>20</v>
      </c>
      <c r="I178" s="232"/>
      <c r="J178" s="233">
        <f>ROUND(I178*H178,2)</f>
        <v>0</v>
      </c>
      <c r="K178" s="229" t="s">
        <v>1</v>
      </c>
      <c r="L178" s="45"/>
      <c r="M178" s="234" t="s">
        <v>1</v>
      </c>
      <c r="N178" s="235" t="s">
        <v>44</v>
      </c>
      <c r="O178" s="92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8" t="s">
        <v>191</v>
      </c>
      <c r="AT178" s="238" t="s">
        <v>186</v>
      </c>
      <c r="AU178" s="238" t="s">
        <v>88</v>
      </c>
      <c r="AY178" s="18" t="s">
        <v>184</v>
      </c>
      <c r="BE178" s="239">
        <f>IF(N178="základní",J178,0)</f>
        <v>0</v>
      </c>
      <c r="BF178" s="239">
        <f>IF(N178="snížená",J178,0)</f>
        <v>0</v>
      </c>
      <c r="BG178" s="239">
        <f>IF(N178="zákl. přenesená",J178,0)</f>
        <v>0</v>
      </c>
      <c r="BH178" s="239">
        <f>IF(N178="sníž. přenesená",J178,0)</f>
        <v>0</v>
      </c>
      <c r="BI178" s="239">
        <f>IF(N178="nulová",J178,0)</f>
        <v>0</v>
      </c>
      <c r="BJ178" s="18" t="s">
        <v>86</v>
      </c>
      <c r="BK178" s="239">
        <f>ROUND(I178*H178,2)</f>
        <v>0</v>
      </c>
      <c r="BL178" s="18" t="s">
        <v>191</v>
      </c>
      <c r="BM178" s="238" t="s">
        <v>269</v>
      </c>
    </row>
    <row r="179" s="12" customFormat="1" ht="22.8" customHeight="1">
      <c r="A179" s="12"/>
      <c r="B179" s="211"/>
      <c r="C179" s="212"/>
      <c r="D179" s="213" t="s">
        <v>78</v>
      </c>
      <c r="E179" s="225" t="s">
        <v>2691</v>
      </c>
      <c r="F179" s="225" t="s">
        <v>2692</v>
      </c>
      <c r="G179" s="212"/>
      <c r="H179" s="212"/>
      <c r="I179" s="215"/>
      <c r="J179" s="226">
        <f>BK179</f>
        <v>0</v>
      </c>
      <c r="K179" s="212"/>
      <c r="L179" s="217"/>
      <c r="M179" s="218"/>
      <c r="N179" s="219"/>
      <c r="O179" s="219"/>
      <c r="P179" s="220">
        <f>P180</f>
        <v>0</v>
      </c>
      <c r="Q179" s="219"/>
      <c r="R179" s="220">
        <f>R180</f>
        <v>0</v>
      </c>
      <c r="S179" s="219"/>
      <c r="T179" s="221">
        <f>T180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22" t="s">
        <v>86</v>
      </c>
      <c r="AT179" s="223" t="s">
        <v>78</v>
      </c>
      <c r="AU179" s="223" t="s">
        <v>86</v>
      </c>
      <c r="AY179" s="222" t="s">
        <v>184</v>
      </c>
      <c r="BK179" s="224">
        <f>BK180</f>
        <v>0</v>
      </c>
    </row>
    <row r="180" s="2" customFormat="1" ht="16.5" customHeight="1">
      <c r="A180" s="39"/>
      <c r="B180" s="40"/>
      <c r="C180" s="227" t="s">
        <v>228</v>
      </c>
      <c r="D180" s="227" t="s">
        <v>186</v>
      </c>
      <c r="E180" s="228" t="s">
        <v>1322</v>
      </c>
      <c r="F180" s="229" t="s">
        <v>2693</v>
      </c>
      <c r="G180" s="230" t="s">
        <v>342</v>
      </c>
      <c r="H180" s="231">
        <v>3</v>
      </c>
      <c r="I180" s="232"/>
      <c r="J180" s="233">
        <f>ROUND(I180*H180,2)</f>
        <v>0</v>
      </c>
      <c r="K180" s="229" t="s">
        <v>1</v>
      </c>
      <c r="L180" s="45"/>
      <c r="M180" s="234" t="s">
        <v>1</v>
      </c>
      <c r="N180" s="235" t="s">
        <v>44</v>
      </c>
      <c r="O180" s="92"/>
      <c r="P180" s="236">
        <f>O180*H180</f>
        <v>0</v>
      </c>
      <c r="Q180" s="236">
        <v>0</v>
      </c>
      <c r="R180" s="236">
        <f>Q180*H180</f>
        <v>0</v>
      </c>
      <c r="S180" s="236">
        <v>0</v>
      </c>
      <c r="T180" s="237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8" t="s">
        <v>191</v>
      </c>
      <c r="AT180" s="238" t="s">
        <v>186</v>
      </c>
      <c r="AU180" s="238" t="s">
        <v>88</v>
      </c>
      <c r="AY180" s="18" t="s">
        <v>184</v>
      </c>
      <c r="BE180" s="239">
        <f>IF(N180="základní",J180,0)</f>
        <v>0</v>
      </c>
      <c r="BF180" s="239">
        <f>IF(N180="snížená",J180,0)</f>
        <v>0</v>
      </c>
      <c r="BG180" s="239">
        <f>IF(N180="zákl. přenesená",J180,0)</f>
        <v>0</v>
      </c>
      <c r="BH180" s="239">
        <f>IF(N180="sníž. přenesená",J180,0)</f>
        <v>0</v>
      </c>
      <c r="BI180" s="239">
        <f>IF(N180="nulová",J180,0)</f>
        <v>0</v>
      </c>
      <c r="BJ180" s="18" t="s">
        <v>86</v>
      </c>
      <c r="BK180" s="239">
        <f>ROUND(I180*H180,2)</f>
        <v>0</v>
      </c>
      <c r="BL180" s="18" t="s">
        <v>191</v>
      </c>
      <c r="BM180" s="238" t="s">
        <v>276</v>
      </c>
    </row>
    <row r="181" s="12" customFormat="1" ht="22.8" customHeight="1">
      <c r="A181" s="12"/>
      <c r="B181" s="211"/>
      <c r="C181" s="212"/>
      <c r="D181" s="213" t="s">
        <v>78</v>
      </c>
      <c r="E181" s="225" t="s">
        <v>2694</v>
      </c>
      <c r="F181" s="225" t="s">
        <v>1329</v>
      </c>
      <c r="G181" s="212"/>
      <c r="H181" s="212"/>
      <c r="I181" s="215"/>
      <c r="J181" s="226">
        <f>BK181</f>
        <v>0</v>
      </c>
      <c r="K181" s="212"/>
      <c r="L181" s="217"/>
      <c r="M181" s="218"/>
      <c r="N181" s="219"/>
      <c r="O181" s="219"/>
      <c r="P181" s="220">
        <f>SUM(P182:P183)</f>
        <v>0</v>
      </c>
      <c r="Q181" s="219"/>
      <c r="R181" s="220">
        <f>SUM(R182:R183)</f>
        <v>0</v>
      </c>
      <c r="S181" s="219"/>
      <c r="T181" s="221">
        <f>SUM(T182:T183)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22" t="s">
        <v>86</v>
      </c>
      <c r="AT181" s="223" t="s">
        <v>78</v>
      </c>
      <c r="AU181" s="223" t="s">
        <v>86</v>
      </c>
      <c r="AY181" s="222" t="s">
        <v>184</v>
      </c>
      <c r="BK181" s="224">
        <f>SUM(BK182:BK183)</f>
        <v>0</v>
      </c>
    </row>
    <row r="182" s="2" customFormat="1" ht="16.5" customHeight="1">
      <c r="A182" s="39"/>
      <c r="B182" s="40"/>
      <c r="C182" s="227" t="s">
        <v>273</v>
      </c>
      <c r="D182" s="227" t="s">
        <v>186</v>
      </c>
      <c r="E182" s="228" t="s">
        <v>2695</v>
      </c>
      <c r="F182" s="229" t="s">
        <v>2696</v>
      </c>
      <c r="G182" s="230" t="s">
        <v>1192</v>
      </c>
      <c r="H182" s="231">
        <v>2</v>
      </c>
      <c r="I182" s="232"/>
      <c r="J182" s="233">
        <f>ROUND(I182*H182,2)</f>
        <v>0</v>
      </c>
      <c r="K182" s="229" t="s">
        <v>1</v>
      </c>
      <c r="L182" s="45"/>
      <c r="M182" s="234" t="s">
        <v>1</v>
      </c>
      <c r="N182" s="235" t="s">
        <v>44</v>
      </c>
      <c r="O182" s="92"/>
      <c r="P182" s="236">
        <f>O182*H182</f>
        <v>0</v>
      </c>
      <c r="Q182" s="236">
        <v>0</v>
      </c>
      <c r="R182" s="236">
        <f>Q182*H182</f>
        <v>0</v>
      </c>
      <c r="S182" s="236">
        <v>0</v>
      </c>
      <c r="T182" s="237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8" t="s">
        <v>191</v>
      </c>
      <c r="AT182" s="238" t="s">
        <v>186</v>
      </c>
      <c r="AU182" s="238" t="s">
        <v>88</v>
      </c>
      <c r="AY182" s="18" t="s">
        <v>184</v>
      </c>
      <c r="BE182" s="239">
        <f>IF(N182="základní",J182,0)</f>
        <v>0</v>
      </c>
      <c r="BF182" s="239">
        <f>IF(N182="snížená",J182,0)</f>
        <v>0</v>
      </c>
      <c r="BG182" s="239">
        <f>IF(N182="zákl. přenesená",J182,0)</f>
        <v>0</v>
      </c>
      <c r="BH182" s="239">
        <f>IF(N182="sníž. přenesená",J182,0)</f>
        <v>0</v>
      </c>
      <c r="BI182" s="239">
        <f>IF(N182="nulová",J182,0)</f>
        <v>0</v>
      </c>
      <c r="BJ182" s="18" t="s">
        <v>86</v>
      </c>
      <c r="BK182" s="239">
        <f>ROUND(I182*H182,2)</f>
        <v>0</v>
      </c>
      <c r="BL182" s="18" t="s">
        <v>191</v>
      </c>
      <c r="BM182" s="238" t="s">
        <v>280</v>
      </c>
    </row>
    <row r="183" s="2" customFormat="1" ht="16.5" customHeight="1">
      <c r="A183" s="39"/>
      <c r="B183" s="40"/>
      <c r="C183" s="227" t="s">
        <v>238</v>
      </c>
      <c r="D183" s="227" t="s">
        <v>186</v>
      </c>
      <c r="E183" s="228" t="s">
        <v>2697</v>
      </c>
      <c r="F183" s="229" t="s">
        <v>2698</v>
      </c>
      <c r="G183" s="230" t="s">
        <v>1192</v>
      </c>
      <c r="H183" s="231">
        <v>2</v>
      </c>
      <c r="I183" s="232"/>
      <c r="J183" s="233">
        <f>ROUND(I183*H183,2)</f>
        <v>0</v>
      </c>
      <c r="K183" s="229" t="s">
        <v>1</v>
      </c>
      <c r="L183" s="45"/>
      <c r="M183" s="234" t="s">
        <v>1</v>
      </c>
      <c r="N183" s="235" t="s">
        <v>44</v>
      </c>
      <c r="O183" s="92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8" t="s">
        <v>191</v>
      </c>
      <c r="AT183" s="238" t="s">
        <v>186</v>
      </c>
      <c r="AU183" s="238" t="s">
        <v>88</v>
      </c>
      <c r="AY183" s="18" t="s">
        <v>184</v>
      </c>
      <c r="BE183" s="239">
        <f>IF(N183="základní",J183,0)</f>
        <v>0</v>
      </c>
      <c r="BF183" s="239">
        <f>IF(N183="snížená",J183,0)</f>
        <v>0</v>
      </c>
      <c r="BG183" s="239">
        <f>IF(N183="zákl. přenesená",J183,0)</f>
        <v>0</v>
      </c>
      <c r="BH183" s="239">
        <f>IF(N183="sníž. přenesená",J183,0)</f>
        <v>0</v>
      </c>
      <c r="BI183" s="239">
        <f>IF(N183="nulová",J183,0)</f>
        <v>0</v>
      </c>
      <c r="BJ183" s="18" t="s">
        <v>86</v>
      </c>
      <c r="BK183" s="239">
        <f>ROUND(I183*H183,2)</f>
        <v>0</v>
      </c>
      <c r="BL183" s="18" t="s">
        <v>191</v>
      </c>
      <c r="BM183" s="238" t="s">
        <v>287</v>
      </c>
    </row>
    <row r="184" s="12" customFormat="1" ht="22.8" customHeight="1">
      <c r="A184" s="12"/>
      <c r="B184" s="211"/>
      <c r="C184" s="212"/>
      <c r="D184" s="213" t="s">
        <v>78</v>
      </c>
      <c r="E184" s="225" t="s">
        <v>2699</v>
      </c>
      <c r="F184" s="225" t="s">
        <v>2700</v>
      </c>
      <c r="G184" s="212"/>
      <c r="H184" s="212"/>
      <c r="I184" s="215"/>
      <c r="J184" s="226">
        <f>BK184</f>
        <v>0</v>
      </c>
      <c r="K184" s="212"/>
      <c r="L184" s="217"/>
      <c r="M184" s="218"/>
      <c r="N184" s="219"/>
      <c r="O184" s="219"/>
      <c r="P184" s="220">
        <f>P185</f>
        <v>0</v>
      </c>
      <c r="Q184" s="219"/>
      <c r="R184" s="220">
        <f>R185</f>
        <v>0</v>
      </c>
      <c r="S184" s="219"/>
      <c r="T184" s="221">
        <f>T185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22" t="s">
        <v>86</v>
      </c>
      <c r="AT184" s="223" t="s">
        <v>78</v>
      </c>
      <c r="AU184" s="223" t="s">
        <v>86</v>
      </c>
      <c r="AY184" s="222" t="s">
        <v>184</v>
      </c>
      <c r="BK184" s="224">
        <f>BK185</f>
        <v>0</v>
      </c>
    </row>
    <row r="185" s="2" customFormat="1" ht="16.5" customHeight="1">
      <c r="A185" s="39"/>
      <c r="B185" s="40"/>
      <c r="C185" s="227" t="s">
        <v>8</v>
      </c>
      <c r="D185" s="227" t="s">
        <v>186</v>
      </c>
      <c r="E185" s="228" t="s">
        <v>2701</v>
      </c>
      <c r="F185" s="229" t="s">
        <v>2702</v>
      </c>
      <c r="G185" s="230" t="s">
        <v>1311</v>
      </c>
      <c r="H185" s="231">
        <v>16</v>
      </c>
      <c r="I185" s="232"/>
      <c r="J185" s="233">
        <f>ROUND(I185*H185,2)</f>
        <v>0</v>
      </c>
      <c r="K185" s="229" t="s">
        <v>1</v>
      </c>
      <c r="L185" s="45"/>
      <c r="M185" s="234" t="s">
        <v>1</v>
      </c>
      <c r="N185" s="235" t="s">
        <v>44</v>
      </c>
      <c r="O185" s="92"/>
      <c r="P185" s="236">
        <f>O185*H185</f>
        <v>0</v>
      </c>
      <c r="Q185" s="236">
        <v>0</v>
      </c>
      <c r="R185" s="236">
        <f>Q185*H185</f>
        <v>0</v>
      </c>
      <c r="S185" s="236">
        <v>0</v>
      </c>
      <c r="T185" s="237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8" t="s">
        <v>191</v>
      </c>
      <c r="AT185" s="238" t="s">
        <v>186</v>
      </c>
      <c r="AU185" s="238" t="s">
        <v>88</v>
      </c>
      <c r="AY185" s="18" t="s">
        <v>184</v>
      </c>
      <c r="BE185" s="239">
        <f>IF(N185="základní",J185,0)</f>
        <v>0</v>
      </c>
      <c r="BF185" s="239">
        <f>IF(N185="snížená",J185,0)</f>
        <v>0</v>
      </c>
      <c r="BG185" s="239">
        <f>IF(N185="zákl. přenesená",J185,0)</f>
        <v>0</v>
      </c>
      <c r="BH185" s="239">
        <f>IF(N185="sníž. přenesená",J185,0)</f>
        <v>0</v>
      </c>
      <c r="BI185" s="239">
        <f>IF(N185="nulová",J185,0)</f>
        <v>0</v>
      </c>
      <c r="BJ185" s="18" t="s">
        <v>86</v>
      </c>
      <c r="BK185" s="239">
        <f>ROUND(I185*H185,2)</f>
        <v>0</v>
      </c>
      <c r="BL185" s="18" t="s">
        <v>191</v>
      </c>
      <c r="BM185" s="238" t="s">
        <v>293</v>
      </c>
    </row>
    <row r="186" s="12" customFormat="1" ht="22.8" customHeight="1">
      <c r="A186" s="12"/>
      <c r="B186" s="211"/>
      <c r="C186" s="212"/>
      <c r="D186" s="213" t="s">
        <v>78</v>
      </c>
      <c r="E186" s="225" t="s">
        <v>2703</v>
      </c>
      <c r="F186" s="225" t="s">
        <v>2704</v>
      </c>
      <c r="G186" s="212"/>
      <c r="H186" s="212"/>
      <c r="I186" s="215"/>
      <c r="J186" s="226">
        <f>BK186</f>
        <v>0</v>
      </c>
      <c r="K186" s="212"/>
      <c r="L186" s="217"/>
      <c r="M186" s="218"/>
      <c r="N186" s="219"/>
      <c r="O186" s="219"/>
      <c r="P186" s="220">
        <v>0</v>
      </c>
      <c r="Q186" s="219"/>
      <c r="R186" s="220">
        <v>0</v>
      </c>
      <c r="S186" s="219"/>
      <c r="T186" s="221"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22" t="s">
        <v>86</v>
      </c>
      <c r="AT186" s="223" t="s">
        <v>78</v>
      </c>
      <c r="AU186" s="223" t="s">
        <v>86</v>
      </c>
      <c r="AY186" s="222" t="s">
        <v>184</v>
      </c>
      <c r="BK186" s="224">
        <v>0</v>
      </c>
    </row>
    <row r="187" s="12" customFormat="1" ht="22.8" customHeight="1">
      <c r="A187" s="12"/>
      <c r="B187" s="211"/>
      <c r="C187" s="212"/>
      <c r="D187" s="213" t="s">
        <v>78</v>
      </c>
      <c r="E187" s="225" t="s">
        <v>2705</v>
      </c>
      <c r="F187" s="225" t="s">
        <v>2706</v>
      </c>
      <c r="G187" s="212"/>
      <c r="H187" s="212"/>
      <c r="I187" s="215"/>
      <c r="J187" s="226">
        <f>BK187</f>
        <v>0</v>
      </c>
      <c r="K187" s="212"/>
      <c r="L187" s="217"/>
      <c r="M187" s="218"/>
      <c r="N187" s="219"/>
      <c r="O187" s="219"/>
      <c r="P187" s="220">
        <f>P188</f>
        <v>0</v>
      </c>
      <c r="Q187" s="219"/>
      <c r="R187" s="220">
        <f>R188</f>
        <v>0</v>
      </c>
      <c r="S187" s="219"/>
      <c r="T187" s="221">
        <f>T188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22" t="s">
        <v>86</v>
      </c>
      <c r="AT187" s="223" t="s">
        <v>78</v>
      </c>
      <c r="AU187" s="223" t="s">
        <v>86</v>
      </c>
      <c r="AY187" s="222" t="s">
        <v>184</v>
      </c>
      <c r="BK187" s="224">
        <f>BK188</f>
        <v>0</v>
      </c>
    </row>
    <row r="188" s="2" customFormat="1" ht="16.5" customHeight="1">
      <c r="A188" s="39"/>
      <c r="B188" s="40"/>
      <c r="C188" s="227" t="s">
        <v>242</v>
      </c>
      <c r="D188" s="227" t="s">
        <v>186</v>
      </c>
      <c r="E188" s="228" t="s">
        <v>2707</v>
      </c>
      <c r="F188" s="229" t="s">
        <v>2708</v>
      </c>
      <c r="G188" s="230" t="s">
        <v>1311</v>
      </c>
      <c r="H188" s="231">
        <v>14</v>
      </c>
      <c r="I188" s="232"/>
      <c r="J188" s="233">
        <f>ROUND(I188*H188,2)</f>
        <v>0</v>
      </c>
      <c r="K188" s="229" t="s">
        <v>1</v>
      </c>
      <c r="L188" s="45"/>
      <c r="M188" s="234" t="s">
        <v>1</v>
      </c>
      <c r="N188" s="235" t="s">
        <v>44</v>
      </c>
      <c r="O188" s="92"/>
      <c r="P188" s="236">
        <f>O188*H188</f>
        <v>0</v>
      </c>
      <c r="Q188" s="236">
        <v>0</v>
      </c>
      <c r="R188" s="236">
        <f>Q188*H188</f>
        <v>0</v>
      </c>
      <c r="S188" s="236">
        <v>0</v>
      </c>
      <c r="T188" s="237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8" t="s">
        <v>191</v>
      </c>
      <c r="AT188" s="238" t="s">
        <v>186</v>
      </c>
      <c r="AU188" s="238" t="s">
        <v>88</v>
      </c>
      <c r="AY188" s="18" t="s">
        <v>184</v>
      </c>
      <c r="BE188" s="239">
        <f>IF(N188="základní",J188,0)</f>
        <v>0</v>
      </c>
      <c r="BF188" s="239">
        <f>IF(N188="snížená",J188,0)</f>
        <v>0</v>
      </c>
      <c r="BG188" s="239">
        <f>IF(N188="zákl. přenesená",J188,0)</f>
        <v>0</v>
      </c>
      <c r="BH188" s="239">
        <f>IF(N188="sníž. přenesená",J188,0)</f>
        <v>0</v>
      </c>
      <c r="BI188" s="239">
        <f>IF(N188="nulová",J188,0)</f>
        <v>0</v>
      </c>
      <c r="BJ188" s="18" t="s">
        <v>86</v>
      </c>
      <c r="BK188" s="239">
        <f>ROUND(I188*H188,2)</f>
        <v>0</v>
      </c>
      <c r="BL188" s="18" t="s">
        <v>191</v>
      </c>
      <c r="BM188" s="238" t="s">
        <v>299</v>
      </c>
    </row>
    <row r="189" s="12" customFormat="1" ht="22.8" customHeight="1">
      <c r="A189" s="12"/>
      <c r="B189" s="211"/>
      <c r="C189" s="212"/>
      <c r="D189" s="213" t="s">
        <v>78</v>
      </c>
      <c r="E189" s="225" t="s">
        <v>1146</v>
      </c>
      <c r="F189" s="225" t="s">
        <v>2709</v>
      </c>
      <c r="G189" s="212"/>
      <c r="H189" s="212"/>
      <c r="I189" s="215"/>
      <c r="J189" s="226">
        <f>BK189</f>
        <v>0</v>
      </c>
      <c r="K189" s="212"/>
      <c r="L189" s="217"/>
      <c r="M189" s="218"/>
      <c r="N189" s="219"/>
      <c r="O189" s="219"/>
      <c r="P189" s="220">
        <f>SUM(P190:P191)</f>
        <v>0</v>
      </c>
      <c r="Q189" s="219"/>
      <c r="R189" s="220">
        <f>SUM(R190:R191)</f>
        <v>0</v>
      </c>
      <c r="S189" s="219"/>
      <c r="T189" s="221">
        <f>SUM(T190:T191)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22" t="s">
        <v>86</v>
      </c>
      <c r="AT189" s="223" t="s">
        <v>78</v>
      </c>
      <c r="AU189" s="223" t="s">
        <v>86</v>
      </c>
      <c r="AY189" s="222" t="s">
        <v>184</v>
      </c>
      <c r="BK189" s="224">
        <f>SUM(BK190:BK191)</f>
        <v>0</v>
      </c>
    </row>
    <row r="190" s="2" customFormat="1" ht="16.5" customHeight="1">
      <c r="A190" s="39"/>
      <c r="B190" s="40"/>
      <c r="C190" s="227" t="s">
        <v>296</v>
      </c>
      <c r="D190" s="227" t="s">
        <v>186</v>
      </c>
      <c r="E190" s="228" t="s">
        <v>2710</v>
      </c>
      <c r="F190" s="229" t="s">
        <v>2711</v>
      </c>
      <c r="G190" s="230" t="s">
        <v>2712</v>
      </c>
      <c r="H190" s="231">
        <v>0.029999999999999999</v>
      </c>
      <c r="I190" s="232"/>
      <c r="J190" s="233">
        <f>ROUND(I190*H190,2)</f>
        <v>0</v>
      </c>
      <c r="K190" s="229" t="s">
        <v>1</v>
      </c>
      <c r="L190" s="45"/>
      <c r="M190" s="234" t="s">
        <v>1</v>
      </c>
      <c r="N190" s="235" t="s">
        <v>44</v>
      </c>
      <c r="O190" s="92"/>
      <c r="P190" s="236">
        <f>O190*H190</f>
        <v>0</v>
      </c>
      <c r="Q190" s="236">
        <v>0</v>
      </c>
      <c r="R190" s="236">
        <f>Q190*H190</f>
        <v>0</v>
      </c>
      <c r="S190" s="236">
        <v>0</v>
      </c>
      <c r="T190" s="237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8" t="s">
        <v>191</v>
      </c>
      <c r="AT190" s="238" t="s">
        <v>186</v>
      </c>
      <c r="AU190" s="238" t="s">
        <v>88</v>
      </c>
      <c r="AY190" s="18" t="s">
        <v>184</v>
      </c>
      <c r="BE190" s="239">
        <f>IF(N190="základní",J190,0)</f>
        <v>0</v>
      </c>
      <c r="BF190" s="239">
        <f>IF(N190="snížená",J190,0)</f>
        <v>0</v>
      </c>
      <c r="BG190" s="239">
        <f>IF(N190="zákl. přenesená",J190,0)</f>
        <v>0</v>
      </c>
      <c r="BH190" s="239">
        <f>IF(N190="sníž. přenesená",J190,0)</f>
        <v>0</v>
      </c>
      <c r="BI190" s="239">
        <f>IF(N190="nulová",J190,0)</f>
        <v>0</v>
      </c>
      <c r="BJ190" s="18" t="s">
        <v>86</v>
      </c>
      <c r="BK190" s="239">
        <f>ROUND(I190*H190,2)</f>
        <v>0</v>
      </c>
      <c r="BL190" s="18" t="s">
        <v>191</v>
      </c>
      <c r="BM190" s="238" t="s">
        <v>306</v>
      </c>
    </row>
    <row r="191" s="2" customFormat="1" ht="16.5" customHeight="1">
      <c r="A191" s="39"/>
      <c r="B191" s="40"/>
      <c r="C191" s="227" t="s">
        <v>249</v>
      </c>
      <c r="D191" s="227" t="s">
        <v>186</v>
      </c>
      <c r="E191" s="228" t="s">
        <v>2713</v>
      </c>
      <c r="F191" s="229" t="s">
        <v>2714</v>
      </c>
      <c r="G191" s="230" t="s">
        <v>2712</v>
      </c>
      <c r="H191" s="231">
        <v>0.029999999999999999</v>
      </c>
      <c r="I191" s="232"/>
      <c r="J191" s="233">
        <f>ROUND(I191*H191,2)</f>
        <v>0</v>
      </c>
      <c r="K191" s="229" t="s">
        <v>1</v>
      </c>
      <c r="L191" s="45"/>
      <c r="M191" s="234" t="s">
        <v>1</v>
      </c>
      <c r="N191" s="235" t="s">
        <v>44</v>
      </c>
      <c r="O191" s="92"/>
      <c r="P191" s="236">
        <f>O191*H191</f>
        <v>0</v>
      </c>
      <c r="Q191" s="236">
        <v>0</v>
      </c>
      <c r="R191" s="236">
        <f>Q191*H191</f>
        <v>0</v>
      </c>
      <c r="S191" s="236">
        <v>0</v>
      </c>
      <c r="T191" s="237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8" t="s">
        <v>191</v>
      </c>
      <c r="AT191" s="238" t="s">
        <v>186</v>
      </c>
      <c r="AU191" s="238" t="s">
        <v>88</v>
      </c>
      <c r="AY191" s="18" t="s">
        <v>184</v>
      </c>
      <c r="BE191" s="239">
        <f>IF(N191="základní",J191,0)</f>
        <v>0</v>
      </c>
      <c r="BF191" s="239">
        <f>IF(N191="snížená",J191,0)</f>
        <v>0</v>
      </c>
      <c r="BG191" s="239">
        <f>IF(N191="zákl. přenesená",J191,0)</f>
        <v>0</v>
      </c>
      <c r="BH191" s="239">
        <f>IF(N191="sníž. přenesená",J191,0)</f>
        <v>0</v>
      </c>
      <c r="BI191" s="239">
        <f>IF(N191="nulová",J191,0)</f>
        <v>0</v>
      </c>
      <c r="BJ191" s="18" t="s">
        <v>86</v>
      </c>
      <c r="BK191" s="239">
        <f>ROUND(I191*H191,2)</f>
        <v>0</v>
      </c>
      <c r="BL191" s="18" t="s">
        <v>191</v>
      </c>
      <c r="BM191" s="238" t="s">
        <v>314</v>
      </c>
    </row>
    <row r="192" s="12" customFormat="1" ht="25.92" customHeight="1">
      <c r="A192" s="12"/>
      <c r="B192" s="211"/>
      <c r="C192" s="212"/>
      <c r="D192" s="213" t="s">
        <v>78</v>
      </c>
      <c r="E192" s="214" t="s">
        <v>1171</v>
      </c>
      <c r="F192" s="214" t="s">
        <v>2715</v>
      </c>
      <c r="G192" s="212"/>
      <c r="H192" s="212"/>
      <c r="I192" s="215"/>
      <c r="J192" s="216">
        <f>BK192</f>
        <v>0</v>
      </c>
      <c r="K192" s="212"/>
      <c r="L192" s="217"/>
      <c r="M192" s="218"/>
      <c r="N192" s="219"/>
      <c r="O192" s="219"/>
      <c r="P192" s="220">
        <f>P193</f>
        <v>0</v>
      </c>
      <c r="Q192" s="219"/>
      <c r="R192" s="220">
        <f>R193</f>
        <v>0</v>
      </c>
      <c r="S192" s="219"/>
      <c r="T192" s="221">
        <f>T193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22" t="s">
        <v>86</v>
      </c>
      <c r="AT192" s="223" t="s">
        <v>78</v>
      </c>
      <c r="AU192" s="223" t="s">
        <v>79</v>
      </c>
      <c r="AY192" s="222" t="s">
        <v>184</v>
      </c>
      <c r="BK192" s="224">
        <f>BK193</f>
        <v>0</v>
      </c>
    </row>
    <row r="193" s="12" customFormat="1" ht="22.8" customHeight="1">
      <c r="A193" s="12"/>
      <c r="B193" s="211"/>
      <c r="C193" s="212"/>
      <c r="D193" s="213" t="s">
        <v>78</v>
      </c>
      <c r="E193" s="225" t="s">
        <v>2716</v>
      </c>
      <c r="F193" s="225" t="s">
        <v>2717</v>
      </c>
      <c r="G193" s="212"/>
      <c r="H193" s="212"/>
      <c r="I193" s="215"/>
      <c r="J193" s="226">
        <f>BK193</f>
        <v>0</v>
      </c>
      <c r="K193" s="212"/>
      <c r="L193" s="217"/>
      <c r="M193" s="218"/>
      <c r="N193" s="219"/>
      <c r="O193" s="219"/>
      <c r="P193" s="220">
        <f>SUM(P194:P195)</f>
        <v>0</v>
      </c>
      <c r="Q193" s="219"/>
      <c r="R193" s="220">
        <f>SUM(R194:R195)</f>
        <v>0</v>
      </c>
      <c r="S193" s="219"/>
      <c r="T193" s="221">
        <f>SUM(T194:T195)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22" t="s">
        <v>86</v>
      </c>
      <c r="AT193" s="223" t="s">
        <v>78</v>
      </c>
      <c r="AU193" s="223" t="s">
        <v>86</v>
      </c>
      <c r="AY193" s="222" t="s">
        <v>184</v>
      </c>
      <c r="BK193" s="224">
        <f>SUM(BK194:BK195)</f>
        <v>0</v>
      </c>
    </row>
    <row r="194" s="2" customFormat="1" ht="16.5" customHeight="1">
      <c r="A194" s="39"/>
      <c r="B194" s="40"/>
      <c r="C194" s="227" t="s">
        <v>311</v>
      </c>
      <c r="D194" s="227" t="s">
        <v>186</v>
      </c>
      <c r="E194" s="228" t="s">
        <v>2718</v>
      </c>
      <c r="F194" s="229" t="s">
        <v>2719</v>
      </c>
      <c r="G194" s="230" t="s">
        <v>342</v>
      </c>
      <c r="H194" s="231">
        <v>30</v>
      </c>
      <c r="I194" s="232"/>
      <c r="J194" s="233">
        <f>ROUND(I194*H194,2)</f>
        <v>0</v>
      </c>
      <c r="K194" s="229" t="s">
        <v>1</v>
      </c>
      <c r="L194" s="45"/>
      <c r="M194" s="234" t="s">
        <v>1</v>
      </c>
      <c r="N194" s="235" t="s">
        <v>44</v>
      </c>
      <c r="O194" s="92"/>
      <c r="P194" s="236">
        <f>O194*H194</f>
        <v>0</v>
      </c>
      <c r="Q194" s="236">
        <v>0</v>
      </c>
      <c r="R194" s="236">
        <f>Q194*H194</f>
        <v>0</v>
      </c>
      <c r="S194" s="236">
        <v>0</v>
      </c>
      <c r="T194" s="237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8" t="s">
        <v>191</v>
      </c>
      <c r="AT194" s="238" t="s">
        <v>186</v>
      </c>
      <c r="AU194" s="238" t="s">
        <v>88</v>
      </c>
      <c r="AY194" s="18" t="s">
        <v>184</v>
      </c>
      <c r="BE194" s="239">
        <f>IF(N194="základní",J194,0)</f>
        <v>0</v>
      </c>
      <c r="BF194" s="239">
        <f>IF(N194="snížená",J194,0)</f>
        <v>0</v>
      </c>
      <c r="BG194" s="239">
        <f>IF(N194="zákl. přenesená",J194,0)</f>
        <v>0</v>
      </c>
      <c r="BH194" s="239">
        <f>IF(N194="sníž. přenesená",J194,0)</f>
        <v>0</v>
      </c>
      <c r="BI194" s="239">
        <f>IF(N194="nulová",J194,0)</f>
        <v>0</v>
      </c>
      <c r="BJ194" s="18" t="s">
        <v>86</v>
      </c>
      <c r="BK194" s="239">
        <f>ROUND(I194*H194,2)</f>
        <v>0</v>
      </c>
      <c r="BL194" s="18" t="s">
        <v>191</v>
      </c>
      <c r="BM194" s="238" t="s">
        <v>318</v>
      </c>
    </row>
    <row r="195" s="2" customFormat="1" ht="16.5" customHeight="1">
      <c r="A195" s="39"/>
      <c r="B195" s="40"/>
      <c r="C195" s="227" t="s">
        <v>255</v>
      </c>
      <c r="D195" s="227" t="s">
        <v>186</v>
      </c>
      <c r="E195" s="228" t="s">
        <v>2720</v>
      </c>
      <c r="F195" s="229" t="s">
        <v>2721</v>
      </c>
      <c r="G195" s="230" t="s">
        <v>1192</v>
      </c>
      <c r="H195" s="231">
        <v>1</v>
      </c>
      <c r="I195" s="232"/>
      <c r="J195" s="233">
        <f>ROUND(I195*H195,2)</f>
        <v>0</v>
      </c>
      <c r="K195" s="229" t="s">
        <v>1</v>
      </c>
      <c r="L195" s="45"/>
      <c r="M195" s="234" t="s">
        <v>1</v>
      </c>
      <c r="N195" s="235" t="s">
        <v>44</v>
      </c>
      <c r="O195" s="92"/>
      <c r="P195" s="236">
        <f>O195*H195</f>
        <v>0</v>
      </c>
      <c r="Q195" s="236">
        <v>0</v>
      </c>
      <c r="R195" s="236">
        <f>Q195*H195</f>
        <v>0</v>
      </c>
      <c r="S195" s="236">
        <v>0</v>
      </c>
      <c r="T195" s="237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8" t="s">
        <v>191</v>
      </c>
      <c r="AT195" s="238" t="s">
        <v>186</v>
      </c>
      <c r="AU195" s="238" t="s">
        <v>88</v>
      </c>
      <c r="AY195" s="18" t="s">
        <v>184</v>
      </c>
      <c r="BE195" s="239">
        <f>IF(N195="základní",J195,0)</f>
        <v>0</v>
      </c>
      <c r="BF195" s="239">
        <f>IF(N195="snížená",J195,0)</f>
        <v>0</v>
      </c>
      <c r="BG195" s="239">
        <f>IF(N195="zákl. přenesená",J195,0)</f>
        <v>0</v>
      </c>
      <c r="BH195" s="239">
        <f>IF(N195="sníž. přenesená",J195,0)</f>
        <v>0</v>
      </c>
      <c r="BI195" s="239">
        <f>IF(N195="nulová",J195,0)</f>
        <v>0</v>
      </c>
      <c r="BJ195" s="18" t="s">
        <v>86</v>
      </c>
      <c r="BK195" s="239">
        <f>ROUND(I195*H195,2)</f>
        <v>0</v>
      </c>
      <c r="BL195" s="18" t="s">
        <v>191</v>
      </c>
      <c r="BM195" s="238" t="s">
        <v>322</v>
      </c>
    </row>
    <row r="196" s="12" customFormat="1" ht="25.92" customHeight="1">
      <c r="A196" s="12"/>
      <c r="B196" s="211"/>
      <c r="C196" s="212"/>
      <c r="D196" s="213" t="s">
        <v>78</v>
      </c>
      <c r="E196" s="214" t="s">
        <v>1186</v>
      </c>
      <c r="F196" s="214" t="s">
        <v>2722</v>
      </c>
      <c r="G196" s="212"/>
      <c r="H196" s="212"/>
      <c r="I196" s="215"/>
      <c r="J196" s="216">
        <f>BK196</f>
        <v>0</v>
      </c>
      <c r="K196" s="212"/>
      <c r="L196" s="217"/>
      <c r="M196" s="218"/>
      <c r="N196" s="219"/>
      <c r="O196" s="219"/>
      <c r="P196" s="220">
        <v>0</v>
      </c>
      <c r="Q196" s="219"/>
      <c r="R196" s="220">
        <v>0</v>
      </c>
      <c r="S196" s="219"/>
      <c r="T196" s="221"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22" t="s">
        <v>86</v>
      </c>
      <c r="AT196" s="223" t="s">
        <v>78</v>
      </c>
      <c r="AU196" s="223" t="s">
        <v>79</v>
      </c>
      <c r="AY196" s="222" t="s">
        <v>184</v>
      </c>
      <c r="BK196" s="224">
        <v>0</v>
      </c>
    </row>
    <row r="197" s="12" customFormat="1" ht="25.92" customHeight="1">
      <c r="A197" s="12"/>
      <c r="B197" s="211"/>
      <c r="C197" s="212"/>
      <c r="D197" s="213" t="s">
        <v>78</v>
      </c>
      <c r="E197" s="214" t="s">
        <v>1188</v>
      </c>
      <c r="F197" s="214" t="s">
        <v>2723</v>
      </c>
      <c r="G197" s="212"/>
      <c r="H197" s="212"/>
      <c r="I197" s="215"/>
      <c r="J197" s="216">
        <f>BK197</f>
        <v>0</v>
      </c>
      <c r="K197" s="212"/>
      <c r="L197" s="217"/>
      <c r="M197" s="218"/>
      <c r="N197" s="219"/>
      <c r="O197" s="219"/>
      <c r="P197" s="220">
        <v>0</v>
      </c>
      <c r="Q197" s="219"/>
      <c r="R197" s="220">
        <v>0</v>
      </c>
      <c r="S197" s="219"/>
      <c r="T197" s="221"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22" t="s">
        <v>86</v>
      </c>
      <c r="AT197" s="223" t="s">
        <v>78</v>
      </c>
      <c r="AU197" s="223" t="s">
        <v>79</v>
      </c>
      <c r="AY197" s="222" t="s">
        <v>184</v>
      </c>
      <c r="BK197" s="224">
        <v>0</v>
      </c>
    </row>
    <row r="198" s="12" customFormat="1" ht="25.92" customHeight="1">
      <c r="A198" s="12"/>
      <c r="B198" s="211"/>
      <c r="C198" s="212"/>
      <c r="D198" s="213" t="s">
        <v>78</v>
      </c>
      <c r="E198" s="214" t="s">
        <v>1193</v>
      </c>
      <c r="F198" s="214" t="s">
        <v>185</v>
      </c>
      <c r="G198" s="212"/>
      <c r="H198" s="212"/>
      <c r="I198" s="215"/>
      <c r="J198" s="216">
        <f>BK198</f>
        <v>0</v>
      </c>
      <c r="K198" s="212"/>
      <c r="L198" s="217"/>
      <c r="M198" s="218"/>
      <c r="N198" s="219"/>
      <c r="O198" s="219"/>
      <c r="P198" s="220">
        <f>P199+P201+P203+P205+P207+P209+P211+P212+P214+P216+P218+P219+P221+P223+P225+P227+P229</f>
        <v>0</v>
      </c>
      <c r="Q198" s="219"/>
      <c r="R198" s="220">
        <f>R199+R201+R203+R205+R207+R209+R211+R212+R214+R216+R218+R219+R221+R223+R225+R227+R229</f>
        <v>0</v>
      </c>
      <c r="S198" s="219"/>
      <c r="T198" s="221">
        <f>T199+T201+T203+T205+T207+T209+T211+T212+T214+T216+T218+T219+T221+T223+T225+T227+T229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22" t="s">
        <v>86</v>
      </c>
      <c r="AT198" s="223" t="s">
        <v>78</v>
      </c>
      <c r="AU198" s="223" t="s">
        <v>79</v>
      </c>
      <c r="AY198" s="222" t="s">
        <v>184</v>
      </c>
      <c r="BK198" s="224">
        <f>BK199+BK201+BK203+BK205+BK207+BK209+BK211+BK212+BK214+BK216+BK218+BK219+BK221+BK223+BK225+BK227+BK229</f>
        <v>0</v>
      </c>
    </row>
    <row r="199" s="12" customFormat="1" ht="22.8" customHeight="1">
      <c r="A199" s="12"/>
      <c r="B199" s="211"/>
      <c r="C199" s="212"/>
      <c r="D199" s="213" t="s">
        <v>78</v>
      </c>
      <c r="E199" s="225" t="s">
        <v>2724</v>
      </c>
      <c r="F199" s="225" t="s">
        <v>2725</v>
      </c>
      <c r="G199" s="212"/>
      <c r="H199" s="212"/>
      <c r="I199" s="215"/>
      <c r="J199" s="226">
        <f>BK199</f>
        <v>0</v>
      </c>
      <c r="K199" s="212"/>
      <c r="L199" s="217"/>
      <c r="M199" s="218"/>
      <c r="N199" s="219"/>
      <c r="O199" s="219"/>
      <c r="P199" s="220">
        <f>P200</f>
        <v>0</v>
      </c>
      <c r="Q199" s="219"/>
      <c r="R199" s="220">
        <f>R200</f>
        <v>0</v>
      </c>
      <c r="S199" s="219"/>
      <c r="T199" s="221">
        <f>T200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22" t="s">
        <v>86</v>
      </c>
      <c r="AT199" s="223" t="s">
        <v>78</v>
      </c>
      <c r="AU199" s="223" t="s">
        <v>86</v>
      </c>
      <c r="AY199" s="222" t="s">
        <v>184</v>
      </c>
      <c r="BK199" s="224">
        <f>BK200</f>
        <v>0</v>
      </c>
    </row>
    <row r="200" s="2" customFormat="1" ht="16.5" customHeight="1">
      <c r="A200" s="39"/>
      <c r="B200" s="40"/>
      <c r="C200" s="227" t="s">
        <v>263</v>
      </c>
      <c r="D200" s="227" t="s">
        <v>186</v>
      </c>
      <c r="E200" s="228" t="s">
        <v>2726</v>
      </c>
      <c r="F200" s="229" t="s">
        <v>2727</v>
      </c>
      <c r="G200" s="230" t="s">
        <v>2712</v>
      </c>
      <c r="H200" s="231">
        <v>0.029999999999999999</v>
      </c>
      <c r="I200" s="232"/>
      <c r="J200" s="233">
        <f>ROUND(I200*H200,2)</f>
        <v>0</v>
      </c>
      <c r="K200" s="229" t="s">
        <v>1</v>
      </c>
      <c r="L200" s="45"/>
      <c r="M200" s="234" t="s">
        <v>1</v>
      </c>
      <c r="N200" s="235" t="s">
        <v>44</v>
      </c>
      <c r="O200" s="92"/>
      <c r="P200" s="236">
        <f>O200*H200</f>
        <v>0</v>
      </c>
      <c r="Q200" s="236">
        <v>0</v>
      </c>
      <c r="R200" s="236">
        <f>Q200*H200</f>
        <v>0</v>
      </c>
      <c r="S200" s="236">
        <v>0</v>
      </c>
      <c r="T200" s="237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8" t="s">
        <v>191</v>
      </c>
      <c r="AT200" s="238" t="s">
        <v>186</v>
      </c>
      <c r="AU200" s="238" t="s">
        <v>88</v>
      </c>
      <c r="AY200" s="18" t="s">
        <v>184</v>
      </c>
      <c r="BE200" s="239">
        <f>IF(N200="základní",J200,0)</f>
        <v>0</v>
      </c>
      <c r="BF200" s="239">
        <f>IF(N200="snížená",J200,0)</f>
        <v>0</v>
      </c>
      <c r="BG200" s="239">
        <f>IF(N200="zákl. přenesená",J200,0)</f>
        <v>0</v>
      </c>
      <c r="BH200" s="239">
        <f>IF(N200="sníž. přenesená",J200,0)</f>
        <v>0</v>
      </c>
      <c r="BI200" s="239">
        <f>IF(N200="nulová",J200,0)</f>
        <v>0</v>
      </c>
      <c r="BJ200" s="18" t="s">
        <v>86</v>
      </c>
      <c r="BK200" s="239">
        <f>ROUND(I200*H200,2)</f>
        <v>0</v>
      </c>
      <c r="BL200" s="18" t="s">
        <v>191</v>
      </c>
      <c r="BM200" s="238" t="s">
        <v>328</v>
      </c>
    </row>
    <row r="201" s="12" customFormat="1" ht="22.8" customHeight="1">
      <c r="A201" s="12"/>
      <c r="B201" s="211"/>
      <c r="C201" s="212"/>
      <c r="D201" s="213" t="s">
        <v>78</v>
      </c>
      <c r="E201" s="225" t="s">
        <v>2728</v>
      </c>
      <c r="F201" s="225" t="s">
        <v>2729</v>
      </c>
      <c r="G201" s="212"/>
      <c r="H201" s="212"/>
      <c r="I201" s="215"/>
      <c r="J201" s="226">
        <f>BK201</f>
        <v>0</v>
      </c>
      <c r="K201" s="212"/>
      <c r="L201" s="217"/>
      <c r="M201" s="218"/>
      <c r="N201" s="219"/>
      <c r="O201" s="219"/>
      <c r="P201" s="220">
        <f>P202</f>
        <v>0</v>
      </c>
      <c r="Q201" s="219"/>
      <c r="R201" s="220">
        <f>R202</f>
        <v>0</v>
      </c>
      <c r="S201" s="219"/>
      <c r="T201" s="221">
        <f>T202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22" t="s">
        <v>86</v>
      </c>
      <c r="AT201" s="223" t="s">
        <v>78</v>
      </c>
      <c r="AU201" s="223" t="s">
        <v>86</v>
      </c>
      <c r="AY201" s="222" t="s">
        <v>184</v>
      </c>
      <c r="BK201" s="224">
        <f>BK202</f>
        <v>0</v>
      </c>
    </row>
    <row r="202" s="2" customFormat="1" ht="16.5" customHeight="1">
      <c r="A202" s="39"/>
      <c r="B202" s="40"/>
      <c r="C202" s="227" t="s">
        <v>330</v>
      </c>
      <c r="D202" s="227" t="s">
        <v>186</v>
      </c>
      <c r="E202" s="228" t="s">
        <v>2730</v>
      </c>
      <c r="F202" s="229" t="s">
        <v>2731</v>
      </c>
      <c r="G202" s="230" t="s">
        <v>189</v>
      </c>
      <c r="H202" s="231">
        <v>7</v>
      </c>
      <c r="I202" s="232"/>
      <c r="J202" s="233">
        <f>ROUND(I202*H202,2)</f>
        <v>0</v>
      </c>
      <c r="K202" s="229" t="s">
        <v>1</v>
      </c>
      <c r="L202" s="45"/>
      <c r="M202" s="234" t="s">
        <v>1</v>
      </c>
      <c r="N202" s="235" t="s">
        <v>44</v>
      </c>
      <c r="O202" s="92"/>
      <c r="P202" s="236">
        <f>O202*H202</f>
        <v>0</v>
      </c>
      <c r="Q202" s="236">
        <v>0</v>
      </c>
      <c r="R202" s="236">
        <f>Q202*H202</f>
        <v>0</v>
      </c>
      <c r="S202" s="236">
        <v>0</v>
      </c>
      <c r="T202" s="237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8" t="s">
        <v>191</v>
      </c>
      <c r="AT202" s="238" t="s">
        <v>186</v>
      </c>
      <c r="AU202" s="238" t="s">
        <v>88</v>
      </c>
      <c r="AY202" s="18" t="s">
        <v>184</v>
      </c>
      <c r="BE202" s="239">
        <f>IF(N202="základní",J202,0)</f>
        <v>0</v>
      </c>
      <c r="BF202" s="239">
        <f>IF(N202="snížená",J202,0)</f>
        <v>0</v>
      </c>
      <c r="BG202" s="239">
        <f>IF(N202="zákl. přenesená",J202,0)</f>
        <v>0</v>
      </c>
      <c r="BH202" s="239">
        <f>IF(N202="sníž. přenesená",J202,0)</f>
        <v>0</v>
      </c>
      <c r="BI202" s="239">
        <f>IF(N202="nulová",J202,0)</f>
        <v>0</v>
      </c>
      <c r="BJ202" s="18" t="s">
        <v>86</v>
      </c>
      <c r="BK202" s="239">
        <f>ROUND(I202*H202,2)</f>
        <v>0</v>
      </c>
      <c r="BL202" s="18" t="s">
        <v>191</v>
      </c>
      <c r="BM202" s="238" t="s">
        <v>333</v>
      </c>
    </row>
    <row r="203" s="12" customFormat="1" ht="22.8" customHeight="1">
      <c r="A203" s="12"/>
      <c r="B203" s="211"/>
      <c r="C203" s="212"/>
      <c r="D203" s="213" t="s">
        <v>78</v>
      </c>
      <c r="E203" s="225" t="s">
        <v>2732</v>
      </c>
      <c r="F203" s="225" t="s">
        <v>2733</v>
      </c>
      <c r="G203" s="212"/>
      <c r="H203" s="212"/>
      <c r="I203" s="215"/>
      <c r="J203" s="226">
        <f>BK203</f>
        <v>0</v>
      </c>
      <c r="K203" s="212"/>
      <c r="L203" s="217"/>
      <c r="M203" s="218"/>
      <c r="N203" s="219"/>
      <c r="O203" s="219"/>
      <c r="P203" s="220">
        <f>P204</f>
        <v>0</v>
      </c>
      <c r="Q203" s="219"/>
      <c r="R203" s="220">
        <f>R204</f>
        <v>0</v>
      </c>
      <c r="S203" s="219"/>
      <c r="T203" s="221">
        <f>T204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22" t="s">
        <v>86</v>
      </c>
      <c r="AT203" s="223" t="s">
        <v>78</v>
      </c>
      <c r="AU203" s="223" t="s">
        <v>86</v>
      </c>
      <c r="AY203" s="222" t="s">
        <v>184</v>
      </c>
      <c r="BK203" s="224">
        <f>BK204</f>
        <v>0</v>
      </c>
    </row>
    <row r="204" s="2" customFormat="1" ht="16.5" customHeight="1">
      <c r="A204" s="39"/>
      <c r="B204" s="40"/>
      <c r="C204" s="227" t="s">
        <v>269</v>
      </c>
      <c r="D204" s="227" t="s">
        <v>186</v>
      </c>
      <c r="E204" s="228" t="s">
        <v>2734</v>
      </c>
      <c r="F204" s="229" t="s">
        <v>2735</v>
      </c>
      <c r="G204" s="230" t="s">
        <v>342</v>
      </c>
      <c r="H204" s="231">
        <v>17</v>
      </c>
      <c r="I204" s="232"/>
      <c r="J204" s="233">
        <f>ROUND(I204*H204,2)</f>
        <v>0</v>
      </c>
      <c r="K204" s="229" t="s">
        <v>1</v>
      </c>
      <c r="L204" s="45"/>
      <c r="M204" s="234" t="s">
        <v>1</v>
      </c>
      <c r="N204" s="235" t="s">
        <v>44</v>
      </c>
      <c r="O204" s="92"/>
      <c r="P204" s="236">
        <f>O204*H204</f>
        <v>0</v>
      </c>
      <c r="Q204" s="236">
        <v>0</v>
      </c>
      <c r="R204" s="236">
        <f>Q204*H204</f>
        <v>0</v>
      </c>
      <c r="S204" s="236">
        <v>0</v>
      </c>
      <c r="T204" s="237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8" t="s">
        <v>191</v>
      </c>
      <c r="AT204" s="238" t="s">
        <v>186</v>
      </c>
      <c r="AU204" s="238" t="s">
        <v>88</v>
      </c>
      <c r="AY204" s="18" t="s">
        <v>184</v>
      </c>
      <c r="BE204" s="239">
        <f>IF(N204="základní",J204,0)</f>
        <v>0</v>
      </c>
      <c r="BF204" s="239">
        <f>IF(N204="snížená",J204,0)</f>
        <v>0</v>
      </c>
      <c r="BG204" s="239">
        <f>IF(N204="zákl. přenesená",J204,0)</f>
        <v>0</v>
      </c>
      <c r="BH204" s="239">
        <f>IF(N204="sníž. přenesená",J204,0)</f>
        <v>0</v>
      </c>
      <c r="BI204" s="239">
        <f>IF(N204="nulová",J204,0)</f>
        <v>0</v>
      </c>
      <c r="BJ204" s="18" t="s">
        <v>86</v>
      </c>
      <c r="BK204" s="239">
        <f>ROUND(I204*H204,2)</f>
        <v>0</v>
      </c>
      <c r="BL204" s="18" t="s">
        <v>191</v>
      </c>
      <c r="BM204" s="238" t="s">
        <v>337</v>
      </c>
    </row>
    <row r="205" s="12" customFormat="1" ht="22.8" customHeight="1">
      <c r="A205" s="12"/>
      <c r="B205" s="211"/>
      <c r="C205" s="212"/>
      <c r="D205" s="213" t="s">
        <v>78</v>
      </c>
      <c r="E205" s="225" t="s">
        <v>2736</v>
      </c>
      <c r="F205" s="225" t="s">
        <v>2737</v>
      </c>
      <c r="G205" s="212"/>
      <c r="H205" s="212"/>
      <c r="I205" s="215"/>
      <c r="J205" s="226">
        <f>BK205</f>
        <v>0</v>
      </c>
      <c r="K205" s="212"/>
      <c r="L205" s="217"/>
      <c r="M205" s="218"/>
      <c r="N205" s="219"/>
      <c r="O205" s="219"/>
      <c r="P205" s="220">
        <f>P206</f>
        <v>0</v>
      </c>
      <c r="Q205" s="219"/>
      <c r="R205" s="220">
        <f>R206</f>
        <v>0</v>
      </c>
      <c r="S205" s="219"/>
      <c r="T205" s="221">
        <f>T206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22" t="s">
        <v>86</v>
      </c>
      <c r="AT205" s="223" t="s">
        <v>78</v>
      </c>
      <c r="AU205" s="223" t="s">
        <v>86</v>
      </c>
      <c r="AY205" s="222" t="s">
        <v>184</v>
      </c>
      <c r="BK205" s="224">
        <f>BK206</f>
        <v>0</v>
      </c>
    </row>
    <row r="206" s="2" customFormat="1" ht="16.5" customHeight="1">
      <c r="A206" s="39"/>
      <c r="B206" s="40"/>
      <c r="C206" s="227" t="s">
        <v>339</v>
      </c>
      <c r="D206" s="227" t="s">
        <v>186</v>
      </c>
      <c r="E206" s="228" t="s">
        <v>2738</v>
      </c>
      <c r="F206" s="229" t="s">
        <v>2739</v>
      </c>
      <c r="G206" s="230" t="s">
        <v>342</v>
      </c>
      <c r="H206" s="231">
        <v>17</v>
      </c>
      <c r="I206" s="232"/>
      <c r="J206" s="233">
        <f>ROUND(I206*H206,2)</f>
        <v>0</v>
      </c>
      <c r="K206" s="229" t="s">
        <v>1</v>
      </c>
      <c r="L206" s="45"/>
      <c r="M206" s="234" t="s">
        <v>1</v>
      </c>
      <c r="N206" s="235" t="s">
        <v>44</v>
      </c>
      <c r="O206" s="92"/>
      <c r="P206" s="236">
        <f>O206*H206</f>
        <v>0</v>
      </c>
      <c r="Q206" s="236">
        <v>0</v>
      </c>
      <c r="R206" s="236">
        <f>Q206*H206</f>
        <v>0</v>
      </c>
      <c r="S206" s="236">
        <v>0</v>
      </c>
      <c r="T206" s="237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8" t="s">
        <v>191</v>
      </c>
      <c r="AT206" s="238" t="s">
        <v>186</v>
      </c>
      <c r="AU206" s="238" t="s">
        <v>88</v>
      </c>
      <c r="AY206" s="18" t="s">
        <v>184</v>
      </c>
      <c r="BE206" s="239">
        <f>IF(N206="základní",J206,0)</f>
        <v>0</v>
      </c>
      <c r="BF206" s="239">
        <f>IF(N206="snížená",J206,0)</f>
        <v>0</v>
      </c>
      <c r="BG206" s="239">
        <f>IF(N206="zákl. přenesená",J206,0)</f>
        <v>0</v>
      </c>
      <c r="BH206" s="239">
        <f>IF(N206="sníž. přenesená",J206,0)</f>
        <v>0</v>
      </c>
      <c r="BI206" s="239">
        <f>IF(N206="nulová",J206,0)</f>
        <v>0</v>
      </c>
      <c r="BJ206" s="18" t="s">
        <v>86</v>
      </c>
      <c r="BK206" s="239">
        <f>ROUND(I206*H206,2)</f>
        <v>0</v>
      </c>
      <c r="BL206" s="18" t="s">
        <v>191</v>
      </c>
      <c r="BM206" s="238" t="s">
        <v>343</v>
      </c>
    </row>
    <row r="207" s="12" customFormat="1" ht="22.8" customHeight="1">
      <c r="A207" s="12"/>
      <c r="B207" s="211"/>
      <c r="C207" s="212"/>
      <c r="D207" s="213" t="s">
        <v>78</v>
      </c>
      <c r="E207" s="225" t="s">
        <v>2740</v>
      </c>
      <c r="F207" s="225" t="s">
        <v>2741</v>
      </c>
      <c r="G207" s="212"/>
      <c r="H207" s="212"/>
      <c r="I207" s="215"/>
      <c r="J207" s="226">
        <f>BK207</f>
        <v>0</v>
      </c>
      <c r="K207" s="212"/>
      <c r="L207" s="217"/>
      <c r="M207" s="218"/>
      <c r="N207" s="219"/>
      <c r="O207" s="219"/>
      <c r="P207" s="220">
        <f>P208</f>
        <v>0</v>
      </c>
      <c r="Q207" s="219"/>
      <c r="R207" s="220">
        <f>R208</f>
        <v>0</v>
      </c>
      <c r="S207" s="219"/>
      <c r="T207" s="221">
        <f>T208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22" t="s">
        <v>86</v>
      </c>
      <c r="AT207" s="223" t="s">
        <v>78</v>
      </c>
      <c r="AU207" s="223" t="s">
        <v>86</v>
      </c>
      <c r="AY207" s="222" t="s">
        <v>184</v>
      </c>
      <c r="BK207" s="224">
        <f>BK208</f>
        <v>0</v>
      </c>
    </row>
    <row r="208" s="2" customFormat="1" ht="16.5" customHeight="1">
      <c r="A208" s="39"/>
      <c r="B208" s="40"/>
      <c r="C208" s="227" t="s">
        <v>276</v>
      </c>
      <c r="D208" s="227" t="s">
        <v>186</v>
      </c>
      <c r="E208" s="228" t="s">
        <v>2742</v>
      </c>
      <c r="F208" s="229" t="s">
        <v>2743</v>
      </c>
      <c r="G208" s="230" t="s">
        <v>342</v>
      </c>
      <c r="H208" s="231">
        <v>17</v>
      </c>
      <c r="I208" s="232"/>
      <c r="J208" s="233">
        <f>ROUND(I208*H208,2)</f>
        <v>0</v>
      </c>
      <c r="K208" s="229" t="s">
        <v>1</v>
      </c>
      <c r="L208" s="45"/>
      <c r="M208" s="234" t="s">
        <v>1</v>
      </c>
      <c r="N208" s="235" t="s">
        <v>44</v>
      </c>
      <c r="O208" s="92"/>
      <c r="P208" s="236">
        <f>O208*H208</f>
        <v>0</v>
      </c>
      <c r="Q208" s="236">
        <v>0</v>
      </c>
      <c r="R208" s="236">
        <f>Q208*H208</f>
        <v>0</v>
      </c>
      <c r="S208" s="236">
        <v>0</v>
      </c>
      <c r="T208" s="237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8" t="s">
        <v>191</v>
      </c>
      <c r="AT208" s="238" t="s">
        <v>186</v>
      </c>
      <c r="AU208" s="238" t="s">
        <v>88</v>
      </c>
      <c r="AY208" s="18" t="s">
        <v>184</v>
      </c>
      <c r="BE208" s="239">
        <f>IF(N208="základní",J208,0)</f>
        <v>0</v>
      </c>
      <c r="BF208" s="239">
        <f>IF(N208="snížená",J208,0)</f>
        <v>0</v>
      </c>
      <c r="BG208" s="239">
        <f>IF(N208="zákl. přenesená",J208,0)</f>
        <v>0</v>
      </c>
      <c r="BH208" s="239">
        <f>IF(N208="sníž. přenesená",J208,0)</f>
        <v>0</v>
      </c>
      <c r="BI208" s="239">
        <f>IF(N208="nulová",J208,0)</f>
        <v>0</v>
      </c>
      <c r="BJ208" s="18" t="s">
        <v>86</v>
      </c>
      <c r="BK208" s="239">
        <f>ROUND(I208*H208,2)</f>
        <v>0</v>
      </c>
      <c r="BL208" s="18" t="s">
        <v>191</v>
      </c>
      <c r="BM208" s="238" t="s">
        <v>348</v>
      </c>
    </row>
    <row r="209" s="12" customFormat="1" ht="22.8" customHeight="1">
      <c r="A209" s="12"/>
      <c r="B209" s="211"/>
      <c r="C209" s="212"/>
      <c r="D209" s="213" t="s">
        <v>78</v>
      </c>
      <c r="E209" s="225" t="s">
        <v>2744</v>
      </c>
      <c r="F209" s="225" t="s">
        <v>2745</v>
      </c>
      <c r="G209" s="212"/>
      <c r="H209" s="212"/>
      <c r="I209" s="215"/>
      <c r="J209" s="226">
        <f>BK209</f>
        <v>0</v>
      </c>
      <c r="K209" s="212"/>
      <c r="L209" s="217"/>
      <c r="M209" s="218"/>
      <c r="N209" s="219"/>
      <c r="O209" s="219"/>
      <c r="P209" s="220">
        <f>P210</f>
        <v>0</v>
      </c>
      <c r="Q209" s="219"/>
      <c r="R209" s="220">
        <f>R210</f>
        <v>0</v>
      </c>
      <c r="S209" s="219"/>
      <c r="T209" s="221">
        <f>T210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22" t="s">
        <v>86</v>
      </c>
      <c r="AT209" s="223" t="s">
        <v>78</v>
      </c>
      <c r="AU209" s="223" t="s">
        <v>86</v>
      </c>
      <c r="AY209" s="222" t="s">
        <v>184</v>
      </c>
      <c r="BK209" s="224">
        <f>BK210</f>
        <v>0</v>
      </c>
    </row>
    <row r="210" s="2" customFormat="1" ht="16.5" customHeight="1">
      <c r="A210" s="39"/>
      <c r="B210" s="40"/>
      <c r="C210" s="227" t="s">
        <v>351</v>
      </c>
      <c r="D210" s="227" t="s">
        <v>186</v>
      </c>
      <c r="E210" s="228" t="s">
        <v>2746</v>
      </c>
      <c r="F210" s="229" t="s">
        <v>2735</v>
      </c>
      <c r="G210" s="230" t="s">
        <v>342</v>
      </c>
      <c r="H210" s="231">
        <v>17</v>
      </c>
      <c r="I210" s="232"/>
      <c r="J210" s="233">
        <f>ROUND(I210*H210,2)</f>
        <v>0</v>
      </c>
      <c r="K210" s="229" t="s">
        <v>1</v>
      </c>
      <c r="L210" s="45"/>
      <c r="M210" s="234" t="s">
        <v>1</v>
      </c>
      <c r="N210" s="235" t="s">
        <v>44</v>
      </c>
      <c r="O210" s="92"/>
      <c r="P210" s="236">
        <f>O210*H210</f>
        <v>0</v>
      </c>
      <c r="Q210" s="236">
        <v>0</v>
      </c>
      <c r="R210" s="236">
        <f>Q210*H210</f>
        <v>0</v>
      </c>
      <c r="S210" s="236">
        <v>0</v>
      </c>
      <c r="T210" s="237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8" t="s">
        <v>191</v>
      </c>
      <c r="AT210" s="238" t="s">
        <v>186</v>
      </c>
      <c r="AU210" s="238" t="s">
        <v>88</v>
      </c>
      <c r="AY210" s="18" t="s">
        <v>184</v>
      </c>
      <c r="BE210" s="239">
        <f>IF(N210="základní",J210,0)</f>
        <v>0</v>
      </c>
      <c r="BF210" s="239">
        <f>IF(N210="snížená",J210,0)</f>
        <v>0</v>
      </c>
      <c r="BG210" s="239">
        <f>IF(N210="zákl. přenesená",J210,0)</f>
        <v>0</v>
      </c>
      <c r="BH210" s="239">
        <f>IF(N210="sníž. přenesená",J210,0)</f>
        <v>0</v>
      </c>
      <c r="BI210" s="239">
        <f>IF(N210="nulová",J210,0)</f>
        <v>0</v>
      </c>
      <c r="BJ210" s="18" t="s">
        <v>86</v>
      </c>
      <c r="BK210" s="239">
        <f>ROUND(I210*H210,2)</f>
        <v>0</v>
      </c>
      <c r="BL210" s="18" t="s">
        <v>191</v>
      </c>
      <c r="BM210" s="238" t="s">
        <v>354</v>
      </c>
    </row>
    <row r="211" s="12" customFormat="1" ht="22.8" customHeight="1">
      <c r="A211" s="12"/>
      <c r="B211" s="211"/>
      <c r="C211" s="212"/>
      <c r="D211" s="213" t="s">
        <v>78</v>
      </c>
      <c r="E211" s="225" t="s">
        <v>2747</v>
      </c>
      <c r="F211" s="225" t="s">
        <v>2748</v>
      </c>
      <c r="G211" s="212"/>
      <c r="H211" s="212"/>
      <c r="I211" s="215"/>
      <c r="J211" s="226">
        <f>BK211</f>
        <v>0</v>
      </c>
      <c r="K211" s="212"/>
      <c r="L211" s="217"/>
      <c r="M211" s="218"/>
      <c r="N211" s="219"/>
      <c r="O211" s="219"/>
      <c r="P211" s="220">
        <v>0</v>
      </c>
      <c r="Q211" s="219"/>
      <c r="R211" s="220">
        <v>0</v>
      </c>
      <c r="S211" s="219"/>
      <c r="T211" s="221"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22" t="s">
        <v>86</v>
      </c>
      <c r="AT211" s="223" t="s">
        <v>78</v>
      </c>
      <c r="AU211" s="223" t="s">
        <v>86</v>
      </c>
      <c r="AY211" s="222" t="s">
        <v>184</v>
      </c>
      <c r="BK211" s="224">
        <v>0</v>
      </c>
    </row>
    <row r="212" s="12" customFormat="1" ht="22.8" customHeight="1">
      <c r="A212" s="12"/>
      <c r="B212" s="211"/>
      <c r="C212" s="212"/>
      <c r="D212" s="213" t="s">
        <v>78</v>
      </c>
      <c r="E212" s="225" t="s">
        <v>2749</v>
      </c>
      <c r="F212" s="225" t="s">
        <v>2750</v>
      </c>
      <c r="G212" s="212"/>
      <c r="H212" s="212"/>
      <c r="I212" s="215"/>
      <c r="J212" s="226">
        <f>BK212</f>
        <v>0</v>
      </c>
      <c r="K212" s="212"/>
      <c r="L212" s="217"/>
      <c r="M212" s="218"/>
      <c r="N212" s="219"/>
      <c r="O212" s="219"/>
      <c r="P212" s="220">
        <f>P213</f>
        <v>0</v>
      </c>
      <c r="Q212" s="219"/>
      <c r="R212" s="220">
        <f>R213</f>
        <v>0</v>
      </c>
      <c r="S212" s="219"/>
      <c r="T212" s="221">
        <f>T213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22" t="s">
        <v>86</v>
      </c>
      <c r="AT212" s="223" t="s">
        <v>78</v>
      </c>
      <c r="AU212" s="223" t="s">
        <v>86</v>
      </c>
      <c r="AY212" s="222" t="s">
        <v>184</v>
      </c>
      <c r="BK212" s="224">
        <f>BK213</f>
        <v>0</v>
      </c>
    </row>
    <row r="213" s="2" customFormat="1" ht="16.5" customHeight="1">
      <c r="A213" s="39"/>
      <c r="B213" s="40"/>
      <c r="C213" s="227" t="s">
        <v>280</v>
      </c>
      <c r="D213" s="227" t="s">
        <v>186</v>
      </c>
      <c r="E213" s="228" t="s">
        <v>2751</v>
      </c>
      <c r="F213" s="229" t="s">
        <v>2752</v>
      </c>
      <c r="G213" s="230" t="s">
        <v>201</v>
      </c>
      <c r="H213" s="231">
        <v>8</v>
      </c>
      <c r="I213" s="232"/>
      <c r="J213" s="233">
        <f>ROUND(I213*H213,2)</f>
        <v>0</v>
      </c>
      <c r="K213" s="229" t="s">
        <v>1</v>
      </c>
      <c r="L213" s="45"/>
      <c r="M213" s="234" t="s">
        <v>1</v>
      </c>
      <c r="N213" s="235" t="s">
        <v>44</v>
      </c>
      <c r="O213" s="92"/>
      <c r="P213" s="236">
        <f>O213*H213</f>
        <v>0</v>
      </c>
      <c r="Q213" s="236">
        <v>0</v>
      </c>
      <c r="R213" s="236">
        <f>Q213*H213</f>
        <v>0</v>
      </c>
      <c r="S213" s="236">
        <v>0</v>
      </c>
      <c r="T213" s="237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8" t="s">
        <v>191</v>
      </c>
      <c r="AT213" s="238" t="s">
        <v>186</v>
      </c>
      <c r="AU213" s="238" t="s">
        <v>88</v>
      </c>
      <c r="AY213" s="18" t="s">
        <v>184</v>
      </c>
      <c r="BE213" s="239">
        <f>IF(N213="základní",J213,0)</f>
        <v>0</v>
      </c>
      <c r="BF213" s="239">
        <f>IF(N213="snížená",J213,0)</f>
        <v>0</v>
      </c>
      <c r="BG213" s="239">
        <f>IF(N213="zákl. přenesená",J213,0)</f>
        <v>0</v>
      </c>
      <c r="BH213" s="239">
        <f>IF(N213="sníž. přenesená",J213,0)</f>
        <v>0</v>
      </c>
      <c r="BI213" s="239">
        <f>IF(N213="nulová",J213,0)</f>
        <v>0</v>
      </c>
      <c r="BJ213" s="18" t="s">
        <v>86</v>
      </c>
      <c r="BK213" s="239">
        <f>ROUND(I213*H213,2)</f>
        <v>0</v>
      </c>
      <c r="BL213" s="18" t="s">
        <v>191</v>
      </c>
      <c r="BM213" s="238" t="s">
        <v>360</v>
      </c>
    </row>
    <row r="214" s="12" customFormat="1" ht="22.8" customHeight="1">
      <c r="A214" s="12"/>
      <c r="B214" s="211"/>
      <c r="C214" s="212"/>
      <c r="D214" s="213" t="s">
        <v>78</v>
      </c>
      <c r="E214" s="225" t="s">
        <v>2753</v>
      </c>
      <c r="F214" s="225" t="s">
        <v>2754</v>
      </c>
      <c r="G214" s="212"/>
      <c r="H214" s="212"/>
      <c r="I214" s="215"/>
      <c r="J214" s="226">
        <f>BK214</f>
        <v>0</v>
      </c>
      <c r="K214" s="212"/>
      <c r="L214" s="217"/>
      <c r="M214" s="218"/>
      <c r="N214" s="219"/>
      <c r="O214" s="219"/>
      <c r="P214" s="220">
        <f>P215</f>
        <v>0</v>
      </c>
      <c r="Q214" s="219"/>
      <c r="R214" s="220">
        <f>R215</f>
        <v>0</v>
      </c>
      <c r="S214" s="219"/>
      <c r="T214" s="221">
        <f>T215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22" t="s">
        <v>86</v>
      </c>
      <c r="AT214" s="223" t="s">
        <v>78</v>
      </c>
      <c r="AU214" s="223" t="s">
        <v>86</v>
      </c>
      <c r="AY214" s="222" t="s">
        <v>184</v>
      </c>
      <c r="BK214" s="224">
        <f>BK215</f>
        <v>0</v>
      </c>
    </row>
    <row r="215" s="2" customFormat="1" ht="16.5" customHeight="1">
      <c r="A215" s="39"/>
      <c r="B215" s="40"/>
      <c r="C215" s="227" t="s">
        <v>364</v>
      </c>
      <c r="D215" s="227" t="s">
        <v>186</v>
      </c>
      <c r="E215" s="228" t="s">
        <v>2755</v>
      </c>
      <c r="F215" s="229" t="s">
        <v>2756</v>
      </c>
      <c r="G215" s="230" t="s">
        <v>342</v>
      </c>
      <c r="H215" s="231">
        <v>4</v>
      </c>
      <c r="I215" s="232"/>
      <c r="J215" s="233">
        <f>ROUND(I215*H215,2)</f>
        <v>0</v>
      </c>
      <c r="K215" s="229" t="s">
        <v>1</v>
      </c>
      <c r="L215" s="45"/>
      <c r="M215" s="234" t="s">
        <v>1</v>
      </c>
      <c r="N215" s="235" t="s">
        <v>44</v>
      </c>
      <c r="O215" s="92"/>
      <c r="P215" s="236">
        <f>O215*H215</f>
        <v>0</v>
      </c>
      <c r="Q215" s="236">
        <v>0</v>
      </c>
      <c r="R215" s="236">
        <f>Q215*H215</f>
        <v>0</v>
      </c>
      <c r="S215" s="236">
        <v>0</v>
      </c>
      <c r="T215" s="237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8" t="s">
        <v>191</v>
      </c>
      <c r="AT215" s="238" t="s">
        <v>186</v>
      </c>
      <c r="AU215" s="238" t="s">
        <v>88</v>
      </c>
      <c r="AY215" s="18" t="s">
        <v>184</v>
      </c>
      <c r="BE215" s="239">
        <f>IF(N215="základní",J215,0)</f>
        <v>0</v>
      </c>
      <c r="BF215" s="239">
        <f>IF(N215="snížená",J215,0)</f>
        <v>0</v>
      </c>
      <c r="BG215" s="239">
        <f>IF(N215="zákl. přenesená",J215,0)</f>
        <v>0</v>
      </c>
      <c r="BH215" s="239">
        <f>IF(N215="sníž. přenesená",J215,0)</f>
        <v>0</v>
      </c>
      <c r="BI215" s="239">
        <f>IF(N215="nulová",J215,0)</f>
        <v>0</v>
      </c>
      <c r="BJ215" s="18" t="s">
        <v>86</v>
      </c>
      <c r="BK215" s="239">
        <f>ROUND(I215*H215,2)</f>
        <v>0</v>
      </c>
      <c r="BL215" s="18" t="s">
        <v>191</v>
      </c>
      <c r="BM215" s="238" t="s">
        <v>367</v>
      </c>
    </row>
    <row r="216" s="12" customFormat="1" ht="22.8" customHeight="1">
      <c r="A216" s="12"/>
      <c r="B216" s="211"/>
      <c r="C216" s="212"/>
      <c r="D216" s="213" t="s">
        <v>78</v>
      </c>
      <c r="E216" s="225" t="s">
        <v>2757</v>
      </c>
      <c r="F216" s="225" t="s">
        <v>2758</v>
      </c>
      <c r="G216" s="212"/>
      <c r="H216" s="212"/>
      <c r="I216" s="215"/>
      <c r="J216" s="226">
        <f>BK216</f>
        <v>0</v>
      </c>
      <c r="K216" s="212"/>
      <c r="L216" s="217"/>
      <c r="M216" s="218"/>
      <c r="N216" s="219"/>
      <c r="O216" s="219"/>
      <c r="P216" s="220">
        <f>P217</f>
        <v>0</v>
      </c>
      <c r="Q216" s="219"/>
      <c r="R216" s="220">
        <f>R217</f>
        <v>0</v>
      </c>
      <c r="S216" s="219"/>
      <c r="T216" s="221">
        <f>T217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22" t="s">
        <v>86</v>
      </c>
      <c r="AT216" s="223" t="s">
        <v>78</v>
      </c>
      <c r="AU216" s="223" t="s">
        <v>86</v>
      </c>
      <c r="AY216" s="222" t="s">
        <v>184</v>
      </c>
      <c r="BK216" s="224">
        <f>BK217</f>
        <v>0</v>
      </c>
    </row>
    <row r="217" s="2" customFormat="1" ht="16.5" customHeight="1">
      <c r="A217" s="39"/>
      <c r="B217" s="40"/>
      <c r="C217" s="227" t="s">
        <v>287</v>
      </c>
      <c r="D217" s="227" t="s">
        <v>186</v>
      </c>
      <c r="E217" s="228" t="s">
        <v>2759</v>
      </c>
      <c r="F217" s="229" t="s">
        <v>2756</v>
      </c>
      <c r="G217" s="230" t="s">
        <v>342</v>
      </c>
      <c r="H217" s="231">
        <v>4</v>
      </c>
      <c r="I217" s="232"/>
      <c r="J217" s="233">
        <f>ROUND(I217*H217,2)</f>
        <v>0</v>
      </c>
      <c r="K217" s="229" t="s">
        <v>1</v>
      </c>
      <c r="L217" s="45"/>
      <c r="M217" s="234" t="s">
        <v>1</v>
      </c>
      <c r="N217" s="235" t="s">
        <v>44</v>
      </c>
      <c r="O217" s="92"/>
      <c r="P217" s="236">
        <f>O217*H217</f>
        <v>0</v>
      </c>
      <c r="Q217" s="236">
        <v>0</v>
      </c>
      <c r="R217" s="236">
        <f>Q217*H217</f>
        <v>0</v>
      </c>
      <c r="S217" s="236">
        <v>0</v>
      </c>
      <c r="T217" s="237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8" t="s">
        <v>191</v>
      </c>
      <c r="AT217" s="238" t="s">
        <v>186</v>
      </c>
      <c r="AU217" s="238" t="s">
        <v>88</v>
      </c>
      <c r="AY217" s="18" t="s">
        <v>184</v>
      </c>
      <c r="BE217" s="239">
        <f>IF(N217="základní",J217,0)</f>
        <v>0</v>
      </c>
      <c r="BF217" s="239">
        <f>IF(N217="snížená",J217,0)</f>
        <v>0</v>
      </c>
      <c r="BG217" s="239">
        <f>IF(N217="zákl. přenesená",J217,0)</f>
        <v>0</v>
      </c>
      <c r="BH217" s="239">
        <f>IF(N217="sníž. přenesená",J217,0)</f>
        <v>0</v>
      </c>
      <c r="BI217" s="239">
        <f>IF(N217="nulová",J217,0)</f>
        <v>0</v>
      </c>
      <c r="BJ217" s="18" t="s">
        <v>86</v>
      </c>
      <c r="BK217" s="239">
        <f>ROUND(I217*H217,2)</f>
        <v>0</v>
      </c>
      <c r="BL217" s="18" t="s">
        <v>191</v>
      </c>
      <c r="BM217" s="238" t="s">
        <v>373</v>
      </c>
    </row>
    <row r="218" s="12" customFormat="1" ht="22.8" customHeight="1">
      <c r="A218" s="12"/>
      <c r="B218" s="211"/>
      <c r="C218" s="212"/>
      <c r="D218" s="213" t="s">
        <v>78</v>
      </c>
      <c r="E218" s="225" t="s">
        <v>2760</v>
      </c>
      <c r="F218" s="225" t="s">
        <v>2761</v>
      </c>
      <c r="G218" s="212"/>
      <c r="H218" s="212"/>
      <c r="I218" s="215"/>
      <c r="J218" s="226">
        <f>BK218</f>
        <v>0</v>
      </c>
      <c r="K218" s="212"/>
      <c r="L218" s="217"/>
      <c r="M218" s="218"/>
      <c r="N218" s="219"/>
      <c r="O218" s="219"/>
      <c r="P218" s="220">
        <v>0</v>
      </c>
      <c r="Q218" s="219"/>
      <c r="R218" s="220">
        <v>0</v>
      </c>
      <c r="S218" s="219"/>
      <c r="T218" s="221"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22" t="s">
        <v>86</v>
      </c>
      <c r="AT218" s="223" t="s">
        <v>78</v>
      </c>
      <c r="AU218" s="223" t="s">
        <v>86</v>
      </c>
      <c r="AY218" s="222" t="s">
        <v>184</v>
      </c>
      <c r="BK218" s="224">
        <v>0</v>
      </c>
    </row>
    <row r="219" s="12" customFormat="1" ht="22.8" customHeight="1">
      <c r="A219" s="12"/>
      <c r="B219" s="211"/>
      <c r="C219" s="212"/>
      <c r="D219" s="213" t="s">
        <v>78</v>
      </c>
      <c r="E219" s="225" t="s">
        <v>2762</v>
      </c>
      <c r="F219" s="225" t="s">
        <v>2763</v>
      </c>
      <c r="G219" s="212"/>
      <c r="H219" s="212"/>
      <c r="I219" s="215"/>
      <c r="J219" s="226">
        <f>BK219</f>
        <v>0</v>
      </c>
      <c r="K219" s="212"/>
      <c r="L219" s="217"/>
      <c r="M219" s="218"/>
      <c r="N219" s="219"/>
      <c r="O219" s="219"/>
      <c r="P219" s="220">
        <f>P220</f>
        <v>0</v>
      </c>
      <c r="Q219" s="219"/>
      <c r="R219" s="220">
        <f>R220</f>
        <v>0</v>
      </c>
      <c r="S219" s="219"/>
      <c r="T219" s="221">
        <f>T220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22" t="s">
        <v>86</v>
      </c>
      <c r="AT219" s="223" t="s">
        <v>78</v>
      </c>
      <c r="AU219" s="223" t="s">
        <v>86</v>
      </c>
      <c r="AY219" s="222" t="s">
        <v>184</v>
      </c>
      <c r="BK219" s="224">
        <f>BK220</f>
        <v>0</v>
      </c>
    </row>
    <row r="220" s="2" customFormat="1" ht="16.5" customHeight="1">
      <c r="A220" s="39"/>
      <c r="B220" s="40"/>
      <c r="C220" s="227" t="s">
        <v>377</v>
      </c>
      <c r="D220" s="227" t="s">
        <v>186</v>
      </c>
      <c r="E220" s="228" t="s">
        <v>2764</v>
      </c>
      <c r="F220" s="229" t="s">
        <v>2765</v>
      </c>
      <c r="G220" s="230" t="s">
        <v>201</v>
      </c>
      <c r="H220" s="231">
        <v>8</v>
      </c>
      <c r="I220" s="232"/>
      <c r="J220" s="233">
        <f>ROUND(I220*H220,2)</f>
        <v>0</v>
      </c>
      <c r="K220" s="229" t="s">
        <v>1</v>
      </c>
      <c r="L220" s="45"/>
      <c r="M220" s="234" t="s">
        <v>1</v>
      </c>
      <c r="N220" s="235" t="s">
        <v>44</v>
      </c>
      <c r="O220" s="92"/>
      <c r="P220" s="236">
        <f>O220*H220</f>
        <v>0</v>
      </c>
      <c r="Q220" s="236">
        <v>0</v>
      </c>
      <c r="R220" s="236">
        <f>Q220*H220</f>
        <v>0</v>
      </c>
      <c r="S220" s="236">
        <v>0</v>
      </c>
      <c r="T220" s="237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8" t="s">
        <v>191</v>
      </c>
      <c r="AT220" s="238" t="s">
        <v>186</v>
      </c>
      <c r="AU220" s="238" t="s">
        <v>88</v>
      </c>
      <c r="AY220" s="18" t="s">
        <v>184</v>
      </c>
      <c r="BE220" s="239">
        <f>IF(N220="základní",J220,0)</f>
        <v>0</v>
      </c>
      <c r="BF220" s="239">
        <f>IF(N220="snížená",J220,0)</f>
        <v>0</v>
      </c>
      <c r="BG220" s="239">
        <f>IF(N220="zákl. přenesená",J220,0)</f>
        <v>0</v>
      </c>
      <c r="BH220" s="239">
        <f>IF(N220="sníž. přenesená",J220,0)</f>
        <v>0</v>
      </c>
      <c r="BI220" s="239">
        <f>IF(N220="nulová",J220,0)</f>
        <v>0</v>
      </c>
      <c r="BJ220" s="18" t="s">
        <v>86</v>
      </c>
      <c r="BK220" s="239">
        <f>ROUND(I220*H220,2)</f>
        <v>0</v>
      </c>
      <c r="BL220" s="18" t="s">
        <v>191</v>
      </c>
      <c r="BM220" s="238" t="s">
        <v>380</v>
      </c>
    </row>
    <row r="221" s="12" customFormat="1" ht="22.8" customHeight="1">
      <c r="A221" s="12"/>
      <c r="B221" s="211"/>
      <c r="C221" s="212"/>
      <c r="D221" s="213" t="s">
        <v>78</v>
      </c>
      <c r="E221" s="225" t="s">
        <v>2766</v>
      </c>
      <c r="F221" s="225" t="s">
        <v>2767</v>
      </c>
      <c r="G221" s="212"/>
      <c r="H221" s="212"/>
      <c r="I221" s="215"/>
      <c r="J221" s="226">
        <f>BK221</f>
        <v>0</v>
      </c>
      <c r="K221" s="212"/>
      <c r="L221" s="217"/>
      <c r="M221" s="218"/>
      <c r="N221" s="219"/>
      <c r="O221" s="219"/>
      <c r="P221" s="220">
        <f>P222</f>
        <v>0</v>
      </c>
      <c r="Q221" s="219"/>
      <c r="R221" s="220">
        <f>R222</f>
        <v>0</v>
      </c>
      <c r="S221" s="219"/>
      <c r="T221" s="221">
        <f>T222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22" t="s">
        <v>86</v>
      </c>
      <c r="AT221" s="223" t="s">
        <v>78</v>
      </c>
      <c r="AU221" s="223" t="s">
        <v>86</v>
      </c>
      <c r="AY221" s="222" t="s">
        <v>184</v>
      </c>
      <c r="BK221" s="224">
        <f>BK222</f>
        <v>0</v>
      </c>
    </row>
    <row r="222" s="2" customFormat="1" ht="16.5" customHeight="1">
      <c r="A222" s="39"/>
      <c r="B222" s="40"/>
      <c r="C222" s="227" t="s">
        <v>293</v>
      </c>
      <c r="D222" s="227" t="s">
        <v>186</v>
      </c>
      <c r="E222" s="228" t="s">
        <v>2768</v>
      </c>
      <c r="F222" s="229" t="s">
        <v>2769</v>
      </c>
      <c r="G222" s="230" t="s">
        <v>342</v>
      </c>
      <c r="H222" s="231">
        <v>13</v>
      </c>
      <c r="I222" s="232"/>
      <c r="J222" s="233">
        <f>ROUND(I222*H222,2)</f>
        <v>0</v>
      </c>
      <c r="K222" s="229" t="s">
        <v>1</v>
      </c>
      <c r="L222" s="45"/>
      <c r="M222" s="234" t="s">
        <v>1</v>
      </c>
      <c r="N222" s="235" t="s">
        <v>44</v>
      </c>
      <c r="O222" s="92"/>
      <c r="P222" s="236">
        <f>O222*H222</f>
        <v>0</v>
      </c>
      <c r="Q222" s="236">
        <v>0</v>
      </c>
      <c r="R222" s="236">
        <f>Q222*H222</f>
        <v>0</v>
      </c>
      <c r="S222" s="236">
        <v>0</v>
      </c>
      <c r="T222" s="237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8" t="s">
        <v>191</v>
      </c>
      <c r="AT222" s="238" t="s">
        <v>186</v>
      </c>
      <c r="AU222" s="238" t="s">
        <v>88</v>
      </c>
      <c r="AY222" s="18" t="s">
        <v>184</v>
      </c>
      <c r="BE222" s="239">
        <f>IF(N222="základní",J222,0)</f>
        <v>0</v>
      </c>
      <c r="BF222" s="239">
        <f>IF(N222="snížená",J222,0)</f>
        <v>0</v>
      </c>
      <c r="BG222" s="239">
        <f>IF(N222="zákl. přenesená",J222,0)</f>
        <v>0</v>
      </c>
      <c r="BH222" s="239">
        <f>IF(N222="sníž. přenesená",J222,0)</f>
        <v>0</v>
      </c>
      <c r="BI222" s="239">
        <f>IF(N222="nulová",J222,0)</f>
        <v>0</v>
      </c>
      <c r="BJ222" s="18" t="s">
        <v>86</v>
      </c>
      <c r="BK222" s="239">
        <f>ROUND(I222*H222,2)</f>
        <v>0</v>
      </c>
      <c r="BL222" s="18" t="s">
        <v>191</v>
      </c>
      <c r="BM222" s="238" t="s">
        <v>384</v>
      </c>
    </row>
    <row r="223" s="12" customFormat="1" ht="22.8" customHeight="1">
      <c r="A223" s="12"/>
      <c r="B223" s="211"/>
      <c r="C223" s="212"/>
      <c r="D223" s="213" t="s">
        <v>78</v>
      </c>
      <c r="E223" s="225" t="s">
        <v>2770</v>
      </c>
      <c r="F223" s="225" t="s">
        <v>2771</v>
      </c>
      <c r="G223" s="212"/>
      <c r="H223" s="212"/>
      <c r="I223" s="215"/>
      <c r="J223" s="226">
        <f>BK223</f>
        <v>0</v>
      </c>
      <c r="K223" s="212"/>
      <c r="L223" s="217"/>
      <c r="M223" s="218"/>
      <c r="N223" s="219"/>
      <c r="O223" s="219"/>
      <c r="P223" s="220">
        <f>P224</f>
        <v>0</v>
      </c>
      <c r="Q223" s="219"/>
      <c r="R223" s="220">
        <f>R224</f>
        <v>0</v>
      </c>
      <c r="S223" s="219"/>
      <c r="T223" s="221">
        <f>T224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22" t="s">
        <v>86</v>
      </c>
      <c r="AT223" s="223" t="s">
        <v>78</v>
      </c>
      <c r="AU223" s="223" t="s">
        <v>86</v>
      </c>
      <c r="AY223" s="222" t="s">
        <v>184</v>
      </c>
      <c r="BK223" s="224">
        <f>BK224</f>
        <v>0</v>
      </c>
    </row>
    <row r="224" s="2" customFormat="1" ht="16.5" customHeight="1">
      <c r="A224" s="39"/>
      <c r="B224" s="40"/>
      <c r="C224" s="227" t="s">
        <v>386</v>
      </c>
      <c r="D224" s="227" t="s">
        <v>186</v>
      </c>
      <c r="E224" s="228" t="s">
        <v>2772</v>
      </c>
      <c r="F224" s="229" t="s">
        <v>2773</v>
      </c>
      <c r="G224" s="230" t="s">
        <v>189</v>
      </c>
      <c r="H224" s="231">
        <v>5.9500000000000002</v>
      </c>
      <c r="I224" s="232"/>
      <c r="J224" s="233">
        <f>ROUND(I224*H224,2)</f>
        <v>0</v>
      </c>
      <c r="K224" s="229" t="s">
        <v>1</v>
      </c>
      <c r="L224" s="45"/>
      <c r="M224" s="234" t="s">
        <v>1</v>
      </c>
      <c r="N224" s="235" t="s">
        <v>44</v>
      </c>
      <c r="O224" s="92"/>
      <c r="P224" s="236">
        <f>O224*H224</f>
        <v>0</v>
      </c>
      <c r="Q224" s="236">
        <v>0</v>
      </c>
      <c r="R224" s="236">
        <f>Q224*H224</f>
        <v>0</v>
      </c>
      <c r="S224" s="236">
        <v>0</v>
      </c>
      <c r="T224" s="237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8" t="s">
        <v>191</v>
      </c>
      <c r="AT224" s="238" t="s">
        <v>186</v>
      </c>
      <c r="AU224" s="238" t="s">
        <v>88</v>
      </c>
      <c r="AY224" s="18" t="s">
        <v>184</v>
      </c>
      <c r="BE224" s="239">
        <f>IF(N224="základní",J224,0)</f>
        <v>0</v>
      </c>
      <c r="BF224" s="239">
        <f>IF(N224="snížená",J224,0)</f>
        <v>0</v>
      </c>
      <c r="BG224" s="239">
        <f>IF(N224="zákl. přenesená",J224,0)</f>
        <v>0</v>
      </c>
      <c r="BH224" s="239">
        <f>IF(N224="sníž. přenesená",J224,0)</f>
        <v>0</v>
      </c>
      <c r="BI224" s="239">
        <f>IF(N224="nulová",J224,0)</f>
        <v>0</v>
      </c>
      <c r="BJ224" s="18" t="s">
        <v>86</v>
      </c>
      <c r="BK224" s="239">
        <f>ROUND(I224*H224,2)</f>
        <v>0</v>
      </c>
      <c r="BL224" s="18" t="s">
        <v>191</v>
      </c>
      <c r="BM224" s="238" t="s">
        <v>389</v>
      </c>
    </row>
    <row r="225" s="12" customFormat="1" ht="22.8" customHeight="1">
      <c r="A225" s="12"/>
      <c r="B225" s="211"/>
      <c r="C225" s="212"/>
      <c r="D225" s="213" t="s">
        <v>78</v>
      </c>
      <c r="E225" s="225" t="s">
        <v>2774</v>
      </c>
      <c r="F225" s="225" t="s">
        <v>2775</v>
      </c>
      <c r="G225" s="212"/>
      <c r="H225" s="212"/>
      <c r="I225" s="215"/>
      <c r="J225" s="226">
        <f>BK225</f>
        <v>0</v>
      </c>
      <c r="K225" s="212"/>
      <c r="L225" s="217"/>
      <c r="M225" s="218"/>
      <c r="N225" s="219"/>
      <c r="O225" s="219"/>
      <c r="P225" s="220">
        <f>P226</f>
        <v>0</v>
      </c>
      <c r="Q225" s="219"/>
      <c r="R225" s="220">
        <f>R226</f>
        <v>0</v>
      </c>
      <c r="S225" s="219"/>
      <c r="T225" s="221">
        <f>T226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22" t="s">
        <v>86</v>
      </c>
      <c r="AT225" s="223" t="s">
        <v>78</v>
      </c>
      <c r="AU225" s="223" t="s">
        <v>86</v>
      </c>
      <c r="AY225" s="222" t="s">
        <v>184</v>
      </c>
      <c r="BK225" s="224">
        <f>BK226</f>
        <v>0</v>
      </c>
    </row>
    <row r="226" s="2" customFormat="1" ht="16.5" customHeight="1">
      <c r="A226" s="39"/>
      <c r="B226" s="40"/>
      <c r="C226" s="227" t="s">
        <v>299</v>
      </c>
      <c r="D226" s="227" t="s">
        <v>186</v>
      </c>
      <c r="E226" s="228" t="s">
        <v>2776</v>
      </c>
      <c r="F226" s="229" t="s">
        <v>2777</v>
      </c>
      <c r="G226" s="230" t="s">
        <v>201</v>
      </c>
      <c r="H226" s="231">
        <v>1.05</v>
      </c>
      <c r="I226" s="232"/>
      <c r="J226" s="233">
        <f>ROUND(I226*H226,2)</f>
        <v>0</v>
      </c>
      <c r="K226" s="229" t="s">
        <v>1</v>
      </c>
      <c r="L226" s="45"/>
      <c r="M226" s="234" t="s">
        <v>1</v>
      </c>
      <c r="N226" s="235" t="s">
        <v>44</v>
      </c>
      <c r="O226" s="92"/>
      <c r="P226" s="236">
        <f>O226*H226</f>
        <v>0</v>
      </c>
      <c r="Q226" s="236">
        <v>0</v>
      </c>
      <c r="R226" s="236">
        <f>Q226*H226</f>
        <v>0</v>
      </c>
      <c r="S226" s="236">
        <v>0</v>
      </c>
      <c r="T226" s="237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8" t="s">
        <v>191</v>
      </c>
      <c r="AT226" s="238" t="s">
        <v>186</v>
      </c>
      <c r="AU226" s="238" t="s">
        <v>88</v>
      </c>
      <c r="AY226" s="18" t="s">
        <v>184</v>
      </c>
      <c r="BE226" s="239">
        <f>IF(N226="základní",J226,0)</f>
        <v>0</v>
      </c>
      <c r="BF226" s="239">
        <f>IF(N226="snížená",J226,0)</f>
        <v>0</v>
      </c>
      <c r="BG226" s="239">
        <f>IF(N226="zákl. přenesená",J226,0)</f>
        <v>0</v>
      </c>
      <c r="BH226" s="239">
        <f>IF(N226="sníž. přenesená",J226,0)</f>
        <v>0</v>
      </c>
      <c r="BI226" s="239">
        <f>IF(N226="nulová",J226,0)</f>
        <v>0</v>
      </c>
      <c r="BJ226" s="18" t="s">
        <v>86</v>
      </c>
      <c r="BK226" s="239">
        <f>ROUND(I226*H226,2)</f>
        <v>0</v>
      </c>
      <c r="BL226" s="18" t="s">
        <v>191</v>
      </c>
      <c r="BM226" s="238" t="s">
        <v>394</v>
      </c>
    </row>
    <row r="227" s="12" customFormat="1" ht="22.8" customHeight="1">
      <c r="A227" s="12"/>
      <c r="B227" s="211"/>
      <c r="C227" s="212"/>
      <c r="D227" s="213" t="s">
        <v>78</v>
      </c>
      <c r="E227" s="225" t="s">
        <v>2778</v>
      </c>
      <c r="F227" s="225" t="s">
        <v>2779</v>
      </c>
      <c r="G227" s="212"/>
      <c r="H227" s="212"/>
      <c r="I227" s="215"/>
      <c r="J227" s="226">
        <f>BK227</f>
        <v>0</v>
      </c>
      <c r="K227" s="212"/>
      <c r="L227" s="217"/>
      <c r="M227" s="218"/>
      <c r="N227" s="219"/>
      <c r="O227" s="219"/>
      <c r="P227" s="220">
        <f>P228</f>
        <v>0</v>
      </c>
      <c r="Q227" s="219"/>
      <c r="R227" s="220">
        <f>R228</f>
        <v>0</v>
      </c>
      <c r="S227" s="219"/>
      <c r="T227" s="221">
        <f>T228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22" t="s">
        <v>86</v>
      </c>
      <c r="AT227" s="223" t="s">
        <v>78</v>
      </c>
      <c r="AU227" s="223" t="s">
        <v>86</v>
      </c>
      <c r="AY227" s="222" t="s">
        <v>184</v>
      </c>
      <c r="BK227" s="224">
        <f>BK228</f>
        <v>0</v>
      </c>
    </row>
    <row r="228" s="2" customFormat="1" ht="16.5" customHeight="1">
      <c r="A228" s="39"/>
      <c r="B228" s="40"/>
      <c r="C228" s="227" t="s">
        <v>396</v>
      </c>
      <c r="D228" s="227" t="s">
        <v>186</v>
      </c>
      <c r="E228" s="228" t="s">
        <v>2780</v>
      </c>
      <c r="F228" s="229" t="s">
        <v>2781</v>
      </c>
      <c r="G228" s="230" t="s">
        <v>189</v>
      </c>
      <c r="H228" s="231">
        <v>7</v>
      </c>
      <c r="I228" s="232"/>
      <c r="J228" s="233">
        <f>ROUND(I228*H228,2)</f>
        <v>0</v>
      </c>
      <c r="K228" s="229" t="s">
        <v>1</v>
      </c>
      <c r="L228" s="45"/>
      <c r="M228" s="234" t="s">
        <v>1</v>
      </c>
      <c r="N228" s="235" t="s">
        <v>44</v>
      </c>
      <c r="O228" s="92"/>
      <c r="P228" s="236">
        <f>O228*H228</f>
        <v>0</v>
      </c>
      <c r="Q228" s="236">
        <v>0</v>
      </c>
      <c r="R228" s="236">
        <f>Q228*H228</f>
        <v>0</v>
      </c>
      <c r="S228" s="236">
        <v>0</v>
      </c>
      <c r="T228" s="237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8" t="s">
        <v>191</v>
      </c>
      <c r="AT228" s="238" t="s">
        <v>186</v>
      </c>
      <c r="AU228" s="238" t="s">
        <v>88</v>
      </c>
      <c r="AY228" s="18" t="s">
        <v>184</v>
      </c>
      <c r="BE228" s="239">
        <f>IF(N228="základní",J228,0)</f>
        <v>0</v>
      </c>
      <c r="BF228" s="239">
        <f>IF(N228="snížená",J228,0)</f>
        <v>0</v>
      </c>
      <c r="BG228" s="239">
        <f>IF(N228="zákl. přenesená",J228,0)</f>
        <v>0</v>
      </c>
      <c r="BH228" s="239">
        <f>IF(N228="sníž. přenesená",J228,0)</f>
        <v>0</v>
      </c>
      <c r="BI228" s="239">
        <f>IF(N228="nulová",J228,0)</f>
        <v>0</v>
      </c>
      <c r="BJ228" s="18" t="s">
        <v>86</v>
      </c>
      <c r="BK228" s="239">
        <f>ROUND(I228*H228,2)</f>
        <v>0</v>
      </c>
      <c r="BL228" s="18" t="s">
        <v>191</v>
      </c>
      <c r="BM228" s="238" t="s">
        <v>399</v>
      </c>
    </row>
    <row r="229" s="12" customFormat="1" ht="22.8" customHeight="1">
      <c r="A229" s="12"/>
      <c r="B229" s="211"/>
      <c r="C229" s="212"/>
      <c r="D229" s="213" t="s">
        <v>78</v>
      </c>
      <c r="E229" s="225" t="s">
        <v>2782</v>
      </c>
      <c r="F229" s="225" t="s">
        <v>2783</v>
      </c>
      <c r="G229" s="212"/>
      <c r="H229" s="212"/>
      <c r="I229" s="215"/>
      <c r="J229" s="226">
        <f>BK229</f>
        <v>0</v>
      </c>
      <c r="K229" s="212"/>
      <c r="L229" s="217"/>
      <c r="M229" s="218"/>
      <c r="N229" s="219"/>
      <c r="O229" s="219"/>
      <c r="P229" s="220">
        <f>P230</f>
        <v>0</v>
      </c>
      <c r="Q229" s="219"/>
      <c r="R229" s="220">
        <f>R230</f>
        <v>0</v>
      </c>
      <c r="S229" s="219"/>
      <c r="T229" s="221">
        <f>T230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22" t="s">
        <v>86</v>
      </c>
      <c r="AT229" s="223" t="s">
        <v>78</v>
      </c>
      <c r="AU229" s="223" t="s">
        <v>86</v>
      </c>
      <c r="AY229" s="222" t="s">
        <v>184</v>
      </c>
      <c r="BK229" s="224">
        <f>BK230</f>
        <v>0</v>
      </c>
    </row>
    <row r="230" s="2" customFormat="1" ht="16.5" customHeight="1">
      <c r="A230" s="39"/>
      <c r="B230" s="40"/>
      <c r="C230" s="227" t="s">
        <v>306</v>
      </c>
      <c r="D230" s="227" t="s">
        <v>186</v>
      </c>
      <c r="E230" s="228" t="s">
        <v>2784</v>
      </c>
      <c r="F230" s="229" t="s">
        <v>2785</v>
      </c>
      <c r="G230" s="230" t="s">
        <v>248</v>
      </c>
      <c r="H230" s="231">
        <v>1.49</v>
      </c>
      <c r="I230" s="232"/>
      <c r="J230" s="233">
        <f>ROUND(I230*H230,2)</f>
        <v>0</v>
      </c>
      <c r="K230" s="229" t="s">
        <v>1</v>
      </c>
      <c r="L230" s="45"/>
      <c r="M230" s="234" t="s">
        <v>1</v>
      </c>
      <c r="N230" s="235" t="s">
        <v>44</v>
      </c>
      <c r="O230" s="92"/>
      <c r="P230" s="236">
        <f>O230*H230</f>
        <v>0</v>
      </c>
      <c r="Q230" s="236">
        <v>0</v>
      </c>
      <c r="R230" s="236">
        <f>Q230*H230</f>
        <v>0</v>
      </c>
      <c r="S230" s="236">
        <v>0</v>
      </c>
      <c r="T230" s="237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8" t="s">
        <v>191</v>
      </c>
      <c r="AT230" s="238" t="s">
        <v>186</v>
      </c>
      <c r="AU230" s="238" t="s">
        <v>88</v>
      </c>
      <c r="AY230" s="18" t="s">
        <v>184</v>
      </c>
      <c r="BE230" s="239">
        <f>IF(N230="základní",J230,0)</f>
        <v>0</v>
      </c>
      <c r="BF230" s="239">
        <f>IF(N230="snížená",J230,0)</f>
        <v>0</v>
      </c>
      <c r="BG230" s="239">
        <f>IF(N230="zákl. přenesená",J230,0)</f>
        <v>0</v>
      </c>
      <c r="BH230" s="239">
        <f>IF(N230="sníž. přenesená",J230,0)</f>
        <v>0</v>
      </c>
      <c r="BI230" s="239">
        <f>IF(N230="nulová",J230,0)</f>
        <v>0</v>
      </c>
      <c r="BJ230" s="18" t="s">
        <v>86</v>
      </c>
      <c r="BK230" s="239">
        <f>ROUND(I230*H230,2)</f>
        <v>0</v>
      </c>
      <c r="BL230" s="18" t="s">
        <v>191</v>
      </c>
      <c r="BM230" s="238" t="s">
        <v>407</v>
      </c>
    </row>
    <row r="231" s="12" customFormat="1" ht="25.92" customHeight="1">
      <c r="A231" s="12"/>
      <c r="B231" s="211"/>
      <c r="C231" s="212"/>
      <c r="D231" s="213" t="s">
        <v>78</v>
      </c>
      <c r="E231" s="214" t="s">
        <v>1199</v>
      </c>
      <c r="F231" s="214" t="s">
        <v>2786</v>
      </c>
      <c r="G231" s="212"/>
      <c r="H231" s="212"/>
      <c r="I231" s="215"/>
      <c r="J231" s="216">
        <f>BK231</f>
        <v>0</v>
      </c>
      <c r="K231" s="212"/>
      <c r="L231" s="217"/>
      <c r="M231" s="316"/>
      <c r="N231" s="317"/>
      <c r="O231" s="317"/>
      <c r="P231" s="318">
        <v>0</v>
      </c>
      <c r="Q231" s="317"/>
      <c r="R231" s="318">
        <v>0</v>
      </c>
      <c r="S231" s="317"/>
      <c r="T231" s="319"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22" t="s">
        <v>86</v>
      </c>
      <c r="AT231" s="223" t="s">
        <v>78</v>
      </c>
      <c r="AU231" s="223" t="s">
        <v>79</v>
      </c>
      <c r="AY231" s="222" t="s">
        <v>184</v>
      </c>
      <c r="BK231" s="224">
        <v>0</v>
      </c>
    </row>
    <row r="232" s="2" customFormat="1" ht="6.96" customHeight="1">
      <c r="A232" s="39"/>
      <c r="B232" s="67"/>
      <c r="C232" s="68"/>
      <c r="D232" s="68"/>
      <c r="E232" s="68"/>
      <c r="F232" s="68"/>
      <c r="G232" s="68"/>
      <c r="H232" s="68"/>
      <c r="I232" s="68"/>
      <c r="J232" s="68"/>
      <c r="K232" s="68"/>
      <c r="L232" s="45"/>
      <c r="M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</row>
  </sheetData>
  <sheetProtection sheet="1" autoFilter="0" formatColumns="0" formatRows="0" objects="1" scenarios="1" spinCount="100000" saltValue="3pmDdo8x60urAe+UAR2vPysvfUSHDV8cvMXNdGPhidbhVRQw8WCMLIOX+rqi894PA5KBbl2xzfC+bwRtQarSFw==" hashValue="U6OA13bp9NWTxp8qsonrtShPsmFrR1LGA1rEYQjvRVR1tYiYLVzjKzYSBWMG6bBZdeOAbc5OFL7D0sDSAhwBGw==" algorithmName="SHA-512" password="CC35"/>
  <autoFilter ref="C157:K23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46:H146"/>
    <mergeCell ref="E148:H148"/>
    <mergeCell ref="E150:H15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126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21"/>
      <c r="AT3" s="18" t="s">
        <v>88</v>
      </c>
    </row>
    <row r="4" s="1" customFormat="1" ht="24.96" customHeight="1">
      <c r="B4" s="21"/>
      <c r="D4" s="149" t="s">
        <v>127</v>
      </c>
      <c r="L4" s="21"/>
      <c r="M4" s="15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1" t="s">
        <v>16</v>
      </c>
      <c r="L6" s="21"/>
    </row>
    <row r="7" s="1" customFormat="1" ht="16.5" customHeight="1">
      <c r="B7" s="21"/>
      <c r="E7" s="152" t="str">
        <f>'Rekapitulace stavby'!K6</f>
        <v>DOPRAVNÍ TERMINÁL ŽELETAVA</v>
      </c>
      <c r="F7" s="151"/>
      <c r="G7" s="151"/>
      <c r="H7" s="151"/>
      <c r="L7" s="21"/>
    </row>
    <row r="8" s="1" customFormat="1" ht="12" customHeight="1">
      <c r="B8" s="21"/>
      <c r="D8" s="151" t="s">
        <v>128</v>
      </c>
      <c r="L8" s="21"/>
    </row>
    <row r="9" s="2" customFormat="1" ht="16.5" customHeight="1">
      <c r="A9" s="39"/>
      <c r="B9" s="45"/>
      <c r="C9" s="39"/>
      <c r="D9" s="39"/>
      <c r="E9" s="152" t="s">
        <v>1704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1" t="s">
        <v>130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3" t="s">
        <v>2787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1" t="s">
        <v>18</v>
      </c>
      <c r="E13" s="39"/>
      <c r="F13" s="142" t="s">
        <v>1</v>
      </c>
      <c r="G13" s="39"/>
      <c r="H13" s="39"/>
      <c r="I13" s="151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1" t="s">
        <v>20</v>
      </c>
      <c r="E14" s="39"/>
      <c r="F14" s="142" t="s">
        <v>1370</v>
      </c>
      <c r="G14" s="39"/>
      <c r="H14" s="39"/>
      <c r="I14" s="151" t="s">
        <v>22</v>
      </c>
      <c r="J14" s="154" t="str">
        <f>'Rekapitulace stavby'!AN8</f>
        <v>5. 9. 2022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1" t="s">
        <v>24</v>
      </c>
      <c r="E16" s="39"/>
      <c r="F16" s="39"/>
      <c r="G16" s="39"/>
      <c r="H16" s="39"/>
      <c r="I16" s="151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1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1" t="s">
        <v>29</v>
      </c>
      <c r="E19" s="39"/>
      <c r="F19" s="39"/>
      <c r="G19" s="39"/>
      <c r="H19" s="39"/>
      <c r="I19" s="151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1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1" t="s">
        <v>31</v>
      </c>
      <c r="E22" s="39"/>
      <c r="F22" s="39"/>
      <c r="G22" s="39"/>
      <c r="H22" s="39"/>
      <c r="I22" s="151" t="s">
        <v>25</v>
      </c>
      <c r="J22" s="142" t="s">
        <v>1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2618</v>
      </c>
      <c r="F23" s="39"/>
      <c r="G23" s="39"/>
      <c r="H23" s="39"/>
      <c r="I23" s="151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1" t="s">
        <v>36</v>
      </c>
      <c r="E25" s="39"/>
      <c r="F25" s="39"/>
      <c r="G25" s="39"/>
      <c r="H25" s="39"/>
      <c r="I25" s="151" t="s">
        <v>25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">
        <v>2618</v>
      </c>
      <c r="F26" s="39"/>
      <c r="G26" s="39"/>
      <c r="H26" s="39"/>
      <c r="I26" s="151" t="s">
        <v>28</v>
      </c>
      <c r="J26" s="142" t="s">
        <v>1</v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1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5"/>
      <c r="B29" s="156"/>
      <c r="C29" s="155"/>
      <c r="D29" s="155"/>
      <c r="E29" s="157" t="s">
        <v>1</v>
      </c>
      <c r="F29" s="157"/>
      <c r="G29" s="157"/>
      <c r="H29" s="157"/>
      <c r="I29" s="155"/>
      <c r="J29" s="155"/>
      <c r="K29" s="155"/>
      <c r="L29" s="158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9"/>
      <c r="E31" s="159"/>
      <c r="F31" s="159"/>
      <c r="G31" s="159"/>
      <c r="H31" s="159"/>
      <c r="I31" s="159"/>
      <c r="J31" s="159"/>
      <c r="K31" s="159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0" t="s">
        <v>39</v>
      </c>
      <c r="E32" s="39"/>
      <c r="F32" s="39"/>
      <c r="G32" s="39"/>
      <c r="H32" s="39"/>
      <c r="I32" s="39"/>
      <c r="J32" s="161">
        <f>ROUND(J167,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9"/>
      <c r="E33" s="159"/>
      <c r="F33" s="159"/>
      <c r="G33" s="159"/>
      <c r="H33" s="159"/>
      <c r="I33" s="159"/>
      <c r="J33" s="159"/>
      <c r="K33" s="15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2" t="s">
        <v>41</v>
      </c>
      <c r="G34" s="39"/>
      <c r="H34" s="39"/>
      <c r="I34" s="162" t="s">
        <v>40</v>
      </c>
      <c r="J34" s="162" t="s">
        <v>42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3" t="s">
        <v>43</v>
      </c>
      <c r="E35" s="151" t="s">
        <v>44</v>
      </c>
      <c r="F35" s="164">
        <f>ROUND((SUM(BE167:BE270)),  2)</f>
        <v>0</v>
      </c>
      <c r="G35" s="39"/>
      <c r="H35" s="39"/>
      <c r="I35" s="165">
        <v>0.20999999999999999</v>
      </c>
      <c r="J35" s="164">
        <f>ROUND(((SUM(BE167:BE270))*I35),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1" t="s">
        <v>45</v>
      </c>
      <c r="F36" s="164">
        <f>ROUND((SUM(BF167:BF270)),  2)</f>
        <v>0</v>
      </c>
      <c r="G36" s="39"/>
      <c r="H36" s="39"/>
      <c r="I36" s="165">
        <v>0.14999999999999999</v>
      </c>
      <c r="J36" s="164">
        <f>ROUND(((SUM(BF167:BF270))*I36),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1" t="s">
        <v>46</v>
      </c>
      <c r="F37" s="164">
        <f>ROUND((SUM(BG167:BG270)),  2)</f>
        <v>0</v>
      </c>
      <c r="G37" s="39"/>
      <c r="H37" s="39"/>
      <c r="I37" s="165">
        <v>0.20999999999999999</v>
      </c>
      <c r="J37" s="164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1" t="s">
        <v>47</v>
      </c>
      <c r="F38" s="164">
        <f>ROUND((SUM(BH167:BH270)),  2)</f>
        <v>0</v>
      </c>
      <c r="G38" s="39"/>
      <c r="H38" s="39"/>
      <c r="I38" s="165">
        <v>0.14999999999999999</v>
      </c>
      <c r="J38" s="164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1" t="s">
        <v>48</v>
      </c>
      <c r="F39" s="164">
        <f>ROUND((SUM(BI167:BI270)),  2)</f>
        <v>0</v>
      </c>
      <c r="G39" s="39"/>
      <c r="H39" s="39"/>
      <c r="I39" s="165">
        <v>0</v>
      </c>
      <c r="J39" s="164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6"/>
      <c r="D41" s="167" t="s">
        <v>49</v>
      </c>
      <c r="E41" s="168"/>
      <c r="F41" s="168"/>
      <c r="G41" s="169" t="s">
        <v>50</v>
      </c>
      <c r="H41" s="170" t="s">
        <v>51</v>
      </c>
      <c r="I41" s="168"/>
      <c r="J41" s="171">
        <f>SUM(J32:J39)</f>
        <v>0</v>
      </c>
      <c r="K41" s="172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3" t="s">
        <v>52</v>
      </c>
      <c r="E50" s="174"/>
      <c r="F50" s="174"/>
      <c r="G50" s="173" t="s">
        <v>53</v>
      </c>
      <c r="H50" s="174"/>
      <c r="I50" s="174"/>
      <c r="J50" s="174"/>
      <c r="K50" s="174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54</v>
      </c>
      <c r="E61" s="176"/>
      <c r="F61" s="177" t="s">
        <v>55</v>
      </c>
      <c r="G61" s="175" t="s">
        <v>54</v>
      </c>
      <c r="H61" s="176"/>
      <c r="I61" s="176"/>
      <c r="J61" s="178" t="s">
        <v>55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3" t="s">
        <v>56</v>
      </c>
      <c r="E65" s="179"/>
      <c r="F65" s="179"/>
      <c r="G65" s="173" t="s">
        <v>57</v>
      </c>
      <c r="H65" s="179"/>
      <c r="I65" s="179"/>
      <c r="J65" s="179"/>
      <c r="K65" s="179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54</v>
      </c>
      <c r="E76" s="176"/>
      <c r="F76" s="177" t="s">
        <v>55</v>
      </c>
      <c r="G76" s="175" t="s">
        <v>54</v>
      </c>
      <c r="H76" s="176"/>
      <c r="I76" s="176"/>
      <c r="J76" s="178" t="s">
        <v>55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4" t="str">
        <f>E7</f>
        <v>DOPRAVNÍ TERMINÁL ŽELETAVA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4" t="s">
        <v>1704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130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07.2 - V.O. areálu - Veřejné osvětlení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 xml:space="preserve"> </v>
      </c>
      <c r="G91" s="41"/>
      <c r="H91" s="41"/>
      <c r="I91" s="33" t="s">
        <v>22</v>
      </c>
      <c r="J91" s="80" t="str">
        <f>IF(J14="","",J14)</f>
        <v>5. 9. 2022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24</v>
      </c>
      <c r="D93" s="41"/>
      <c r="E93" s="41"/>
      <c r="F93" s="28" t="str">
        <f>E17</f>
        <v>Městys Želetava</v>
      </c>
      <c r="G93" s="41"/>
      <c r="H93" s="41"/>
      <c r="I93" s="33" t="s">
        <v>31</v>
      </c>
      <c r="J93" s="37" t="str">
        <f>E23</f>
        <v>Ing. Pecina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36</v>
      </c>
      <c r="J94" s="37" t="str">
        <f>E26</f>
        <v>Ing. Pecina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5" t="s">
        <v>135</v>
      </c>
      <c r="D96" s="186"/>
      <c r="E96" s="186"/>
      <c r="F96" s="186"/>
      <c r="G96" s="186"/>
      <c r="H96" s="186"/>
      <c r="I96" s="186"/>
      <c r="J96" s="187" t="s">
        <v>136</v>
      </c>
      <c r="K96" s="186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8" t="s">
        <v>137</v>
      </c>
      <c r="D98" s="41"/>
      <c r="E98" s="41"/>
      <c r="F98" s="41"/>
      <c r="G98" s="41"/>
      <c r="H98" s="41"/>
      <c r="I98" s="41"/>
      <c r="J98" s="111">
        <f>J167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138</v>
      </c>
    </row>
    <row r="99" s="9" customFormat="1" ht="24.96" customHeight="1">
      <c r="A99" s="9"/>
      <c r="B99" s="189"/>
      <c r="C99" s="190"/>
      <c r="D99" s="191" t="s">
        <v>2619</v>
      </c>
      <c r="E99" s="192"/>
      <c r="F99" s="192"/>
      <c r="G99" s="192"/>
      <c r="H99" s="192"/>
      <c r="I99" s="192"/>
      <c r="J99" s="193">
        <f>J168</f>
        <v>0</v>
      </c>
      <c r="K99" s="190"/>
      <c r="L99" s="19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5"/>
      <c r="C100" s="134"/>
      <c r="D100" s="196" t="s">
        <v>2624</v>
      </c>
      <c r="E100" s="197"/>
      <c r="F100" s="197"/>
      <c r="G100" s="197"/>
      <c r="H100" s="197"/>
      <c r="I100" s="197"/>
      <c r="J100" s="198">
        <f>J169</f>
        <v>0</v>
      </c>
      <c r="K100" s="134"/>
      <c r="L100" s="19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5"/>
      <c r="C101" s="134"/>
      <c r="D101" s="196" t="s">
        <v>2624</v>
      </c>
      <c r="E101" s="197"/>
      <c r="F101" s="197"/>
      <c r="G101" s="197"/>
      <c r="H101" s="197"/>
      <c r="I101" s="197"/>
      <c r="J101" s="198">
        <f>J171</f>
        <v>0</v>
      </c>
      <c r="K101" s="134"/>
      <c r="L101" s="19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5"/>
      <c r="C102" s="134"/>
      <c r="D102" s="196" t="s">
        <v>2788</v>
      </c>
      <c r="E102" s="197"/>
      <c r="F102" s="197"/>
      <c r="G102" s="197"/>
      <c r="H102" s="197"/>
      <c r="I102" s="197"/>
      <c r="J102" s="198">
        <f>J173</f>
        <v>0</v>
      </c>
      <c r="K102" s="134"/>
      <c r="L102" s="19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5"/>
      <c r="C103" s="134"/>
      <c r="D103" s="196" t="s">
        <v>2789</v>
      </c>
      <c r="E103" s="197"/>
      <c r="F103" s="197"/>
      <c r="G103" s="197"/>
      <c r="H103" s="197"/>
      <c r="I103" s="197"/>
      <c r="J103" s="198">
        <f>J175</f>
        <v>0</v>
      </c>
      <c r="K103" s="134"/>
      <c r="L103" s="19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5"/>
      <c r="C104" s="134"/>
      <c r="D104" s="196" t="s">
        <v>2790</v>
      </c>
      <c r="E104" s="197"/>
      <c r="F104" s="197"/>
      <c r="G104" s="197"/>
      <c r="H104" s="197"/>
      <c r="I104" s="197"/>
      <c r="J104" s="198">
        <f>J176</f>
        <v>0</v>
      </c>
      <c r="K104" s="134"/>
      <c r="L104" s="19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5"/>
      <c r="C105" s="134"/>
      <c r="D105" s="196" t="s">
        <v>2791</v>
      </c>
      <c r="E105" s="197"/>
      <c r="F105" s="197"/>
      <c r="G105" s="197"/>
      <c r="H105" s="197"/>
      <c r="I105" s="197"/>
      <c r="J105" s="198">
        <f>J178</f>
        <v>0</v>
      </c>
      <c r="K105" s="134"/>
      <c r="L105" s="19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5"/>
      <c r="C106" s="134"/>
      <c r="D106" s="196" t="s">
        <v>2792</v>
      </c>
      <c r="E106" s="197"/>
      <c r="F106" s="197"/>
      <c r="G106" s="197"/>
      <c r="H106" s="197"/>
      <c r="I106" s="197"/>
      <c r="J106" s="198">
        <f>J181</f>
        <v>0</v>
      </c>
      <c r="K106" s="134"/>
      <c r="L106" s="199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5"/>
      <c r="C107" s="134"/>
      <c r="D107" s="196" t="s">
        <v>2793</v>
      </c>
      <c r="E107" s="197"/>
      <c r="F107" s="197"/>
      <c r="G107" s="197"/>
      <c r="H107" s="197"/>
      <c r="I107" s="197"/>
      <c r="J107" s="198">
        <f>J186</f>
        <v>0</v>
      </c>
      <c r="K107" s="134"/>
      <c r="L107" s="19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5"/>
      <c r="C108" s="134"/>
      <c r="D108" s="196" t="s">
        <v>2794</v>
      </c>
      <c r="E108" s="197"/>
      <c r="F108" s="197"/>
      <c r="G108" s="197"/>
      <c r="H108" s="197"/>
      <c r="I108" s="197"/>
      <c r="J108" s="198">
        <f>J189</f>
        <v>0</v>
      </c>
      <c r="K108" s="134"/>
      <c r="L108" s="199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5"/>
      <c r="C109" s="134"/>
      <c r="D109" s="196" t="s">
        <v>2795</v>
      </c>
      <c r="E109" s="197"/>
      <c r="F109" s="197"/>
      <c r="G109" s="197"/>
      <c r="H109" s="197"/>
      <c r="I109" s="197"/>
      <c r="J109" s="198">
        <f>J191</f>
        <v>0</v>
      </c>
      <c r="K109" s="134"/>
      <c r="L109" s="199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5"/>
      <c r="C110" s="134"/>
      <c r="D110" s="196" t="s">
        <v>2796</v>
      </c>
      <c r="E110" s="197"/>
      <c r="F110" s="197"/>
      <c r="G110" s="197"/>
      <c r="H110" s="197"/>
      <c r="I110" s="197"/>
      <c r="J110" s="198">
        <f>J195</f>
        <v>0</v>
      </c>
      <c r="K110" s="134"/>
      <c r="L110" s="199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5"/>
      <c r="C111" s="134"/>
      <c r="D111" s="196" t="s">
        <v>2797</v>
      </c>
      <c r="E111" s="197"/>
      <c r="F111" s="197"/>
      <c r="G111" s="197"/>
      <c r="H111" s="197"/>
      <c r="I111" s="197"/>
      <c r="J111" s="198">
        <f>J197</f>
        <v>0</v>
      </c>
      <c r="K111" s="134"/>
      <c r="L111" s="199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5"/>
      <c r="C112" s="134"/>
      <c r="D112" s="196" t="s">
        <v>2627</v>
      </c>
      <c r="E112" s="197"/>
      <c r="F112" s="197"/>
      <c r="G112" s="197"/>
      <c r="H112" s="197"/>
      <c r="I112" s="197"/>
      <c r="J112" s="198">
        <f>J199</f>
        <v>0</v>
      </c>
      <c r="K112" s="134"/>
      <c r="L112" s="199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5"/>
      <c r="C113" s="134"/>
      <c r="D113" s="196" t="s">
        <v>2628</v>
      </c>
      <c r="E113" s="197"/>
      <c r="F113" s="197"/>
      <c r="G113" s="197"/>
      <c r="H113" s="197"/>
      <c r="I113" s="197"/>
      <c r="J113" s="198">
        <f>J201</f>
        <v>0</v>
      </c>
      <c r="K113" s="134"/>
      <c r="L113" s="199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95"/>
      <c r="C114" s="134"/>
      <c r="D114" s="196" t="s">
        <v>2629</v>
      </c>
      <c r="E114" s="197"/>
      <c r="F114" s="197"/>
      <c r="G114" s="197"/>
      <c r="H114" s="197"/>
      <c r="I114" s="197"/>
      <c r="J114" s="198">
        <f>J203</f>
        <v>0</v>
      </c>
      <c r="K114" s="134"/>
      <c r="L114" s="199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95"/>
      <c r="C115" s="134"/>
      <c r="D115" s="196" t="s">
        <v>2798</v>
      </c>
      <c r="E115" s="197"/>
      <c r="F115" s="197"/>
      <c r="G115" s="197"/>
      <c r="H115" s="197"/>
      <c r="I115" s="197"/>
      <c r="J115" s="198">
        <f>J207</f>
        <v>0</v>
      </c>
      <c r="K115" s="134"/>
      <c r="L115" s="199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95"/>
      <c r="C116" s="134"/>
      <c r="D116" s="196" t="s">
        <v>2799</v>
      </c>
      <c r="E116" s="197"/>
      <c r="F116" s="197"/>
      <c r="G116" s="197"/>
      <c r="H116" s="197"/>
      <c r="I116" s="197"/>
      <c r="J116" s="198">
        <f>J209</f>
        <v>0</v>
      </c>
      <c r="K116" s="134"/>
      <c r="L116" s="199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95"/>
      <c r="C117" s="134"/>
      <c r="D117" s="196" t="s">
        <v>2800</v>
      </c>
      <c r="E117" s="197"/>
      <c r="F117" s="197"/>
      <c r="G117" s="197"/>
      <c r="H117" s="197"/>
      <c r="I117" s="197"/>
      <c r="J117" s="198">
        <f>J211</f>
        <v>0</v>
      </c>
      <c r="K117" s="134"/>
      <c r="L117" s="199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95"/>
      <c r="C118" s="134"/>
      <c r="D118" s="196" t="s">
        <v>2801</v>
      </c>
      <c r="E118" s="197"/>
      <c r="F118" s="197"/>
      <c r="G118" s="197"/>
      <c r="H118" s="197"/>
      <c r="I118" s="197"/>
      <c r="J118" s="198">
        <f>J216</f>
        <v>0</v>
      </c>
      <c r="K118" s="134"/>
      <c r="L118" s="199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95"/>
      <c r="C119" s="134"/>
      <c r="D119" s="196" t="s">
        <v>2631</v>
      </c>
      <c r="E119" s="197"/>
      <c r="F119" s="197"/>
      <c r="G119" s="197"/>
      <c r="H119" s="197"/>
      <c r="I119" s="197"/>
      <c r="J119" s="198">
        <f>J219</f>
        <v>0</v>
      </c>
      <c r="K119" s="134"/>
      <c r="L119" s="199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95"/>
      <c r="C120" s="134"/>
      <c r="D120" s="196" t="s">
        <v>2802</v>
      </c>
      <c r="E120" s="197"/>
      <c r="F120" s="197"/>
      <c r="G120" s="197"/>
      <c r="H120" s="197"/>
      <c r="I120" s="197"/>
      <c r="J120" s="198">
        <f>J220</f>
        <v>0</v>
      </c>
      <c r="K120" s="134"/>
      <c r="L120" s="199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95"/>
      <c r="C121" s="134"/>
      <c r="D121" s="196" t="s">
        <v>2633</v>
      </c>
      <c r="E121" s="197"/>
      <c r="F121" s="197"/>
      <c r="G121" s="197"/>
      <c r="H121" s="197"/>
      <c r="I121" s="197"/>
      <c r="J121" s="198">
        <f>J222</f>
        <v>0</v>
      </c>
      <c r="K121" s="134"/>
      <c r="L121" s="199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9" customFormat="1" ht="24.96" customHeight="1">
      <c r="A122" s="9"/>
      <c r="B122" s="189"/>
      <c r="C122" s="190"/>
      <c r="D122" s="191" t="s">
        <v>2803</v>
      </c>
      <c r="E122" s="192"/>
      <c r="F122" s="192"/>
      <c r="G122" s="192"/>
      <c r="H122" s="192"/>
      <c r="I122" s="192"/>
      <c r="J122" s="193">
        <f>J228</f>
        <v>0</v>
      </c>
      <c r="K122" s="190"/>
      <c r="L122" s="194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</row>
    <row r="123" s="9" customFormat="1" ht="24.96" customHeight="1">
      <c r="A123" s="9"/>
      <c r="B123" s="189"/>
      <c r="C123" s="190"/>
      <c r="D123" s="191" t="s">
        <v>2804</v>
      </c>
      <c r="E123" s="192"/>
      <c r="F123" s="192"/>
      <c r="G123" s="192"/>
      <c r="H123" s="192"/>
      <c r="I123" s="192"/>
      <c r="J123" s="193">
        <f>J229</f>
        <v>0</v>
      </c>
      <c r="K123" s="190"/>
      <c r="L123" s="194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</row>
    <row r="124" s="10" customFormat="1" ht="19.92" customHeight="1">
      <c r="A124" s="10"/>
      <c r="B124" s="195"/>
      <c r="C124" s="134"/>
      <c r="D124" s="196" t="s">
        <v>2639</v>
      </c>
      <c r="E124" s="197"/>
      <c r="F124" s="197"/>
      <c r="G124" s="197"/>
      <c r="H124" s="197"/>
      <c r="I124" s="197"/>
      <c r="J124" s="198">
        <f>J230</f>
        <v>0</v>
      </c>
      <c r="K124" s="134"/>
      <c r="L124" s="199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9.92" customHeight="1">
      <c r="A125" s="10"/>
      <c r="B125" s="195"/>
      <c r="C125" s="134"/>
      <c r="D125" s="196" t="s">
        <v>2805</v>
      </c>
      <c r="E125" s="197"/>
      <c r="F125" s="197"/>
      <c r="G125" s="197"/>
      <c r="H125" s="197"/>
      <c r="I125" s="197"/>
      <c r="J125" s="198">
        <f>J232</f>
        <v>0</v>
      </c>
      <c r="K125" s="134"/>
      <c r="L125" s="199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9.92" customHeight="1">
      <c r="A126" s="10"/>
      <c r="B126" s="195"/>
      <c r="C126" s="134"/>
      <c r="D126" s="196" t="s">
        <v>2806</v>
      </c>
      <c r="E126" s="197"/>
      <c r="F126" s="197"/>
      <c r="G126" s="197"/>
      <c r="H126" s="197"/>
      <c r="I126" s="197"/>
      <c r="J126" s="198">
        <f>J233</f>
        <v>0</v>
      </c>
      <c r="K126" s="134"/>
      <c r="L126" s="199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10" customFormat="1" ht="19.92" customHeight="1">
      <c r="A127" s="10"/>
      <c r="B127" s="195"/>
      <c r="C127" s="134"/>
      <c r="D127" s="196" t="s">
        <v>2807</v>
      </c>
      <c r="E127" s="197"/>
      <c r="F127" s="197"/>
      <c r="G127" s="197"/>
      <c r="H127" s="197"/>
      <c r="I127" s="197"/>
      <c r="J127" s="198">
        <f>J235</f>
        <v>0</v>
      </c>
      <c r="K127" s="134"/>
      <c r="L127" s="199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10" customFormat="1" ht="19.92" customHeight="1">
      <c r="A128" s="10"/>
      <c r="B128" s="195"/>
      <c r="C128" s="134"/>
      <c r="D128" s="196" t="s">
        <v>2808</v>
      </c>
      <c r="E128" s="197"/>
      <c r="F128" s="197"/>
      <c r="G128" s="197"/>
      <c r="H128" s="197"/>
      <c r="I128" s="197"/>
      <c r="J128" s="198">
        <f>J236</f>
        <v>0</v>
      </c>
      <c r="K128" s="134"/>
      <c r="L128" s="199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="10" customFormat="1" ht="19.92" customHeight="1">
      <c r="A129" s="10"/>
      <c r="B129" s="195"/>
      <c r="C129" s="134"/>
      <c r="D129" s="196" t="s">
        <v>2809</v>
      </c>
      <c r="E129" s="197"/>
      <c r="F129" s="197"/>
      <c r="G129" s="197"/>
      <c r="H129" s="197"/>
      <c r="I129" s="197"/>
      <c r="J129" s="198">
        <f>J238</f>
        <v>0</v>
      </c>
      <c r="K129" s="134"/>
      <c r="L129" s="199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</row>
    <row r="130" s="10" customFormat="1" ht="19.92" customHeight="1">
      <c r="A130" s="10"/>
      <c r="B130" s="195"/>
      <c r="C130" s="134"/>
      <c r="D130" s="196" t="s">
        <v>2649</v>
      </c>
      <c r="E130" s="197"/>
      <c r="F130" s="197"/>
      <c r="G130" s="197"/>
      <c r="H130" s="197"/>
      <c r="I130" s="197"/>
      <c r="J130" s="198">
        <f>J241</f>
        <v>0</v>
      </c>
      <c r="K130" s="134"/>
      <c r="L130" s="199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="10" customFormat="1" ht="19.92" customHeight="1">
      <c r="A131" s="10"/>
      <c r="B131" s="195"/>
      <c r="C131" s="134"/>
      <c r="D131" s="196" t="s">
        <v>2650</v>
      </c>
      <c r="E131" s="197"/>
      <c r="F131" s="197"/>
      <c r="G131" s="197"/>
      <c r="H131" s="197"/>
      <c r="I131" s="197"/>
      <c r="J131" s="198">
        <f>J242</f>
        <v>0</v>
      </c>
      <c r="K131" s="134"/>
      <c r="L131" s="199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</row>
    <row r="132" s="10" customFormat="1" ht="19.92" customHeight="1">
      <c r="A132" s="10"/>
      <c r="B132" s="195"/>
      <c r="C132" s="134"/>
      <c r="D132" s="196" t="s">
        <v>2641</v>
      </c>
      <c r="E132" s="197"/>
      <c r="F132" s="197"/>
      <c r="G132" s="197"/>
      <c r="H132" s="197"/>
      <c r="I132" s="197"/>
      <c r="J132" s="198">
        <f>J244</f>
        <v>0</v>
      </c>
      <c r="K132" s="134"/>
      <c r="L132" s="199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</row>
    <row r="133" s="10" customFormat="1" ht="19.92" customHeight="1">
      <c r="A133" s="10"/>
      <c r="B133" s="195"/>
      <c r="C133" s="134"/>
      <c r="D133" s="196" t="s">
        <v>2642</v>
      </c>
      <c r="E133" s="197"/>
      <c r="F133" s="197"/>
      <c r="G133" s="197"/>
      <c r="H133" s="197"/>
      <c r="I133" s="197"/>
      <c r="J133" s="198">
        <f>J247</f>
        <v>0</v>
      </c>
      <c r="K133" s="134"/>
      <c r="L133" s="199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</row>
    <row r="134" s="10" customFormat="1" ht="19.92" customHeight="1">
      <c r="A134" s="10"/>
      <c r="B134" s="195"/>
      <c r="C134" s="134"/>
      <c r="D134" s="196" t="s">
        <v>2643</v>
      </c>
      <c r="E134" s="197"/>
      <c r="F134" s="197"/>
      <c r="G134" s="197"/>
      <c r="H134" s="197"/>
      <c r="I134" s="197"/>
      <c r="J134" s="198">
        <f>J249</f>
        <v>0</v>
      </c>
      <c r="K134" s="134"/>
      <c r="L134" s="199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</row>
    <row r="135" s="10" customFormat="1" ht="19.92" customHeight="1">
      <c r="A135" s="10"/>
      <c r="B135" s="195"/>
      <c r="C135" s="134"/>
      <c r="D135" s="196" t="s">
        <v>2644</v>
      </c>
      <c r="E135" s="197"/>
      <c r="F135" s="197"/>
      <c r="G135" s="197"/>
      <c r="H135" s="197"/>
      <c r="I135" s="197"/>
      <c r="J135" s="198">
        <f>J251</f>
        <v>0</v>
      </c>
      <c r="K135" s="134"/>
      <c r="L135" s="199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</row>
    <row r="136" s="10" customFormat="1" ht="19.92" customHeight="1">
      <c r="A136" s="10"/>
      <c r="B136" s="195"/>
      <c r="C136" s="134"/>
      <c r="D136" s="196" t="s">
        <v>2645</v>
      </c>
      <c r="E136" s="197"/>
      <c r="F136" s="197"/>
      <c r="G136" s="197"/>
      <c r="H136" s="197"/>
      <c r="I136" s="197"/>
      <c r="J136" s="198">
        <f>J254</f>
        <v>0</v>
      </c>
      <c r="K136" s="134"/>
      <c r="L136" s="199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</row>
    <row r="137" s="10" customFormat="1" ht="19.92" customHeight="1">
      <c r="A137" s="10"/>
      <c r="B137" s="195"/>
      <c r="C137" s="134"/>
      <c r="D137" s="196" t="s">
        <v>2646</v>
      </c>
      <c r="E137" s="197"/>
      <c r="F137" s="197"/>
      <c r="G137" s="197"/>
      <c r="H137" s="197"/>
      <c r="I137" s="197"/>
      <c r="J137" s="198">
        <f>J255</f>
        <v>0</v>
      </c>
      <c r="K137" s="134"/>
      <c r="L137" s="199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</row>
    <row r="138" s="10" customFormat="1" ht="19.92" customHeight="1">
      <c r="A138" s="10"/>
      <c r="B138" s="195"/>
      <c r="C138" s="134"/>
      <c r="D138" s="196" t="s">
        <v>2647</v>
      </c>
      <c r="E138" s="197"/>
      <c r="F138" s="197"/>
      <c r="G138" s="197"/>
      <c r="H138" s="197"/>
      <c r="I138" s="197"/>
      <c r="J138" s="198">
        <f>J257</f>
        <v>0</v>
      </c>
      <c r="K138" s="134"/>
      <c r="L138" s="199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</row>
    <row r="139" s="10" customFormat="1" ht="19.92" customHeight="1">
      <c r="A139" s="10"/>
      <c r="B139" s="195"/>
      <c r="C139" s="134"/>
      <c r="D139" s="196" t="s">
        <v>2648</v>
      </c>
      <c r="E139" s="197"/>
      <c r="F139" s="197"/>
      <c r="G139" s="197"/>
      <c r="H139" s="197"/>
      <c r="I139" s="197"/>
      <c r="J139" s="198">
        <f>J259</f>
        <v>0</v>
      </c>
      <c r="K139" s="134"/>
      <c r="L139" s="199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</row>
    <row r="140" s="10" customFormat="1" ht="19.92" customHeight="1">
      <c r="A140" s="10"/>
      <c r="B140" s="195"/>
      <c r="C140" s="134"/>
      <c r="D140" s="196" t="s">
        <v>2649</v>
      </c>
      <c r="E140" s="197"/>
      <c r="F140" s="197"/>
      <c r="G140" s="197"/>
      <c r="H140" s="197"/>
      <c r="I140" s="197"/>
      <c r="J140" s="198">
        <f>J261</f>
        <v>0</v>
      </c>
      <c r="K140" s="134"/>
      <c r="L140" s="199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</row>
    <row r="141" s="10" customFormat="1" ht="19.92" customHeight="1">
      <c r="A141" s="10"/>
      <c r="B141" s="195"/>
      <c r="C141" s="134"/>
      <c r="D141" s="196" t="s">
        <v>2650</v>
      </c>
      <c r="E141" s="197"/>
      <c r="F141" s="197"/>
      <c r="G141" s="197"/>
      <c r="H141" s="197"/>
      <c r="I141" s="197"/>
      <c r="J141" s="198">
        <f>J262</f>
        <v>0</v>
      </c>
      <c r="K141" s="134"/>
      <c r="L141" s="199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</row>
    <row r="142" s="10" customFormat="1" ht="19.92" customHeight="1">
      <c r="A142" s="10"/>
      <c r="B142" s="195"/>
      <c r="C142" s="134"/>
      <c r="D142" s="196" t="s">
        <v>2651</v>
      </c>
      <c r="E142" s="197"/>
      <c r="F142" s="197"/>
      <c r="G142" s="197"/>
      <c r="H142" s="197"/>
      <c r="I142" s="197"/>
      <c r="J142" s="198">
        <f>J264</f>
        <v>0</v>
      </c>
      <c r="K142" s="134"/>
      <c r="L142" s="199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</row>
    <row r="143" s="10" customFormat="1" ht="19.92" customHeight="1">
      <c r="A143" s="10"/>
      <c r="B143" s="195"/>
      <c r="C143" s="134"/>
      <c r="D143" s="196" t="s">
        <v>2652</v>
      </c>
      <c r="E143" s="197"/>
      <c r="F143" s="197"/>
      <c r="G143" s="197"/>
      <c r="H143" s="197"/>
      <c r="I143" s="197"/>
      <c r="J143" s="198">
        <f>J266</f>
        <v>0</v>
      </c>
      <c r="K143" s="134"/>
      <c r="L143" s="199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</row>
    <row r="144" s="10" customFormat="1" ht="19.92" customHeight="1">
      <c r="A144" s="10"/>
      <c r="B144" s="195"/>
      <c r="C144" s="134"/>
      <c r="D144" s="196" t="s">
        <v>2810</v>
      </c>
      <c r="E144" s="197"/>
      <c r="F144" s="197"/>
      <c r="G144" s="197"/>
      <c r="H144" s="197"/>
      <c r="I144" s="197"/>
      <c r="J144" s="198">
        <f>J268</f>
        <v>0</v>
      </c>
      <c r="K144" s="134"/>
      <c r="L144" s="199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</row>
    <row r="145" s="9" customFormat="1" ht="24.96" customHeight="1">
      <c r="A145" s="9"/>
      <c r="B145" s="189"/>
      <c r="C145" s="190"/>
      <c r="D145" s="191" t="s">
        <v>2811</v>
      </c>
      <c r="E145" s="192"/>
      <c r="F145" s="192"/>
      <c r="G145" s="192"/>
      <c r="H145" s="192"/>
      <c r="I145" s="192"/>
      <c r="J145" s="193">
        <f>J270</f>
        <v>0</v>
      </c>
      <c r="K145" s="190"/>
      <c r="L145" s="194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</row>
    <row r="146" s="2" customFormat="1" ht="21.84" customHeight="1">
      <c r="A146" s="39"/>
      <c r="B146" s="40"/>
      <c r="C146" s="41"/>
      <c r="D146" s="41"/>
      <c r="E146" s="41"/>
      <c r="F146" s="41"/>
      <c r="G146" s="41"/>
      <c r="H146" s="41"/>
      <c r="I146" s="41"/>
      <c r="J146" s="41"/>
      <c r="K146" s="41"/>
      <c r="L146" s="64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</row>
    <row r="147" s="2" customFormat="1" ht="6.96" customHeight="1">
      <c r="A147" s="39"/>
      <c r="B147" s="67"/>
      <c r="C147" s="68"/>
      <c r="D147" s="68"/>
      <c r="E147" s="68"/>
      <c r="F147" s="68"/>
      <c r="G147" s="68"/>
      <c r="H147" s="68"/>
      <c r="I147" s="68"/>
      <c r="J147" s="68"/>
      <c r="K147" s="68"/>
      <c r="L147" s="64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</row>
    <row r="151" s="2" customFormat="1" ht="6.96" customHeight="1">
      <c r="A151" s="39"/>
      <c r="B151" s="69"/>
      <c r="C151" s="70"/>
      <c r="D151" s="70"/>
      <c r="E151" s="70"/>
      <c r="F151" s="70"/>
      <c r="G151" s="70"/>
      <c r="H151" s="70"/>
      <c r="I151" s="70"/>
      <c r="J151" s="70"/>
      <c r="K151" s="70"/>
      <c r="L151" s="64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</row>
    <row r="152" s="2" customFormat="1" ht="24.96" customHeight="1">
      <c r="A152" s="39"/>
      <c r="B152" s="40"/>
      <c r="C152" s="24" t="s">
        <v>169</v>
      </c>
      <c r="D152" s="41"/>
      <c r="E152" s="41"/>
      <c r="F152" s="41"/>
      <c r="G152" s="41"/>
      <c r="H152" s="41"/>
      <c r="I152" s="41"/>
      <c r="J152" s="41"/>
      <c r="K152" s="41"/>
      <c r="L152" s="64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</row>
    <row r="153" s="2" customFormat="1" ht="6.96" customHeight="1">
      <c r="A153" s="39"/>
      <c r="B153" s="40"/>
      <c r="C153" s="41"/>
      <c r="D153" s="41"/>
      <c r="E153" s="41"/>
      <c r="F153" s="41"/>
      <c r="G153" s="41"/>
      <c r="H153" s="41"/>
      <c r="I153" s="41"/>
      <c r="J153" s="41"/>
      <c r="K153" s="41"/>
      <c r="L153" s="64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</row>
    <row r="154" s="2" customFormat="1" ht="12" customHeight="1">
      <c r="A154" s="39"/>
      <c r="B154" s="40"/>
      <c r="C154" s="33" t="s">
        <v>16</v>
      </c>
      <c r="D154" s="41"/>
      <c r="E154" s="41"/>
      <c r="F154" s="41"/>
      <c r="G154" s="41"/>
      <c r="H154" s="41"/>
      <c r="I154" s="41"/>
      <c r="J154" s="41"/>
      <c r="K154" s="41"/>
      <c r="L154" s="64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</row>
    <row r="155" s="2" customFormat="1" ht="16.5" customHeight="1">
      <c r="A155" s="39"/>
      <c r="B155" s="40"/>
      <c r="C155" s="41"/>
      <c r="D155" s="41"/>
      <c r="E155" s="184" t="str">
        <f>E7</f>
        <v>DOPRAVNÍ TERMINÁL ŽELETAVA</v>
      </c>
      <c r="F155" s="33"/>
      <c r="G155" s="33"/>
      <c r="H155" s="33"/>
      <c r="I155" s="41"/>
      <c r="J155" s="41"/>
      <c r="K155" s="41"/>
      <c r="L155" s="64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</row>
    <row r="156" s="1" customFormat="1" ht="12" customHeight="1">
      <c r="B156" s="22"/>
      <c r="C156" s="33" t="s">
        <v>128</v>
      </c>
      <c r="D156" s="23"/>
      <c r="E156" s="23"/>
      <c r="F156" s="23"/>
      <c r="G156" s="23"/>
      <c r="H156" s="23"/>
      <c r="I156" s="23"/>
      <c r="J156" s="23"/>
      <c r="K156" s="23"/>
      <c r="L156" s="21"/>
    </row>
    <row r="157" s="2" customFormat="1" ht="16.5" customHeight="1">
      <c r="A157" s="39"/>
      <c r="B157" s="40"/>
      <c r="C157" s="41"/>
      <c r="D157" s="41"/>
      <c r="E157" s="184" t="s">
        <v>1704</v>
      </c>
      <c r="F157" s="41"/>
      <c r="G157" s="41"/>
      <c r="H157" s="41"/>
      <c r="I157" s="41"/>
      <c r="J157" s="41"/>
      <c r="K157" s="41"/>
      <c r="L157" s="64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</row>
    <row r="158" s="2" customFormat="1" ht="12" customHeight="1">
      <c r="A158" s="39"/>
      <c r="B158" s="40"/>
      <c r="C158" s="33" t="s">
        <v>130</v>
      </c>
      <c r="D158" s="41"/>
      <c r="E158" s="41"/>
      <c r="F158" s="41"/>
      <c r="G158" s="41"/>
      <c r="H158" s="41"/>
      <c r="I158" s="41"/>
      <c r="J158" s="41"/>
      <c r="K158" s="41"/>
      <c r="L158" s="64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</row>
    <row r="159" s="2" customFormat="1" ht="16.5" customHeight="1">
      <c r="A159" s="39"/>
      <c r="B159" s="40"/>
      <c r="C159" s="41"/>
      <c r="D159" s="41"/>
      <c r="E159" s="77" t="str">
        <f>E11</f>
        <v>07.2 - V.O. areálu - Veřejné osvětlení</v>
      </c>
      <c r="F159" s="41"/>
      <c r="G159" s="41"/>
      <c r="H159" s="41"/>
      <c r="I159" s="41"/>
      <c r="J159" s="41"/>
      <c r="K159" s="41"/>
      <c r="L159" s="64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</row>
    <row r="160" s="2" customFormat="1" ht="6.96" customHeight="1">
      <c r="A160" s="39"/>
      <c r="B160" s="40"/>
      <c r="C160" s="41"/>
      <c r="D160" s="41"/>
      <c r="E160" s="41"/>
      <c r="F160" s="41"/>
      <c r="G160" s="41"/>
      <c r="H160" s="41"/>
      <c r="I160" s="41"/>
      <c r="J160" s="41"/>
      <c r="K160" s="41"/>
      <c r="L160" s="64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</row>
    <row r="161" s="2" customFormat="1" ht="12" customHeight="1">
      <c r="A161" s="39"/>
      <c r="B161" s="40"/>
      <c r="C161" s="33" t="s">
        <v>20</v>
      </c>
      <c r="D161" s="41"/>
      <c r="E161" s="41"/>
      <c r="F161" s="28" t="str">
        <f>F14</f>
        <v xml:space="preserve"> </v>
      </c>
      <c r="G161" s="41"/>
      <c r="H161" s="41"/>
      <c r="I161" s="33" t="s">
        <v>22</v>
      </c>
      <c r="J161" s="80" t="str">
        <f>IF(J14="","",J14)</f>
        <v>5. 9. 2022</v>
      </c>
      <c r="K161" s="41"/>
      <c r="L161" s="64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</row>
    <row r="162" s="2" customFormat="1" ht="6.96" customHeight="1">
      <c r="A162" s="39"/>
      <c r="B162" s="40"/>
      <c r="C162" s="41"/>
      <c r="D162" s="41"/>
      <c r="E162" s="41"/>
      <c r="F162" s="41"/>
      <c r="G162" s="41"/>
      <c r="H162" s="41"/>
      <c r="I162" s="41"/>
      <c r="J162" s="41"/>
      <c r="K162" s="41"/>
      <c r="L162" s="64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</row>
    <row r="163" s="2" customFormat="1" ht="15.15" customHeight="1">
      <c r="A163" s="39"/>
      <c r="B163" s="40"/>
      <c r="C163" s="33" t="s">
        <v>24</v>
      </c>
      <c r="D163" s="41"/>
      <c r="E163" s="41"/>
      <c r="F163" s="28" t="str">
        <f>E17</f>
        <v>Městys Želetava</v>
      </c>
      <c r="G163" s="41"/>
      <c r="H163" s="41"/>
      <c r="I163" s="33" t="s">
        <v>31</v>
      </c>
      <c r="J163" s="37" t="str">
        <f>E23</f>
        <v>Ing. Pecina</v>
      </c>
      <c r="K163" s="41"/>
      <c r="L163" s="64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</row>
    <row r="164" s="2" customFormat="1" ht="15.15" customHeight="1">
      <c r="A164" s="39"/>
      <c r="B164" s="40"/>
      <c r="C164" s="33" t="s">
        <v>29</v>
      </c>
      <c r="D164" s="41"/>
      <c r="E164" s="41"/>
      <c r="F164" s="28" t="str">
        <f>IF(E20="","",E20)</f>
        <v>Vyplň údaj</v>
      </c>
      <c r="G164" s="41"/>
      <c r="H164" s="41"/>
      <c r="I164" s="33" t="s">
        <v>36</v>
      </c>
      <c r="J164" s="37" t="str">
        <f>E26</f>
        <v>Ing. Pecina</v>
      </c>
      <c r="K164" s="41"/>
      <c r="L164" s="64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</row>
    <row r="165" s="2" customFormat="1" ht="10.32" customHeight="1">
      <c r="A165" s="39"/>
      <c r="B165" s="40"/>
      <c r="C165" s="41"/>
      <c r="D165" s="41"/>
      <c r="E165" s="41"/>
      <c r="F165" s="41"/>
      <c r="G165" s="41"/>
      <c r="H165" s="41"/>
      <c r="I165" s="41"/>
      <c r="J165" s="41"/>
      <c r="K165" s="41"/>
      <c r="L165" s="64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</row>
    <row r="166" s="11" customFormat="1" ht="29.28" customHeight="1">
      <c r="A166" s="200"/>
      <c r="B166" s="201"/>
      <c r="C166" s="202" t="s">
        <v>170</v>
      </c>
      <c r="D166" s="203" t="s">
        <v>64</v>
      </c>
      <c r="E166" s="203" t="s">
        <v>60</v>
      </c>
      <c r="F166" s="203" t="s">
        <v>61</v>
      </c>
      <c r="G166" s="203" t="s">
        <v>171</v>
      </c>
      <c r="H166" s="203" t="s">
        <v>172</v>
      </c>
      <c r="I166" s="203" t="s">
        <v>173</v>
      </c>
      <c r="J166" s="203" t="s">
        <v>136</v>
      </c>
      <c r="K166" s="204" t="s">
        <v>174</v>
      </c>
      <c r="L166" s="205"/>
      <c r="M166" s="101" t="s">
        <v>1</v>
      </c>
      <c r="N166" s="102" t="s">
        <v>43</v>
      </c>
      <c r="O166" s="102" t="s">
        <v>175</v>
      </c>
      <c r="P166" s="102" t="s">
        <v>176</v>
      </c>
      <c r="Q166" s="102" t="s">
        <v>177</v>
      </c>
      <c r="R166" s="102" t="s">
        <v>178</v>
      </c>
      <c r="S166" s="102" t="s">
        <v>179</v>
      </c>
      <c r="T166" s="103" t="s">
        <v>180</v>
      </c>
      <c r="U166" s="200"/>
      <c r="V166" s="200"/>
      <c r="W166" s="200"/>
      <c r="X166" s="200"/>
      <c r="Y166" s="200"/>
      <c r="Z166" s="200"/>
      <c r="AA166" s="200"/>
      <c r="AB166" s="200"/>
      <c r="AC166" s="200"/>
      <c r="AD166" s="200"/>
      <c r="AE166" s="200"/>
    </row>
    <row r="167" s="2" customFormat="1" ht="22.8" customHeight="1">
      <c r="A167" s="39"/>
      <c r="B167" s="40"/>
      <c r="C167" s="108" t="s">
        <v>181</v>
      </c>
      <c r="D167" s="41"/>
      <c r="E167" s="41"/>
      <c r="F167" s="41"/>
      <c r="G167" s="41"/>
      <c r="H167" s="41"/>
      <c r="I167" s="41"/>
      <c r="J167" s="206">
        <f>BK167</f>
        <v>0</v>
      </c>
      <c r="K167" s="41"/>
      <c r="L167" s="45"/>
      <c r="M167" s="104"/>
      <c r="N167" s="207"/>
      <c r="O167" s="105"/>
      <c r="P167" s="208">
        <f>P168+P228+P229+P270</f>
        <v>0</v>
      </c>
      <c r="Q167" s="105"/>
      <c r="R167" s="208">
        <f>R168+R228+R229+R270</f>
        <v>0</v>
      </c>
      <c r="S167" s="105"/>
      <c r="T167" s="209">
        <f>T168+T228+T229+T270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78</v>
      </c>
      <c r="AU167" s="18" t="s">
        <v>138</v>
      </c>
      <c r="BK167" s="210">
        <f>BK168+BK228+BK229+BK270</f>
        <v>0</v>
      </c>
    </row>
    <row r="168" s="12" customFormat="1" ht="25.92" customHeight="1">
      <c r="A168" s="12"/>
      <c r="B168" s="211"/>
      <c r="C168" s="212"/>
      <c r="D168" s="213" t="s">
        <v>78</v>
      </c>
      <c r="E168" s="214" t="s">
        <v>1145</v>
      </c>
      <c r="F168" s="214" t="s">
        <v>1187</v>
      </c>
      <c r="G168" s="212"/>
      <c r="H168" s="212"/>
      <c r="I168" s="215"/>
      <c r="J168" s="216">
        <f>BK168</f>
        <v>0</v>
      </c>
      <c r="K168" s="212"/>
      <c r="L168" s="217"/>
      <c r="M168" s="218"/>
      <c r="N168" s="219"/>
      <c r="O168" s="219"/>
      <c r="P168" s="220">
        <f>P169+P171+P173+P175+P176+P178+P181+P186+P189+P191+P195+P197+P199+P201+P203+P207+P209+P211+P216+P219+P220+P222</f>
        <v>0</v>
      </c>
      <c r="Q168" s="219"/>
      <c r="R168" s="220">
        <f>R169+R171+R173+R175+R176+R178+R181+R186+R189+R191+R195+R197+R199+R201+R203+R207+R209+R211+R216+R219+R220+R222</f>
        <v>0</v>
      </c>
      <c r="S168" s="219"/>
      <c r="T168" s="221">
        <f>T169+T171+T173+T175+T176+T178+T181+T186+T189+T191+T195+T197+T199+T201+T203+T207+T209+T211+T216+T219+T220+T222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22" t="s">
        <v>86</v>
      </c>
      <c r="AT168" s="223" t="s">
        <v>78</v>
      </c>
      <c r="AU168" s="223" t="s">
        <v>79</v>
      </c>
      <c r="AY168" s="222" t="s">
        <v>184</v>
      </c>
      <c r="BK168" s="224">
        <f>BK169+BK171+BK173+BK175+BK176+BK178+BK181+BK186+BK189+BK191+BK195+BK197+BK199+BK201+BK203+BK207+BK209+BK211+BK216+BK219+BK220+BK222</f>
        <v>0</v>
      </c>
    </row>
    <row r="169" s="12" customFormat="1" ht="22.8" customHeight="1">
      <c r="A169" s="12"/>
      <c r="B169" s="211"/>
      <c r="C169" s="212"/>
      <c r="D169" s="213" t="s">
        <v>78</v>
      </c>
      <c r="E169" s="225" t="s">
        <v>2679</v>
      </c>
      <c r="F169" s="225" t="s">
        <v>1258</v>
      </c>
      <c r="G169" s="212"/>
      <c r="H169" s="212"/>
      <c r="I169" s="215"/>
      <c r="J169" s="226">
        <f>BK169</f>
        <v>0</v>
      </c>
      <c r="K169" s="212"/>
      <c r="L169" s="217"/>
      <c r="M169" s="218"/>
      <c r="N169" s="219"/>
      <c r="O169" s="219"/>
      <c r="P169" s="220">
        <f>P170</f>
        <v>0</v>
      </c>
      <c r="Q169" s="219"/>
      <c r="R169" s="220">
        <f>R170</f>
        <v>0</v>
      </c>
      <c r="S169" s="219"/>
      <c r="T169" s="221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22" t="s">
        <v>86</v>
      </c>
      <c r="AT169" s="223" t="s">
        <v>78</v>
      </c>
      <c r="AU169" s="223" t="s">
        <v>86</v>
      </c>
      <c r="AY169" s="222" t="s">
        <v>184</v>
      </c>
      <c r="BK169" s="224">
        <f>BK170</f>
        <v>0</v>
      </c>
    </row>
    <row r="170" s="2" customFormat="1" ht="16.5" customHeight="1">
      <c r="A170" s="39"/>
      <c r="B170" s="40"/>
      <c r="C170" s="227" t="s">
        <v>86</v>
      </c>
      <c r="D170" s="227" t="s">
        <v>186</v>
      </c>
      <c r="E170" s="228" t="s">
        <v>2812</v>
      </c>
      <c r="F170" s="229" t="s">
        <v>2813</v>
      </c>
      <c r="G170" s="230" t="s">
        <v>342</v>
      </c>
      <c r="H170" s="231">
        <v>444</v>
      </c>
      <c r="I170" s="232"/>
      <c r="J170" s="233">
        <f>ROUND(I170*H170,2)</f>
        <v>0</v>
      </c>
      <c r="K170" s="229" t="s">
        <v>1</v>
      </c>
      <c r="L170" s="45"/>
      <c r="M170" s="234" t="s">
        <v>1</v>
      </c>
      <c r="N170" s="235" t="s">
        <v>44</v>
      </c>
      <c r="O170" s="92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8" t="s">
        <v>191</v>
      </c>
      <c r="AT170" s="238" t="s">
        <v>186</v>
      </c>
      <c r="AU170" s="238" t="s">
        <v>88</v>
      </c>
      <c r="AY170" s="18" t="s">
        <v>184</v>
      </c>
      <c r="BE170" s="239">
        <f>IF(N170="základní",J170,0)</f>
        <v>0</v>
      </c>
      <c r="BF170" s="239">
        <f>IF(N170="snížená",J170,0)</f>
        <v>0</v>
      </c>
      <c r="BG170" s="239">
        <f>IF(N170="zákl. přenesená",J170,0)</f>
        <v>0</v>
      </c>
      <c r="BH170" s="239">
        <f>IF(N170="sníž. přenesená",J170,0)</f>
        <v>0</v>
      </c>
      <c r="BI170" s="239">
        <f>IF(N170="nulová",J170,0)</f>
        <v>0</v>
      </c>
      <c r="BJ170" s="18" t="s">
        <v>86</v>
      </c>
      <c r="BK170" s="239">
        <f>ROUND(I170*H170,2)</f>
        <v>0</v>
      </c>
      <c r="BL170" s="18" t="s">
        <v>191</v>
      </c>
      <c r="BM170" s="238" t="s">
        <v>191</v>
      </c>
    </row>
    <row r="171" s="12" customFormat="1" ht="22.8" customHeight="1">
      <c r="A171" s="12"/>
      <c r="B171" s="211"/>
      <c r="C171" s="212"/>
      <c r="D171" s="213" t="s">
        <v>78</v>
      </c>
      <c r="E171" s="225" t="s">
        <v>2679</v>
      </c>
      <c r="F171" s="225" t="s">
        <v>1258</v>
      </c>
      <c r="G171" s="212"/>
      <c r="H171" s="212"/>
      <c r="I171" s="215"/>
      <c r="J171" s="226">
        <f>BK171</f>
        <v>0</v>
      </c>
      <c r="K171" s="212"/>
      <c r="L171" s="217"/>
      <c r="M171" s="218"/>
      <c r="N171" s="219"/>
      <c r="O171" s="219"/>
      <c r="P171" s="220">
        <f>P172</f>
        <v>0</v>
      </c>
      <c r="Q171" s="219"/>
      <c r="R171" s="220">
        <f>R172</f>
        <v>0</v>
      </c>
      <c r="S171" s="219"/>
      <c r="T171" s="221">
        <f>T172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2" t="s">
        <v>86</v>
      </c>
      <c r="AT171" s="223" t="s">
        <v>78</v>
      </c>
      <c r="AU171" s="223" t="s">
        <v>86</v>
      </c>
      <c r="AY171" s="222" t="s">
        <v>184</v>
      </c>
      <c r="BK171" s="224">
        <f>BK172</f>
        <v>0</v>
      </c>
    </row>
    <row r="172" s="2" customFormat="1" ht="16.5" customHeight="1">
      <c r="A172" s="39"/>
      <c r="B172" s="40"/>
      <c r="C172" s="227" t="s">
        <v>88</v>
      </c>
      <c r="D172" s="227" t="s">
        <v>186</v>
      </c>
      <c r="E172" s="228" t="s">
        <v>1259</v>
      </c>
      <c r="F172" s="229" t="s">
        <v>2814</v>
      </c>
      <c r="G172" s="230" t="s">
        <v>342</v>
      </c>
      <c r="H172" s="231">
        <v>136</v>
      </c>
      <c r="I172" s="232"/>
      <c r="J172" s="233">
        <f>ROUND(I172*H172,2)</f>
        <v>0</v>
      </c>
      <c r="K172" s="229" t="s">
        <v>1</v>
      </c>
      <c r="L172" s="45"/>
      <c r="M172" s="234" t="s">
        <v>1</v>
      </c>
      <c r="N172" s="235" t="s">
        <v>44</v>
      </c>
      <c r="O172" s="92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8" t="s">
        <v>191</v>
      </c>
      <c r="AT172" s="238" t="s">
        <v>186</v>
      </c>
      <c r="AU172" s="238" t="s">
        <v>88</v>
      </c>
      <c r="AY172" s="18" t="s">
        <v>184</v>
      </c>
      <c r="BE172" s="239">
        <f>IF(N172="základní",J172,0)</f>
        <v>0</v>
      </c>
      <c r="BF172" s="239">
        <f>IF(N172="snížená",J172,0)</f>
        <v>0</v>
      </c>
      <c r="BG172" s="239">
        <f>IF(N172="zákl. přenesená",J172,0)</f>
        <v>0</v>
      </c>
      <c r="BH172" s="239">
        <f>IF(N172="sníž. přenesená",J172,0)</f>
        <v>0</v>
      </c>
      <c r="BI172" s="239">
        <f>IF(N172="nulová",J172,0)</f>
        <v>0</v>
      </c>
      <c r="BJ172" s="18" t="s">
        <v>86</v>
      </c>
      <c r="BK172" s="239">
        <f>ROUND(I172*H172,2)</f>
        <v>0</v>
      </c>
      <c r="BL172" s="18" t="s">
        <v>191</v>
      </c>
      <c r="BM172" s="238" t="s">
        <v>207</v>
      </c>
    </row>
    <row r="173" s="12" customFormat="1" ht="22.8" customHeight="1">
      <c r="A173" s="12"/>
      <c r="B173" s="211"/>
      <c r="C173" s="212"/>
      <c r="D173" s="213" t="s">
        <v>78</v>
      </c>
      <c r="E173" s="225" t="s">
        <v>2686</v>
      </c>
      <c r="F173" s="225" t="s">
        <v>2815</v>
      </c>
      <c r="G173" s="212"/>
      <c r="H173" s="212"/>
      <c r="I173" s="215"/>
      <c r="J173" s="226">
        <f>BK173</f>
        <v>0</v>
      </c>
      <c r="K173" s="212"/>
      <c r="L173" s="217"/>
      <c r="M173" s="218"/>
      <c r="N173" s="219"/>
      <c r="O173" s="219"/>
      <c r="P173" s="220">
        <f>P174</f>
        <v>0</v>
      </c>
      <c r="Q173" s="219"/>
      <c r="R173" s="220">
        <f>R174</f>
        <v>0</v>
      </c>
      <c r="S173" s="219"/>
      <c r="T173" s="221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22" t="s">
        <v>86</v>
      </c>
      <c r="AT173" s="223" t="s">
        <v>78</v>
      </c>
      <c r="AU173" s="223" t="s">
        <v>86</v>
      </c>
      <c r="AY173" s="222" t="s">
        <v>184</v>
      </c>
      <c r="BK173" s="224">
        <f>BK174</f>
        <v>0</v>
      </c>
    </row>
    <row r="174" s="2" customFormat="1" ht="16.5" customHeight="1">
      <c r="A174" s="39"/>
      <c r="B174" s="40"/>
      <c r="C174" s="227" t="s">
        <v>197</v>
      </c>
      <c r="D174" s="227" t="s">
        <v>186</v>
      </c>
      <c r="E174" s="228" t="s">
        <v>2816</v>
      </c>
      <c r="F174" s="229" t="s">
        <v>2817</v>
      </c>
      <c r="G174" s="230" t="s">
        <v>1192</v>
      </c>
      <c r="H174" s="231">
        <v>34</v>
      </c>
      <c r="I174" s="232"/>
      <c r="J174" s="233">
        <f>ROUND(I174*H174,2)</f>
        <v>0</v>
      </c>
      <c r="K174" s="229" t="s">
        <v>1</v>
      </c>
      <c r="L174" s="45"/>
      <c r="M174" s="234" t="s">
        <v>1</v>
      </c>
      <c r="N174" s="235" t="s">
        <v>44</v>
      </c>
      <c r="O174" s="92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8" t="s">
        <v>191</v>
      </c>
      <c r="AT174" s="238" t="s">
        <v>186</v>
      </c>
      <c r="AU174" s="238" t="s">
        <v>88</v>
      </c>
      <c r="AY174" s="18" t="s">
        <v>184</v>
      </c>
      <c r="BE174" s="239">
        <f>IF(N174="základní",J174,0)</f>
        <v>0</v>
      </c>
      <c r="BF174" s="239">
        <f>IF(N174="snížená",J174,0)</f>
        <v>0</v>
      </c>
      <c r="BG174" s="239">
        <f>IF(N174="zákl. přenesená",J174,0)</f>
        <v>0</v>
      </c>
      <c r="BH174" s="239">
        <f>IF(N174="sníž. přenesená",J174,0)</f>
        <v>0</v>
      </c>
      <c r="BI174" s="239">
        <f>IF(N174="nulová",J174,0)</f>
        <v>0</v>
      </c>
      <c r="BJ174" s="18" t="s">
        <v>86</v>
      </c>
      <c r="BK174" s="239">
        <f>ROUND(I174*H174,2)</f>
        <v>0</v>
      </c>
      <c r="BL174" s="18" t="s">
        <v>191</v>
      </c>
      <c r="BM174" s="238" t="s">
        <v>213</v>
      </c>
    </row>
    <row r="175" s="12" customFormat="1" ht="22.8" customHeight="1">
      <c r="A175" s="12"/>
      <c r="B175" s="211"/>
      <c r="C175" s="212"/>
      <c r="D175" s="213" t="s">
        <v>78</v>
      </c>
      <c r="E175" s="225" t="s">
        <v>2818</v>
      </c>
      <c r="F175" s="225" t="s">
        <v>2819</v>
      </c>
      <c r="G175" s="212"/>
      <c r="H175" s="212"/>
      <c r="I175" s="215"/>
      <c r="J175" s="226">
        <f>BK175</f>
        <v>0</v>
      </c>
      <c r="K175" s="212"/>
      <c r="L175" s="217"/>
      <c r="M175" s="218"/>
      <c r="N175" s="219"/>
      <c r="O175" s="219"/>
      <c r="P175" s="220">
        <v>0</v>
      </c>
      <c r="Q175" s="219"/>
      <c r="R175" s="220">
        <v>0</v>
      </c>
      <c r="S175" s="219"/>
      <c r="T175" s="221"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22" t="s">
        <v>86</v>
      </c>
      <c r="AT175" s="223" t="s">
        <v>78</v>
      </c>
      <c r="AU175" s="223" t="s">
        <v>86</v>
      </c>
      <c r="AY175" s="222" t="s">
        <v>184</v>
      </c>
      <c r="BK175" s="224">
        <v>0</v>
      </c>
    </row>
    <row r="176" s="12" customFormat="1" ht="22.8" customHeight="1">
      <c r="A176" s="12"/>
      <c r="B176" s="211"/>
      <c r="C176" s="212"/>
      <c r="D176" s="213" t="s">
        <v>78</v>
      </c>
      <c r="E176" s="225" t="s">
        <v>2820</v>
      </c>
      <c r="F176" s="225" t="s">
        <v>2821</v>
      </c>
      <c r="G176" s="212"/>
      <c r="H176" s="212"/>
      <c r="I176" s="215"/>
      <c r="J176" s="226">
        <f>BK176</f>
        <v>0</v>
      </c>
      <c r="K176" s="212"/>
      <c r="L176" s="217"/>
      <c r="M176" s="218"/>
      <c r="N176" s="219"/>
      <c r="O176" s="219"/>
      <c r="P176" s="220">
        <f>P177</f>
        <v>0</v>
      </c>
      <c r="Q176" s="219"/>
      <c r="R176" s="220">
        <f>R177</f>
        <v>0</v>
      </c>
      <c r="S176" s="219"/>
      <c r="T176" s="221">
        <f>T177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22" t="s">
        <v>86</v>
      </c>
      <c r="AT176" s="223" t="s">
        <v>78</v>
      </c>
      <c r="AU176" s="223" t="s">
        <v>86</v>
      </c>
      <c r="AY176" s="222" t="s">
        <v>184</v>
      </c>
      <c r="BK176" s="224">
        <f>BK177</f>
        <v>0</v>
      </c>
    </row>
    <row r="177" s="2" customFormat="1" ht="16.5" customHeight="1">
      <c r="A177" s="39"/>
      <c r="B177" s="40"/>
      <c r="C177" s="227" t="s">
        <v>191</v>
      </c>
      <c r="D177" s="227" t="s">
        <v>186</v>
      </c>
      <c r="E177" s="228" t="s">
        <v>2822</v>
      </c>
      <c r="F177" s="229" t="s">
        <v>2823</v>
      </c>
      <c r="G177" s="230" t="s">
        <v>1192</v>
      </c>
      <c r="H177" s="231">
        <v>1</v>
      </c>
      <c r="I177" s="232"/>
      <c r="J177" s="233">
        <f>ROUND(I177*H177,2)</f>
        <v>0</v>
      </c>
      <c r="K177" s="229" t="s">
        <v>1</v>
      </c>
      <c r="L177" s="45"/>
      <c r="M177" s="234" t="s">
        <v>1</v>
      </c>
      <c r="N177" s="235" t="s">
        <v>44</v>
      </c>
      <c r="O177" s="92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8" t="s">
        <v>191</v>
      </c>
      <c r="AT177" s="238" t="s">
        <v>186</v>
      </c>
      <c r="AU177" s="238" t="s">
        <v>88</v>
      </c>
      <c r="AY177" s="18" t="s">
        <v>184</v>
      </c>
      <c r="BE177" s="239">
        <f>IF(N177="základní",J177,0)</f>
        <v>0</v>
      </c>
      <c r="BF177" s="239">
        <f>IF(N177="snížená",J177,0)</f>
        <v>0</v>
      </c>
      <c r="BG177" s="239">
        <f>IF(N177="zákl. přenesená",J177,0)</f>
        <v>0</v>
      </c>
      <c r="BH177" s="239">
        <f>IF(N177="sníž. přenesená",J177,0)</f>
        <v>0</v>
      </c>
      <c r="BI177" s="239">
        <f>IF(N177="nulová",J177,0)</f>
        <v>0</v>
      </c>
      <c r="BJ177" s="18" t="s">
        <v>86</v>
      </c>
      <c r="BK177" s="239">
        <f>ROUND(I177*H177,2)</f>
        <v>0</v>
      </c>
      <c r="BL177" s="18" t="s">
        <v>191</v>
      </c>
      <c r="BM177" s="238" t="s">
        <v>222</v>
      </c>
    </row>
    <row r="178" s="12" customFormat="1" ht="22.8" customHeight="1">
      <c r="A178" s="12"/>
      <c r="B178" s="211"/>
      <c r="C178" s="212"/>
      <c r="D178" s="213" t="s">
        <v>78</v>
      </c>
      <c r="E178" s="225" t="s">
        <v>2824</v>
      </c>
      <c r="F178" s="225" t="s">
        <v>2825</v>
      </c>
      <c r="G178" s="212"/>
      <c r="H178" s="212"/>
      <c r="I178" s="215"/>
      <c r="J178" s="226">
        <f>BK178</f>
        <v>0</v>
      </c>
      <c r="K178" s="212"/>
      <c r="L178" s="217"/>
      <c r="M178" s="218"/>
      <c r="N178" s="219"/>
      <c r="O178" s="219"/>
      <c r="P178" s="220">
        <f>SUM(P179:P180)</f>
        <v>0</v>
      </c>
      <c r="Q178" s="219"/>
      <c r="R178" s="220">
        <f>SUM(R179:R180)</f>
        <v>0</v>
      </c>
      <c r="S178" s="219"/>
      <c r="T178" s="221">
        <f>SUM(T179:T180)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22" t="s">
        <v>86</v>
      </c>
      <c r="AT178" s="223" t="s">
        <v>78</v>
      </c>
      <c r="AU178" s="223" t="s">
        <v>86</v>
      </c>
      <c r="AY178" s="222" t="s">
        <v>184</v>
      </c>
      <c r="BK178" s="224">
        <f>SUM(BK179:BK180)</f>
        <v>0</v>
      </c>
    </row>
    <row r="179" s="2" customFormat="1" ht="16.5" customHeight="1">
      <c r="A179" s="39"/>
      <c r="B179" s="40"/>
      <c r="C179" s="227" t="s">
        <v>219</v>
      </c>
      <c r="D179" s="227" t="s">
        <v>186</v>
      </c>
      <c r="E179" s="228" t="s">
        <v>2826</v>
      </c>
      <c r="F179" s="229" t="s">
        <v>2827</v>
      </c>
      <c r="G179" s="230" t="s">
        <v>342</v>
      </c>
      <c r="H179" s="231">
        <v>361</v>
      </c>
      <c r="I179" s="232"/>
      <c r="J179" s="233">
        <f>ROUND(I179*H179,2)</f>
        <v>0</v>
      </c>
      <c r="K179" s="229" t="s">
        <v>1</v>
      </c>
      <c r="L179" s="45"/>
      <c r="M179" s="234" t="s">
        <v>1</v>
      </c>
      <c r="N179" s="235" t="s">
        <v>44</v>
      </c>
      <c r="O179" s="92"/>
      <c r="P179" s="236">
        <f>O179*H179</f>
        <v>0</v>
      </c>
      <c r="Q179" s="236">
        <v>0</v>
      </c>
      <c r="R179" s="236">
        <f>Q179*H179</f>
        <v>0</v>
      </c>
      <c r="S179" s="236">
        <v>0</v>
      </c>
      <c r="T179" s="237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8" t="s">
        <v>191</v>
      </c>
      <c r="AT179" s="238" t="s">
        <v>186</v>
      </c>
      <c r="AU179" s="238" t="s">
        <v>88</v>
      </c>
      <c r="AY179" s="18" t="s">
        <v>184</v>
      </c>
      <c r="BE179" s="239">
        <f>IF(N179="základní",J179,0)</f>
        <v>0</v>
      </c>
      <c r="BF179" s="239">
        <f>IF(N179="snížená",J179,0)</f>
        <v>0</v>
      </c>
      <c r="BG179" s="239">
        <f>IF(N179="zákl. přenesená",J179,0)</f>
        <v>0</v>
      </c>
      <c r="BH179" s="239">
        <f>IF(N179="sníž. přenesená",J179,0)</f>
        <v>0</v>
      </c>
      <c r="BI179" s="239">
        <f>IF(N179="nulová",J179,0)</f>
        <v>0</v>
      </c>
      <c r="BJ179" s="18" t="s">
        <v>86</v>
      </c>
      <c r="BK179" s="239">
        <f>ROUND(I179*H179,2)</f>
        <v>0</v>
      </c>
      <c r="BL179" s="18" t="s">
        <v>191</v>
      </c>
      <c r="BM179" s="238" t="s">
        <v>228</v>
      </c>
    </row>
    <row r="180" s="2" customFormat="1" ht="16.5" customHeight="1">
      <c r="A180" s="39"/>
      <c r="B180" s="40"/>
      <c r="C180" s="227" t="s">
        <v>207</v>
      </c>
      <c r="D180" s="227" t="s">
        <v>186</v>
      </c>
      <c r="E180" s="228" t="s">
        <v>2828</v>
      </c>
      <c r="F180" s="229" t="s">
        <v>2829</v>
      </c>
      <c r="G180" s="230" t="s">
        <v>342</v>
      </c>
      <c r="H180" s="231">
        <v>40</v>
      </c>
      <c r="I180" s="232"/>
      <c r="J180" s="233">
        <f>ROUND(I180*H180,2)</f>
        <v>0</v>
      </c>
      <c r="K180" s="229" t="s">
        <v>1</v>
      </c>
      <c r="L180" s="45"/>
      <c r="M180" s="234" t="s">
        <v>1</v>
      </c>
      <c r="N180" s="235" t="s">
        <v>44</v>
      </c>
      <c r="O180" s="92"/>
      <c r="P180" s="236">
        <f>O180*H180</f>
        <v>0</v>
      </c>
      <c r="Q180" s="236">
        <v>0</v>
      </c>
      <c r="R180" s="236">
        <f>Q180*H180</f>
        <v>0</v>
      </c>
      <c r="S180" s="236">
        <v>0</v>
      </c>
      <c r="T180" s="237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8" t="s">
        <v>191</v>
      </c>
      <c r="AT180" s="238" t="s">
        <v>186</v>
      </c>
      <c r="AU180" s="238" t="s">
        <v>88</v>
      </c>
      <c r="AY180" s="18" t="s">
        <v>184</v>
      </c>
      <c r="BE180" s="239">
        <f>IF(N180="základní",J180,0)</f>
        <v>0</v>
      </c>
      <c r="BF180" s="239">
        <f>IF(N180="snížená",J180,0)</f>
        <v>0</v>
      </c>
      <c r="BG180" s="239">
        <f>IF(N180="zákl. přenesená",J180,0)</f>
        <v>0</v>
      </c>
      <c r="BH180" s="239">
        <f>IF(N180="sníž. přenesená",J180,0)</f>
        <v>0</v>
      </c>
      <c r="BI180" s="239">
        <f>IF(N180="nulová",J180,0)</f>
        <v>0</v>
      </c>
      <c r="BJ180" s="18" t="s">
        <v>86</v>
      </c>
      <c r="BK180" s="239">
        <f>ROUND(I180*H180,2)</f>
        <v>0</v>
      </c>
      <c r="BL180" s="18" t="s">
        <v>191</v>
      </c>
      <c r="BM180" s="238" t="s">
        <v>238</v>
      </c>
    </row>
    <row r="181" s="12" customFormat="1" ht="22.8" customHeight="1">
      <c r="A181" s="12"/>
      <c r="B181" s="211"/>
      <c r="C181" s="212"/>
      <c r="D181" s="213" t="s">
        <v>78</v>
      </c>
      <c r="E181" s="225" t="s">
        <v>2830</v>
      </c>
      <c r="F181" s="225" t="s">
        <v>2831</v>
      </c>
      <c r="G181" s="212"/>
      <c r="H181" s="212"/>
      <c r="I181" s="215"/>
      <c r="J181" s="226">
        <f>BK181</f>
        <v>0</v>
      </c>
      <c r="K181" s="212"/>
      <c r="L181" s="217"/>
      <c r="M181" s="218"/>
      <c r="N181" s="219"/>
      <c r="O181" s="219"/>
      <c r="P181" s="220">
        <f>SUM(P182:P185)</f>
        <v>0</v>
      </c>
      <c r="Q181" s="219"/>
      <c r="R181" s="220">
        <f>SUM(R182:R185)</f>
        <v>0</v>
      </c>
      <c r="S181" s="219"/>
      <c r="T181" s="221">
        <f>SUM(T182:T185)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22" t="s">
        <v>86</v>
      </c>
      <c r="AT181" s="223" t="s">
        <v>78</v>
      </c>
      <c r="AU181" s="223" t="s">
        <v>86</v>
      </c>
      <c r="AY181" s="222" t="s">
        <v>184</v>
      </c>
      <c r="BK181" s="224">
        <f>SUM(BK182:BK185)</f>
        <v>0</v>
      </c>
    </row>
    <row r="182" s="2" customFormat="1" ht="16.5" customHeight="1">
      <c r="A182" s="39"/>
      <c r="B182" s="40"/>
      <c r="C182" s="227" t="s">
        <v>235</v>
      </c>
      <c r="D182" s="227" t="s">
        <v>186</v>
      </c>
      <c r="E182" s="228" t="s">
        <v>2832</v>
      </c>
      <c r="F182" s="229" t="s">
        <v>2833</v>
      </c>
      <c r="G182" s="230" t="s">
        <v>1192</v>
      </c>
      <c r="H182" s="231">
        <v>12</v>
      </c>
      <c r="I182" s="232"/>
      <c r="J182" s="233">
        <f>ROUND(I182*H182,2)</f>
        <v>0</v>
      </c>
      <c r="K182" s="229" t="s">
        <v>1</v>
      </c>
      <c r="L182" s="45"/>
      <c r="M182" s="234" t="s">
        <v>1</v>
      </c>
      <c r="N182" s="235" t="s">
        <v>44</v>
      </c>
      <c r="O182" s="92"/>
      <c r="P182" s="236">
        <f>O182*H182</f>
        <v>0</v>
      </c>
      <c r="Q182" s="236">
        <v>0</v>
      </c>
      <c r="R182" s="236">
        <f>Q182*H182</f>
        <v>0</v>
      </c>
      <c r="S182" s="236">
        <v>0</v>
      </c>
      <c r="T182" s="237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8" t="s">
        <v>191</v>
      </c>
      <c r="AT182" s="238" t="s">
        <v>186</v>
      </c>
      <c r="AU182" s="238" t="s">
        <v>88</v>
      </c>
      <c r="AY182" s="18" t="s">
        <v>184</v>
      </c>
      <c r="BE182" s="239">
        <f>IF(N182="základní",J182,0)</f>
        <v>0</v>
      </c>
      <c r="BF182" s="239">
        <f>IF(N182="snížená",J182,0)</f>
        <v>0</v>
      </c>
      <c r="BG182" s="239">
        <f>IF(N182="zákl. přenesená",J182,0)</f>
        <v>0</v>
      </c>
      <c r="BH182" s="239">
        <f>IF(N182="sníž. přenesená",J182,0)</f>
        <v>0</v>
      </c>
      <c r="BI182" s="239">
        <f>IF(N182="nulová",J182,0)</f>
        <v>0</v>
      </c>
      <c r="BJ182" s="18" t="s">
        <v>86</v>
      </c>
      <c r="BK182" s="239">
        <f>ROUND(I182*H182,2)</f>
        <v>0</v>
      </c>
      <c r="BL182" s="18" t="s">
        <v>191</v>
      </c>
      <c r="BM182" s="238" t="s">
        <v>242</v>
      </c>
    </row>
    <row r="183" s="2" customFormat="1" ht="16.5" customHeight="1">
      <c r="A183" s="39"/>
      <c r="B183" s="40"/>
      <c r="C183" s="227" t="s">
        <v>213</v>
      </c>
      <c r="D183" s="227" t="s">
        <v>186</v>
      </c>
      <c r="E183" s="228" t="s">
        <v>2834</v>
      </c>
      <c r="F183" s="229" t="s">
        <v>2835</v>
      </c>
      <c r="G183" s="230" t="s">
        <v>1192</v>
      </c>
      <c r="H183" s="231">
        <v>12</v>
      </c>
      <c r="I183" s="232"/>
      <c r="J183" s="233">
        <f>ROUND(I183*H183,2)</f>
        <v>0</v>
      </c>
      <c r="K183" s="229" t="s">
        <v>1</v>
      </c>
      <c r="L183" s="45"/>
      <c r="M183" s="234" t="s">
        <v>1</v>
      </c>
      <c r="N183" s="235" t="s">
        <v>44</v>
      </c>
      <c r="O183" s="92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8" t="s">
        <v>191</v>
      </c>
      <c r="AT183" s="238" t="s">
        <v>186</v>
      </c>
      <c r="AU183" s="238" t="s">
        <v>88</v>
      </c>
      <c r="AY183" s="18" t="s">
        <v>184</v>
      </c>
      <c r="BE183" s="239">
        <f>IF(N183="základní",J183,0)</f>
        <v>0</v>
      </c>
      <c r="BF183" s="239">
        <f>IF(N183="snížená",J183,0)</f>
        <v>0</v>
      </c>
      <c r="BG183" s="239">
        <f>IF(N183="zákl. přenesená",J183,0)</f>
        <v>0</v>
      </c>
      <c r="BH183" s="239">
        <f>IF(N183="sníž. přenesená",J183,0)</f>
        <v>0</v>
      </c>
      <c r="BI183" s="239">
        <f>IF(N183="nulová",J183,0)</f>
        <v>0</v>
      </c>
      <c r="BJ183" s="18" t="s">
        <v>86</v>
      </c>
      <c r="BK183" s="239">
        <f>ROUND(I183*H183,2)</f>
        <v>0</v>
      </c>
      <c r="BL183" s="18" t="s">
        <v>191</v>
      </c>
      <c r="BM183" s="238" t="s">
        <v>249</v>
      </c>
    </row>
    <row r="184" s="2" customFormat="1" ht="16.5" customHeight="1">
      <c r="A184" s="39"/>
      <c r="B184" s="40"/>
      <c r="C184" s="227" t="s">
        <v>245</v>
      </c>
      <c r="D184" s="227" t="s">
        <v>186</v>
      </c>
      <c r="E184" s="228" t="s">
        <v>2836</v>
      </c>
      <c r="F184" s="229" t="s">
        <v>2837</v>
      </c>
      <c r="G184" s="230" t="s">
        <v>1192</v>
      </c>
      <c r="H184" s="231">
        <v>2</v>
      </c>
      <c r="I184" s="232"/>
      <c r="J184" s="233">
        <f>ROUND(I184*H184,2)</f>
        <v>0</v>
      </c>
      <c r="K184" s="229" t="s">
        <v>1</v>
      </c>
      <c r="L184" s="45"/>
      <c r="M184" s="234" t="s">
        <v>1</v>
      </c>
      <c r="N184" s="235" t="s">
        <v>44</v>
      </c>
      <c r="O184" s="92"/>
      <c r="P184" s="236">
        <f>O184*H184</f>
        <v>0</v>
      </c>
      <c r="Q184" s="236">
        <v>0</v>
      </c>
      <c r="R184" s="236">
        <f>Q184*H184</f>
        <v>0</v>
      </c>
      <c r="S184" s="236">
        <v>0</v>
      </c>
      <c r="T184" s="237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8" t="s">
        <v>191</v>
      </c>
      <c r="AT184" s="238" t="s">
        <v>186</v>
      </c>
      <c r="AU184" s="238" t="s">
        <v>88</v>
      </c>
      <c r="AY184" s="18" t="s">
        <v>184</v>
      </c>
      <c r="BE184" s="239">
        <f>IF(N184="základní",J184,0)</f>
        <v>0</v>
      </c>
      <c r="BF184" s="239">
        <f>IF(N184="snížená",J184,0)</f>
        <v>0</v>
      </c>
      <c r="BG184" s="239">
        <f>IF(N184="zákl. přenesená",J184,0)</f>
        <v>0</v>
      </c>
      <c r="BH184" s="239">
        <f>IF(N184="sníž. přenesená",J184,0)</f>
        <v>0</v>
      </c>
      <c r="BI184" s="239">
        <f>IF(N184="nulová",J184,0)</f>
        <v>0</v>
      </c>
      <c r="BJ184" s="18" t="s">
        <v>86</v>
      </c>
      <c r="BK184" s="239">
        <f>ROUND(I184*H184,2)</f>
        <v>0</v>
      </c>
      <c r="BL184" s="18" t="s">
        <v>191</v>
      </c>
      <c r="BM184" s="238" t="s">
        <v>255</v>
      </c>
    </row>
    <row r="185" s="2" customFormat="1" ht="16.5" customHeight="1">
      <c r="A185" s="39"/>
      <c r="B185" s="40"/>
      <c r="C185" s="227" t="s">
        <v>222</v>
      </c>
      <c r="D185" s="227" t="s">
        <v>186</v>
      </c>
      <c r="E185" s="228" t="s">
        <v>2838</v>
      </c>
      <c r="F185" s="229" t="s">
        <v>2839</v>
      </c>
      <c r="G185" s="230" t="s">
        <v>1192</v>
      </c>
      <c r="H185" s="231">
        <v>37</v>
      </c>
      <c r="I185" s="232"/>
      <c r="J185" s="233">
        <f>ROUND(I185*H185,2)</f>
        <v>0</v>
      </c>
      <c r="K185" s="229" t="s">
        <v>1</v>
      </c>
      <c r="L185" s="45"/>
      <c r="M185" s="234" t="s">
        <v>1</v>
      </c>
      <c r="N185" s="235" t="s">
        <v>44</v>
      </c>
      <c r="O185" s="92"/>
      <c r="P185" s="236">
        <f>O185*H185</f>
        <v>0</v>
      </c>
      <c r="Q185" s="236">
        <v>0</v>
      </c>
      <c r="R185" s="236">
        <f>Q185*H185</f>
        <v>0</v>
      </c>
      <c r="S185" s="236">
        <v>0</v>
      </c>
      <c r="T185" s="237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8" t="s">
        <v>191</v>
      </c>
      <c r="AT185" s="238" t="s">
        <v>186</v>
      </c>
      <c r="AU185" s="238" t="s">
        <v>88</v>
      </c>
      <c r="AY185" s="18" t="s">
        <v>184</v>
      </c>
      <c r="BE185" s="239">
        <f>IF(N185="základní",J185,0)</f>
        <v>0</v>
      </c>
      <c r="BF185" s="239">
        <f>IF(N185="snížená",J185,0)</f>
        <v>0</v>
      </c>
      <c r="BG185" s="239">
        <f>IF(N185="zákl. přenesená",J185,0)</f>
        <v>0</v>
      </c>
      <c r="BH185" s="239">
        <f>IF(N185="sníž. přenesená",J185,0)</f>
        <v>0</v>
      </c>
      <c r="BI185" s="239">
        <f>IF(N185="nulová",J185,0)</f>
        <v>0</v>
      </c>
      <c r="BJ185" s="18" t="s">
        <v>86</v>
      </c>
      <c r="BK185" s="239">
        <f>ROUND(I185*H185,2)</f>
        <v>0</v>
      </c>
      <c r="BL185" s="18" t="s">
        <v>191</v>
      </c>
      <c r="BM185" s="238" t="s">
        <v>263</v>
      </c>
    </row>
    <row r="186" s="12" customFormat="1" ht="22.8" customHeight="1">
      <c r="A186" s="12"/>
      <c r="B186" s="211"/>
      <c r="C186" s="212"/>
      <c r="D186" s="213" t="s">
        <v>78</v>
      </c>
      <c r="E186" s="225" t="s">
        <v>2840</v>
      </c>
      <c r="F186" s="225" t="s">
        <v>2841</v>
      </c>
      <c r="G186" s="212"/>
      <c r="H186" s="212"/>
      <c r="I186" s="215"/>
      <c r="J186" s="226">
        <f>BK186</f>
        <v>0</v>
      </c>
      <c r="K186" s="212"/>
      <c r="L186" s="217"/>
      <c r="M186" s="218"/>
      <c r="N186" s="219"/>
      <c r="O186" s="219"/>
      <c r="P186" s="220">
        <f>SUM(P187:P188)</f>
        <v>0</v>
      </c>
      <c r="Q186" s="219"/>
      <c r="R186" s="220">
        <f>SUM(R187:R188)</f>
        <v>0</v>
      </c>
      <c r="S186" s="219"/>
      <c r="T186" s="221">
        <f>SUM(T187:T188)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22" t="s">
        <v>86</v>
      </c>
      <c r="AT186" s="223" t="s">
        <v>78</v>
      </c>
      <c r="AU186" s="223" t="s">
        <v>86</v>
      </c>
      <c r="AY186" s="222" t="s">
        <v>184</v>
      </c>
      <c r="BK186" s="224">
        <f>SUM(BK187:BK188)</f>
        <v>0</v>
      </c>
    </row>
    <row r="187" s="2" customFormat="1" ht="16.5" customHeight="1">
      <c r="A187" s="39"/>
      <c r="B187" s="40"/>
      <c r="C187" s="227" t="s">
        <v>260</v>
      </c>
      <c r="D187" s="227" t="s">
        <v>186</v>
      </c>
      <c r="E187" s="228" t="s">
        <v>2842</v>
      </c>
      <c r="F187" s="229" t="s">
        <v>2843</v>
      </c>
      <c r="G187" s="230" t="s">
        <v>1192</v>
      </c>
      <c r="H187" s="231">
        <v>30</v>
      </c>
      <c r="I187" s="232"/>
      <c r="J187" s="233">
        <f>ROUND(I187*H187,2)</f>
        <v>0</v>
      </c>
      <c r="K187" s="229" t="s">
        <v>1</v>
      </c>
      <c r="L187" s="45"/>
      <c r="M187" s="234" t="s">
        <v>1</v>
      </c>
      <c r="N187" s="235" t="s">
        <v>44</v>
      </c>
      <c r="O187" s="92"/>
      <c r="P187" s="236">
        <f>O187*H187</f>
        <v>0</v>
      </c>
      <c r="Q187" s="236">
        <v>0</v>
      </c>
      <c r="R187" s="236">
        <f>Q187*H187</f>
        <v>0</v>
      </c>
      <c r="S187" s="236">
        <v>0</v>
      </c>
      <c r="T187" s="237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8" t="s">
        <v>191</v>
      </c>
      <c r="AT187" s="238" t="s">
        <v>186</v>
      </c>
      <c r="AU187" s="238" t="s">
        <v>88</v>
      </c>
      <c r="AY187" s="18" t="s">
        <v>184</v>
      </c>
      <c r="BE187" s="239">
        <f>IF(N187="základní",J187,0)</f>
        <v>0</v>
      </c>
      <c r="BF187" s="239">
        <f>IF(N187="snížená",J187,0)</f>
        <v>0</v>
      </c>
      <c r="BG187" s="239">
        <f>IF(N187="zákl. přenesená",J187,0)</f>
        <v>0</v>
      </c>
      <c r="BH187" s="239">
        <f>IF(N187="sníž. přenesená",J187,0)</f>
        <v>0</v>
      </c>
      <c r="BI187" s="239">
        <f>IF(N187="nulová",J187,0)</f>
        <v>0</v>
      </c>
      <c r="BJ187" s="18" t="s">
        <v>86</v>
      </c>
      <c r="BK187" s="239">
        <f>ROUND(I187*H187,2)</f>
        <v>0</v>
      </c>
      <c r="BL187" s="18" t="s">
        <v>191</v>
      </c>
      <c r="BM187" s="238" t="s">
        <v>269</v>
      </c>
    </row>
    <row r="188" s="2" customFormat="1" ht="37.8" customHeight="1">
      <c r="A188" s="39"/>
      <c r="B188" s="40"/>
      <c r="C188" s="227" t="s">
        <v>228</v>
      </c>
      <c r="D188" s="227" t="s">
        <v>186</v>
      </c>
      <c r="E188" s="228" t="s">
        <v>2844</v>
      </c>
      <c r="F188" s="229" t="s">
        <v>2845</v>
      </c>
      <c r="G188" s="230" t="s">
        <v>1192</v>
      </c>
      <c r="H188" s="231">
        <v>2</v>
      </c>
      <c r="I188" s="232"/>
      <c r="J188" s="233">
        <f>ROUND(I188*H188,2)</f>
        <v>0</v>
      </c>
      <c r="K188" s="229" t="s">
        <v>1</v>
      </c>
      <c r="L188" s="45"/>
      <c r="M188" s="234" t="s">
        <v>1</v>
      </c>
      <c r="N188" s="235" t="s">
        <v>44</v>
      </c>
      <c r="O188" s="92"/>
      <c r="P188" s="236">
        <f>O188*H188</f>
        <v>0</v>
      </c>
      <c r="Q188" s="236">
        <v>0</v>
      </c>
      <c r="R188" s="236">
        <f>Q188*H188</f>
        <v>0</v>
      </c>
      <c r="S188" s="236">
        <v>0</v>
      </c>
      <c r="T188" s="237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8" t="s">
        <v>191</v>
      </c>
      <c r="AT188" s="238" t="s">
        <v>186</v>
      </c>
      <c r="AU188" s="238" t="s">
        <v>88</v>
      </c>
      <c r="AY188" s="18" t="s">
        <v>184</v>
      </c>
      <c r="BE188" s="239">
        <f>IF(N188="základní",J188,0)</f>
        <v>0</v>
      </c>
      <c r="BF188" s="239">
        <f>IF(N188="snížená",J188,0)</f>
        <v>0</v>
      </c>
      <c r="BG188" s="239">
        <f>IF(N188="zákl. přenesená",J188,0)</f>
        <v>0</v>
      </c>
      <c r="BH188" s="239">
        <f>IF(N188="sníž. přenesená",J188,0)</f>
        <v>0</v>
      </c>
      <c r="BI188" s="239">
        <f>IF(N188="nulová",J188,0)</f>
        <v>0</v>
      </c>
      <c r="BJ188" s="18" t="s">
        <v>86</v>
      </c>
      <c r="BK188" s="239">
        <f>ROUND(I188*H188,2)</f>
        <v>0</v>
      </c>
      <c r="BL188" s="18" t="s">
        <v>191</v>
      </c>
      <c r="BM188" s="238" t="s">
        <v>276</v>
      </c>
    </row>
    <row r="189" s="12" customFormat="1" ht="22.8" customHeight="1">
      <c r="A189" s="12"/>
      <c r="B189" s="211"/>
      <c r="C189" s="212"/>
      <c r="D189" s="213" t="s">
        <v>78</v>
      </c>
      <c r="E189" s="225" t="s">
        <v>2846</v>
      </c>
      <c r="F189" s="225" t="s">
        <v>2847</v>
      </c>
      <c r="G189" s="212"/>
      <c r="H189" s="212"/>
      <c r="I189" s="215"/>
      <c r="J189" s="226">
        <f>BK189</f>
        <v>0</v>
      </c>
      <c r="K189" s="212"/>
      <c r="L189" s="217"/>
      <c r="M189" s="218"/>
      <c r="N189" s="219"/>
      <c r="O189" s="219"/>
      <c r="P189" s="220">
        <f>P190</f>
        <v>0</v>
      </c>
      <c r="Q189" s="219"/>
      <c r="R189" s="220">
        <f>R190</f>
        <v>0</v>
      </c>
      <c r="S189" s="219"/>
      <c r="T189" s="221">
        <f>T190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22" t="s">
        <v>86</v>
      </c>
      <c r="AT189" s="223" t="s">
        <v>78</v>
      </c>
      <c r="AU189" s="223" t="s">
        <v>86</v>
      </c>
      <c r="AY189" s="222" t="s">
        <v>184</v>
      </c>
      <c r="BK189" s="224">
        <f>BK190</f>
        <v>0</v>
      </c>
    </row>
    <row r="190" s="2" customFormat="1" ht="16.5" customHeight="1">
      <c r="A190" s="39"/>
      <c r="B190" s="40"/>
      <c r="C190" s="227" t="s">
        <v>273</v>
      </c>
      <c r="D190" s="227" t="s">
        <v>186</v>
      </c>
      <c r="E190" s="228" t="s">
        <v>2848</v>
      </c>
      <c r="F190" s="229" t="s">
        <v>2849</v>
      </c>
      <c r="G190" s="230" t="s">
        <v>1192</v>
      </c>
      <c r="H190" s="231">
        <v>2</v>
      </c>
      <c r="I190" s="232"/>
      <c r="J190" s="233">
        <f>ROUND(I190*H190,2)</f>
        <v>0</v>
      </c>
      <c r="K190" s="229" t="s">
        <v>1</v>
      </c>
      <c r="L190" s="45"/>
      <c r="M190" s="234" t="s">
        <v>1</v>
      </c>
      <c r="N190" s="235" t="s">
        <v>44</v>
      </c>
      <c r="O190" s="92"/>
      <c r="P190" s="236">
        <f>O190*H190</f>
        <v>0</v>
      </c>
      <c r="Q190" s="236">
        <v>0</v>
      </c>
      <c r="R190" s="236">
        <f>Q190*H190</f>
        <v>0</v>
      </c>
      <c r="S190" s="236">
        <v>0</v>
      </c>
      <c r="T190" s="237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8" t="s">
        <v>191</v>
      </c>
      <c r="AT190" s="238" t="s">
        <v>186</v>
      </c>
      <c r="AU190" s="238" t="s">
        <v>88</v>
      </c>
      <c r="AY190" s="18" t="s">
        <v>184</v>
      </c>
      <c r="BE190" s="239">
        <f>IF(N190="základní",J190,0)</f>
        <v>0</v>
      </c>
      <c r="BF190" s="239">
        <f>IF(N190="snížená",J190,0)</f>
        <v>0</v>
      </c>
      <c r="BG190" s="239">
        <f>IF(N190="zákl. přenesená",J190,0)</f>
        <v>0</v>
      </c>
      <c r="BH190" s="239">
        <f>IF(N190="sníž. přenesená",J190,0)</f>
        <v>0</v>
      </c>
      <c r="BI190" s="239">
        <f>IF(N190="nulová",J190,0)</f>
        <v>0</v>
      </c>
      <c r="BJ190" s="18" t="s">
        <v>86</v>
      </c>
      <c r="BK190" s="239">
        <f>ROUND(I190*H190,2)</f>
        <v>0</v>
      </c>
      <c r="BL190" s="18" t="s">
        <v>191</v>
      </c>
      <c r="BM190" s="238" t="s">
        <v>280</v>
      </c>
    </row>
    <row r="191" s="12" customFormat="1" ht="22.8" customHeight="1">
      <c r="A191" s="12"/>
      <c r="B191" s="211"/>
      <c r="C191" s="212"/>
      <c r="D191" s="213" t="s">
        <v>78</v>
      </c>
      <c r="E191" s="225" t="s">
        <v>2850</v>
      </c>
      <c r="F191" s="225" t="s">
        <v>2851</v>
      </c>
      <c r="G191" s="212"/>
      <c r="H191" s="212"/>
      <c r="I191" s="215"/>
      <c r="J191" s="226">
        <f>BK191</f>
        <v>0</v>
      </c>
      <c r="K191" s="212"/>
      <c r="L191" s="217"/>
      <c r="M191" s="218"/>
      <c r="N191" s="219"/>
      <c r="O191" s="219"/>
      <c r="P191" s="220">
        <f>SUM(P192:P194)</f>
        <v>0</v>
      </c>
      <c r="Q191" s="219"/>
      <c r="R191" s="220">
        <f>SUM(R192:R194)</f>
        <v>0</v>
      </c>
      <c r="S191" s="219"/>
      <c r="T191" s="221">
        <f>SUM(T192:T194)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22" t="s">
        <v>86</v>
      </c>
      <c r="AT191" s="223" t="s">
        <v>78</v>
      </c>
      <c r="AU191" s="223" t="s">
        <v>86</v>
      </c>
      <c r="AY191" s="222" t="s">
        <v>184</v>
      </c>
      <c r="BK191" s="224">
        <f>SUM(BK192:BK194)</f>
        <v>0</v>
      </c>
    </row>
    <row r="192" s="2" customFormat="1" ht="16.5" customHeight="1">
      <c r="A192" s="39"/>
      <c r="B192" s="40"/>
      <c r="C192" s="227" t="s">
        <v>238</v>
      </c>
      <c r="D192" s="227" t="s">
        <v>186</v>
      </c>
      <c r="E192" s="228" t="s">
        <v>2852</v>
      </c>
      <c r="F192" s="229" t="s">
        <v>2853</v>
      </c>
      <c r="G192" s="230" t="s">
        <v>1192</v>
      </c>
      <c r="H192" s="231">
        <v>2</v>
      </c>
      <c r="I192" s="232"/>
      <c r="J192" s="233">
        <f>ROUND(I192*H192,2)</f>
        <v>0</v>
      </c>
      <c r="K192" s="229" t="s">
        <v>1</v>
      </c>
      <c r="L192" s="45"/>
      <c r="M192" s="234" t="s">
        <v>1</v>
      </c>
      <c r="N192" s="235" t="s">
        <v>44</v>
      </c>
      <c r="O192" s="92"/>
      <c r="P192" s="236">
        <f>O192*H192</f>
        <v>0</v>
      </c>
      <c r="Q192" s="236">
        <v>0</v>
      </c>
      <c r="R192" s="236">
        <f>Q192*H192</f>
        <v>0</v>
      </c>
      <c r="S192" s="236">
        <v>0</v>
      </c>
      <c r="T192" s="237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8" t="s">
        <v>191</v>
      </c>
      <c r="AT192" s="238" t="s">
        <v>186</v>
      </c>
      <c r="AU192" s="238" t="s">
        <v>88</v>
      </c>
      <c r="AY192" s="18" t="s">
        <v>184</v>
      </c>
      <c r="BE192" s="239">
        <f>IF(N192="základní",J192,0)</f>
        <v>0</v>
      </c>
      <c r="BF192" s="239">
        <f>IF(N192="snížená",J192,0)</f>
        <v>0</v>
      </c>
      <c r="BG192" s="239">
        <f>IF(N192="zákl. přenesená",J192,0)</f>
        <v>0</v>
      </c>
      <c r="BH192" s="239">
        <f>IF(N192="sníž. přenesená",J192,0)</f>
        <v>0</v>
      </c>
      <c r="BI192" s="239">
        <f>IF(N192="nulová",J192,0)</f>
        <v>0</v>
      </c>
      <c r="BJ192" s="18" t="s">
        <v>86</v>
      </c>
      <c r="BK192" s="239">
        <f>ROUND(I192*H192,2)</f>
        <v>0</v>
      </c>
      <c r="BL192" s="18" t="s">
        <v>191</v>
      </c>
      <c r="BM192" s="238" t="s">
        <v>287</v>
      </c>
    </row>
    <row r="193" s="2" customFormat="1" ht="16.5" customHeight="1">
      <c r="A193" s="39"/>
      <c r="B193" s="40"/>
      <c r="C193" s="227" t="s">
        <v>8</v>
      </c>
      <c r="D193" s="227" t="s">
        <v>186</v>
      </c>
      <c r="E193" s="228" t="s">
        <v>2854</v>
      </c>
      <c r="F193" s="229" t="s">
        <v>2855</v>
      </c>
      <c r="G193" s="230" t="s">
        <v>1192</v>
      </c>
      <c r="H193" s="231">
        <v>9</v>
      </c>
      <c r="I193" s="232"/>
      <c r="J193" s="233">
        <f>ROUND(I193*H193,2)</f>
        <v>0</v>
      </c>
      <c r="K193" s="229" t="s">
        <v>1</v>
      </c>
      <c r="L193" s="45"/>
      <c r="M193" s="234" t="s">
        <v>1</v>
      </c>
      <c r="N193" s="235" t="s">
        <v>44</v>
      </c>
      <c r="O193" s="92"/>
      <c r="P193" s="236">
        <f>O193*H193</f>
        <v>0</v>
      </c>
      <c r="Q193" s="236">
        <v>0</v>
      </c>
      <c r="R193" s="236">
        <f>Q193*H193</f>
        <v>0</v>
      </c>
      <c r="S193" s="236">
        <v>0</v>
      </c>
      <c r="T193" s="237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8" t="s">
        <v>191</v>
      </c>
      <c r="AT193" s="238" t="s">
        <v>186</v>
      </c>
      <c r="AU193" s="238" t="s">
        <v>88</v>
      </c>
      <c r="AY193" s="18" t="s">
        <v>184</v>
      </c>
      <c r="BE193" s="239">
        <f>IF(N193="základní",J193,0)</f>
        <v>0</v>
      </c>
      <c r="BF193" s="239">
        <f>IF(N193="snížená",J193,0)</f>
        <v>0</v>
      </c>
      <c r="BG193" s="239">
        <f>IF(N193="zákl. přenesená",J193,0)</f>
        <v>0</v>
      </c>
      <c r="BH193" s="239">
        <f>IF(N193="sníž. přenesená",J193,0)</f>
        <v>0</v>
      </c>
      <c r="BI193" s="239">
        <f>IF(N193="nulová",J193,0)</f>
        <v>0</v>
      </c>
      <c r="BJ193" s="18" t="s">
        <v>86</v>
      </c>
      <c r="BK193" s="239">
        <f>ROUND(I193*H193,2)</f>
        <v>0</v>
      </c>
      <c r="BL193" s="18" t="s">
        <v>191</v>
      </c>
      <c r="BM193" s="238" t="s">
        <v>293</v>
      </c>
    </row>
    <row r="194" s="2" customFormat="1" ht="16.5" customHeight="1">
      <c r="A194" s="39"/>
      <c r="B194" s="40"/>
      <c r="C194" s="227" t="s">
        <v>242</v>
      </c>
      <c r="D194" s="227" t="s">
        <v>186</v>
      </c>
      <c r="E194" s="228" t="s">
        <v>2856</v>
      </c>
      <c r="F194" s="229" t="s">
        <v>2857</v>
      </c>
      <c r="G194" s="230" t="s">
        <v>1192</v>
      </c>
      <c r="H194" s="231">
        <v>5</v>
      </c>
      <c r="I194" s="232"/>
      <c r="J194" s="233">
        <f>ROUND(I194*H194,2)</f>
        <v>0</v>
      </c>
      <c r="K194" s="229" t="s">
        <v>1</v>
      </c>
      <c r="L194" s="45"/>
      <c r="M194" s="234" t="s">
        <v>1</v>
      </c>
      <c r="N194" s="235" t="s">
        <v>44</v>
      </c>
      <c r="O194" s="92"/>
      <c r="P194" s="236">
        <f>O194*H194</f>
        <v>0</v>
      </c>
      <c r="Q194" s="236">
        <v>0</v>
      </c>
      <c r="R194" s="236">
        <f>Q194*H194</f>
        <v>0</v>
      </c>
      <c r="S194" s="236">
        <v>0</v>
      </c>
      <c r="T194" s="237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8" t="s">
        <v>191</v>
      </c>
      <c r="AT194" s="238" t="s">
        <v>186</v>
      </c>
      <c r="AU194" s="238" t="s">
        <v>88</v>
      </c>
      <c r="AY194" s="18" t="s">
        <v>184</v>
      </c>
      <c r="BE194" s="239">
        <f>IF(N194="základní",J194,0)</f>
        <v>0</v>
      </c>
      <c r="BF194" s="239">
        <f>IF(N194="snížená",J194,0)</f>
        <v>0</v>
      </c>
      <c r="BG194" s="239">
        <f>IF(N194="zákl. přenesená",J194,0)</f>
        <v>0</v>
      </c>
      <c r="BH194" s="239">
        <f>IF(N194="sníž. přenesená",J194,0)</f>
        <v>0</v>
      </c>
      <c r="BI194" s="239">
        <f>IF(N194="nulová",J194,0)</f>
        <v>0</v>
      </c>
      <c r="BJ194" s="18" t="s">
        <v>86</v>
      </c>
      <c r="BK194" s="239">
        <f>ROUND(I194*H194,2)</f>
        <v>0</v>
      </c>
      <c r="BL194" s="18" t="s">
        <v>191</v>
      </c>
      <c r="BM194" s="238" t="s">
        <v>299</v>
      </c>
    </row>
    <row r="195" s="12" customFormat="1" ht="22.8" customHeight="1">
      <c r="A195" s="12"/>
      <c r="B195" s="211"/>
      <c r="C195" s="212"/>
      <c r="D195" s="213" t="s">
        <v>78</v>
      </c>
      <c r="E195" s="225" t="s">
        <v>2858</v>
      </c>
      <c r="F195" s="225" t="s">
        <v>2859</v>
      </c>
      <c r="G195" s="212"/>
      <c r="H195" s="212"/>
      <c r="I195" s="215"/>
      <c r="J195" s="226">
        <f>BK195</f>
        <v>0</v>
      </c>
      <c r="K195" s="212"/>
      <c r="L195" s="217"/>
      <c r="M195" s="218"/>
      <c r="N195" s="219"/>
      <c r="O195" s="219"/>
      <c r="P195" s="220">
        <f>P196</f>
        <v>0</v>
      </c>
      <c r="Q195" s="219"/>
      <c r="R195" s="220">
        <f>R196</f>
        <v>0</v>
      </c>
      <c r="S195" s="219"/>
      <c r="T195" s="221">
        <f>T196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22" t="s">
        <v>86</v>
      </c>
      <c r="AT195" s="223" t="s">
        <v>78</v>
      </c>
      <c r="AU195" s="223" t="s">
        <v>86</v>
      </c>
      <c r="AY195" s="222" t="s">
        <v>184</v>
      </c>
      <c r="BK195" s="224">
        <f>BK196</f>
        <v>0</v>
      </c>
    </row>
    <row r="196" s="2" customFormat="1" ht="21.75" customHeight="1">
      <c r="A196" s="39"/>
      <c r="B196" s="40"/>
      <c r="C196" s="227" t="s">
        <v>296</v>
      </c>
      <c r="D196" s="227" t="s">
        <v>186</v>
      </c>
      <c r="E196" s="228" t="s">
        <v>2860</v>
      </c>
      <c r="F196" s="229" t="s">
        <v>2861</v>
      </c>
      <c r="G196" s="230" t="s">
        <v>1192</v>
      </c>
      <c r="H196" s="231">
        <v>1</v>
      </c>
      <c r="I196" s="232"/>
      <c r="J196" s="233">
        <f>ROUND(I196*H196,2)</f>
        <v>0</v>
      </c>
      <c r="K196" s="229" t="s">
        <v>1</v>
      </c>
      <c r="L196" s="45"/>
      <c r="M196" s="234" t="s">
        <v>1</v>
      </c>
      <c r="N196" s="235" t="s">
        <v>44</v>
      </c>
      <c r="O196" s="92"/>
      <c r="P196" s="236">
        <f>O196*H196</f>
        <v>0</v>
      </c>
      <c r="Q196" s="236">
        <v>0</v>
      </c>
      <c r="R196" s="236">
        <f>Q196*H196</f>
        <v>0</v>
      </c>
      <c r="S196" s="236">
        <v>0</v>
      </c>
      <c r="T196" s="237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8" t="s">
        <v>191</v>
      </c>
      <c r="AT196" s="238" t="s">
        <v>186</v>
      </c>
      <c r="AU196" s="238" t="s">
        <v>88</v>
      </c>
      <c r="AY196" s="18" t="s">
        <v>184</v>
      </c>
      <c r="BE196" s="239">
        <f>IF(N196="základní",J196,0)</f>
        <v>0</v>
      </c>
      <c r="BF196" s="239">
        <f>IF(N196="snížená",J196,0)</f>
        <v>0</v>
      </c>
      <c r="BG196" s="239">
        <f>IF(N196="zákl. přenesená",J196,0)</f>
        <v>0</v>
      </c>
      <c r="BH196" s="239">
        <f>IF(N196="sníž. přenesená",J196,0)</f>
        <v>0</v>
      </c>
      <c r="BI196" s="239">
        <f>IF(N196="nulová",J196,0)</f>
        <v>0</v>
      </c>
      <c r="BJ196" s="18" t="s">
        <v>86</v>
      </c>
      <c r="BK196" s="239">
        <f>ROUND(I196*H196,2)</f>
        <v>0</v>
      </c>
      <c r="BL196" s="18" t="s">
        <v>191</v>
      </c>
      <c r="BM196" s="238" t="s">
        <v>306</v>
      </c>
    </row>
    <row r="197" s="12" customFormat="1" ht="22.8" customHeight="1">
      <c r="A197" s="12"/>
      <c r="B197" s="211"/>
      <c r="C197" s="212"/>
      <c r="D197" s="213" t="s">
        <v>78</v>
      </c>
      <c r="E197" s="225" t="s">
        <v>2862</v>
      </c>
      <c r="F197" s="225" t="s">
        <v>2863</v>
      </c>
      <c r="G197" s="212"/>
      <c r="H197" s="212"/>
      <c r="I197" s="215"/>
      <c r="J197" s="226">
        <f>BK197</f>
        <v>0</v>
      </c>
      <c r="K197" s="212"/>
      <c r="L197" s="217"/>
      <c r="M197" s="218"/>
      <c r="N197" s="219"/>
      <c r="O197" s="219"/>
      <c r="P197" s="220">
        <f>P198</f>
        <v>0</v>
      </c>
      <c r="Q197" s="219"/>
      <c r="R197" s="220">
        <f>R198</f>
        <v>0</v>
      </c>
      <c r="S197" s="219"/>
      <c r="T197" s="221">
        <f>T198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22" t="s">
        <v>86</v>
      </c>
      <c r="AT197" s="223" t="s">
        <v>78</v>
      </c>
      <c r="AU197" s="223" t="s">
        <v>86</v>
      </c>
      <c r="AY197" s="222" t="s">
        <v>184</v>
      </c>
      <c r="BK197" s="224">
        <f>BK198</f>
        <v>0</v>
      </c>
    </row>
    <row r="198" s="2" customFormat="1" ht="16.5" customHeight="1">
      <c r="A198" s="39"/>
      <c r="B198" s="40"/>
      <c r="C198" s="227" t="s">
        <v>249</v>
      </c>
      <c r="D198" s="227" t="s">
        <v>186</v>
      </c>
      <c r="E198" s="228" t="s">
        <v>2864</v>
      </c>
      <c r="F198" s="229" t="s">
        <v>2865</v>
      </c>
      <c r="G198" s="230" t="s">
        <v>1192</v>
      </c>
      <c r="H198" s="231">
        <v>16</v>
      </c>
      <c r="I198" s="232"/>
      <c r="J198" s="233">
        <f>ROUND(I198*H198,2)</f>
        <v>0</v>
      </c>
      <c r="K198" s="229" t="s">
        <v>1</v>
      </c>
      <c r="L198" s="45"/>
      <c r="M198" s="234" t="s">
        <v>1</v>
      </c>
      <c r="N198" s="235" t="s">
        <v>44</v>
      </c>
      <c r="O198" s="92"/>
      <c r="P198" s="236">
        <f>O198*H198</f>
        <v>0</v>
      </c>
      <c r="Q198" s="236">
        <v>0</v>
      </c>
      <c r="R198" s="236">
        <f>Q198*H198</f>
        <v>0</v>
      </c>
      <c r="S198" s="236">
        <v>0</v>
      </c>
      <c r="T198" s="237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8" t="s">
        <v>191</v>
      </c>
      <c r="AT198" s="238" t="s">
        <v>186</v>
      </c>
      <c r="AU198" s="238" t="s">
        <v>88</v>
      </c>
      <c r="AY198" s="18" t="s">
        <v>184</v>
      </c>
      <c r="BE198" s="239">
        <f>IF(N198="základní",J198,0)</f>
        <v>0</v>
      </c>
      <c r="BF198" s="239">
        <f>IF(N198="snížená",J198,0)</f>
        <v>0</v>
      </c>
      <c r="BG198" s="239">
        <f>IF(N198="zákl. přenesená",J198,0)</f>
        <v>0</v>
      </c>
      <c r="BH198" s="239">
        <f>IF(N198="sníž. přenesená",J198,0)</f>
        <v>0</v>
      </c>
      <c r="BI198" s="239">
        <f>IF(N198="nulová",J198,0)</f>
        <v>0</v>
      </c>
      <c r="BJ198" s="18" t="s">
        <v>86</v>
      </c>
      <c r="BK198" s="239">
        <f>ROUND(I198*H198,2)</f>
        <v>0</v>
      </c>
      <c r="BL198" s="18" t="s">
        <v>191</v>
      </c>
      <c r="BM198" s="238" t="s">
        <v>314</v>
      </c>
    </row>
    <row r="199" s="12" customFormat="1" ht="22.8" customHeight="1">
      <c r="A199" s="12"/>
      <c r="B199" s="211"/>
      <c r="C199" s="212"/>
      <c r="D199" s="213" t="s">
        <v>78</v>
      </c>
      <c r="E199" s="225" t="s">
        <v>2689</v>
      </c>
      <c r="F199" s="225" t="s">
        <v>1325</v>
      </c>
      <c r="G199" s="212"/>
      <c r="H199" s="212"/>
      <c r="I199" s="215"/>
      <c r="J199" s="226">
        <f>BK199</f>
        <v>0</v>
      </c>
      <c r="K199" s="212"/>
      <c r="L199" s="217"/>
      <c r="M199" s="218"/>
      <c r="N199" s="219"/>
      <c r="O199" s="219"/>
      <c r="P199" s="220">
        <f>P200</f>
        <v>0</v>
      </c>
      <c r="Q199" s="219"/>
      <c r="R199" s="220">
        <f>R200</f>
        <v>0</v>
      </c>
      <c r="S199" s="219"/>
      <c r="T199" s="221">
        <f>T200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22" t="s">
        <v>86</v>
      </c>
      <c r="AT199" s="223" t="s">
        <v>78</v>
      </c>
      <c r="AU199" s="223" t="s">
        <v>86</v>
      </c>
      <c r="AY199" s="222" t="s">
        <v>184</v>
      </c>
      <c r="BK199" s="224">
        <f>BK200</f>
        <v>0</v>
      </c>
    </row>
    <row r="200" s="2" customFormat="1" ht="16.5" customHeight="1">
      <c r="A200" s="39"/>
      <c r="B200" s="40"/>
      <c r="C200" s="227" t="s">
        <v>311</v>
      </c>
      <c r="D200" s="227" t="s">
        <v>186</v>
      </c>
      <c r="E200" s="228" t="s">
        <v>1326</v>
      </c>
      <c r="F200" s="229" t="s">
        <v>2690</v>
      </c>
      <c r="G200" s="230" t="s">
        <v>342</v>
      </c>
      <c r="H200" s="231">
        <v>329</v>
      </c>
      <c r="I200" s="232"/>
      <c r="J200" s="233">
        <f>ROUND(I200*H200,2)</f>
        <v>0</v>
      </c>
      <c r="K200" s="229" t="s">
        <v>1</v>
      </c>
      <c r="L200" s="45"/>
      <c r="M200" s="234" t="s">
        <v>1</v>
      </c>
      <c r="N200" s="235" t="s">
        <v>44</v>
      </c>
      <c r="O200" s="92"/>
      <c r="P200" s="236">
        <f>O200*H200</f>
        <v>0</v>
      </c>
      <c r="Q200" s="236">
        <v>0</v>
      </c>
      <c r="R200" s="236">
        <f>Q200*H200</f>
        <v>0</v>
      </c>
      <c r="S200" s="236">
        <v>0</v>
      </c>
      <c r="T200" s="237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8" t="s">
        <v>191</v>
      </c>
      <c r="AT200" s="238" t="s">
        <v>186</v>
      </c>
      <c r="AU200" s="238" t="s">
        <v>88</v>
      </c>
      <c r="AY200" s="18" t="s">
        <v>184</v>
      </c>
      <c r="BE200" s="239">
        <f>IF(N200="základní",J200,0)</f>
        <v>0</v>
      </c>
      <c r="BF200" s="239">
        <f>IF(N200="snížená",J200,0)</f>
        <v>0</v>
      </c>
      <c r="BG200" s="239">
        <f>IF(N200="zákl. přenesená",J200,0)</f>
        <v>0</v>
      </c>
      <c r="BH200" s="239">
        <f>IF(N200="sníž. přenesená",J200,0)</f>
        <v>0</v>
      </c>
      <c r="BI200" s="239">
        <f>IF(N200="nulová",J200,0)</f>
        <v>0</v>
      </c>
      <c r="BJ200" s="18" t="s">
        <v>86</v>
      </c>
      <c r="BK200" s="239">
        <f>ROUND(I200*H200,2)</f>
        <v>0</v>
      </c>
      <c r="BL200" s="18" t="s">
        <v>191</v>
      </c>
      <c r="BM200" s="238" t="s">
        <v>318</v>
      </c>
    </row>
    <row r="201" s="12" customFormat="1" ht="22.8" customHeight="1">
      <c r="A201" s="12"/>
      <c r="B201" s="211"/>
      <c r="C201" s="212"/>
      <c r="D201" s="213" t="s">
        <v>78</v>
      </c>
      <c r="E201" s="225" t="s">
        <v>2691</v>
      </c>
      <c r="F201" s="225" t="s">
        <v>2692</v>
      </c>
      <c r="G201" s="212"/>
      <c r="H201" s="212"/>
      <c r="I201" s="215"/>
      <c r="J201" s="226">
        <f>BK201</f>
        <v>0</v>
      </c>
      <c r="K201" s="212"/>
      <c r="L201" s="217"/>
      <c r="M201" s="218"/>
      <c r="N201" s="219"/>
      <c r="O201" s="219"/>
      <c r="P201" s="220">
        <f>P202</f>
        <v>0</v>
      </c>
      <c r="Q201" s="219"/>
      <c r="R201" s="220">
        <f>R202</f>
        <v>0</v>
      </c>
      <c r="S201" s="219"/>
      <c r="T201" s="221">
        <f>T202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22" t="s">
        <v>86</v>
      </c>
      <c r="AT201" s="223" t="s">
        <v>78</v>
      </c>
      <c r="AU201" s="223" t="s">
        <v>86</v>
      </c>
      <c r="AY201" s="222" t="s">
        <v>184</v>
      </c>
      <c r="BK201" s="224">
        <f>BK202</f>
        <v>0</v>
      </c>
    </row>
    <row r="202" s="2" customFormat="1" ht="16.5" customHeight="1">
      <c r="A202" s="39"/>
      <c r="B202" s="40"/>
      <c r="C202" s="227" t="s">
        <v>255</v>
      </c>
      <c r="D202" s="227" t="s">
        <v>186</v>
      </c>
      <c r="E202" s="228" t="s">
        <v>1322</v>
      </c>
      <c r="F202" s="229" t="s">
        <v>2693</v>
      </c>
      <c r="G202" s="230" t="s">
        <v>342</v>
      </c>
      <c r="H202" s="231">
        <v>45</v>
      </c>
      <c r="I202" s="232"/>
      <c r="J202" s="233">
        <f>ROUND(I202*H202,2)</f>
        <v>0</v>
      </c>
      <c r="K202" s="229" t="s">
        <v>1</v>
      </c>
      <c r="L202" s="45"/>
      <c r="M202" s="234" t="s">
        <v>1</v>
      </c>
      <c r="N202" s="235" t="s">
        <v>44</v>
      </c>
      <c r="O202" s="92"/>
      <c r="P202" s="236">
        <f>O202*H202</f>
        <v>0</v>
      </c>
      <c r="Q202" s="236">
        <v>0</v>
      </c>
      <c r="R202" s="236">
        <f>Q202*H202</f>
        <v>0</v>
      </c>
      <c r="S202" s="236">
        <v>0</v>
      </c>
      <c r="T202" s="237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8" t="s">
        <v>191</v>
      </c>
      <c r="AT202" s="238" t="s">
        <v>186</v>
      </c>
      <c r="AU202" s="238" t="s">
        <v>88</v>
      </c>
      <c r="AY202" s="18" t="s">
        <v>184</v>
      </c>
      <c r="BE202" s="239">
        <f>IF(N202="základní",J202,0)</f>
        <v>0</v>
      </c>
      <c r="BF202" s="239">
        <f>IF(N202="snížená",J202,0)</f>
        <v>0</v>
      </c>
      <c r="BG202" s="239">
        <f>IF(N202="zákl. přenesená",J202,0)</f>
        <v>0</v>
      </c>
      <c r="BH202" s="239">
        <f>IF(N202="sníž. přenesená",J202,0)</f>
        <v>0</v>
      </c>
      <c r="BI202" s="239">
        <f>IF(N202="nulová",J202,0)</f>
        <v>0</v>
      </c>
      <c r="BJ202" s="18" t="s">
        <v>86</v>
      </c>
      <c r="BK202" s="239">
        <f>ROUND(I202*H202,2)</f>
        <v>0</v>
      </c>
      <c r="BL202" s="18" t="s">
        <v>191</v>
      </c>
      <c r="BM202" s="238" t="s">
        <v>322</v>
      </c>
    </row>
    <row r="203" s="12" customFormat="1" ht="22.8" customHeight="1">
      <c r="A203" s="12"/>
      <c r="B203" s="211"/>
      <c r="C203" s="212"/>
      <c r="D203" s="213" t="s">
        <v>78</v>
      </c>
      <c r="E203" s="225" t="s">
        <v>2694</v>
      </c>
      <c r="F203" s="225" t="s">
        <v>1329</v>
      </c>
      <c r="G203" s="212"/>
      <c r="H203" s="212"/>
      <c r="I203" s="215"/>
      <c r="J203" s="226">
        <f>BK203</f>
        <v>0</v>
      </c>
      <c r="K203" s="212"/>
      <c r="L203" s="217"/>
      <c r="M203" s="218"/>
      <c r="N203" s="219"/>
      <c r="O203" s="219"/>
      <c r="P203" s="220">
        <f>SUM(P204:P206)</f>
        <v>0</v>
      </c>
      <c r="Q203" s="219"/>
      <c r="R203" s="220">
        <f>SUM(R204:R206)</f>
        <v>0</v>
      </c>
      <c r="S203" s="219"/>
      <c r="T203" s="221">
        <f>SUM(T204:T206)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22" t="s">
        <v>86</v>
      </c>
      <c r="AT203" s="223" t="s">
        <v>78</v>
      </c>
      <c r="AU203" s="223" t="s">
        <v>86</v>
      </c>
      <c r="AY203" s="222" t="s">
        <v>184</v>
      </c>
      <c r="BK203" s="224">
        <f>SUM(BK204:BK206)</f>
        <v>0</v>
      </c>
    </row>
    <row r="204" s="2" customFormat="1" ht="16.5" customHeight="1">
      <c r="A204" s="39"/>
      <c r="B204" s="40"/>
      <c r="C204" s="227" t="s">
        <v>7</v>
      </c>
      <c r="D204" s="227" t="s">
        <v>186</v>
      </c>
      <c r="E204" s="228" t="s">
        <v>2866</v>
      </c>
      <c r="F204" s="229" t="s">
        <v>2867</v>
      </c>
      <c r="G204" s="230" t="s">
        <v>1192</v>
      </c>
      <c r="H204" s="231">
        <v>15</v>
      </c>
      <c r="I204" s="232"/>
      <c r="J204" s="233">
        <f>ROUND(I204*H204,2)</f>
        <v>0</v>
      </c>
      <c r="K204" s="229" t="s">
        <v>1</v>
      </c>
      <c r="L204" s="45"/>
      <c r="M204" s="234" t="s">
        <v>1</v>
      </c>
      <c r="N204" s="235" t="s">
        <v>44</v>
      </c>
      <c r="O204" s="92"/>
      <c r="P204" s="236">
        <f>O204*H204</f>
        <v>0</v>
      </c>
      <c r="Q204" s="236">
        <v>0</v>
      </c>
      <c r="R204" s="236">
        <f>Q204*H204</f>
        <v>0</v>
      </c>
      <c r="S204" s="236">
        <v>0</v>
      </c>
      <c r="T204" s="237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8" t="s">
        <v>191</v>
      </c>
      <c r="AT204" s="238" t="s">
        <v>186</v>
      </c>
      <c r="AU204" s="238" t="s">
        <v>88</v>
      </c>
      <c r="AY204" s="18" t="s">
        <v>184</v>
      </c>
      <c r="BE204" s="239">
        <f>IF(N204="základní",J204,0)</f>
        <v>0</v>
      </c>
      <c r="BF204" s="239">
        <f>IF(N204="snížená",J204,0)</f>
        <v>0</v>
      </c>
      <c r="BG204" s="239">
        <f>IF(N204="zákl. přenesená",J204,0)</f>
        <v>0</v>
      </c>
      <c r="BH204" s="239">
        <f>IF(N204="sníž. přenesená",J204,0)</f>
        <v>0</v>
      </c>
      <c r="BI204" s="239">
        <f>IF(N204="nulová",J204,0)</f>
        <v>0</v>
      </c>
      <c r="BJ204" s="18" t="s">
        <v>86</v>
      </c>
      <c r="BK204" s="239">
        <f>ROUND(I204*H204,2)</f>
        <v>0</v>
      </c>
      <c r="BL204" s="18" t="s">
        <v>191</v>
      </c>
      <c r="BM204" s="238" t="s">
        <v>328</v>
      </c>
    </row>
    <row r="205" s="2" customFormat="1" ht="16.5" customHeight="1">
      <c r="A205" s="39"/>
      <c r="B205" s="40"/>
      <c r="C205" s="227" t="s">
        <v>263</v>
      </c>
      <c r="D205" s="227" t="s">
        <v>186</v>
      </c>
      <c r="E205" s="228" t="s">
        <v>2695</v>
      </c>
      <c r="F205" s="229" t="s">
        <v>2696</v>
      </c>
      <c r="G205" s="230" t="s">
        <v>1192</v>
      </c>
      <c r="H205" s="231">
        <v>30</v>
      </c>
      <c r="I205" s="232"/>
      <c r="J205" s="233">
        <f>ROUND(I205*H205,2)</f>
        <v>0</v>
      </c>
      <c r="K205" s="229" t="s">
        <v>1</v>
      </c>
      <c r="L205" s="45"/>
      <c r="M205" s="234" t="s">
        <v>1</v>
      </c>
      <c r="N205" s="235" t="s">
        <v>44</v>
      </c>
      <c r="O205" s="92"/>
      <c r="P205" s="236">
        <f>O205*H205</f>
        <v>0</v>
      </c>
      <c r="Q205" s="236">
        <v>0</v>
      </c>
      <c r="R205" s="236">
        <f>Q205*H205</f>
        <v>0</v>
      </c>
      <c r="S205" s="236">
        <v>0</v>
      </c>
      <c r="T205" s="237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8" t="s">
        <v>191</v>
      </c>
      <c r="AT205" s="238" t="s">
        <v>186</v>
      </c>
      <c r="AU205" s="238" t="s">
        <v>88</v>
      </c>
      <c r="AY205" s="18" t="s">
        <v>184</v>
      </c>
      <c r="BE205" s="239">
        <f>IF(N205="základní",J205,0)</f>
        <v>0</v>
      </c>
      <c r="BF205" s="239">
        <f>IF(N205="snížená",J205,0)</f>
        <v>0</v>
      </c>
      <c r="BG205" s="239">
        <f>IF(N205="zákl. přenesená",J205,0)</f>
        <v>0</v>
      </c>
      <c r="BH205" s="239">
        <f>IF(N205="sníž. přenesená",J205,0)</f>
        <v>0</v>
      </c>
      <c r="BI205" s="239">
        <f>IF(N205="nulová",J205,0)</f>
        <v>0</v>
      </c>
      <c r="BJ205" s="18" t="s">
        <v>86</v>
      </c>
      <c r="BK205" s="239">
        <f>ROUND(I205*H205,2)</f>
        <v>0</v>
      </c>
      <c r="BL205" s="18" t="s">
        <v>191</v>
      </c>
      <c r="BM205" s="238" t="s">
        <v>333</v>
      </c>
    </row>
    <row r="206" s="2" customFormat="1" ht="16.5" customHeight="1">
      <c r="A206" s="39"/>
      <c r="B206" s="40"/>
      <c r="C206" s="227" t="s">
        <v>330</v>
      </c>
      <c r="D206" s="227" t="s">
        <v>186</v>
      </c>
      <c r="E206" s="228" t="s">
        <v>2697</v>
      </c>
      <c r="F206" s="229" t="s">
        <v>2698</v>
      </c>
      <c r="G206" s="230" t="s">
        <v>1192</v>
      </c>
      <c r="H206" s="231">
        <v>80</v>
      </c>
      <c r="I206" s="232"/>
      <c r="J206" s="233">
        <f>ROUND(I206*H206,2)</f>
        <v>0</v>
      </c>
      <c r="K206" s="229" t="s">
        <v>1</v>
      </c>
      <c r="L206" s="45"/>
      <c r="M206" s="234" t="s">
        <v>1</v>
      </c>
      <c r="N206" s="235" t="s">
        <v>44</v>
      </c>
      <c r="O206" s="92"/>
      <c r="P206" s="236">
        <f>O206*H206</f>
        <v>0</v>
      </c>
      <c r="Q206" s="236">
        <v>0</v>
      </c>
      <c r="R206" s="236">
        <f>Q206*H206</f>
        <v>0</v>
      </c>
      <c r="S206" s="236">
        <v>0</v>
      </c>
      <c r="T206" s="237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8" t="s">
        <v>191</v>
      </c>
      <c r="AT206" s="238" t="s">
        <v>186</v>
      </c>
      <c r="AU206" s="238" t="s">
        <v>88</v>
      </c>
      <c r="AY206" s="18" t="s">
        <v>184</v>
      </c>
      <c r="BE206" s="239">
        <f>IF(N206="základní",J206,0)</f>
        <v>0</v>
      </c>
      <c r="BF206" s="239">
        <f>IF(N206="snížená",J206,0)</f>
        <v>0</v>
      </c>
      <c r="BG206" s="239">
        <f>IF(N206="zákl. přenesená",J206,0)</f>
        <v>0</v>
      </c>
      <c r="BH206" s="239">
        <f>IF(N206="sníž. přenesená",J206,0)</f>
        <v>0</v>
      </c>
      <c r="BI206" s="239">
        <f>IF(N206="nulová",J206,0)</f>
        <v>0</v>
      </c>
      <c r="BJ206" s="18" t="s">
        <v>86</v>
      </c>
      <c r="BK206" s="239">
        <f>ROUND(I206*H206,2)</f>
        <v>0</v>
      </c>
      <c r="BL206" s="18" t="s">
        <v>191</v>
      </c>
      <c r="BM206" s="238" t="s">
        <v>337</v>
      </c>
    </row>
    <row r="207" s="12" customFormat="1" ht="22.8" customHeight="1">
      <c r="A207" s="12"/>
      <c r="B207" s="211"/>
      <c r="C207" s="212"/>
      <c r="D207" s="213" t="s">
        <v>78</v>
      </c>
      <c r="E207" s="225" t="s">
        <v>2868</v>
      </c>
      <c r="F207" s="225" t="s">
        <v>1347</v>
      </c>
      <c r="G207" s="212"/>
      <c r="H207" s="212"/>
      <c r="I207" s="215"/>
      <c r="J207" s="226">
        <f>BK207</f>
        <v>0</v>
      </c>
      <c r="K207" s="212"/>
      <c r="L207" s="217"/>
      <c r="M207" s="218"/>
      <c r="N207" s="219"/>
      <c r="O207" s="219"/>
      <c r="P207" s="220">
        <f>P208</f>
        <v>0</v>
      </c>
      <c r="Q207" s="219"/>
      <c r="R207" s="220">
        <f>R208</f>
        <v>0</v>
      </c>
      <c r="S207" s="219"/>
      <c r="T207" s="221">
        <f>T208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22" t="s">
        <v>86</v>
      </c>
      <c r="AT207" s="223" t="s">
        <v>78</v>
      </c>
      <c r="AU207" s="223" t="s">
        <v>86</v>
      </c>
      <c r="AY207" s="222" t="s">
        <v>184</v>
      </c>
      <c r="BK207" s="224">
        <f>BK208</f>
        <v>0</v>
      </c>
    </row>
    <row r="208" s="2" customFormat="1" ht="16.5" customHeight="1">
      <c r="A208" s="39"/>
      <c r="B208" s="40"/>
      <c r="C208" s="227" t="s">
        <v>269</v>
      </c>
      <c r="D208" s="227" t="s">
        <v>186</v>
      </c>
      <c r="E208" s="228" t="s">
        <v>2869</v>
      </c>
      <c r="F208" s="229" t="s">
        <v>2870</v>
      </c>
      <c r="G208" s="230" t="s">
        <v>1192</v>
      </c>
      <c r="H208" s="231">
        <v>45</v>
      </c>
      <c r="I208" s="232"/>
      <c r="J208" s="233">
        <f>ROUND(I208*H208,2)</f>
        <v>0</v>
      </c>
      <c r="K208" s="229" t="s">
        <v>1</v>
      </c>
      <c r="L208" s="45"/>
      <c r="M208" s="234" t="s">
        <v>1</v>
      </c>
      <c r="N208" s="235" t="s">
        <v>44</v>
      </c>
      <c r="O208" s="92"/>
      <c r="P208" s="236">
        <f>O208*H208</f>
        <v>0</v>
      </c>
      <c r="Q208" s="236">
        <v>0</v>
      </c>
      <c r="R208" s="236">
        <f>Q208*H208</f>
        <v>0</v>
      </c>
      <c r="S208" s="236">
        <v>0</v>
      </c>
      <c r="T208" s="237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8" t="s">
        <v>191</v>
      </c>
      <c r="AT208" s="238" t="s">
        <v>186</v>
      </c>
      <c r="AU208" s="238" t="s">
        <v>88</v>
      </c>
      <c r="AY208" s="18" t="s">
        <v>184</v>
      </c>
      <c r="BE208" s="239">
        <f>IF(N208="základní",J208,0)</f>
        <v>0</v>
      </c>
      <c r="BF208" s="239">
        <f>IF(N208="snížená",J208,0)</f>
        <v>0</v>
      </c>
      <c r="BG208" s="239">
        <f>IF(N208="zákl. přenesená",J208,0)</f>
        <v>0</v>
      </c>
      <c r="BH208" s="239">
        <f>IF(N208="sníž. přenesená",J208,0)</f>
        <v>0</v>
      </c>
      <c r="BI208" s="239">
        <f>IF(N208="nulová",J208,0)</f>
        <v>0</v>
      </c>
      <c r="BJ208" s="18" t="s">
        <v>86</v>
      </c>
      <c r="BK208" s="239">
        <f>ROUND(I208*H208,2)</f>
        <v>0</v>
      </c>
      <c r="BL208" s="18" t="s">
        <v>191</v>
      </c>
      <c r="BM208" s="238" t="s">
        <v>343</v>
      </c>
    </row>
    <row r="209" s="12" customFormat="1" ht="22.8" customHeight="1">
      <c r="A209" s="12"/>
      <c r="B209" s="211"/>
      <c r="C209" s="212"/>
      <c r="D209" s="213" t="s">
        <v>78</v>
      </c>
      <c r="E209" s="225" t="s">
        <v>2871</v>
      </c>
      <c r="F209" s="225" t="s">
        <v>2872</v>
      </c>
      <c r="G209" s="212"/>
      <c r="H209" s="212"/>
      <c r="I209" s="215"/>
      <c r="J209" s="226">
        <f>BK209</f>
        <v>0</v>
      </c>
      <c r="K209" s="212"/>
      <c r="L209" s="217"/>
      <c r="M209" s="218"/>
      <c r="N209" s="219"/>
      <c r="O209" s="219"/>
      <c r="P209" s="220">
        <f>P210</f>
        <v>0</v>
      </c>
      <c r="Q209" s="219"/>
      <c r="R209" s="220">
        <f>R210</f>
        <v>0</v>
      </c>
      <c r="S209" s="219"/>
      <c r="T209" s="221">
        <f>T210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22" t="s">
        <v>86</v>
      </c>
      <c r="AT209" s="223" t="s">
        <v>78</v>
      </c>
      <c r="AU209" s="223" t="s">
        <v>86</v>
      </c>
      <c r="AY209" s="222" t="s">
        <v>184</v>
      </c>
      <c r="BK209" s="224">
        <f>BK210</f>
        <v>0</v>
      </c>
    </row>
    <row r="210" s="2" customFormat="1" ht="16.5" customHeight="1">
      <c r="A210" s="39"/>
      <c r="B210" s="40"/>
      <c r="C210" s="227" t="s">
        <v>339</v>
      </c>
      <c r="D210" s="227" t="s">
        <v>186</v>
      </c>
      <c r="E210" s="228" t="s">
        <v>1275</v>
      </c>
      <c r="F210" s="229" t="s">
        <v>2873</v>
      </c>
      <c r="G210" s="230" t="s">
        <v>342</v>
      </c>
      <c r="H210" s="231">
        <v>15</v>
      </c>
      <c r="I210" s="232"/>
      <c r="J210" s="233">
        <f>ROUND(I210*H210,2)</f>
        <v>0</v>
      </c>
      <c r="K210" s="229" t="s">
        <v>1</v>
      </c>
      <c r="L210" s="45"/>
      <c r="M210" s="234" t="s">
        <v>1</v>
      </c>
      <c r="N210" s="235" t="s">
        <v>44</v>
      </c>
      <c r="O210" s="92"/>
      <c r="P210" s="236">
        <f>O210*H210</f>
        <v>0</v>
      </c>
      <c r="Q210" s="236">
        <v>0</v>
      </c>
      <c r="R210" s="236">
        <f>Q210*H210</f>
        <v>0</v>
      </c>
      <c r="S210" s="236">
        <v>0</v>
      </c>
      <c r="T210" s="237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8" t="s">
        <v>191</v>
      </c>
      <c r="AT210" s="238" t="s">
        <v>186</v>
      </c>
      <c r="AU210" s="238" t="s">
        <v>88</v>
      </c>
      <c r="AY210" s="18" t="s">
        <v>184</v>
      </c>
      <c r="BE210" s="239">
        <f>IF(N210="základní",J210,0)</f>
        <v>0</v>
      </c>
      <c r="BF210" s="239">
        <f>IF(N210="snížená",J210,0)</f>
        <v>0</v>
      </c>
      <c r="BG210" s="239">
        <f>IF(N210="zákl. přenesená",J210,0)</f>
        <v>0</v>
      </c>
      <c r="BH210" s="239">
        <f>IF(N210="sníž. přenesená",J210,0)</f>
        <v>0</v>
      </c>
      <c r="BI210" s="239">
        <f>IF(N210="nulová",J210,0)</f>
        <v>0</v>
      </c>
      <c r="BJ210" s="18" t="s">
        <v>86</v>
      </c>
      <c r="BK210" s="239">
        <f>ROUND(I210*H210,2)</f>
        <v>0</v>
      </c>
      <c r="BL210" s="18" t="s">
        <v>191</v>
      </c>
      <c r="BM210" s="238" t="s">
        <v>348</v>
      </c>
    </row>
    <row r="211" s="12" customFormat="1" ht="22.8" customHeight="1">
      <c r="A211" s="12"/>
      <c r="B211" s="211"/>
      <c r="C211" s="212"/>
      <c r="D211" s="213" t="s">
        <v>78</v>
      </c>
      <c r="E211" s="225" t="s">
        <v>2874</v>
      </c>
      <c r="F211" s="225" t="s">
        <v>2875</v>
      </c>
      <c r="G211" s="212"/>
      <c r="H211" s="212"/>
      <c r="I211" s="215"/>
      <c r="J211" s="226">
        <f>BK211</f>
        <v>0</v>
      </c>
      <c r="K211" s="212"/>
      <c r="L211" s="217"/>
      <c r="M211" s="218"/>
      <c r="N211" s="219"/>
      <c r="O211" s="219"/>
      <c r="P211" s="220">
        <f>SUM(P212:P215)</f>
        <v>0</v>
      </c>
      <c r="Q211" s="219"/>
      <c r="R211" s="220">
        <f>SUM(R212:R215)</f>
        <v>0</v>
      </c>
      <c r="S211" s="219"/>
      <c r="T211" s="221">
        <f>SUM(T212:T215)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22" t="s">
        <v>86</v>
      </c>
      <c r="AT211" s="223" t="s">
        <v>78</v>
      </c>
      <c r="AU211" s="223" t="s">
        <v>86</v>
      </c>
      <c r="AY211" s="222" t="s">
        <v>184</v>
      </c>
      <c r="BK211" s="224">
        <f>SUM(BK212:BK215)</f>
        <v>0</v>
      </c>
    </row>
    <row r="212" s="2" customFormat="1" ht="16.5" customHeight="1">
      <c r="A212" s="39"/>
      <c r="B212" s="40"/>
      <c r="C212" s="227" t="s">
        <v>276</v>
      </c>
      <c r="D212" s="227" t="s">
        <v>186</v>
      </c>
      <c r="E212" s="228" t="s">
        <v>2876</v>
      </c>
      <c r="F212" s="229" t="s">
        <v>2877</v>
      </c>
      <c r="G212" s="230" t="s">
        <v>1192</v>
      </c>
      <c r="H212" s="231">
        <v>32</v>
      </c>
      <c r="I212" s="232"/>
      <c r="J212" s="233">
        <f>ROUND(I212*H212,2)</f>
        <v>0</v>
      </c>
      <c r="K212" s="229" t="s">
        <v>1</v>
      </c>
      <c r="L212" s="45"/>
      <c r="M212" s="234" t="s">
        <v>1</v>
      </c>
      <c r="N212" s="235" t="s">
        <v>44</v>
      </c>
      <c r="O212" s="92"/>
      <c r="P212" s="236">
        <f>O212*H212</f>
        <v>0</v>
      </c>
      <c r="Q212" s="236">
        <v>0</v>
      </c>
      <c r="R212" s="236">
        <f>Q212*H212</f>
        <v>0</v>
      </c>
      <c r="S212" s="236">
        <v>0</v>
      </c>
      <c r="T212" s="237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8" t="s">
        <v>191</v>
      </c>
      <c r="AT212" s="238" t="s">
        <v>186</v>
      </c>
      <c r="AU212" s="238" t="s">
        <v>88</v>
      </c>
      <c r="AY212" s="18" t="s">
        <v>184</v>
      </c>
      <c r="BE212" s="239">
        <f>IF(N212="základní",J212,0)</f>
        <v>0</v>
      </c>
      <c r="BF212" s="239">
        <f>IF(N212="snížená",J212,0)</f>
        <v>0</v>
      </c>
      <c r="BG212" s="239">
        <f>IF(N212="zákl. přenesená",J212,0)</f>
        <v>0</v>
      </c>
      <c r="BH212" s="239">
        <f>IF(N212="sníž. přenesená",J212,0)</f>
        <v>0</v>
      </c>
      <c r="BI212" s="239">
        <f>IF(N212="nulová",J212,0)</f>
        <v>0</v>
      </c>
      <c r="BJ212" s="18" t="s">
        <v>86</v>
      </c>
      <c r="BK212" s="239">
        <f>ROUND(I212*H212,2)</f>
        <v>0</v>
      </c>
      <c r="BL212" s="18" t="s">
        <v>191</v>
      </c>
      <c r="BM212" s="238" t="s">
        <v>354</v>
      </c>
    </row>
    <row r="213" s="2" customFormat="1" ht="16.5" customHeight="1">
      <c r="A213" s="39"/>
      <c r="B213" s="40"/>
      <c r="C213" s="227" t="s">
        <v>351</v>
      </c>
      <c r="D213" s="227" t="s">
        <v>186</v>
      </c>
      <c r="E213" s="228" t="s">
        <v>2878</v>
      </c>
      <c r="F213" s="229" t="s">
        <v>2879</v>
      </c>
      <c r="G213" s="230" t="s">
        <v>2712</v>
      </c>
      <c r="H213" s="231">
        <v>120</v>
      </c>
      <c r="I213" s="232"/>
      <c r="J213" s="233">
        <f>ROUND(I213*H213,2)</f>
        <v>0</v>
      </c>
      <c r="K213" s="229" t="s">
        <v>1</v>
      </c>
      <c r="L213" s="45"/>
      <c r="M213" s="234" t="s">
        <v>1</v>
      </c>
      <c r="N213" s="235" t="s">
        <v>44</v>
      </c>
      <c r="O213" s="92"/>
      <c r="P213" s="236">
        <f>O213*H213</f>
        <v>0</v>
      </c>
      <c r="Q213" s="236">
        <v>0</v>
      </c>
      <c r="R213" s="236">
        <f>Q213*H213</f>
        <v>0</v>
      </c>
      <c r="S213" s="236">
        <v>0</v>
      </c>
      <c r="T213" s="237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8" t="s">
        <v>191</v>
      </c>
      <c r="AT213" s="238" t="s">
        <v>186</v>
      </c>
      <c r="AU213" s="238" t="s">
        <v>88</v>
      </c>
      <c r="AY213" s="18" t="s">
        <v>184</v>
      </c>
      <c r="BE213" s="239">
        <f>IF(N213="základní",J213,0)</f>
        <v>0</v>
      </c>
      <c r="BF213" s="239">
        <f>IF(N213="snížená",J213,0)</f>
        <v>0</v>
      </c>
      <c r="BG213" s="239">
        <f>IF(N213="zákl. přenesená",J213,0)</f>
        <v>0</v>
      </c>
      <c r="BH213" s="239">
        <f>IF(N213="sníž. přenesená",J213,0)</f>
        <v>0</v>
      </c>
      <c r="BI213" s="239">
        <f>IF(N213="nulová",J213,0)</f>
        <v>0</v>
      </c>
      <c r="BJ213" s="18" t="s">
        <v>86</v>
      </c>
      <c r="BK213" s="239">
        <f>ROUND(I213*H213,2)</f>
        <v>0</v>
      </c>
      <c r="BL213" s="18" t="s">
        <v>191</v>
      </c>
      <c r="BM213" s="238" t="s">
        <v>360</v>
      </c>
    </row>
    <row r="214" s="2" customFormat="1" ht="16.5" customHeight="1">
      <c r="A214" s="39"/>
      <c r="B214" s="40"/>
      <c r="C214" s="227" t="s">
        <v>280</v>
      </c>
      <c r="D214" s="227" t="s">
        <v>186</v>
      </c>
      <c r="E214" s="228" t="s">
        <v>2880</v>
      </c>
      <c r="F214" s="229" t="s">
        <v>2881</v>
      </c>
      <c r="G214" s="230" t="s">
        <v>1192</v>
      </c>
      <c r="H214" s="231">
        <v>32</v>
      </c>
      <c r="I214" s="232"/>
      <c r="J214" s="233">
        <f>ROUND(I214*H214,2)</f>
        <v>0</v>
      </c>
      <c r="K214" s="229" t="s">
        <v>1</v>
      </c>
      <c r="L214" s="45"/>
      <c r="M214" s="234" t="s">
        <v>1</v>
      </c>
      <c r="N214" s="235" t="s">
        <v>44</v>
      </c>
      <c r="O214" s="92"/>
      <c r="P214" s="236">
        <f>O214*H214</f>
        <v>0</v>
      </c>
      <c r="Q214" s="236">
        <v>0</v>
      </c>
      <c r="R214" s="236">
        <f>Q214*H214</f>
        <v>0</v>
      </c>
      <c r="S214" s="236">
        <v>0</v>
      </c>
      <c r="T214" s="237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8" t="s">
        <v>191</v>
      </c>
      <c r="AT214" s="238" t="s">
        <v>186</v>
      </c>
      <c r="AU214" s="238" t="s">
        <v>88</v>
      </c>
      <c r="AY214" s="18" t="s">
        <v>184</v>
      </c>
      <c r="BE214" s="239">
        <f>IF(N214="základní",J214,0)</f>
        <v>0</v>
      </c>
      <c r="BF214" s="239">
        <f>IF(N214="snížená",J214,0)</f>
        <v>0</v>
      </c>
      <c r="BG214" s="239">
        <f>IF(N214="zákl. přenesená",J214,0)</f>
        <v>0</v>
      </c>
      <c r="BH214" s="239">
        <f>IF(N214="sníž. přenesená",J214,0)</f>
        <v>0</v>
      </c>
      <c r="BI214" s="239">
        <f>IF(N214="nulová",J214,0)</f>
        <v>0</v>
      </c>
      <c r="BJ214" s="18" t="s">
        <v>86</v>
      </c>
      <c r="BK214" s="239">
        <f>ROUND(I214*H214,2)</f>
        <v>0</v>
      </c>
      <c r="BL214" s="18" t="s">
        <v>191</v>
      </c>
      <c r="BM214" s="238" t="s">
        <v>367</v>
      </c>
    </row>
    <row r="215" s="2" customFormat="1" ht="16.5" customHeight="1">
      <c r="A215" s="39"/>
      <c r="B215" s="40"/>
      <c r="C215" s="227" t="s">
        <v>364</v>
      </c>
      <c r="D215" s="227" t="s">
        <v>186</v>
      </c>
      <c r="E215" s="228" t="s">
        <v>2882</v>
      </c>
      <c r="F215" s="229" t="s">
        <v>2883</v>
      </c>
      <c r="G215" s="230" t="s">
        <v>2712</v>
      </c>
      <c r="H215" s="231">
        <v>120</v>
      </c>
      <c r="I215" s="232"/>
      <c r="J215" s="233">
        <f>ROUND(I215*H215,2)</f>
        <v>0</v>
      </c>
      <c r="K215" s="229" t="s">
        <v>1</v>
      </c>
      <c r="L215" s="45"/>
      <c r="M215" s="234" t="s">
        <v>1</v>
      </c>
      <c r="N215" s="235" t="s">
        <v>44</v>
      </c>
      <c r="O215" s="92"/>
      <c r="P215" s="236">
        <f>O215*H215</f>
        <v>0</v>
      </c>
      <c r="Q215" s="236">
        <v>0</v>
      </c>
      <c r="R215" s="236">
        <f>Q215*H215</f>
        <v>0</v>
      </c>
      <c r="S215" s="236">
        <v>0</v>
      </c>
      <c r="T215" s="237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8" t="s">
        <v>191</v>
      </c>
      <c r="AT215" s="238" t="s">
        <v>186</v>
      </c>
      <c r="AU215" s="238" t="s">
        <v>88</v>
      </c>
      <c r="AY215" s="18" t="s">
        <v>184</v>
      </c>
      <c r="BE215" s="239">
        <f>IF(N215="základní",J215,0)</f>
        <v>0</v>
      </c>
      <c r="BF215" s="239">
        <f>IF(N215="snížená",J215,0)</f>
        <v>0</v>
      </c>
      <c r="BG215" s="239">
        <f>IF(N215="zákl. přenesená",J215,0)</f>
        <v>0</v>
      </c>
      <c r="BH215" s="239">
        <f>IF(N215="sníž. přenesená",J215,0)</f>
        <v>0</v>
      </c>
      <c r="BI215" s="239">
        <f>IF(N215="nulová",J215,0)</f>
        <v>0</v>
      </c>
      <c r="BJ215" s="18" t="s">
        <v>86</v>
      </c>
      <c r="BK215" s="239">
        <f>ROUND(I215*H215,2)</f>
        <v>0</v>
      </c>
      <c r="BL215" s="18" t="s">
        <v>191</v>
      </c>
      <c r="BM215" s="238" t="s">
        <v>373</v>
      </c>
    </row>
    <row r="216" s="12" customFormat="1" ht="22.8" customHeight="1">
      <c r="A216" s="12"/>
      <c r="B216" s="211"/>
      <c r="C216" s="212"/>
      <c r="D216" s="213" t="s">
        <v>78</v>
      </c>
      <c r="E216" s="225" t="s">
        <v>2699</v>
      </c>
      <c r="F216" s="225" t="s">
        <v>2884</v>
      </c>
      <c r="G216" s="212"/>
      <c r="H216" s="212"/>
      <c r="I216" s="215"/>
      <c r="J216" s="226">
        <f>BK216</f>
        <v>0</v>
      </c>
      <c r="K216" s="212"/>
      <c r="L216" s="217"/>
      <c r="M216" s="218"/>
      <c r="N216" s="219"/>
      <c r="O216" s="219"/>
      <c r="P216" s="220">
        <f>SUM(P217:P218)</f>
        <v>0</v>
      </c>
      <c r="Q216" s="219"/>
      <c r="R216" s="220">
        <f>SUM(R217:R218)</f>
        <v>0</v>
      </c>
      <c r="S216" s="219"/>
      <c r="T216" s="221">
        <f>SUM(T217:T218)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22" t="s">
        <v>86</v>
      </c>
      <c r="AT216" s="223" t="s">
        <v>78</v>
      </c>
      <c r="AU216" s="223" t="s">
        <v>86</v>
      </c>
      <c r="AY216" s="222" t="s">
        <v>184</v>
      </c>
      <c r="BK216" s="224">
        <f>SUM(BK217:BK218)</f>
        <v>0</v>
      </c>
    </row>
    <row r="217" s="2" customFormat="1" ht="16.5" customHeight="1">
      <c r="A217" s="39"/>
      <c r="B217" s="40"/>
      <c r="C217" s="227" t="s">
        <v>287</v>
      </c>
      <c r="D217" s="227" t="s">
        <v>186</v>
      </c>
      <c r="E217" s="228" t="s">
        <v>2885</v>
      </c>
      <c r="F217" s="229" t="s">
        <v>2886</v>
      </c>
      <c r="G217" s="230" t="s">
        <v>1311</v>
      </c>
      <c r="H217" s="231">
        <v>40</v>
      </c>
      <c r="I217" s="232"/>
      <c r="J217" s="233">
        <f>ROUND(I217*H217,2)</f>
        <v>0</v>
      </c>
      <c r="K217" s="229" t="s">
        <v>1</v>
      </c>
      <c r="L217" s="45"/>
      <c r="M217" s="234" t="s">
        <v>1</v>
      </c>
      <c r="N217" s="235" t="s">
        <v>44</v>
      </c>
      <c r="O217" s="92"/>
      <c r="P217" s="236">
        <f>O217*H217</f>
        <v>0</v>
      </c>
      <c r="Q217" s="236">
        <v>0</v>
      </c>
      <c r="R217" s="236">
        <f>Q217*H217</f>
        <v>0</v>
      </c>
      <c r="S217" s="236">
        <v>0</v>
      </c>
      <c r="T217" s="237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8" t="s">
        <v>191</v>
      </c>
      <c r="AT217" s="238" t="s">
        <v>186</v>
      </c>
      <c r="AU217" s="238" t="s">
        <v>88</v>
      </c>
      <c r="AY217" s="18" t="s">
        <v>184</v>
      </c>
      <c r="BE217" s="239">
        <f>IF(N217="základní",J217,0)</f>
        <v>0</v>
      </c>
      <c r="BF217" s="239">
        <f>IF(N217="snížená",J217,0)</f>
        <v>0</v>
      </c>
      <c r="BG217" s="239">
        <f>IF(N217="zákl. přenesená",J217,0)</f>
        <v>0</v>
      </c>
      <c r="BH217" s="239">
        <f>IF(N217="sníž. přenesená",J217,0)</f>
        <v>0</v>
      </c>
      <c r="BI217" s="239">
        <f>IF(N217="nulová",J217,0)</f>
        <v>0</v>
      </c>
      <c r="BJ217" s="18" t="s">
        <v>86</v>
      </c>
      <c r="BK217" s="239">
        <f>ROUND(I217*H217,2)</f>
        <v>0</v>
      </c>
      <c r="BL217" s="18" t="s">
        <v>191</v>
      </c>
      <c r="BM217" s="238" t="s">
        <v>380</v>
      </c>
    </row>
    <row r="218" s="2" customFormat="1" ht="16.5" customHeight="1">
      <c r="A218" s="39"/>
      <c r="B218" s="40"/>
      <c r="C218" s="227" t="s">
        <v>377</v>
      </c>
      <c r="D218" s="227" t="s">
        <v>186</v>
      </c>
      <c r="E218" s="228" t="s">
        <v>2701</v>
      </c>
      <c r="F218" s="229" t="s">
        <v>2887</v>
      </c>
      <c r="G218" s="230" t="s">
        <v>872</v>
      </c>
      <c r="H218" s="231">
        <v>1</v>
      </c>
      <c r="I218" s="232"/>
      <c r="J218" s="233">
        <f>ROUND(I218*H218,2)</f>
        <v>0</v>
      </c>
      <c r="K218" s="229" t="s">
        <v>1</v>
      </c>
      <c r="L218" s="45"/>
      <c r="M218" s="234" t="s">
        <v>1</v>
      </c>
      <c r="N218" s="235" t="s">
        <v>44</v>
      </c>
      <c r="O218" s="92"/>
      <c r="P218" s="236">
        <f>O218*H218</f>
        <v>0</v>
      </c>
      <c r="Q218" s="236">
        <v>0</v>
      </c>
      <c r="R218" s="236">
        <f>Q218*H218</f>
        <v>0</v>
      </c>
      <c r="S218" s="236">
        <v>0</v>
      </c>
      <c r="T218" s="237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8" t="s">
        <v>191</v>
      </c>
      <c r="AT218" s="238" t="s">
        <v>186</v>
      </c>
      <c r="AU218" s="238" t="s">
        <v>88</v>
      </c>
      <c r="AY218" s="18" t="s">
        <v>184</v>
      </c>
      <c r="BE218" s="239">
        <f>IF(N218="základní",J218,0)</f>
        <v>0</v>
      </c>
      <c r="BF218" s="239">
        <f>IF(N218="snížená",J218,0)</f>
        <v>0</v>
      </c>
      <c r="BG218" s="239">
        <f>IF(N218="zákl. přenesená",J218,0)</f>
        <v>0</v>
      </c>
      <c r="BH218" s="239">
        <f>IF(N218="sníž. přenesená",J218,0)</f>
        <v>0</v>
      </c>
      <c r="BI218" s="239">
        <f>IF(N218="nulová",J218,0)</f>
        <v>0</v>
      </c>
      <c r="BJ218" s="18" t="s">
        <v>86</v>
      </c>
      <c r="BK218" s="239">
        <f>ROUND(I218*H218,2)</f>
        <v>0</v>
      </c>
      <c r="BL218" s="18" t="s">
        <v>191</v>
      </c>
      <c r="BM218" s="238" t="s">
        <v>384</v>
      </c>
    </row>
    <row r="219" s="12" customFormat="1" ht="22.8" customHeight="1">
      <c r="A219" s="12"/>
      <c r="B219" s="211"/>
      <c r="C219" s="212"/>
      <c r="D219" s="213" t="s">
        <v>78</v>
      </c>
      <c r="E219" s="225" t="s">
        <v>2703</v>
      </c>
      <c r="F219" s="225" t="s">
        <v>2704</v>
      </c>
      <c r="G219" s="212"/>
      <c r="H219" s="212"/>
      <c r="I219" s="215"/>
      <c r="J219" s="226">
        <f>BK219</f>
        <v>0</v>
      </c>
      <c r="K219" s="212"/>
      <c r="L219" s="217"/>
      <c r="M219" s="218"/>
      <c r="N219" s="219"/>
      <c r="O219" s="219"/>
      <c r="P219" s="220">
        <v>0</v>
      </c>
      <c r="Q219" s="219"/>
      <c r="R219" s="220">
        <v>0</v>
      </c>
      <c r="S219" s="219"/>
      <c r="T219" s="221"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22" t="s">
        <v>86</v>
      </c>
      <c r="AT219" s="223" t="s">
        <v>78</v>
      </c>
      <c r="AU219" s="223" t="s">
        <v>86</v>
      </c>
      <c r="AY219" s="222" t="s">
        <v>184</v>
      </c>
      <c r="BK219" s="224">
        <v>0</v>
      </c>
    </row>
    <row r="220" s="12" customFormat="1" ht="22.8" customHeight="1">
      <c r="A220" s="12"/>
      <c r="B220" s="211"/>
      <c r="C220" s="212"/>
      <c r="D220" s="213" t="s">
        <v>78</v>
      </c>
      <c r="E220" s="225" t="s">
        <v>2705</v>
      </c>
      <c r="F220" s="225" t="s">
        <v>2888</v>
      </c>
      <c r="G220" s="212"/>
      <c r="H220" s="212"/>
      <c r="I220" s="215"/>
      <c r="J220" s="226">
        <f>BK220</f>
        <v>0</v>
      </c>
      <c r="K220" s="212"/>
      <c r="L220" s="217"/>
      <c r="M220" s="218"/>
      <c r="N220" s="219"/>
      <c r="O220" s="219"/>
      <c r="P220" s="220">
        <f>P221</f>
        <v>0</v>
      </c>
      <c r="Q220" s="219"/>
      <c r="R220" s="220">
        <f>R221</f>
        <v>0</v>
      </c>
      <c r="S220" s="219"/>
      <c r="T220" s="221">
        <f>T221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22" t="s">
        <v>86</v>
      </c>
      <c r="AT220" s="223" t="s">
        <v>78</v>
      </c>
      <c r="AU220" s="223" t="s">
        <v>86</v>
      </c>
      <c r="AY220" s="222" t="s">
        <v>184</v>
      </c>
      <c r="BK220" s="224">
        <f>BK221</f>
        <v>0</v>
      </c>
    </row>
    <row r="221" s="2" customFormat="1" ht="16.5" customHeight="1">
      <c r="A221" s="39"/>
      <c r="B221" s="40"/>
      <c r="C221" s="227" t="s">
        <v>293</v>
      </c>
      <c r="D221" s="227" t="s">
        <v>186</v>
      </c>
      <c r="E221" s="228" t="s">
        <v>2707</v>
      </c>
      <c r="F221" s="229" t="s">
        <v>2889</v>
      </c>
      <c r="G221" s="230" t="s">
        <v>1311</v>
      </c>
      <c r="H221" s="231">
        <v>18</v>
      </c>
      <c r="I221" s="232"/>
      <c r="J221" s="233">
        <f>ROUND(I221*H221,2)</f>
        <v>0</v>
      </c>
      <c r="K221" s="229" t="s">
        <v>1</v>
      </c>
      <c r="L221" s="45"/>
      <c r="M221" s="234" t="s">
        <v>1</v>
      </c>
      <c r="N221" s="235" t="s">
        <v>44</v>
      </c>
      <c r="O221" s="92"/>
      <c r="P221" s="236">
        <f>O221*H221</f>
        <v>0</v>
      </c>
      <c r="Q221" s="236">
        <v>0</v>
      </c>
      <c r="R221" s="236">
        <f>Q221*H221</f>
        <v>0</v>
      </c>
      <c r="S221" s="236">
        <v>0</v>
      </c>
      <c r="T221" s="237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8" t="s">
        <v>191</v>
      </c>
      <c r="AT221" s="238" t="s">
        <v>186</v>
      </c>
      <c r="AU221" s="238" t="s">
        <v>88</v>
      </c>
      <c r="AY221" s="18" t="s">
        <v>184</v>
      </c>
      <c r="BE221" s="239">
        <f>IF(N221="základní",J221,0)</f>
        <v>0</v>
      </c>
      <c r="BF221" s="239">
        <f>IF(N221="snížená",J221,0)</f>
        <v>0</v>
      </c>
      <c r="BG221" s="239">
        <f>IF(N221="zákl. přenesená",J221,0)</f>
        <v>0</v>
      </c>
      <c r="BH221" s="239">
        <f>IF(N221="sníž. přenesená",J221,0)</f>
        <v>0</v>
      </c>
      <c r="BI221" s="239">
        <f>IF(N221="nulová",J221,0)</f>
        <v>0</v>
      </c>
      <c r="BJ221" s="18" t="s">
        <v>86</v>
      </c>
      <c r="BK221" s="239">
        <f>ROUND(I221*H221,2)</f>
        <v>0</v>
      </c>
      <c r="BL221" s="18" t="s">
        <v>191</v>
      </c>
      <c r="BM221" s="238" t="s">
        <v>389</v>
      </c>
    </row>
    <row r="222" s="12" customFormat="1" ht="22.8" customHeight="1">
      <c r="A222" s="12"/>
      <c r="B222" s="211"/>
      <c r="C222" s="212"/>
      <c r="D222" s="213" t="s">
        <v>78</v>
      </c>
      <c r="E222" s="225" t="s">
        <v>1146</v>
      </c>
      <c r="F222" s="225" t="s">
        <v>2709</v>
      </c>
      <c r="G222" s="212"/>
      <c r="H222" s="212"/>
      <c r="I222" s="215"/>
      <c r="J222" s="226">
        <f>BK222</f>
        <v>0</v>
      </c>
      <c r="K222" s="212"/>
      <c r="L222" s="217"/>
      <c r="M222" s="218"/>
      <c r="N222" s="219"/>
      <c r="O222" s="219"/>
      <c r="P222" s="220">
        <f>SUM(P223:P227)</f>
        <v>0</v>
      </c>
      <c r="Q222" s="219"/>
      <c r="R222" s="220">
        <f>SUM(R223:R227)</f>
        <v>0</v>
      </c>
      <c r="S222" s="219"/>
      <c r="T222" s="221">
        <f>SUM(T223:T227)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22" t="s">
        <v>86</v>
      </c>
      <c r="AT222" s="223" t="s">
        <v>78</v>
      </c>
      <c r="AU222" s="223" t="s">
        <v>86</v>
      </c>
      <c r="AY222" s="222" t="s">
        <v>184</v>
      </c>
      <c r="BK222" s="224">
        <f>SUM(BK223:BK227)</f>
        <v>0</v>
      </c>
    </row>
    <row r="223" s="2" customFormat="1" ht="16.5" customHeight="1">
      <c r="A223" s="39"/>
      <c r="B223" s="40"/>
      <c r="C223" s="227" t="s">
        <v>386</v>
      </c>
      <c r="D223" s="227" t="s">
        <v>186</v>
      </c>
      <c r="E223" s="228" t="s">
        <v>2710</v>
      </c>
      <c r="F223" s="229" t="s">
        <v>2711</v>
      </c>
      <c r="G223" s="230" t="s">
        <v>2712</v>
      </c>
      <c r="H223" s="231">
        <v>0.33000000000000002</v>
      </c>
      <c r="I223" s="232"/>
      <c r="J223" s="233">
        <f>ROUND(I223*H223,2)</f>
        <v>0</v>
      </c>
      <c r="K223" s="229" t="s">
        <v>1</v>
      </c>
      <c r="L223" s="45"/>
      <c r="M223" s="234" t="s">
        <v>1</v>
      </c>
      <c r="N223" s="235" t="s">
        <v>44</v>
      </c>
      <c r="O223" s="92"/>
      <c r="P223" s="236">
        <f>O223*H223</f>
        <v>0</v>
      </c>
      <c r="Q223" s="236">
        <v>0</v>
      </c>
      <c r="R223" s="236">
        <f>Q223*H223</f>
        <v>0</v>
      </c>
      <c r="S223" s="236">
        <v>0</v>
      </c>
      <c r="T223" s="237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8" t="s">
        <v>191</v>
      </c>
      <c r="AT223" s="238" t="s">
        <v>186</v>
      </c>
      <c r="AU223" s="238" t="s">
        <v>88</v>
      </c>
      <c r="AY223" s="18" t="s">
        <v>184</v>
      </c>
      <c r="BE223" s="239">
        <f>IF(N223="základní",J223,0)</f>
        <v>0</v>
      </c>
      <c r="BF223" s="239">
        <f>IF(N223="snížená",J223,0)</f>
        <v>0</v>
      </c>
      <c r="BG223" s="239">
        <f>IF(N223="zákl. přenesená",J223,0)</f>
        <v>0</v>
      </c>
      <c r="BH223" s="239">
        <f>IF(N223="sníž. přenesená",J223,0)</f>
        <v>0</v>
      </c>
      <c r="BI223" s="239">
        <f>IF(N223="nulová",J223,0)</f>
        <v>0</v>
      </c>
      <c r="BJ223" s="18" t="s">
        <v>86</v>
      </c>
      <c r="BK223" s="239">
        <f>ROUND(I223*H223,2)</f>
        <v>0</v>
      </c>
      <c r="BL223" s="18" t="s">
        <v>191</v>
      </c>
      <c r="BM223" s="238" t="s">
        <v>394</v>
      </c>
    </row>
    <row r="224" s="2" customFormat="1" ht="16.5" customHeight="1">
      <c r="A224" s="39"/>
      <c r="B224" s="40"/>
      <c r="C224" s="227" t="s">
        <v>299</v>
      </c>
      <c r="D224" s="227" t="s">
        <v>186</v>
      </c>
      <c r="E224" s="228" t="s">
        <v>2713</v>
      </c>
      <c r="F224" s="229" t="s">
        <v>2714</v>
      </c>
      <c r="G224" s="230" t="s">
        <v>2712</v>
      </c>
      <c r="H224" s="231">
        <v>0.33000000000000002</v>
      </c>
      <c r="I224" s="232"/>
      <c r="J224" s="233">
        <f>ROUND(I224*H224,2)</f>
        <v>0</v>
      </c>
      <c r="K224" s="229" t="s">
        <v>1</v>
      </c>
      <c r="L224" s="45"/>
      <c r="M224" s="234" t="s">
        <v>1</v>
      </c>
      <c r="N224" s="235" t="s">
        <v>44</v>
      </c>
      <c r="O224" s="92"/>
      <c r="P224" s="236">
        <f>O224*H224</f>
        <v>0</v>
      </c>
      <c r="Q224" s="236">
        <v>0</v>
      </c>
      <c r="R224" s="236">
        <f>Q224*H224</f>
        <v>0</v>
      </c>
      <c r="S224" s="236">
        <v>0</v>
      </c>
      <c r="T224" s="237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8" t="s">
        <v>191</v>
      </c>
      <c r="AT224" s="238" t="s">
        <v>186</v>
      </c>
      <c r="AU224" s="238" t="s">
        <v>88</v>
      </c>
      <c r="AY224" s="18" t="s">
        <v>184</v>
      </c>
      <c r="BE224" s="239">
        <f>IF(N224="základní",J224,0)</f>
        <v>0</v>
      </c>
      <c r="BF224" s="239">
        <f>IF(N224="snížená",J224,0)</f>
        <v>0</v>
      </c>
      <c r="BG224" s="239">
        <f>IF(N224="zákl. přenesená",J224,0)</f>
        <v>0</v>
      </c>
      <c r="BH224" s="239">
        <f>IF(N224="sníž. přenesená",J224,0)</f>
        <v>0</v>
      </c>
      <c r="BI224" s="239">
        <f>IF(N224="nulová",J224,0)</f>
        <v>0</v>
      </c>
      <c r="BJ224" s="18" t="s">
        <v>86</v>
      </c>
      <c r="BK224" s="239">
        <f>ROUND(I224*H224,2)</f>
        <v>0</v>
      </c>
      <c r="BL224" s="18" t="s">
        <v>191</v>
      </c>
      <c r="BM224" s="238" t="s">
        <v>399</v>
      </c>
    </row>
    <row r="225" s="2" customFormat="1">
      <c r="A225" s="39"/>
      <c r="B225" s="40"/>
      <c r="C225" s="41"/>
      <c r="D225" s="247" t="s">
        <v>1655</v>
      </c>
      <c r="E225" s="41"/>
      <c r="F225" s="309" t="s">
        <v>2890</v>
      </c>
      <c r="G225" s="41"/>
      <c r="H225" s="41"/>
      <c r="I225" s="242"/>
      <c r="J225" s="41"/>
      <c r="K225" s="41"/>
      <c r="L225" s="45"/>
      <c r="M225" s="243"/>
      <c r="N225" s="244"/>
      <c r="O225" s="92"/>
      <c r="P225" s="92"/>
      <c r="Q225" s="92"/>
      <c r="R225" s="92"/>
      <c r="S225" s="92"/>
      <c r="T225" s="93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1655</v>
      </c>
      <c r="AU225" s="18" t="s">
        <v>88</v>
      </c>
    </row>
    <row r="226" s="2" customFormat="1" ht="16.5" customHeight="1">
      <c r="A226" s="39"/>
      <c r="B226" s="40"/>
      <c r="C226" s="227" t="s">
        <v>514</v>
      </c>
      <c r="D226" s="227" t="s">
        <v>186</v>
      </c>
      <c r="E226" s="228" t="s">
        <v>2891</v>
      </c>
      <c r="F226" s="229" t="s">
        <v>2714</v>
      </c>
      <c r="G226" s="230" t="s">
        <v>872</v>
      </c>
      <c r="H226" s="231">
        <v>1</v>
      </c>
      <c r="I226" s="232"/>
      <c r="J226" s="233">
        <f>ROUND(I226*H226,2)</f>
        <v>0</v>
      </c>
      <c r="K226" s="229" t="s">
        <v>1</v>
      </c>
      <c r="L226" s="45"/>
      <c r="M226" s="234" t="s">
        <v>1</v>
      </c>
      <c r="N226" s="235" t="s">
        <v>44</v>
      </c>
      <c r="O226" s="92"/>
      <c r="P226" s="236">
        <f>O226*H226</f>
        <v>0</v>
      </c>
      <c r="Q226" s="236">
        <v>0</v>
      </c>
      <c r="R226" s="236">
        <f>Q226*H226</f>
        <v>0</v>
      </c>
      <c r="S226" s="236">
        <v>0</v>
      </c>
      <c r="T226" s="237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8" t="s">
        <v>191</v>
      </c>
      <c r="AT226" s="238" t="s">
        <v>186</v>
      </c>
      <c r="AU226" s="238" t="s">
        <v>88</v>
      </c>
      <c r="AY226" s="18" t="s">
        <v>184</v>
      </c>
      <c r="BE226" s="239">
        <f>IF(N226="základní",J226,0)</f>
        <v>0</v>
      </c>
      <c r="BF226" s="239">
        <f>IF(N226="snížená",J226,0)</f>
        <v>0</v>
      </c>
      <c r="BG226" s="239">
        <f>IF(N226="zákl. přenesená",J226,0)</f>
        <v>0</v>
      </c>
      <c r="BH226" s="239">
        <f>IF(N226="sníž. přenesená",J226,0)</f>
        <v>0</v>
      </c>
      <c r="BI226" s="239">
        <f>IF(N226="nulová",J226,0)</f>
        <v>0</v>
      </c>
      <c r="BJ226" s="18" t="s">
        <v>86</v>
      </c>
      <c r="BK226" s="239">
        <f>ROUND(I226*H226,2)</f>
        <v>0</v>
      </c>
      <c r="BL226" s="18" t="s">
        <v>191</v>
      </c>
      <c r="BM226" s="238" t="s">
        <v>2892</v>
      </c>
    </row>
    <row r="227" s="2" customFormat="1">
      <c r="A227" s="39"/>
      <c r="B227" s="40"/>
      <c r="C227" s="41"/>
      <c r="D227" s="247" t="s">
        <v>1655</v>
      </c>
      <c r="E227" s="41"/>
      <c r="F227" s="309" t="s">
        <v>2890</v>
      </c>
      <c r="G227" s="41"/>
      <c r="H227" s="41"/>
      <c r="I227" s="242"/>
      <c r="J227" s="41"/>
      <c r="K227" s="41"/>
      <c r="L227" s="45"/>
      <c r="M227" s="243"/>
      <c r="N227" s="244"/>
      <c r="O227" s="92"/>
      <c r="P227" s="92"/>
      <c r="Q227" s="92"/>
      <c r="R227" s="92"/>
      <c r="S227" s="92"/>
      <c r="T227" s="93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1655</v>
      </c>
      <c r="AU227" s="18" t="s">
        <v>88</v>
      </c>
    </row>
    <row r="228" s="12" customFormat="1" ht="25.92" customHeight="1">
      <c r="A228" s="12"/>
      <c r="B228" s="211"/>
      <c r="C228" s="212"/>
      <c r="D228" s="213" t="s">
        <v>78</v>
      </c>
      <c r="E228" s="214" t="s">
        <v>1171</v>
      </c>
      <c r="F228" s="214" t="s">
        <v>2723</v>
      </c>
      <c r="G228" s="212"/>
      <c r="H228" s="212"/>
      <c r="I228" s="215"/>
      <c r="J228" s="216">
        <f>BK228</f>
        <v>0</v>
      </c>
      <c r="K228" s="212"/>
      <c r="L228" s="217"/>
      <c r="M228" s="218"/>
      <c r="N228" s="219"/>
      <c r="O228" s="219"/>
      <c r="P228" s="220">
        <v>0</v>
      </c>
      <c r="Q228" s="219"/>
      <c r="R228" s="220">
        <v>0</v>
      </c>
      <c r="S228" s="219"/>
      <c r="T228" s="221"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22" t="s">
        <v>86</v>
      </c>
      <c r="AT228" s="223" t="s">
        <v>78</v>
      </c>
      <c r="AU228" s="223" t="s">
        <v>79</v>
      </c>
      <c r="AY228" s="222" t="s">
        <v>184</v>
      </c>
      <c r="BK228" s="224">
        <v>0</v>
      </c>
    </row>
    <row r="229" s="12" customFormat="1" ht="25.92" customHeight="1">
      <c r="A229" s="12"/>
      <c r="B229" s="211"/>
      <c r="C229" s="212"/>
      <c r="D229" s="213" t="s">
        <v>78</v>
      </c>
      <c r="E229" s="214" t="s">
        <v>1186</v>
      </c>
      <c r="F229" s="214" t="s">
        <v>185</v>
      </c>
      <c r="G229" s="212"/>
      <c r="H229" s="212"/>
      <c r="I229" s="215"/>
      <c r="J229" s="216">
        <f>BK229</f>
        <v>0</v>
      </c>
      <c r="K229" s="212"/>
      <c r="L229" s="217"/>
      <c r="M229" s="218"/>
      <c r="N229" s="219"/>
      <c r="O229" s="219"/>
      <c r="P229" s="220">
        <f>P230+P232+P233+P235+P236+P238+P241+P242+P244+P247+P249+P251+P254+P255+P257+P259+P261+P262+P264+P266+P268</f>
        <v>0</v>
      </c>
      <c r="Q229" s="219"/>
      <c r="R229" s="220">
        <f>R230+R232+R233+R235+R236+R238+R241+R242+R244+R247+R249+R251+R254+R255+R257+R259+R261+R262+R264+R266+R268</f>
        <v>0</v>
      </c>
      <c r="S229" s="219"/>
      <c r="T229" s="221">
        <f>T230+T232+T233+T235+T236+T238+T241+T242+T244+T247+T249+T251+T254+T255+T257+T259+T261+T262+T264+T266+T268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22" t="s">
        <v>86</v>
      </c>
      <c r="AT229" s="223" t="s">
        <v>78</v>
      </c>
      <c r="AU229" s="223" t="s">
        <v>79</v>
      </c>
      <c r="AY229" s="222" t="s">
        <v>184</v>
      </c>
      <c r="BK229" s="224">
        <f>BK230+BK232+BK233+BK235+BK236+BK238+BK241+BK242+BK244+BK247+BK249+BK251+BK254+BK255+BK257+BK259+BK261+BK262+BK264+BK266+BK268</f>
        <v>0</v>
      </c>
    </row>
    <row r="230" s="12" customFormat="1" ht="22.8" customHeight="1">
      <c r="A230" s="12"/>
      <c r="B230" s="211"/>
      <c r="C230" s="212"/>
      <c r="D230" s="213" t="s">
        <v>78</v>
      </c>
      <c r="E230" s="225" t="s">
        <v>2724</v>
      </c>
      <c r="F230" s="225" t="s">
        <v>2725</v>
      </c>
      <c r="G230" s="212"/>
      <c r="H230" s="212"/>
      <c r="I230" s="215"/>
      <c r="J230" s="226">
        <f>BK230</f>
        <v>0</v>
      </c>
      <c r="K230" s="212"/>
      <c r="L230" s="217"/>
      <c r="M230" s="218"/>
      <c r="N230" s="219"/>
      <c r="O230" s="219"/>
      <c r="P230" s="220">
        <f>P231</f>
        <v>0</v>
      </c>
      <c r="Q230" s="219"/>
      <c r="R230" s="220">
        <f>R231</f>
        <v>0</v>
      </c>
      <c r="S230" s="219"/>
      <c r="T230" s="221">
        <f>T231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22" t="s">
        <v>86</v>
      </c>
      <c r="AT230" s="223" t="s">
        <v>78</v>
      </c>
      <c r="AU230" s="223" t="s">
        <v>86</v>
      </c>
      <c r="AY230" s="222" t="s">
        <v>184</v>
      </c>
      <c r="BK230" s="224">
        <f>BK231</f>
        <v>0</v>
      </c>
    </row>
    <row r="231" s="2" customFormat="1" ht="16.5" customHeight="1">
      <c r="A231" s="39"/>
      <c r="B231" s="40"/>
      <c r="C231" s="227" t="s">
        <v>306</v>
      </c>
      <c r="D231" s="227" t="s">
        <v>186</v>
      </c>
      <c r="E231" s="228" t="s">
        <v>2726</v>
      </c>
      <c r="F231" s="229" t="s">
        <v>2727</v>
      </c>
      <c r="G231" s="230" t="s">
        <v>2712</v>
      </c>
      <c r="H231" s="231">
        <v>0.33000000000000002</v>
      </c>
      <c r="I231" s="232"/>
      <c r="J231" s="233">
        <f>ROUND(I231*H231,2)</f>
        <v>0</v>
      </c>
      <c r="K231" s="229" t="s">
        <v>1</v>
      </c>
      <c r="L231" s="45"/>
      <c r="M231" s="234" t="s">
        <v>1</v>
      </c>
      <c r="N231" s="235" t="s">
        <v>44</v>
      </c>
      <c r="O231" s="92"/>
      <c r="P231" s="236">
        <f>O231*H231</f>
        <v>0</v>
      </c>
      <c r="Q231" s="236">
        <v>0</v>
      </c>
      <c r="R231" s="236">
        <f>Q231*H231</f>
        <v>0</v>
      </c>
      <c r="S231" s="236">
        <v>0</v>
      </c>
      <c r="T231" s="237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8" t="s">
        <v>191</v>
      </c>
      <c r="AT231" s="238" t="s">
        <v>186</v>
      </c>
      <c r="AU231" s="238" t="s">
        <v>88</v>
      </c>
      <c r="AY231" s="18" t="s">
        <v>184</v>
      </c>
      <c r="BE231" s="239">
        <f>IF(N231="základní",J231,0)</f>
        <v>0</v>
      </c>
      <c r="BF231" s="239">
        <f>IF(N231="snížená",J231,0)</f>
        <v>0</v>
      </c>
      <c r="BG231" s="239">
        <f>IF(N231="zákl. přenesená",J231,0)</f>
        <v>0</v>
      </c>
      <c r="BH231" s="239">
        <f>IF(N231="sníž. přenesená",J231,0)</f>
        <v>0</v>
      </c>
      <c r="BI231" s="239">
        <f>IF(N231="nulová",J231,0)</f>
        <v>0</v>
      </c>
      <c r="BJ231" s="18" t="s">
        <v>86</v>
      </c>
      <c r="BK231" s="239">
        <f>ROUND(I231*H231,2)</f>
        <v>0</v>
      </c>
      <c r="BL231" s="18" t="s">
        <v>191</v>
      </c>
      <c r="BM231" s="238" t="s">
        <v>407</v>
      </c>
    </row>
    <row r="232" s="12" customFormat="1" ht="22.8" customHeight="1">
      <c r="A232" s="12"/>
      <c r="B232" s="211"/>
      <c r="C232" s="212"/>
      <c r="D232" s="213" t="s">
        <v>78</v>
      </c>
      <c r="E232" s="225" t="s">
        <v>2893</v>
      </c>
      <c r="F232" s="225" t="s">
        <v>2894</v>
      </c>
      <c r="G232" s="212"/>
      <c r="H232" s="212"/>
      <c r="I232" s="215"/>
      <c r="J232" s="226">
        <f>BK232</f>
        <v>0</v>
      </c>
      <c r="K232" s="212"/>
      <c r="L232" s="217"/>
      <c r="M232" s="218"/>
      <c r="N232" s="219"/>
      <c r="O232" s="219"/>
      <c r="P232" s="220">
        <v>0</v>
      </c>
      <c r="Q232" s="219"/>
      <c r="R232" s="220">
        <v>0</v>
      </c>
      <c r="S232" s="219"/>
      <c r="T232" s="221"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22" t="s">
        <v>86</v>
      </c>
      <c r="AT232" s="223" t="s">
        <v>78</v>
      </c>
      <c r="AU232" s="223" t="s">
        <v>86</v>
      </c>
      <c r="AY232" s="222" t="s">
        <v>184</v>
      </c>
      <c r="BK232" s="224">
        <v>0</v>
      </c>
    </row>
    <row r="233" s="12" customFormat="1" ht="22.8" customHeight="1">
      <c r="A233" s="12"/>
      <c r="B233" s="211"/>
      <c r="C233" s="212"/>
      <c r="D233" s="213" t="s">
        <v>78</v>
      </c>
      <c r="E233" s="225" t="s">
        <v>2895</v>
      </c>
      <c r="F233" s="225" t="s">
        <v>2896</v>
      </c>
      <c r="G233" s="212"/>
      <c r="H233" s="212"/>
      <c r="I233" s="215"/>
      <c r="J233" s="226">
        <f>BK233</f>
        <v>0</v>
      </c>
      <c r="K233" s="212"/>
      <c r="L233" s="217"/>
      <c r="M233" s="218"/>
      <c r="N233" s="219"/>
      <c r="O233" s="219"/>
      <c r="P233" s="220">
        <f>P234</f>
        <v>0</v>
      </c>
      <c r="Q233" s="219"/>
      <c r="R233" s="220">
        <f>R234</f>
        <v>0</v>
      </c>
      <c r="S233" s="219"/>
      <c r="T233" s="221">
        <f>T234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22" t="s">
        <v>86</v>
      </c>
      <c r="AT233" s="223" t="s">
        <v>78</v>
      </c>
      <c r="AU233" s="223" t="s">
        <v>86</v>
      </c>
      <c r="AY233" s="222" t="s">
        <v>184</v>
      </c>
      <c r="BK233" s="224">
        <f>BK234</f>
        <v>0</v>
      </c>
    </row>
    <row r="234" s="2" customFormat="1" ht="16.5" customHeight="1">
      <c r="A234" s="39"/>
      <c r="B234" s="40"/>
      <c r="C234" s="227" t="s">
        <v>411</v>
      </c>
      <c r="D234" s="227" t="s">
        <v>186</v>
      </c>
      <c r="E234" s="228" t="s">
        <v>2897</v>
      </c>
      <c r="F234" s="229" t="s">
        <v>2898</v>
      </c>
      <c r="G234" s="230" t="s">
        <v>201</v>
      </c>
      <c r="H234" s="231">
        <v>30</v>
      </c>
      <c r="I234" s="232"/>
      <c r="J234" s="233">
        <f>ROUND(I234*H234,2)</f>
        <v>0</v>
      </c>
      <c r="K234" s="229" t="s">
        <v>1</v>
      </c>
      <c r="L234" s="45"/>
      <c r="M234" s="234" t="s">
        <v>1</v>
      </c>
      <c r="N234" s="235" t="s">
        <v>44</v>
      </c>
      <c r="O234" s="92"/>
      <c r="P234" s="236">
        <f>O234*H234</f>
        <v>0</v>
      </c>
      <c r="Q234" s="236">
        <v>0</v>
      </c>
      <c r="R234" s="236">
        <f>Q234*H234</f>
        <v>0</v>
      </c>
      <c r="S234" s="236">
        <v>0</v>
      </c>
      <c r="T234" s="237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8" t="s">
        <v>191</v>
      </c>
      <c r="AT234" s="238" t="s">
        <v>186</v>
      </c>
      <c r="AU234" s="238" t="s">
        <v>88</v>
      </c>
      <c r="AY234" s="18" t="s">
        <v>184</v>
      </c>
      <c r="BE234" s="239">
        <f>IF(N234="základní",J234,0)</f>
        <v>0</v>
      </c>
      <c r="BF234" s="239">
        <f>IF(N234="snížená",J234,0)</f>
        <v>0</v>
      </c>
      <c r="BG234" s="239">
        <f>IF(N234="zákl. přenesená",J234,0)</f>
        <v>0</v>
      </c>
      <c r="BH234" s="239">
        <f>IF(N234="sníž. přenesená",J234,0)</f>
        <v>0</v>
      </c>
      <c r="BI234" s="239">
        <f>IF(N234="nulová",J234,0)</f>
        <v>0</v>
      </c>
      <c r="BJ234" s="18" t="s">
        <v>86</v>
      </c>
      <c r="BK234" s="239">
        <f>ROUND(I234*H234,2)</f>
        <v>0</v>
      </c>
      <c r="BL234" s="18" t="s">
        <v>191</v>
      </c>
      <c r="BM234" s="238" t="s">
        <v>415</v>
      </c>
    </row>
    <row r="235" s="12" customFormat="1" ht="22.8" customHeight="1">
      <c r="A235" s="12"/>
      <c r="B235" s="211"/>
      <c r="C235" s="212"/>
      <c r="D235" s="213" t="s">
        <v>78</v>
      </c>
      <c r="E235" s="225" t="s">
        <v>2899</v>
      </c>
      <c r="F235" s="225" t="s">
        <v>2900</v>
      </c>
      <c r="G235" s="212"/>
      <c r="H235" s="212"/>
      <c r="I235" s="215"/>
      <c r="J235" s="226">
        <f>BK235</f>
        <v>0</v>
      </c>
      <c r="K235" s="212"/>
      <c r="L235" s="217"/>
      <c r="M235" s="218"/>
      <c r="N235" s="219"/>
      <c r="O235" s="219"/>
      <c r="P235" s="220">
        <v>0</v>
      </c>
      <c r="Q235" s="219"/>
      <c r="R235" s="220">
        <v>0</v>
      </c>
      <c r="S235" s="219"/>
      <c r="T235" s="221"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22" t="s">
        <v>86</v>
      </c>
      <c r="AT235" s="223" t="s">
        <v>78</v>
      </c>
      <c r="AU235" s="223" t="s">
        <v>86</v>
      </c>
      <c r="AY235" s="222" t="s">
        <v>184</v>
      </c>
      <c r="BK235" s="224">
        <v>0</v>
      </c>
    </row>
    <row r="236" s="12" customFormat="1" ht="22.8" customHeight="1">
      <c r="A236" s="12"/>
      <c r="B236" s="211"/>
      <c r="C236" s="212"/>
      <c r="D236" s="213" t="s">
        <v>78</v>
      </c>
      <c r="E236" s="225" t="s">
        <v>2901</v>
      </c>
      <c r="F236" s="225" t="s">
        <v>2902</v>
      </c>
      <c r="G236" s="212"/>
      <c r="H236" s="212"/>
      <c r="I236" s="215"/>
      <c r="J236" s="226">
        <f>BK236</f>
        <v>0</v>
      </c>
      <c r="K236" s="212"/>
      <c r="L236" s="217"/>
      <c r="M236" s="218"/>
      <c r="N236" s="219"/>
      <c r="O236" s="219"/>
      <c r="P236" s="220">
        <f>P237</f>
        <v>0</v>
      </c>
      <c r="Q236" s="219"/>
      <c r="R236" s="220">
        <f>R237</f>
        <v>0</v>
      </c>
      <c r="S236" s="219"/>
      <c r="T236" s="221">
        <f>T237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22" t="s">
        <v>86</v>
      </c>
      <c r="AT236" s="223" t="s">
        <v>78</v>
      </c>
      <c r="AU236" s="223" t="s">
        <v>86</v>
      </c>
      <c r="AY236" s="222" t="s">
        <v>184</v>
      </c>
      <c r="BK236" s="224">
        <f>BK237</f>
        <v>0</v>
      </c>
    </row>
    <row r="237" s="2" customFormat="1" ht="16.5" customHeight="1">
      <c r="A237" s="39"/>
      <c r="B237" s="40"/>
      <c r="C237" s="227" t="s">
        <v>314</v>
      </c>
      <c r="D237" s="227" t="s">
        <v>186</v>
      </c>
      <c r="E237" s="228" t="s">
        <v>2903</v>
      </c>
      <c r="F237" s="229" t="s">
        <v>2904</v>
      </c>
      <c r="G237" s="230" t="s">
        <v>1192</v>
      </c>
      <c r="H237" s="231">
        <v>2</v>
      </c>
      <c r="I237" s="232"/>
      <c r="J237" s="233">
        <f>ROUND(I237*H237,2)</f>
        <v>0</v>
      </c>
      <c r="K237" s="229" t="s">
        <v>1</v>
      </c>
      <c r="L237" s="45"/>
      <c r="M237" s="234" t="s">
        <v>1</v>
      </c>
      <c r="N237" s="235" t="s">
        <v>44</v>
      </c>
      <c r="O237" s="92"/>
      <c r="P237" s="236">
        <f>O237*H237</f>
        <v>0</v>
      </c>
      <c r="Q237" s="236">
        <v>0</v>
      </c>
      <c r="R237" s="236">
        <f>Q237*H237</f>
        <v>0</v>
      </c>
      <c r="S237" s="236">
        <v>0</v>
      </c>
      <c r="T237" s="237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8" t="s">
        <v>191</v>
      </c>
      <c r="AT237" s="238" t="s">
        <v>186</v>
      </c>
      <c r="AU237" s="238" t="s">
        <v>88</v>
      </c>
      <c r="AY237" s="18" t="s">
        <v>184</v>
      </c>
      <c r="BE237" s="239">
        <f>IF(N237="základní",J237,0)</f>
        <v>0</v>
      </c>
      <c r="BF237" s="239">
        <f>IF(N237="snížená",J237,0)</f>
        <v>0</v>
      </c>
      <c r="BG237" s="239">
        <f>IF(N237="zákl. přenesená",J237,0)</f>
        <v>0</v>
      </c>
      <c r="BH237" s="239">
        <f>IF(N237="sníž. přenesená",J237,0)</f>
        <v>0</v>
      </c>
      <c r="BI237" s="239">
        <f>IF(N237="nulová",J237,0)</f>
        <v>0</v>
      </c>
      <c r="BJ237" s="18" t="s">
        <v>86</v>
      </c>
      <c r="BK237" s="239">
        <f>ROUND(I237*H237,2)</f>
        <v>0</v>
      </c>
      <c r="BL237" s="18" t="s">
        <v>191</v>
      </c>
      <c r="BM237" s="238" t="s">
        <v>419</v>
      </c>
    </row>
    <row r="238" s="12" customFormat="1" ht="22.8" customHeight="1">
      <c r="A238" s="12"/>
      <c r="B238" s="211"/>
      <c r="C238" s="212"/>
      <c r="D238" s="213" t="s">
        <v>78</v>
      </c>
      <c r="E238" s="225" t="s">
        <v>2905</v>
      </c>
      <c r="F238" s="225" t="s">
        <v>2906</v>
      </c>
      <c r="G238" s="212"/>
      <c r="H238" s="212"/>
      <c r="I238" s="215"/>
      <c r="J238" s="226">
        <f>BK238</f>
        <v>0</v>
      </c>
      <c r="K238" s="212"/>
      <c r="L238" s="217"/>
      <c r="M238" s="218"/>
      <c r="N238" s="219"/>
      <c r="O238" s="219"/>
      <c r="P238" s="220">
        <f>SUM(P239:P240)</f>
        <v>0</v>
      </c>
      <c r="Q238" s="219"/>
      <c r="R238" s="220">
        <f>SUM(R239:R240)</f>
        <v>0</v>
      </c>
      <c r="S238" s="219"/>
      <c r="T238" s="221">
        <f>SUM(T239:T240)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22" t="s">
        <v>86</v>
      </c>
      <c r="AT238" s="223" t="s">
        <v>78</v>
      </c>
      <c r="AU238" s="223" t="s">
        <v>86</v>
      </c>
      <c r="AY238" s="222" t="s">
        <v>184</v>
      </c>
      <c r="BK238" s="224">
        <f>SUM(BK239:BK240)</f>
        <v>0</v>
      </c>
    </row>
    <row r="239" s="2" customFormat="1" ht="16.5" customHeight="1">
      <c r="A239" s="39"/>
      <c r="B239" s="40"/>
      <c r="C239" s="227" t="s">
        <v>427</v>
      </c>
      <c r="D239" s="227" t="s">
        <v>186</v>
      </c>
      <c r="E239" s="228" t="s">
        <v>2907</v>
      </c>
      <c r="F239" s="229" t="s">
        <v>2908</v>
      </c>
      <c r="G239" s="230" t="s">
        <v>201</v>
      </c>
      <c r="H239" s="231">
        <v>4</v>
      </c>
      <c r="I239" s="232"/>
      <c r="J239" s="233">
        <f>ROUND(I239*H239,2)</f>
        <v>0</v>
      </c>
      <c r="K239" s="229" t="s">
        <v>1</v>
      </c>
      <c r="L239" s="45"/>
      <c r="M239" s="234" t="s">
        <v>1</v>
      </c>
      <c r="N239" s="235" t="s">
        <v>44</v>
      </c>
      <c r="O239" s="92"/>
      <c r="P239" s="236">
        <f>O239*H239</f>
        <v>0</v>
      </c>
      <c r="Q239" s="236">
        <v>0</v>
      </c>
      <c r="R239" s="236">
        <f>Q239*H239</f>
        <v>0</v>
      </c>
      <c r="S239" s="236">
        <v>0</v>
      </c>
      <c r="T239" s="237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8" t="s">
        <v>191</v>
      </c>
      <c r="AT239" s="238" t="s">
        <v>186</v>
      </c>
      <c r="AU239" s="238" t="s">
        <v>88</v>
      </c>
      <c r="AY239" s="18" t="s">
        <v>184</v>
      </c>
      <c r="BE239" s="239">
        <f>IF(N239="základní",J239,0)</f>
        <v>0</v>
      </c>
      <c r="BF239" s="239">
        <f>IF(N239="snížená",J239,0)</f>
        <v>0</v>
      </c>
      <c r="BG239" s="239">
        <f>IF(N239="zákl. přenesená",J239,0)</f>
        <v>0</v>
      </c>
      <c r="BH239" s="239">
        <f>IF(N239="sníž. přenesená",J239,0)</f>
        <v>0</v>
      </c>
      <c r="BI239" s="239">
        <f>IF(N239="nulová",J239,0)</f>
        <v>0</v>
      </c>
      <c r="BJ239" s="18" t="s">
        <v>86</v>
      </c>
      <c r="BK239" s="239">
        <f>ROUND(I239*H239,2)</f>
        <v>0</v>
      </c>
      <c r="BL239" s="18" t="s">
        <v>191</v>
      </c>
      <c r="BM239" s="238" t="s">
        <v>430</v>
      </c>
    </row>
    <row r="240" s="2" customFormat="1" ht="16.5" customHeight="1">
      <c r="A240" s="39"/>
      <c r="B240" s="40"/>
      <c r="C240" s="227" t="s">
        <v>318</v>
      </c>
      <c r="D240" s="227" t="s">
        <v>186</v>
      </c>
      <c r="E240" s="228" t="s">
        <v>2909</v>
      </c>
      <c r="F240" s="229" t="s">
        <v>2910</v>
      </c>
      <c r="G240" s="230" t="s">
        <v>1192</v>
      </c>
      <c r="H240" s="231">
        <v>13</v>
      </c>
      <c r="I240" s="232"/>
      <c r="J240" s="233">
        <f>ROUND(I240*H240,2)</f>
        <v>0</v>
      </c>
      <c r="K240" s="229" t="s">
        <v>1</v>
      </c>
      <c r="L240" s="45"/>
      <c r="M240" s="234" t="s">
        <v>1</v>
      </c>
      <c r="N240" s="235" t="s">
        <v>44</v>
      </c>
      <c r="O240" s="92"/>
      <c r="P240" s="236">
        <f>O240*H240</f>
        <v>0</v>
      </c>
      <c r="Q240" s="236">
        <v>0</v>
      </c>
      <c r="R240" s="236">
        <f>Q240*H240</f>
        <v>0</v>
      </c>
      <c r="S240" s="236">
        <v>0</v>
      </c>
      <c r="T240" s="237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8" t="s">
        <v>191</v>
      </c>
      <c r="AT240" s="238" t="s">
        <v>186</v>
      </c>
      <c r="AU240" s="238" t="s">
        <v>88</v>
      </c>
      <c r="AY240" s="18" t="s">
        <v>184</v>
      </c>
      <c r="BE240" s="239">
        <f>IF(N240="základní",J240,0)</f>
        <v>0</v>
      </c>
      <c r="BF240" s="239">
        <f>IF(N240="snížená",J240,0)</f>
        <v>0</v>
      </c>
      <c r="BG240" s="239">
        <f>IF(N240="zákl. přenesená",J240,0)</f>
        <v>0</v>
      </c>
      <c r="BH240" s="239">
        <f>IF(N240="sníž. přenesená",J240,0)</f>
        <v>0</v>
      </c>
      <c r="BI240" s="239">
        <f>IF(N240="nulová",J240,0)</f>
        <v>0</v>
      </c>
      <c r="BJ240" s="18" t="s">
        <v>86</v>
      </c>
      <c r="BK240" s="239">
        <f>ROUND(I240*H240,2)</f>
        <v>0</v>
      </c>
      <c r="BL240" s="18" t="s">
        <v>191</v>
      </c>
      <c r="BM240" s="238" t="s">
        <v>436</v>
      </c>
    </row>
    <row r="241" s="12" customFormat="1" ht="22.8" customHeight="1">
      <c r="A241" s="12"/>
      <c r="B241" s="211"/>
      <c r="C241" s="212"/>
      <c r="D241" s="213" t="s">
        <v>78</v>
      </c>
      <c r="E241" s="225" t="s">
        <v>2760</v>
      </c>
      <c r="F241" s="225" t="s">
        <v>2761</v>
      </c>
      <c r="G241" s="212"/>
      <c r="H241" s="212"/>
      <c r="I241" s="215"/>
      <c r="J241" s="226">
        <f>BK241</f>
        <v>0</v>
      </c>
      <c r="K241" s="212"/>
      <c r="L241" s="217"/>
      <c r="M241" s="218"/>
      <c r="N241" s="219"/>
      <c r="O241" s="219"/>
      <c r="P241" s="220">
        <v>0</v>
      </c>
      <c r="Q241" s="219"/>
      <c r="R241" s="220">
        <v>0</v>
      </c>
      <c r="S241" s="219"/>
      <c r="T241" s="221"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22" t="s">
        <v>86</v>
      </c>
      <c r="AT241" s="223" t="s">
        <v>78</v>
      </c>
      <c r="AU241" s="223" t="s">
        <v>86</v>
      </c>
      <c r="AY241" s="222" t="s">
        <v>184</v>
      </c>
      <c r="BK241" s="224">
        <v>0</v>
      </c>
    </row>
    <row r="242" s="12" customFormat="1" ht="22.8" customHeight="1">
      <c r="A242" s="12"/>
      <c r="B242" s="211"/>
      <c r="C242" s="212"/>
      <c r="D242" s="213" t="s">
        <v>78</v>
      </c>
      <c r="E242" s="225" t="s">
        <v>2762</v>
      </c>
      <c r="F242" s="225" t="s">
        <v>2763</v>
      </c>
      <c r="G242" s="212"/>
      <c r="H242" s="212"/>
      <c r="I242" s="215"/>
      <c r="J242" s="226">
        <f>BK242</f>
        <v>0</v>
      </c>
      <c r="K242" s="212"/>
      <c r="L242" s="217"/>
      <c r="M242" s="218"/>
      <c r="N242" s="219"/>
      <c r="O242" s="219"/>
      <c r="P242" s="220">
        <f>P243</f>
        <v>0</v>
      </c>
      <c r="Q242" s="219"/>
      <c r="R242" s="220">
        <f>R243</f>
        <v>0</v>
      </c>
      <c r="S242" s="219"/>
      <c r="T242" s="221">
        <f>T243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22" t="s">
        <v>86</v>
      </c>
      <c r="AT242" s="223" t="s">
        <v>78</v>
      </c>
      <c r="AU242" s="223" t="s">
        <v>86</v>
      </c>
      <c r="AY242" s="222" t="s">
        <v>184</v>
      </c>
      <c r="BK242" s="224">
        <f>BK243</f>
        <v>0</v>
      </c>
    </row>
    <row r="243" s="2" customFormat="1" ht="16.5" customHeight="1">
      <c r="A243" s="39"/>
      <c r="B243" s="40"/>
      <c r="C243" s="227" t="s">
        <v>438</v>
      </c>
      <c r="D243" s="227" t="s">
        <v>186</v>
      </c>
      <c r="E243" s="228" t="s">
        <v>2911</v>
      </c>
      <c r="F243" s="229" t="s">
        <v>2912</v>
      </c>
      <c r="G243" s="230" t="s">
        <v>201</v>
      </c>
      <c r="H243" s="231">
        <v>30</v>
      </c>
      <c r="I243" s="232"/>
      <c r="J243" s="233">
        <f>ROUND(I243*H243,2)</f>
        <v>0</v>
      </c>
      <c r="K243" s="229" t="s">
        <v>1</v>
      </c>
      <c r="L243" s="45"/>
      <c r="M243" s="234" t="s">
        <v>1</v>
      </c>
      <c r="N243" s="235" t="s">
        <v>44</v>
      </c>
      <c r="O243" s="92"/>
      <c r="P243" s="236">
        <f>O243*H243</f>
        <v>0</v>
      </c>
      <c r="Q243" s="236">
        <v>0</v>
      </c>
      <c r="R243" s="236">
        <f>Q243*H243</f>
        <v>0</v>
      </c>
      <c r="S243" s="236">
        <v>0</v>
      </c>
      <c r="T243" s="237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8" t="s">
        <v>191</v>
      </c>
      <c r="AT243" s="238" t="s">
        <v>186</v>
      </c>
      <c r="AU243" s="238" t="s">
        <v>88</v>
      </c>
      <c r="AY243" s="18" t="s">
        <v>184</v>
      </c>
      <c r="BE243" s="239">
        <f>IF(N243="základní",J243,0)</f>
        <v>0</v>
      </c>
      <c r="BF243" s="239">
        <f>IF(N243="snížená",J243,0)</f>
        <v>0</v>
      </c>
      <c r="BG243" s="239">
        <f>IF(N243="zákl. přenesená",J243,0)</f>
        <v>0</v>
      </c>
      <c r="BH243" s="239">
        <f>IF(N243="sníž. přenesená",J243,0)</f>
        <v>0</v>
      </c>
      <c r="BI243" s="239">
        <f>IF(N243="nulová",J243,0)</f>
        <v>0</v>
      </c>
      <c r="BJ243" s="18" t="s">
        <v>86</v>
      </c>
      <c r="BK243" s="239">
        <f>ROUND(I243*H243,2)</f>
        <v>0</v>
      </c>
      <c r="BL243" s="18" t="s">
        <v>191</v>
      </c>
      <c r="BM243" s="238" t="s">
        <v>441</v>
      </c>
    </row>
    <row r="244" s="12" customFormat="1" ht="22.8" customHeight="1">
      <c r="A244" s="12"/>
      <c r="B244" s="211"/>
      <c r="C244" s="212"/>
      <c r="D244" s="213" t="s">
        <v>78</v>
      </c>
      <c r="E244" s="225" t="s">
        <v>2732</v>
      </c>
      <c r="F244" s="225" t="s">
        <v>2733</v>
      </c>
      <c r="G244" s="212"/>
      <c r="H244" s="212"/>
      <c r="I244" s="215"/>
      <c r="J244" s="226">
        <f>BK244</f>
        <v>0</v>
      </c>
      <c r="K244" s="212"/>
      <c r="L244" s="217"/>
      <c r="M244" s="218"/>
      <c r="N244" s="219"/>
      <c r="O244" s="219"/>
      <c r="P244" s="220">
        <f>SUM(P245:P246)</f>
        <v>0</v>
      </c>
      <c r="Q244" s="219"/>
      <c r="R244" s="220">
        <f>SUM(R245:R246)</f>
        <v>0</v>
      </c>
      <c r="S244" s="219"/>
      <c r="T244" s="221">
        <f>SUM(T245:T246)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22" t="s">
        <v>86</v>
      </c>
      <c r="AT244" s="223" t="s">
        <v>78</v>
      </c>
      <c r="AU244" s="223" t="s">
        <v>86</v>
      </c>
      <c r="AY244" s="222" t="s">
        <v>184</v>
      </c>
      <c r="BK244" s="224">
        <f>SUM(BK245:BK246)</f>
        <v>0</v>
      </c>
    </row>
    <row r="245" s="2" customFormat="1" ht="16.5" customHeight="1">
      <c r="A245" s="39"/>
      <c r="B245" s="40"/>
      <c r="C245" s="227" t="s">
        <v>322</v>
      </c>
      <c r="D245" s="227" t="s">
        <v>186</v>
      </c>
      <c r="E245" s="228" t="s">
        <v>2734</v>
      </c>
      <c r="F245" s="229" t="s">
        <v>2735</v>
      </c>
      <c r="G245" s="230" t="s">
        <v>342</v>
      </c>
      <c r="H245" s="231">
        <v>279</v>
      </c>
      <c r="I245" s="232"/>
      <c r="J245" s="233">
        <f>ROUND(I245*H245,2)</f>
        <v>0</v>
      </c>
      <c r="K245" s="229" t="s">
        <v>1</v>
      </c>
      <c r="L245" s="45"/>
      <c r="M245" s="234" t="s">
        <v>1</v>
      </c>
      <c r="N245" s="235" t="s">
        <v>44</v>
      </c>
      <c r="O245" s="92"/>
      <c r="P245" s="236">
        <f>O245*H245</f>
        <v>0</v>
      </c>
      <c r="Q245" s="236">
        <v>0</v>
      </c>
      <c r="R245" s="236">
        <f>Q245*H245</f>
        <v>0</v>
      </c>
      <c r="S245" s="236">
        <v>0</v>
      </c>
      <c r="T245" s="237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8" t="s">
        <v>191</v>
      </c>
      <c r="AT245" s="238" t="s">
        <v>186</v>
      </c>
      <c r="AU245" s="238" t="s">
        <v>88</v>
      </c>
      <c r="AY245" s="18" t="s">
        <v>184</v>
      </c>
      <c r="BE245" s="239">
        <f>IF(N245="základní",J245,0)</f>
        <v>0</v>
      </c>
      <c r="BF245" s="239">
        <f>IF(N245="snížená",J245,0)</f>
        <v>0</v>
      </c>
      <c r="BG245" s="239">
        <f>IF(N245="zákl. přenesená",J245,0)</f>
        <v>0</v>
      </c>
      <c r="BH245" s="239">
        <f>IF(N245="sníž. přenesená",J245,0)</f>
        <v>0</v>
      </c>
      <c r="BI245" s="239">
        <f>IF(N245="nulová",J245,0)</f>
        <v>0</v>
      </c>
      <c r="BJ245" s="18" t="s">
        <v>86</v>
      </c>
      <c r="BK245" s="239">
        <f>ROUND(I245*H245,2)</f>
        <v>0</v>
      </c>
      <c r="BL245" s="18" t="s">
        <v>191</v>
      </c>
      <c r="BM245" s="238" t="s">
        <v>446</v>
      </c>
    </row>
    <row r="246" s="2" customFormat="1" ht="16.5" customHeight="1">
      <c r="A246" s="39"/>
      <c r="B246" s="40"/>
      <c r="C246" s="227" t="s">
        <v>448</v>
      </c>
      <c r="D246" s="227" t="s">
        <v>186</v>
      </c>
      <c r="E246" s="228" t="s">
        <v>2913</v>
      </c>
      <c r="F246" s="229" t="s">
        <v>2914</v>
      </c>
      <c r="G246" s="230" t="s">
        <v>342</v>
      </c>
      <c r="H246" s="231">
        <v>40</v>
      </c>
      <c r="I246" s="232"/>
      <c r="J246" s="233">
        <f>ROUND(I246*H246,2)</f>
        <v>0</v>
      </c>
      <c r="K246" s="229" t="s">
        <v>1</v>
      </c>
      <c r="L246" s="45"/>
      <c r="M246" s="234" t="s">
        <v>1</v>
      </c>
      <c r="N246" s="235" t="s">
        <v>44</v>
      </c>
      <c r="O246" s="92"/>
      <c r="P246" s="236">
        <f>O246*H246</f>
        <v>0</v>
      </c>
      <c r="Q246" s="236">
        <v>0</v>
      </c>
      <c r="R246" s="236">
        <f>Q246*H246</f>
        <v>0</v>
      </c>
      <c r="S246" s="236">
        <v>0</v>
      </c>
      <c r="T246" s="237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38" t="s">
        <v>191</v>
      </c>
      <c r="AT246" s="238" t="s">
        <v>186</v>
      </c>
      <c r="AU246" s="238" t="s">
        <v>88</v>
      </c>
      <c r="AY246" s="18" t="s">
        <v>184</v>
      </c>
      <c r="BE246" s="239">
        <f>IF(N246="základní",J246,0)</f>
        <v>0</v>
      </c>
      <c r="BF246" s="239">
        <f>IF(N246="snížená",J246,0)</f>
        <v>0</v>
      </c>
      <c r="BG246" s="239">
        <f>IF(N246="zákl. přenesená",J246,0)</f>
        <v>0</v>
      </c>
      <c r="BH246" s="239">
        <f>IF(N246="sníž. přenesená",J246,0)</f>
        <v>0</v>
      </c>
      <c r="BI246" s="239">
        <f>IF(N246="nulová",J246,0)</f>
        <v>0</v>
      </c>
      <c r="BJ246" s="18" t="s">
        <v>86</v>
      </c>
      <c r="BK246" s="239">
        <f>ROUND(I246*H246,2)</f>
        <v>0</v>
      </c>
      <c r="BL246" s="18" t="s">
        <v>191</v>
      </c>
      <c r="BM246" s="238" t="s">
        <v>451</v>
      </c>
    </row>
    <row r="247" s="12" customFormat="1" ht="22.8" customHeight="1">
      <c r="A247" s="12"/>
      <c r="B247" s="211"/>
      <c r="C247" s="212"/>
      <c r="D247" s="213" t="s">
        <v>78</v>
      </c>
      <c r="E247" s="225" t="s">
        <v>2736</v>
      </c>
      <c r="F247" s="225" t="s">
        <v>2737</v>
      </c>
      <c r="G247" s="212"/>
      <c r="H247" s="212"/>
      <c r="I247" s="215"/>
      <c r="J247" s="226">
        <f>BK247</f>
        <v>0</v>
      </c>
      <c r="K247" s="212"/>
      <c r="L247" s="217"/>
      <c r="M247" s="218"/>
      <c r="N247" s="219"/>
      <c r="O247" s="219"/>
      <c r="P247" s="220">
        <f>P248</f>
        <v>0</v>
      </c>
      <c r="Q247" s="219"/>
      <c r="R247" s="220">
        <f>R248</f>
        <v>0</v>
      </c>
      <c r="S247" s="219"/>
      <c r="T247" s="221">
        <f>T248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22" t="s">
        <v>86</v>
      </c>
      <c r="AT247" s="223" t="s">
        <v>78</v>
      </c>
      <c r="AU247" s="223" t="s">
        <v>86</v>
      </c>
      <c r="AY247" s="222" t="s">
        <v>184</v>
      </c>
      <c r="BK247" s="224">
        <f>BK248</f>
        <v>0</v>
      </c>
    </row>
    <row r="248" s="2" customFormat="1" ht="16.5" customHeight="1">
      <c r="A248" s="39"/>
      <c r="B248" s="40"/>
      <c r="C248" s="227" t="s">
        <v>328</v>
      </c>
      <c r="D248" s="227" t="s">
        <v>186</v>
      </c>
      <c r="E248" s="228" t="s">
        <v>2915</v>
      </c>
      <c r="F248" s="229" t="s">
        <v>2916</v>
      </c>
      <c r="G248" s="230" t="s">
        <v>342</v>
      </c>
      <c r="H248" s="231">
        <v>319</v>
      </c>
      <c r="I248" s="232"/>
      <c r="J248" s="233">
        <f>ROUND(I248*H248,2)</f>
        <v>0</v>
      </c>
      <c r="K248" s="229" t="s">
        <v>1</v>
      </c>
      <c r="L248" s="45"/>
      <c r="M248" s="234" t="s">
        <v>1</v>
      </c>
      <c r="N248" s="235" t="s">
        <v>44</v>
      </c>
      <c r="O248" s="92"/>
      <c r="P248" s="236">
        <f>O248*H248</f>
        <v>0</v>
      </c>
      <c r="Q248" s="236">
        <v>0</v>
      </c>
      <c r="R248" s="236">
        <f>Q248*H248</f>
        <v>0</v>
      </c>
      <c r="S248" s="236">
        <v>0</v>
      </c>
      <c r="T248" s="237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8" t="s">
        <v>191</v>
      </c>
      <c r="AT248" s="238" t="s">
        <v>186</v>
      </c>
      <c r="AU248" s="238" t="s">
        <v>88</v>
      </c>
      <c r="AY248" s="18" t="s">
        <v>184</v>
      </c>
      <c r="BE248" s="239">
        <f>IF(N248="základní",J248,0)</f>
        <v>0</v>
      </c>
      <c r="BF248" s="239">
        <f>IF(N248="snížená",J248,0)</f>
        <v>0</v>
      </c>
      <c r="BG248" s="239">
        <f>IF(N248="zákl. přenesená",J248,0)</f>
        <v>0</v>
      </c>
      <c r="BH248" s="239">
        <f>IF(N248="sníž. přenesená",J248,0)</f>
        <v>0</v>
      </c>
      <c r="BI248" s="239">
        <f>IF(N248="nulová",J248,0)</f>
        <v>0</v>
      </c>
      <c r="BJ248" s="18" t="s">
        <v>86</v>
      </c>
      <c r="BK248" s="239">
        <f>ROUND(I248*H248,2)</f>
        <v>0</v>
      </c>
      <c r="BL248" s="18" t="s">
        <v>191</v>
      </c>
      <c r="BM248" s="238" t="s">
        <v>456</v>
      </c>
    </row>
    <row r="249" s="12" customFormat="1" ht="22.8" customHeight="1">
      <c r="A249" s="12"/>
      <c r="B249" s="211"/>
      <c r="C249" s="212"/>
      <c r="D249" s="213" t="s">
        <v>78</v>
      </c>
      <c r="E249" s="225" t="s">
        <v>2740</v>
      </c>
      <c r="F249" s="225" t="s">
        <v>2741</v>
      </c>
      <c r="G249" s="212"/>
      <c r="H249" s="212"/>
      <c r="I249" s="215"/>
      <c r="J249" s="226">
        <f>BK249</f>
        <v>0</v>
      </c>
      <c r="K249" s="212"/>
      <c r="L249" s="217"/>
      <c r="M249" s="218"/>
      <c r="N249" s="219"/>
      <c r="O249" s="219"/>
      <c r="P249" s="220">
        <f>P250</f>
        <v>0</v>
      </c>
      <c r="Q249" s="219"/>
      <c r="R249" s="220">
        <f>R250</f>
        <v>0</v>
      </c>
      <c r="S249" s="219"/>
      <c r="T249" s="221">
        <f>T250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22" t="s">
        <v>86</v>
      </c>
      <c r="AT249" s="223" t="s">
        <v>78</v>
      </c>
      <c r="AU249" s="223" t="s">
        <v>86</v>
      </c>
      <c r="AY249" s="222" t="s">
        <v>184</v>
      </c>
      <c r="BK249" s="224">
        <f>BK250</f>
        <v>0</v>
      </c>
    </row>
    <row r="250" s="2" customFormat="1" ht="16.5" customHeight="1">
      <c r="A250" s="39"/>
      <c r="B250" s="40"/>
      <c r="C250" s="227" t="s">
        <v>458</v>
      </c>
      <c r="D250" s="227" t="s">
        <v>186</v>
      </c>
      <c r="E250" s="228" t="s">
        <v>2742</v>
      </c>
      <c r="F250" s="229" t="s">
        <v>2743</v>
      </c>
      <c r="G250" s="230" t="s">
        <v>342</v>
      </c>
      <c r="H250" s="231">
        <v>319</v>
      </c>
      <c r="I250" s="232"/>
      <c r="J250" s="233">
        <f>ROUND(I250*H250,2)</f>
        <v>0</v>
      </c>
      <c r="K250" s="229" t="s">
        <v>1</v>
      </c>
      <c r="L250" s="45"/>
      <c r="M250" s="234" t="s">
        <v>1</v>
      </c>
      <c r="N250" s="235" t="s">
        <v>44</v>
      </c>
      <c r="O250" s="92"/>
      <c r="P250" s="236">
        <f>O250*H250</f>
        <v>0</v>
      </c>
      <c r="Q250" s="236">
        <v>0</v>
      </c>
      <c r="R250" s="236">
        <f>Q250*H250</f>
        <v>0</v>
      </c>
      <c r="S250" s="236">
        <v>0</v>
      </c>
      <c r="T250" s="237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38" t="s">
        <v>191</v>
      </c>
      <c r="AT250" s="238" t="s">
        <v>186</v>
      </c>
      <c r="AU250" s="238" t="s">
        <v>88</v>
      </c>
      <c r="AY250" s="18" t="s">
        <v>184</v>
      </c>
      <c r="BE250" s="239">
        <f>IF(N250="základní",J250,0)</f>
        <v>0</v>
      </c>
      <c r="BF250" s="239">
        <f>IF(N250="snížená",J250,0)</f>
        <v>0</v>
      </c>
      <c r="BG250" s="239">
        <f>IF(N250="zákl. přenesená",J250,0)</f>
        <v>0</v>
      </c>
      <c r="BH250" s="239">
        <f>IF(N250="sníž. přenesená",J250,0)</f>
        <v>0</v>
      </c>
      <c r="BI250" s="239">
        <f>IF(N250="nulová",J250,0)</f>
        <v>0</v>
      </c>
      <c r="BJ250" s="18" t="s">
        <v>86</v>
      </c>
      <c r="BK250" s="239">
        <f>ROUND(I250*H250,2)</f>
        <v>0</v>
      </c>
      <c r="BL250" s="18" t="s">
        <v>191</v>
      </c>
      <c r="BM250" s="238" t="s">
        <v>461</v>
      </c>
    </row>
    <row r="251" s="12" customFormat="1" ht="22.8" customHeight="1">
      <c r="A251" s="12"/>
      <c r="B251" s="211"/>
      <c r="C251" s="212"/>
      <c r="D251" s="213" t="s">
        <v>78</v>
      </c>
      <c r="E251" s="225" t="s">
        <v>2744</v>
      </c>
      <c r="F251" s="225" t="s">
        <v>2745</v>
      </c>
      <c r="G251" s="212"/>
      <c r="H251" s="212"/>
      <c r="I251" s="215"/>
      <c r="J251" s="226">
        <f>BK251</f>
        <v>0</v>
      </c>
      <c r="K251" s="212"/>
      <c r="L251" s="217"/>
      <c r="M251" s="218"/>
      <c r="N251" s="219"/>
      <c r="O251" s="219"/>
      <c r="P251" s="220">
        <f>SUM(P252:P253)</f>
        <v>0</v>
      </c>
      <c r="Q251" s="219"/>
      <c r="R251" s="220">
        <f>SUM(R252:R253)</f>
        <v>0</v>
      </c>
      <c r="S251" s="219"/>
      <c r="T251" s="221">
        <f>SUM(T252:T253)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22" t="s">
        <v>86</v>
      </c>
      <c r="AT251" s="223" t="s">
        <v>78</v>
      </c>
      <c r="AU251" s="223" t="s">
        <v>86</v>
      </c>
      <c r="AY251" s="222" t="s">
        <v>184</v>
      </c>
      <c r="BK251" s="224">
        <f>SUM(BK252:BK253)</f>
        <v>0</v>
      </c>
    </row>
    <row r="252" s="2" customFormat="1" ht="16.5" customHeight="1">
      <c r="A252" s="39"/>
      <c r="B252" s="40"/>
      <c r="C252" s="227" t="s">
        <v>333</v>
      </c>
      <c r="D252" s="227" t="s">
        <v>186</v>
      </c>
      <c r="E252" s="228" t="s">
        <v>2746</v>
      </c>
      <c r="F252" s="229" t="s">
        <v>2735</v>
      </c>
      <c r="G252" s="230" t="s">
        <v>342</v>
      </c>
      <c r="H252" s="231">
        <v>279</v>
      </c>
      <c r="I252" s="232"/>
      <c r="J252" s="233">
        <f>ROUND(I252*H252,2)</f>
        <v>0</v>
      </c>
      <c r="K252" s="229" t="s">
        <v>1</v>
      </c>
      <c r="L252" s="45"/>
      <c r="M252" s="234" t="s">
        <v>1</v>
      </c>
      <c r="N252" s="235" t="s">
        <v>44</v>
      </c>
      <c r="O252" s="92"/>
      <c r="P252" s="236">
        <f>O252*H252</f>
        <v>0</v>
      </c>
      <c r="Q252" s="236">
        <v>0</v>
      </c>
      <c r="R252" s="236">
        <f>Q252*H252</f>
        <v>0</v>
      </c>
      <c r="S252" s="236">
        <v>0</v>
      </c>
      <c r="T252" s="237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8" t="s">
        <v>191</v>
      </c>
      <c r="AT252" s="238" t="s">
        <v>186</v>
      </c>
      <c r="AU252" s="238" t="s">
        <v>88</v>
      </c>
      <c r="AY252" s="18" t="s">
        <v>184</v>
      </c>
      <c r="BE252" s="239">
        <f>IF(N252="základní",J252,0)</f>
        <v>0</v>
      </c>
      <c r="BF252" s="239">
        <f>IF(N252="snížená",J252,0)</f>
        <v>0</v>
      </c>
      <c r="BG252" s="239">
        <f>IF(N252="zákl. přenesená",J252,0)</f>
        <v>0</v>
      </c>
      <c r="BH252" s="239">
        <f>IF(N252="sníž. přenesená",J252,0)</f>
        <v>0</v>
      </c>
      <c r="BI252" s="239">
        <f>IF(N252="nulová",J252,0)</f>
        <v>0</v>
      </c>
      <c r="BJ252" s="18" t="s">
        <v>86</v>
      </c>
      <c r="BK252" s="239">
        <f>ROUND(I252*H252,2)</f>
        <v>0</v>
      </c>
      <c r="BL252" s="18" t="s">
        <v>191</v>
      </c>
      <c r="BM252" s="238" t="s">
        <v>467</v>
      </c>
    </row>
    <row r="253" s="2" customFormat="1" ht="16.5" customHeight="1">
      <c r="A253" s="39"/>
      <c r="B253" s="40"/>
      <c r="C253" s="227" t="s">
        <v>469</v>
      </c>
      <c r="D253" s="227" t="s">
        <v>186</v>
      </c>
      <c r="E253" s="228" t="s">
        <v>2917</v>
      </c>
      <c r="F253" s="229" t="s">
        <v>2918</v>
      </c>
      <c r="G253" s="230" t="s">
        <v>342</v>
      </c>
      <c r="H253" s="231">
        <v>40</v>
      </c>
      <c r="I253" s="232"/>
      <c r="J253" s="233">
        <f>ROUND(I253*H253,2)</f>
        <v>0</v>
      </c>
      <c r="K253" s="229" t="s">
        <v>1</v>
      </c>
      <c r="L253" s="45"/>
      <c r="M253" s="234" t="s">
        <v>1</v>
      </c>
      <c r="N253" s="235" t="s">
        <v>44</v>
      </c>
      <c r="O253" s="92"/>
      <c r="P253" s="236">
        <f>O253*H253</f>
        <v>0</v>
      </c>
      <c r="Q253" s="236">
        <v>0</v>
      </c>
      <c r="R253" s="236">
        <f>Q253*H253</f>
        <v>0</v>
      </c>
      <c r="S253" s="236">
        <v>0</v>
      </c>
      <c r="T253" s="237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8" t="s">
        <v>191</v>
      </c>
      <c r="AT253" s="238" t="s">
        <v>186</v>
      </c>
      <c r="AU253" s="238" t="s">
        <v>88</v>
      </c>
      <c r="AY253" s="18" t="s">
        <v>184</v>
      </c>
      <c r="BE253" s="239">
        <f>IF(N253="základní",J253,0)</f>
        <v>0</v>
      </c>
      <c r="BF253" s="239">
        <f>IF(N253="snížená",J253,0)</f>
        <v>0</v>
      </c>
      <c r="BG253" s="239">
        <f>IF(N253="zákl. přenesená",J253,0)</f>
        <v>0</v>
      </c>
      <c r="BH253" s="239">
        <f>IF(N253="sníž. přenesená",J253,0)</f>
        <v>0</v>
      </c>
      <c r="BI253" s="239">
        <f>IF(N253="nulová",J253,0)</f>
        <v>0</v>
      </c>
      <c r="BJ253" s="18" t="s">
        <v>86</v>
      </c>
      <c r="BK253" s="239">
        <f>ROUND(I253*H253,2)</f>
        <v>0</v>
      </c>
      <c r="BL253" s="18" t="s">
        <v>191</v>
      </c>
      <c r="BM253" s="238" t="s">
        <v>472</v>
      </c>
    </row>
    <row r="254" s="12" customFormat="1" ht="22.8" customHeight="1">
      <c r="A254" s="12"/>
      <c r="B254" s="211"/>
      <c r="C254" s="212"/>
      <c r="D254" s="213" t="s">
        <v>78</v>
      </c>
      <c r="E254" s="225" t="s">
        <v>2747</v>
      </c>
      <c r="F254" s="225" t="s">
        <v>2748</v>
      </c>
      <c r="G254" s="212"/>
      <c r="H254" s="212"/>
      <c r="I254" s="215"/>
      <c r="J254" s="226">
        <f>BK254</f>
        <v>0</v>
      </c>
      <c r="K254" s="212"/>
      <c r="L254" s="217"/>
      <c r="M254" s="218"/>
      <c r="N254" s="219"/>
      <c r="O254" s="219"/>
      <c r="P254" s="220">
        <v>0</v>
      </c>
      <c r="Q254" s="219"/>
      <c r="R254" s="220">
        <v>0</v>
      </c>
      <c r="S254" s="219"/>
      <c r="T254" s="221"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22" t="s">
        <v>86</v>
      </c>
      <c r="AT254" s="223" t="s">
        <v>78</v>
      </c>
      <c r="AU254" s="223" t="s">
        <v>86</v>
      </c>
      <c r="AY254" s="222" t="s">
        <v>184</v>
      </c>
      <c r="BK254" s="224">
        <v>0</v>
      </c>
    </row>
    <row r="255" s="12" customFormat="1" ht="22.8" customHeight="1">
      <c r="A255" s="12"/>
      <c r="B255" s="211"/>
      <c r="C255" s="212"/>
      <c r="D255" s="213" t="s">
        <v>78</v>
      </c>
      <c r="E255" s="225" t="s">
        <v>2749</v>
      </c>
      <c r="F255" s="225" t="s">
        <v>2750</v>
      </c>
      <c r="G255" s="212"/>
      <c r="H255" s="212"/>
      <c r="I255" s="215"/>
      <c r="J255" s="226">
        <f>BK255</f>
        <v>0</v>
      </c>
      <c r="K255" s="212"/>
      <c r="L255" s="217"/>
      <c r="M255" s="218"/>
      <c r="N255" s="219"/>
      <c r="O255" s="219"/>
      <c r="P255" s="220">
        <f>P256</f>
        <v>0</v>
      </c>
      <c r="Q255" s="219"/>
      <c r="R255" s="220">
        <f>R256</f>
        <v>0</v>
      </c>
      <c r="S255" s="219"/>
      <c r="T255" s="221">
        <f>T256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22" t="s">
        <v>86</v>
      </c>
      <c r="AT255" s="223" t="s">
        <v>78</v>
      </c>
      <c r="AU255" s="223" t="s">
        <v>86</v>
      </c>
      <c r="AY255" s="222" t="s">
        <v>184</v>
      </c>
      <c r="BK255" s="224">
        <f>BK256</f>
        <v>0</v>
      </c>
    </row>
    <row r="256" s="2" customFormat="1" ht="16.5" customHeight="1">
      <c r="A256" s="39"/>
      <c r="B256" s="40"/>
      <c r="C256" s="227" t="s">
        <v>337</v>
      </c>
      <c r="D256" s="227" t="s">
        <v>186</v>
      </c>
      <c r="E256" s="228" t="s">
        <v>2751</v>
      </c>
      <c r="F256" s="229" t="s">
        <v>2752</v>
      </c>
      <c r="G256" s="230" t="s">
        <v>201</v>
      </c>
      <c r="H256" s="231">
        <v>8</v>
      </c>
      <c r="I256" s="232"/>
      <c r="J256" s="233">
        <f>ROUND(I256*H256,2)</f>
        <v>0</v>
      </c>
      <c r="K256" s="229" t="s">
        <v>1</v>
      </c>
      <c r="L256" s="45"/>
      <c r="M256" s="234" t="s">
        <v>1</v>
      </c>
      <c r="N256" s="235" t="s">
        <v>44</v>
      </c>
      <c r="O256" s="92"/>
      <c r="P256" s="236">
        <f>O256*H256</f>
        <v>0</v>
      </c>
      <c r="Q256" s="236">
        <v>0</v>
      </c>
      <c r="R256" s="236">
        <f>Q256*H256</f>
        <v>0</v>
      </c>
      <c r="S256" s="236">
        <v>0</v>
      </c>
      <c r="T256" s="237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8" t="s">
        <v>191</v>
      </c>
      <c r="AT256" s="238" t="s">
        <v>186</v>
      </c>
      <c r="AU256" s="238" t="s">
        <v>88</v>
      </c>
      <c r="AY256" s="18" t="s">
        <v>184</v>
      </c>
      <c r="BE256" s="239">
        <f>IF(N256="základní",J256,0)</f>
        <v>0</v>
      </c>
      <c r="BF256" s="239">
        <f>IF(N256="snížená",J256,0)</f>
        <v>0</v>
      </c>
      <c r="BG256" s="239">
        <f>IF(N256="zákl. přenesená",J256,0)</f>
        <v>0</v>
      </c>
      <c r="BH256" s="239">
        <f>IF(N256="sníž. přenesená",J256,0)</f>
        <v>0</v>
      </c>
      <c r="BI256" s="239">
        <f>IF(N256="nulová",J256,0)</f>
        <v>0</v>
      </c>
      <c r="BJ256" s="18" t="s">
        <v>86</v>
      </c>
      <c r="BK256" s="239">
        <f>ROUND(I256*H256,2)</f>
        <v>0</v>
      </c>
      <c r="BL256" s="18" t="s">
        <v>191</v>
      </c>
      <c r="BM256" s="238" t="s">
        <v>480</v>
      </c>
    </row>
    <row r="257" s="12" customFormat="1" ht="22.8" customHeight="1">
      <c r="A257" s="12"/>
      <c r="B257" s="211"/>
      <c r="C257" s="212"/>
      <c r="D257" s="213" t="s">
        <v>78</v>
      </c>
      <c r="E257" s="225" t="s">
        <v>2753</v>
      </c>
      <c r="F257" s="225" t="s">
        <v>2754</v>
      </c>
      <c r="G257" s="212"/>
      <c r="H257" s="212"/>
      <c r="I257" s="215"/>
      <c r="J257" s="226">
        <f>BK257</f>
        <v>0</v>
      </c>
      <c r="K257" s="212"/>
      <c r="L257" s="217"/>
      <c r="M257" s="218"/>
      <c r="N257" s="219"/>
      <c r="O257" s="219"/>
      <c r="P257" s="220">
        <f>P258</f>
        <v>0</v>
      </c>
      <c r="Q257" s="219"/>
      <c r="R257" s="220">
        <f>R258</f>
        <v>0</v>
      </c>
      <c r="S257" s="219"/>
      <c r="T257" s="221">
        <f>T258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22" t="s">
        <v>86</v>
      </c>
      <c r="AT257" s="223" t="s">
        <v>78</v>
      </c>
      <c r="AU257" s="223" t="s">
        <v>86</v>
      </c>
      <c r="AY257" s="222" t="s">
        <v>184</v>
      </c>
      <c r="BK257" s="224">
        <f>BK258</f>
        <v>0</v>
      </c>
    </row>
    <row r="258" s="2" customFormat="1" ht="16.5" customHeight="1">
      <c r="A258" s="39"/>
      <c r="B258" s="40"/>
      <c r="C258" s="227" t="s">
        <v>482</v>
      </c>
      <c r="D258" s="227" t="s">
        <v>186</v>
      </c>
      <c r="E258" s="228" t="s">
        <v>2755</v>
      </c>
      <c r="F258" s="229" t="s">
        <v>2756</v>
      </c>
      <c r="G258" s="230" t="s">
        <v>342</v>
      </c>
      <c r="H258" s="231">
        <v>4</v>
      </c>
      <c r="I258" s="232"/>
      <c r="J258" s="233">
        <f>ROUND(I258*H258,2)</f>
        <v>0</v>
      </c>
      <c r="K258" s="229" t="s">
        <v>1</v>
      </c>
      <c r="L258" s="45"/>
      <c r="M258" s="234" t="s">
        <v>1</v>
      </c>
      <c r="N258" s="235" t="s">
        <v>44</v>
      </c>
      <c r="O258" s="92"/>
      <c r="P258" s="236">
        <f>O258*H258</f>
        <v>0</v>
      </c>
      <c r="Q258" s="236">
        <v>0</v>
      </c>
      <c r="R258" s="236">
        <f>Q258*H258</f>
        <v>0</v>
      </c>
      <c r="S258" s="236">
        <v>0</v>
      </c>
      <c r="T258" s="237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8" t="s">
        <v>191</v>
      </c>
      <c r="AT258" s="238" t="s">
        <v>186</v>
      </c>
      <c r="AU258" s="238" t="s">
        <v>88</v>
      </c>
      <c r="AY258" s="18" t="s">
        <v>184</v>
      </c>
      <c r="BE258" s="239">
        <f>IF(N258="základní",J258,0)</f>
        <v>0</v>
      </c>
      <c r="BF258" s="239">
        <f>IF(N258="snížená",J258,0)</f>
        <v>0</v>
      </c>
      <c r="BG258" s="239">
        <f>IF(N258="zákl. přenesená",J258,0)</f>
        <v>0</v>
      </c>
      <c r="BH258" s="239">
        <f>IF(N258="sníž. přenesená",J258,0)</f>
        <v>0</v>
      </c>
      <c r="BI258" s="239">
        <f>IF(N258="nulová",J258,0)</f>
        <v>0</v>
      </c>
      <c r="BJ258" s="18" t="s">
        <v>86</v>
      </c>
      <c r="BK258" s="239">
        <f>ROUND(I258*H258,2)</f>
        <v>0</v>
      </c>
      <c r="BL258" s="18" t="s">
        <v>191</v>
      </c>
      <c r="BM258" s="238" t="s">
        <v>485</v>
      </c>
    </row>
    <row r="259" s="12" customFormat="1" ht="22.8" customHeight="1">
      <c r="A259" s="12"/>
      <c r="B259" s="211"/>
      <c r="C259" s="212"/>
      <c r="D259" s="213" t="s">
        <v>78</v>
      </c>
      <c r="E259" s="225" t="s">
        <v>2757</v>
      </c>
      <c r="F259" s="225" t="s">
        <v>2758</v>
      </c>
      <c r="G259" s="212"/>
      <c r="H259" s="212"/>
      <c r="I259" s="215"/>
      <c r="J259" s="226">
        <f>BK259</f>
        <v>0</v>
      </c>
      <c r="K259" s="212"/>
      <c r="L259" s="217"/>
      <c r="M259" s="218"/>
      <c r="N259" s="219"/>
      <c r="O259" s="219"/>
      <c r="P259" s="220">
        <f>P260</f>
        <v>0</v>
      </c>
      <c r="Q259" s="219"/>
      <c r="R259" s="220">
        <f>R260</f>
        <v>0</v>
      </c>
      <c r="S259" s="219"/>
      <c r="T259" s="221">
        <f>T260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22" t="s">
        <v>86</v>
      </c>
      <c r="AT259" s="223" t="s">
        <v>78</v>
      </c>
      <c r="AU259" s="223" t="s">
        <v>86</v>
      </c>
      <c r="AY259" s="222" t="s">
        <v>184</v>
      </c>
      <c r="BK259" s="224">
        <f>BK260</f>
        <v>0</v>
      </c>
    </row>
    <row r="260" s="2" customFormat="1" ht="16.5" customHeight="1">
      <c r="A260" s="39"/>
      <c r="B260" s="40"/>
      <c r="C260" s="227" t="s">
        <v>343</v>
      </c>
      <c r="D260" s="227" t="s">
        <v>186</v>
      </c>
      <c r="E260" s="228" t="s">
        <v>2759</v>
      </c>
      <c r="F260" s="229" t="s">
        <v>2756</v>
      </c>
      <c r="G260" s="230" t="s">
        <v>342</v>
      </c>
      <c r="H260" s="231">
        <v>4</v>
      </c>
      <c r="I260" s="232"/>
      <c r="J260" s="233">
        <f>ROUND(I260*H260,2)</f>
        <v>0</v>
      </c>
      <c r="K260" s="229" t="s">
        <v>1</v>
      </c>
      <c r="L260" s="45"/>
      <c r="M260" s="234" t="s">
        <v>1</v>
      </c>
      <c r="N260" s="235" t="s">
        <v>44</v>
      </c>
      <c r="O260" s="92"/>
      <c r="P260" s="236">
        <f>O260*H260</f>
        <v>0</v>
      </c>
      <c r="Q260" s="236">
        <v>0</v>
      </c>
      <c r="R260" s="236">
        <f>Q260*H260</f>
        <v>0</v>
      </c>
      <c r="S260" s="236">
        <v>0</v>
      </c>
      <c r="T260" s="237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8" t="s">
        <v>191</v>
      </c>
      <c r="AT260" s="238" t="s">
        <v>186</v>
      </c>
      <c r="AU260" s="238" t="s">
        <v>88</v>
      </c>
      <c r="AY260" s="18" t="s">
        <v>184</v>
      </c>
      <c r="BE260" s="239">
        <f>IF(N260="základní",J260,0)</f>
        <v>0</v>
      </c>
      <c r="BF260" s="239">
        <f>IF(N260="snížená",J260,0)</f>
        <v>0</v>
      </c>
      <c r="BG260" s="239">
        <f>IF(N260="zákl. přenesená",J260,0)</f>
        <v>0</v>
      </c>
      <c r="BH260" s="239">
        <f>IF(N260="sníž. přenesená",J260,0)</f>
        <v>0</v>
      </c>
      <c r="BI260" s="239">
        <f>IF(N260="nulová",J260,0)</f>
        <v>0</v>
      </c>
      <c r="BJ260" s="18" t="s">
        <v>86</v>
      </c>
      <c r="BK260" s="239">
        <f>ROUND(I260*H260,2)</f>
        <v>0</v>
      </c>
      <c r="BL260" s="18" t="s">
        <v>191</v>
      </c>
      <c r="BM260" s="238" t="s">
        <v>489</v>
      </c>
    </row>
    <row r="261" s="12" customFormat="1" ht="22.8" customHeight="1">
      <c r="A261" s="12"/>
      <c r="B261" s="211"/>
      <c r="C261" s="212"/>
      <c r="D261" s="213" t="s">
        <v>78</v>
      </c>
      <c r="E261" s="225" t="s">
        <v>2760</v>
      </c>
      <c r="F261" s="225" t="s">
        <v>2761</v>
      </c>
      <c r="G261" s="212"/>
      <c r="H261" s="212"/>
      <c r="I261" s="215"/>
      <c r="J261" s="226">
        <f>BK261</f>
        <v>0</v>
      </c>
      <c r="K261" s="212"/>
      <c r="L261" s="217"/>
      <c r="M261" s="218"/>
      <c r="N261" s="219"/>
      <c r="O261" s="219"/>
      <c r="P261" s="220">
        <v>0</v>
      </c>
      <c r="Q261" s="219"/>
      <c r="R261" s="220">
        <v>0</v>
      </c>
      <c r="S261" s="219"/>
      <c r="T261" s="221"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22" t="s">
        <v>86</v>
      </c>
      <c r="AT261" s="223" t="s">
        <v>78</v>
      </c>
      <c r="AU261" s="223" t="s">
        <v>86</v>
      </c>
      <c r="AY261" s="222" t="s">
        <v>184</v>
      </c>
      <c r="BK261" s="224">
        <v>0</v>
      </c>
    </row>
    <row r="262" s="12" customFormat="1" ht="22.8" customHeight="1">
      <c r="A262" s="12"/>
      <c r="B262" s="211"/>
      <c r="C262" s="212"/>
      <c r="D262" s="213" t="s">
        <v>78</v>
      </c>
      <c r="E262" s="225" t="s">
        <v>2762</v>
      </c>
      <c r="F262" s="225" t="s">
        <v>2763</v>
      </c>
      <c r="G262" s="212"/>
      <c r="H262" s="212"/>
      <c r="I262" s="215"/>
      <c r="J262" s="226">
        <f>BK262</f>
        <v>0</v>
      </c>
      <c r="K262" s="212"/>
      <c r="L262" s="217"/>
      <c r="M262" s="218"/>
      <c r="N262" s="219"/>
      <c r="O262" s="219"/>
      <c r="P262" s="220">
        <f>P263</f>
        <v>0</v>
      </c>
      <c r="Q262" s="219"/>
      <c r="R262" s="220">
        <f>R263</f>
        <v>0</v>
      </c>
      <c r="S262" s="219"/>
      <c r="T262" s="221">
        <f>T263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22" t="s">
        <v>86</v>
      </c>
      <c r="AT262" s="223" t="s">
        <v>78</v>
      </c>
      <c r="AU262" s="223" t="s">
        <v>86</v>
      </c>
      <c r="AY262" s="222" t="s">
        <v>184</v>
      </c>
      <c r="BK262" s="224">
        <f>BK263</f>
        <v>0</v>
      </c>
    </row>
    <row r="263" s="2" customFormat="1" ht="16.5" customHeight="1">
      <c r="A263" s="39"/>
      <c r="B263" s="40"/>
      <c r="C263" s="227" t="s">
        <v>491</v>
      </c>
      <c r="D263" s="227" t="s">
        <v>186</v>
      </c>
      <c r="E263" s="228" t="s">
        <v>2764</v>
      </c>
      <c r="F263" s="229" t="s">
        <v>2765</v>
      </c>
      <c r="G263" s="230" t="s">
        <v>201</v>
      </c>
      <c r="H263" s="231">
        <v>8</v>
      </c>
      <c r="I263" s="232"/>
      <c r="J263" s="233">
        <f>ROUND(I263*H263,2)</f>
        <v>0</v>
      </c>
      <c r="K263" s="229" t="s">
        <v>1</v>
      </c>
      <c r="L263" s="45"/>
      <c r="M263" s="234" t="s">
        <v>1</v>
      </c>
      <c r="N263" s="235" t="s">
        <v>44</v>
      </c>
      <c r="O263" s="92"/>
      <c r="P263" s="236">
        <f>O263*H263</f>
        <v>0</v>
      </c>
      <c r="Q263" s="236">
        <v>0</v>
      </c>
      <c r="R263" s="236">
        <f>Q263*H263</f>
        <v>0</v>
      </c>
      <c r="S263" s="236">
        <v>0</v>
      </c>
      <c r="T263" s="237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8" t="s">
        <v>191</v>
      </c>
      <c r="AT263" s="238" t="s">
        <v>186</v>
      </c>
      <c r="AU263" s="238" t="s">
        <v>88</v>
      </c>
      <c r="AY263" s="18" t="s">
        <v>184</v>
      </c>
      <c r="BE263" s="239">
        <f>IF(N263="základní",J263,0)</f>
        <v>0</v>
      </c>
      <c r="BF263" s="239">
        <f>IF(N263="snížená",J263,0)</f>
        <v>0</v>
      </c>
      <c r="BG263" s="239">
        <f>IF(N263="zákl. přenesená",J263,0)</f>
        <v>0</v>
      </c>
      <c r="BH263" s="239">
        <f>IF(N263="sníž. přenesená",J263,0)</f>
        <v>0</v>
      </c>
      <c r="BI263" s="239">
        <f>IF(N263="nulová",J263,0)</f>
        <v>0</v>
      </c>
      <c r="BJ263" s="18" t="s">
        <v>86</v>
      </c>
      <c r="BK263" s="239">
        <f>ROUND(I263*H263,2)</f>
        <v>0</v>
      </c>
      <c r="BL263" s="18" t="s">
        <v>191</v>
      </c>
      <c r="BM263" s="238" t="s">
        <v>494</v>
      </c>
    </row>
    <row r="264" s="12" customFormat="1" ht="22.8" customHeight="1">
      <c r="A264" s="12"/>
      <c r="B264" s="211"/>
      <c r="C264" s="212"/>
      <c r="D264" s="213" t="s">
        <v>78</v>
      </c>
      <c r="E264" s="225" t="s">
        <v>2766</v>
      </c>
      <c r="F264" s="225" t="s">
        <v>2767</v>
      </c>
      <c r="G264" s="212"/>
      <c r="H264" s="212"/>
      <c r="I264" s="215"/>
      <c r="J264" s="226">
        <f>BK264</f>
        <v>0</v>
      </c>
      <c r="K264" s="212"/>
      <c r="L264" s="217"/>
      <c r="M264" s="218"/>
      <c r="N264" s="219"/>
      <c r="O264" s="219"/>
      <c r="P264" s="220">
        <f>P265</f>
        <v>0</v>
      </c>
      <c r="Q264" s="219"/>
      <c r="R264" s="220">
        <f>R265</f>
        <v>0</v>
      </c>
      <c r="S264" s="219"/>
      <c r="T264" s="221">
        <f>T265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22" t="s">
        <v>86</v>
      </c>
      <c r="AT264" s="223" t="s">
        <v>78</v>
      </c>
      <c r="AU264" s="223" t="s">
        <v>86</v>
      </c>
      <c r="AY264" s="222" t="s">
        <v>184</v>
      </c>
      <c r="BK264" s="224">
        <f>BK265</f>
        <v>0</v>
      </c>
    </row>
    <row r="265" s="2" customFormat="1" ht="16.5" customHeight="1">
      <c r="A265" s="39"/>
      <c r="B265" s="40"/>
      <c r="C265" s="227" t="s">
        <v>348</v>
      </c>
      <c r="D265" s="227" t="s">
        <v>186</v>
      </c>
      <c r="E265" s="228" t="s">
        <v>2768</v>
      </c>
      <c r="F265" s="229" t="s">
        <v>2769</v>
      </c>
      <c r="G265" s="230" t="s">
        <v>342</v>
      </c>
      <c r="H265" s="231">
        <v>10</v>
      </c>
      <c r="I265" s="232"/>
      <c r="J265" s="233">
        <f>ROUND(I265*H265,2)</f>
        <v>0</v>
      </c>
      <c r="K265" s="229" t="s">
        <v>1</v>
      </c>
      <c r="L265" s="45"/>
      <c r="M265" s="234" t="s">
        <v>1</v>
      </c>
      <c r="N265" s="235" t="s">
        <v>44</v>
      </c>
      <c r="O265" s="92"/>
      <c r="P265" s="236">
        <f>O265*H265</f>
        <v>0</v>
      </c>
      <c r="Q265" s="236">
        <v>0</v>
      </c>
      <c r="R265" s="236">
        <f>Q265*H265</f>
        <v>0</v>
      </c>
      <c r="S265" s="236">
        <v>0</v>
      </c>
      <c r="T265" s="237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8" t="s">
        <v>191</v>
      </c>
      <c r="AT265" s="238" t="s">
        <v>186</v>
      </c>
      <c r="AU265" s="238" t="s">
        <v>88</v>
      </c>
      <c r="AY265" s="18" t="s">
        <v>184</v>
      </c>
      <c r="BE265" s="239">
        <f>IF(N265="základní",J265,0)</f>
        <v>0</v>
      </c>
      <c r="BF265" s="239">
        <f>IF(N265="snížená",J265,0)</f>
        <v>0</v>
      </c>
      <c r="BG265" s="239">
        <f>IF(N265="zákl. přenesená",J265,0)</f>
        <v>0</v>
      </c>
      <c r="BH265" s="239">
        <f>IF(N265="sníž. přenesená",J265,0)</f>
        <v>0</v>
      </c>
      <c r="BI265" s="239">
        <f>IF(N265="nulová",J265,0)</f>
        <v>0</v>
      </c>
      <c r="BJ265" s="18" t="s">
        <v>86</v>
      </c>
      <c r="BK265" s="239">
        <f>ROUND(I265*H265,2)</f>
        <v>0</v>
      </c>
      <c r="BL265" s="18" t="s">
        <v>191</v>
      </c>
      <c r="BM265" s="238" t="s">
        <v>499</v>
      </c>
    </row>
    <row r="266" s="12" customFormat="1" ht="22.8" customHeight="1">
      <c r="A266" s="12"/>
      <c r="B266" s="211"/>
      <c r="C266" s="212"/>
      <c r="D266" s="213" t="s">
        <v>78</v>
      </c>
      <c r="E266" s="225" t="s">
        <v>2770</v>
      </c>
      <c r="F266" s="225" t="s">
        <v>2771</v>
      </c>
      <c r="G266" s="212"/>
      <c r="H266" s="212"/>
      <c r="I266" s="215"/>
      <c r="J266" s="226">
        <f>BK266</f>
        <v>0</v>
      </c>
      <c r="K266" s="212"/>
      <c r="L266" s="217"/>
      <c r="M266" s="218"/>
      <c r="N266" s="219"/>
      <c r="O266" s="219"/>
      <c r="P266" s="220">
        <f>P267</f>
        <v>0</v>
      </c>
      <c r="Q266" s="219"/>
      <c r="R266" s="220">
        <f>R267</f>
        <v>0</v>
      </c>
      <c r="S266" s="219"/>
      <c r="T266" s="221">
        <f>T267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22" t="s">
        <v>86</v>
      </c>
      <c r="AT266" s="223" t="s">
        <v>78</v>
      </c>
      <c r="AU266" s="223" t="s">
        <v>86</v>
      </c>
      <c r="AY266" s="222" t="s">
        <v>184</v>
      </c>
      <c r="BK266" s="224">
        <f>BK267</f>
        <v>0</v>
      </c>
    </row>
    <row r="267" s="2" customFormat="1" ht="16.5" customHeight="1">
      <c r="A267" s="39"/>
      <c r="B267" s="40"/>
      <c r="C267" s="227" t="s">
        <v>502</v>
      </c>
      <c r="D267" s="227" t="s">
        <v>186</v>
      </c>
      <c r="E267" s="228" t="s">
        <v>2772</v>
      </c>
      <c r="F267" s="229" t="s">
        <v>2773</v>
      </c>
      <c r="G267" s="230" t="s">
        <v>189</v>
      </c>
      <c r="H267" s="231">
        <v>121.65000000000001</v>
      </c>
      <c r="I267" s="232"/>
      <c r="J267" s="233">
        <f>ROUND(I267*H267,2)</f>
        <v>0</v>
      </c>
      <c r="K267" s="229" t="s">
        <v>1</v>
      </c>
      <c r="L267" s="45"/>
      <c r="M267" s="234" t="s">
        <v>1</v>
      </c>
      <c r="N267" s="235" t="s">
        <v>44</v>
      </c>
      <c r="O267" s="92"/>
      <c r="P267" s="236">
        <f>O267*H267</f>
        <v>0</v>
      </c>
      <c r="Q267" s="236">
        <v>0</v>
      </c>
      <c r="R267" s="236">
        <f>Q267*H267</f>
        <v>0</v>
      </c>
      <c r="S267" s="236">
        <v>0</v>
      </c>
      <c r="T267" s="237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8" t="s">
        <v>191</v>
      </c>
      <c r="AT267" s="238" t="s">
        <v>186</v>
      </c>
      <c r="AU267" s="238" t="s">
        <v>88</v>
      </c>
      <c r="AY267" s="18" t="s">
        <v>184</v>
      </c>
      <c r="BE267" s="239">
        <f>IF(N267="základní",J267,0)</f>
        <v>0</v>
      </c>
      <c r="BF267" s="239">
        <f>IF(N267="snížená",J267,0)</f>
        <v>0</v>
      </c>
      <c r="BG267" s="239">
        <f>IF(N267="zákl. přenesená",J267,0)</f>
        <v>0</v>
      </c>
      <c r="BH267" s="239">
        <f>IF(N267="sníž. přenesená",J267,0)</f>
        <v>0</v>
      </c>
      <c r="BI267" s="239">
        <f>IF(N267="nulová",J267,0)</f>
        <v>0</v>
      </c>
      <c r="BJ267" s="18" t="s">
        <v>86</v>
      </c>
      <c r="BK267" s="239">
        <f>ROUND(I267*H267,2)</f>
        <v>0</v>
      </c>
      <c r="BL267" s="18" t="s">
        <v>191</v>
      </c>
      <c r="BM267" s="238" t="s">
        <v>505</v>
      </c>
    </row>
    <row r="268" s="12" customFormat="1" ht="22.8" customHeight="1">
      <c r="A268" s="12"/>
      <c r="B268" s="211"/>
      <c r="C268" s="212"/>
      <c r="D268" s="213" t="s">
        <v>78</v>
      </c>
      <c r="E268" s="225" t="s">
        <v>2782</v>
      </c>
      <c r="F268" s="225" t="s">
        <v>2919</v>
      </c>
      <c r="G268" s="212"/>
      <c r="H268" s="212"/>
      <c r="I268" s="215"/>
      <c r="J268" s="226">
        <f>BK268</f>
        <v>0</v>
      </c>
      <c r="K268" s="212"/>
      <c r="L268" s="217"/>
      <c r="M268" s="218"/>
      <c r="N268" s="219"/>
      <c r="O268" s="219"/>
      <c r="P268" s="220">
        <f>P269</f>
        <v>0</v>
      </c>
      <c r="Q268" s="219"/>
      <c r="R268" s="220">
        <f>R269</f>
        <v>0</v>
      </c>
      <c r="S268" s="219"/>
      <c r="T268" s="221">
        <f>T269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222" t="s">
        <v>86</v>
      </c>
      <c r="AT268" s="223" t="s">
        <v>78</v>
      </c>
      <c r="AU268" s="223" t="s">
        <v>86</v>
      </c>
      <c r="AY268" s="222" t="s">
        <v>184</v>
      </c>
      <c r="BK268" s="224">
        <f>BK269</f>
        <v>0</v>
      </c>
    </row>
    <row r="269" s="2" customFormat="1" ht="16.5" customHeight="1">
      <c r="A269" s="39"/>
      <c r="B269" s="40"/>
      <c r="C269" s="227" t="s">
        <v>354</v>
      </c>
      <c r="D269" s="227" t="s">
        <v>186</v>
      </c>
      <c r="E269" s="228" t="s">
        <v>2784</v>
      </c>
      <c r="F269" s="229" t="s">
        <v>2920</v>
      </c>
      <c r="G269" s="230" t="s">
        <v>248</v>
      </c>
      <c r="H269" s="231">
        <v>63.299999999999997</v>
      </c>
      <c r="I269" s="232"/>
      <c r="J269" s="233">
        <f>ROUND(I269*H269,2)</f>
        <v>0</v>
      </c>
      <c r="K269" s="229" t="s">
        <v>1</v>
      </c>
      <c r="L269" s="45"/>
      <c r="M269" s="234" t="s">
        <v>1</v>
      </c>
      <c r="N269" s="235" t="s">
        <v>44</v>
      </c>
      <c r="O269" s="92"/>
      <c r="P269" s="236">
        <f>O269*H269</f>
        <v>0</v>
      </c>
      <c r="Q269" s="236">
        <v>0</v>
      </c>
      <c r="R269" s="236">
        <f>Q269*H269</f>
        <v>0</v>
      </c>
      <c r="S269" s="236">
        <v>0</v>
      </c>
      <c r="T269" s="237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8" t="s">
        <v>191</v>
      </c>
      <c r="AT269" s="238" t="s">
        <v>186</v>
      </c>
      <c r="AU269" s="238" t="s">
        <v>88</v>
      </c>
      <c r="AY269" s="18" t="s">
        <v>184</v>
      </c>
      <c r="BE269" s="239">
        <f>IF(N269="základní",J269,0)</f>
        <v>0</v>
      </c>
      <c r="BF269" s="239">
        <f>IF(N269="snížená",J269,0)</f>
        <v>0</v>
      </c>
      <c r="BG269" s="239">
        <f>IF(N269="zákl. přenesená",J269,0)</f>
        <v>0</v>
      </c>
      <c r="BH269" s="239">
        <f>IF(N269="sníž. přenesená",J269,0)</f>
        <v>0</v>
      </c>
      <c r="BI269" s="239">
        <f>IF(N269="nulová",J269,0)</f>
        <v>0</v>
      </c>
      <c r="BJ269" s="18" t="s">
        <v>86</v>
      </c>
      <c r="BK269" s="239">
        <f>ROUND(I269*H269,2)</f>
        <v>0</v>
      </c>
      <c r="BL269" s="18" t="s">
        <v>191</v>
      </c>
      <c r="BM269" s="238" t="s">
        <v>509</v>
      </c>
    </row>
    <row r="270" s="12" customFormat="1" ht="25.92" customHeight="1">
      <c r="A270" s="12"/>
      <c r="B270" s="211"/>
      <c r="C270" s="212"/>
      <c r="D270" s="213" t="s">
        <v>78</v>
      </c>
      <c r="E270" s="214" t="s">
        <v>1188</v>
      </c>
      <c r="F270" s="214" t="s">
        <v>2786</v>
      </c>
      <c r="G270" s="212"/>
      <c r="H270" s="212"/>
      <c r="I270" s="215"/>
      <c r="J270" s="216">
        <f>BK270</f>
        <v>0</v>
      </c>
      <c r="K270" s="212"/>
      <c r="L270" s="217"/>
      <c r="M270" s="316"/>
      <c r="N270" s="317"/>
      <c r="O270" s="317"/>
      <c r="P270" s="318">
        <v>0</v>
      </c>
      <c r="Q270" s="317"/>
      <c r="R270" s="318">
        <v>0</v>
      </c>
      <c r="S270" s="317"/>
      <c r="T270" s="319"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22" t="s">
        <v>86</v>
      </c>
      <c r="AT270" s="223" t="s">
        <v>78</v>
      </c>
      <c r="AU270" s="223" t="s">
        <v>79</v>
      </c>
      <c r="AY270" s="222" t="s">
        <v>184</v>
      </c>
      <c r="BK270" s="224">
        <v>0</v>
      </c>
    </row>
    <row r="271" s="2" customFormat="1" ht="6.96" customHeight="1">
      <c r="A271" s="39"/>
      <c r="B271" s="67"/>
      <c r="C271" s="68"/>
      <c r="D271" s="68"/>
      <c r="E271" s="68"/>
      <c r="F271" s="68"/>
      <c r="G271" s="68"/>
      <c r="H271" s="68"/>
      <c r="I271" s="68"/>
      <c r="J271" s="68"/>
      <c r="K271" s="68"/>
      <c r="L271" s="45"/>
      <c r="M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</row>
  </sheetData>
  <sheetProtection sheet="1" autoFilter="0" formatColumns="0" formatRows="0" objects="1" scenarios="1" spinCount="100000" saltValue="VCJeUDKnOrBsQNEUStB8Sml9u5FQNgIp6DyOQxMY9rR6BPnFe2ZZIMPe39T5x5bSBDt1z+uENT437DRwdCk5Cg==" hashValue="vRZFhK2O5WhEhVfLssv1TFTwnBrwiQ2DQiHSJ0a12Kw3rBgS0X+dxs5QPsTEI1gtHKRjdLQyNAyTKKY1GLercA==" algorithmName="SHA-512" password="CC35"/>
  <autoFilter ref="C166:K27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55:H155"/>
    <mergeCell ref="E157:H157"/>
    <mergeCell ref="E159:H15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47"/>
      <c r="C3" s="148"/>
      <c r="D3" s="148"/>
      <c r="E3" s="148"/>
      <c r="F3" s="148"/>
      <c r="G3" s="148"/>
      <c r="H3" s="21"/>
    </row>
    <row r="4" s="1" customFormat="1" ht="24.96" customHeight="1">
      <c r="B4" s="21"/>
      <c r="C4" s="149" t="s">
        <v>2921</v>
      </c>
      <c r="H4" s="21"/>
    </row>
    <row r="5" s="1" customFormat="1" ht="12" customHeight="1">
      <c r="B5" s="21"/>
      <c r="C5" s="320" t="s">
        <v>13</v>
      </c>
      <c r="D5" s="157" t="s">
        <v>14</v>
      </c>
      <c r="E5" s="1"/>
      <c r="F5" s="1"/>
      <c r="H5" s="21"/>
    </row>
    <row r="6" s="1" customFormat="1" ht="36.96" customHeight="1">
      <c r="B6" s="21"/>
      <c r="C6" s="321" t="s">
        <v>16</v>
      </c>
      <c r="D6" s="322" t="s">
        <v>17</v>
      </c>
      <c r="E6" s="1"/>
      <c r="F6" s="1"/>
      <c r="H6" s="21"/>
    </row>
    <row r="7" s="1" customFormat="1" ht="16.5" customHeight="1">
      <c r="B7" s="21"/>
      <c r="C7" s="151" t="s">
        <v>22</v>
      </c>
      <c r="D7" s="154" t="str">
        <f>'Rekapitulace stavby'!AN8</f>
        <v>5. 9. 2022</v>
      </c>
      <c r="H7" s="21"/>
    </row>
    <row r="8" s="2" customFormat="1" ht="10.8" customHeight="1">
      <c r="A8" s="39"/>
      <c r="B8" s="45"/>
      <c r="C8" s="39"/>
      <c r="D8" s="39"/>
      <c r="E8" s="39"/>
      <c r="F8" s="39"/>
      <c r="G8" s="39"/>
      <c r="H8" s="45"/>
    </row>
    <row r="9" s="11" customFormat="1" ht="29.28" customHeight="1">
      <c r="A9" s="200"/>
      <c r="B9" s="323"/>
      <c r="C9" s="324" t="s">
        <v>60</v>
      </c>
      <c r="D9" s="325" t="s">
        <v>61</v>
      </c>
      <c r="E9" s="325" t="s">
        <v>171</v>
      </c>
      <c r="F9" s="326" t="s">
        <v>2922</v>
      </c>
      <c r="G9" s="200"/>
      <c r="H9" s="323"/>
    </row>
    <row r="10" s="2" customFormat="1" ht="26.4" customHeight="1">
      <c r="A10" s="39"/>
      <c r="B10" s="45"/>
      <c r="C10" s="327" t="s">
        <v>2923</v>
      </c>
      <c r="D10" s="327" t="s">
        <v>98</v>
      </c>
      <c r="E10" s="39"/>
      <c r="F10" s="39"/>
      <c r="G10" s="39"/>
      <c r="H10" s="45"/>
    </row>
    <row r="11" s="2" customFormat="1" ht="16.8" customHeight="1">
      <c r="A11" s="39"/>
      <c r="B11" s="45"/>
      <c r="C11" s="328" t="s">
        <v>1366</v>
      </c>
      <c r="D11" s="329" t="s">
        <v>1367</v>
      </c>
      <c r="E11" s="330" t="s">
        <v>1</v>
      </c>
      <c r="F11" s="331">
        <v>2.2000000000000002</v>
      </c>
      <c r="G11" s="39"/>
      <c r="H11" s="45"/>
    </row>
    <row r="12" s="2" customFormat="1" ht="16.8" customHeight="1">
      <c r="A12" s="39"/>
      <c r="B12" s="45"/>
      <c r="C12" s="332" t="s">
        <v>1</v>
      </c>
      <c r="D12" s="332" t="s">
        <v>2924</v>
      </c>
      <c r="E12" s="18" t="s">
        <v>1</v>
      </c>
      <c r="F12" s="333">
        <v>2.2000000000000002</v>
      </c>
      <c r="G12" s="39"/>
      <c r="H12" s="45"/>
    </row>
    <row r="13" s="2" customFormat="1" ht="16.8" customHeight="1">
      <c r="A13" s="39"/>
      <c r="B13" s="45"/>
      <c r="C13" s="334" t="s">
        <v>2925</v>
      </c>
      <c r="D13" s="39"/>
      <c r="E13" s="39"/>
      <c r="F13" s="39"/>
      <c r="G13" s="39"/>
      <c r="H13" s="45"/>
    </row>
    <row r="14" s="2" customFormat="1" ht="16.8" customHeight="1">
      <c r="A14" s="39"/>
      <c r="B14" s="45"/>
      <c r="C14" s="332" t="s">
        <v>1383</v>
      </c>
      <c r="D14" s="332" t="s">
        <v>2926</v>
      </c>
      <c r="E14" s="18" t="s">
        <v>201</v>
      </c>
      <c r="F14" s="333">
        <v>2.6400000000000001</v>
      </c>
      <c r="G14" s="39"/>
      <c r="H14" s="45"/>
    </row>
    <row r="15" s="2" customFormat="1" ht="16.8" customHeight="1">
      <c r="A15" s="39"/>
      <c r="B15" s="45"/>
      <c r="C15" s="332" t="s">
        <v>1397</v>
      </c>
      <c r="D15" s="332" t="s">
        <v>2927</v>
      </c>
      <c r="E15" s="18" t="s">
        <v>201</v>
      </c>
      <c r="F15" s="333">
        <v>5.2789999999999999</v>
      </c>
      <c r="G15" s="39"/>
      <c r="H15" s="45"/>
    </row>
    <row r="16" s="2" customFormat="1" ht="16.8" customHeight="1">
      <c r="A16" s="39"/>
      <c r="B16" s="45"/>
      <c r="C16" s="332" t="s">
        <v>226</v>
      </c>
      <c r="D16" s="332" t="s">
        <v>2928</v>
      </c>
      <c r="E16" s="18" t="s">
        <v>201</v>
      </c>
      <c r="F16" s="333">
        <v>7.1890000000000001</v>
      </c>
      <c r="G16" s="39"/>
      <c r="H16" s="45"/>
    </row>
    <row r="17" s="2" customFormat="1" ht="16.8" customHeight="1">
      <c r="A17" s="39"/>
      <c r="B17" s="45"/>
      <c r="C17" s="332" t="s">
        <v>1413</v>
      </c>
      <c r="D17" s="332" t="s">
        <v>2929</v>
      </c>
      <c r="E17" s="18" t="s">
        <v>201</v>
      </c>
      <c r="F17" s="333">
        <v>0.77000000000000002</v>
      </c>
      <c r="G17" s="39"/>
      <c r="H17" s="45"/>
    </row>
    <row r="18" s="2" customFormat="1" ht="16.8" customHeight="1">
      <c r="A18" s="39"/>
      <c r="B18" s="45"/>
      <c r="C18" s="332" t="s">
        <v>1422</v>
      </c>
      <c r="D18" s="332" t="s">
        <v>2930</v>
      </c>
      <c r="E18" s="18" t="s">
        <v>201</v>
      </c>
      <c r="F18" s="333">
        <v>0.22</v>
      </c>
      <c r="G18" s="39"/>
      <c r="H18" s="45"/>
    </row>
    <row r="19" s="2" customFormat="1" ht="26.4" customHeight="1">
      <c r="A19" s="39"/>
      <c r="B19" s="45"/>
      <c r="C19" s="327" t="s">
        <v>2931</v>
      </c>
      <c r="D19" s="327" t="s">
        <v>110</v>
      </c>
      <c r="E19" s="39"/>
      <c r="F19" s="39"/>
      <c r="G19" s="39"/>
      <c r="H19" s="45"/>
    </row>
    <row r="20" s="2" customFormat="1" ht="16.8" customHeight="1">
      <c r="A20" s="39"/>
      <c r="B20" s="45"/>
      <c r="C20" s="328" t="s">
        <v>1781</v>
      </c>
      <c r="D20" s="329" t="s">
        <v>1782</v>
      </c>
      <c r="E20" s="330" t="s">
        <v>1</v>
      </c>
      <c r="F20" s="331">
        <v>446</v>
      </c>
      <c r="G20" s="39"/>
      <c r="H20" s="45"/>
    </row>
    <row r="21" s="2" customFormat="1" ht="16.8" customHeight="1">
      <c r="A21" s="39"/>
      <c r="B21" s="45"/>
      <c r="C21" s="332" t="s">
        <v>1</v>
      </c>
      <c r="D21" s="332" t="s">
        <v>1783</v>
      </c>
      <c r="E21" s="18" t="s">
        <v>1</v>
      </c>
      <c r="F21" s="333">
        <v>446</v>
      </c>
      <c r="G21" s="39"/>
      <c r="H21" s="45"/>
    </row>
    <row r="22" s="2" customFormat="1" ht="16.8" customHeight="1">
      <c r="A22" s="39"/>
      <c r="B22" s="45"/>
      <c r="C22" s="334" t="s">
        <v>2925</v>
      </c>
      <c r="D22" s="39"/>
      <c r="E22" s="39"/>
      <c r="F22" s="39"/>
      <c r="G22" s="39"/>
      <c r="H22" s="45"/>
    </row>
    <row r="23" s="2" customFormat="1" ht="16.8" customHeight="1">
      <c r="A23" s="39"/>
      <c r="B23" s="45"/>
      <c r="C23" s="332" t="s">
        <v>1888</v>
      </c>
      <c r="D23" s="332" t="s">
        <v>2932</v>
      </c>
      <c r="E23" s="18" t="s">
        <v>201</v>
      </c>
      <c r="F23" s="333">
        <v>655.5</v>
      </c>
      <c r="G23" s="39"/>
      <c r="H23" s="45"/>
    </row>
    <row r="24" s="2" customFormat="1" ht="16.8" customHeight="1">
      <c r="A24" s="39"/>
      <c r="B24" s="45"/>
      <c r="C24" s="332" t="s">
        <v>1893</v>
      </c>
      <c r="D24" s="332" t="s">
        <v>2933</v>
      </c>
      <c r="E24" s="18" t="s">
        <v>201</v>
      </c>
      <c r="F24" s="333">
        <v>959.12</v>
      </c>
      <c r="G24" s="39"/>
      <c r="H24" s="45"/>
    </row>
    <row r="25" s="2" customFormat="1" ht="16.8" customHeight="1">
      <c r="A25" s="39"/>
      <c r="B25" s="45"/>
      <c r="C25" s="332" t="s">
        <v>1943</v>
      </c>
      <c r="D25" s="332" t="s">
        <v>2934</v>
      </c>
      <c r="E25" s="18" t="s">
        <v>189</v>
      </c>
      <c r="F25" s="333">
        <v>3411</v>
      </c>
      <c r="G25" s="39"/>
      <c r="H25" s="45"/>
    </row>
    <row r="26" s="2" customFormat="1" ht="16.8" customHeight="1">
      <c r="A26" s="39"/>
      <c r="B26" s="45"/>
      <c r="C26" s="332" t="s">
        <v>1953</v>
      </c>
      <c r="D26" s="332" t="s">
        <v>2935</v>
      </c>
      <c r="E26" s="18" t="s">
        <v>189</v>
      </c>
      <c r="F26" s="333">
        <v>2185</v>
      </c>
      <c r="G26" s="39"/>
      <c r="H26" s="45"/>
    </row>
    <row r="27" s="2" customFormat="1" ht="16.8" customHeight="1">
      <c r="A27" s="39"/>
      <c r="B27" s="45"/>
      <c r="C27" s="332" t="s">
        <v>1964</v>
      </c>
      <c r="D27" s="332" t="s">
        <v>2936</v>
      </c>
      <c r="E27" s="18" t="s">
        <v>189</v>
      </c>
      <c r="F27" s="333">
        <v>446</v>
      </c>
      <c r="G27" s="39"/>
      <c r="H27" s="45"/>
    </row>
    <row r="28" s="2" customFormat="1" ht="16.8" customHeight="1">
      <c r="A28" s="39"/>
      <c r="B28" s="45"/>
      <c r="C28" s="332" t="s">
        <v>1968</v>
      </c>
      <c r="D28" s="332" t="s">
        <v>2937</v>
      </c>
      <c r="E28" s="18" t="s">
        <v>189</v>
      </c>
      <c r="F28" s="333">
        <v>2185</v>
      </c>
      <c r="G28" s="39"/>
      <c r="H28" s="45"/>
    </row>
    <row r="29" s="2" customFormat="1" ht="16.8" customHeight="1">
      <c r="A29" s="39"/>
      <c r="B29" s="45"/>
      <c r="C29" s="332" t="s">
        <v>1994</v>
      </c>
      <c r="D29" s="332" t="s">
        <v>2938</v>
      </c>
      <c r="E29" s="18" t="s">
        <v>189</v>
      </c>
      <c r="F29" s="333">
        <v>446</v>
      </c>
      <c r="G29" s="39"/>
      <c r="H29" s="45"/>
    </row>
    <row r="30" s="2" customFormat="1" ht="16.8" customHeight="1">
      <c r="A30" s="39"/>
      <c r="B30" s="45"/>
      <c r="C30" s="332" t="s">
        <v>2028</v>
      </c>
      <c r="D30" s="332" t="s">
        <v>2939</v>
      </c>
      <c r="E30" s="18" t="s">
        <v>189</v>
      </c>
      <c r="F30" s="333">
        <v>446</v>
      </c>
      <c r="G30" s="39"/>
      <c r="H30" s="45"/>
    </row>
    <row r="31" s="2" customFormat="1" ht="16.8" customHeight="1">
      <c r="A31" s="39"/>
      <c r="B31" s="45"/>
      <c r="C31" s="332" t="s">
        <v>2228</v>
      </c>
      <c r="D31" s="332" t="s">
        <v>2940</v>
      </c>
      <c r="E31" s="18" t="s">
        <v>189</v>
      </c>
      <c r="F31" s="333">
        <v>446</v>
      </c>
      <c r="G31" s="39"/>
      <c r="H31" s="45"/>
    </row>
    <row r="32" s="2" customFormat="1" ht="16.8" customHeight="1">
      <c r="A32" s="39"/>
      <c r="B32" s="45"/>
      <c r="C32" s="328" t="s">
        <v>1784</v>
      </c>
      <c r="D32" s="329" t="s">
        <v>1785</v>
      </c>
      <c r="E32" s="330" t="s">
        <v>1</v>
      </c>
      <c r="F32" s="331">
        <v>882</v>
      </c>
      <c r="G32" s="39"/>
      <c r="H32" s="45"/>
    </row>
    <row r="33" s="2" customFormat="1" ht="16.8" customHeight="1">
      <c r="A33" s="39"/>
      <c r="B33" s="45"/>
      <c r="C33" s="332" t="s">
        <v>1</v>
      </c>
      <c r="D33" s="332" t="s">
        <v>1786</v>
      </c>
      <c r="E33" s="18" t="s">
        <v>1</v>
      </c>
      <c r="F33" s="333">
        <v>882</v>
      </c>
      <c r="G33" s="39"/>
      <c r="H33" s="45"/>
    </row>
    <row r="34" s="2" customFormat="1" ht="16.8" customHeight="1">
      <c r="A34" s="39"/>
      <c r="B34" s="45"/>
      <c r="C34" s="334" t="s">
        <v>2925</v>
      </c>
      <c r="D34" s="39"/>
      <c r="E34" s="39"/>
      <c r="F34" s="39"/>
      <c r="G34" s="39"/>
      <c r="H34" s="45"/>
    </row>
    <row r="35" s="2" customFormat="1" ht="16.8" customHeight="1">
      <c r="A35" s="39"/>
      <c r="B35" s="45"/>
      <c r="C35" s="332" t="s">
        <v>1888</v>
      </c>
      <c r="D35" s="332" t="s">
        <v>2932</v>
      </c>
      <c r="E35" s="18" t="s">
        <v>201</v>
      </c>
      <c r="F35" s="333">
        <v>655.5</v>
      </c>
      <c r="G35" s="39"/>
      <c r="H35" s="45"/>
    </row>
    <row r="36" s="2" customFormat="1" ht="16.8" customHeight="1">
      <c r="A36" s="39"/>
      <c r="B36" s="45"/>
      <c r="C36" s="332" t="s">
        <v>1893</v>
      </c>
      <c r="D36" s="332" t="s">
        <v>2933</v>
      </c>
      <c r="E36" s="18" t="s">
        <v>201</v>
      </c>
      <c r="F36" s="333">
        <v>959.12</v>
      </c>
      <c r="G36" s="39"/>
      <c r="H36" s="45"/>
    </row>
    <row r="37" s="2" customFormat="1" ht="16.8" customHeight="1">
      <c r="A37" s="39"/>
      <c r="B37" s="45"/>
      <c r="C37" s="332" t="s">
        <v>1943</v>
      </c>
      <c r="D37" s="332" t="s">
        <v>2934</v>
      </c>
      <c r="E37" s="18" t="s">
        <v>189</v>
      </c>
      <c r="F37" s="333">
        <v>3411</v>
      </c>
      <c r="G37" s="39"/>
      <c r="H37" s="45"/>
    </row>
    <row r="38" s="2" customFormat="1" ht="16.8" customHeight="1">
      <c r="A38" s="39"/>
      <c r="B38" s="45"/>
      <c r="C38" s="332" t="s">
        <v>1953</v>
      </c>
      <c r="D38" s="332" t="s">
        <v>2935</v>
      </c>
      <c r="E38" s="18" t="s">
        <v>189</v>
      </c>
      <c r="F38" s="333">
        <v>2185</v>
      </c>
      <c r="G38" s="39"/>
      <c r="H38" s="45"/>
    </row>
    <row r="39" s="2" customFormat="1" ht="16.8" customHeight="1">
      <c r="A39" s="39"/>
      <c r="B39" s="45"/>
      <c r="C39" s="332" t="s">
        <v>1968</v>
      </c>
      <c r="D39" s="332" t="s">
        <v>2937</v>
      </c>
      <c r="E39" s="18" t="s">
        <v>189</v>
      </c>
      <c r="F39" s="333">
        <v>2185</v>
      </c>
      <c r="G39" s="39"/>
      <c r="H39" s="45"/>
    </row>
    <row r="40" s="2" customFormat="1" ht="16.8" customHeight="1">
      <c r="A40" s="39"/>
      <c r="B40" s="45"/>
      <c r="C40" s="332" t="s">
        <v>1977</v>
      </c>
      <c r="D40" s="332" t="s">
        <v>2941</v>
      </c>
      <c r="E40" s="18" t="s">
        <v>189</v>
      </c>
      <c r="F40" s="333">
        <v>882</v>
      </c>
      <c r="G40" s="39"/>
      <c r="H40" s="45"/>
    </row>
    <row r="41" s="2" customFormat="1" ht="16.8" customHeight="1">
      <c r="A41" s="39"/>
      <c r="B41" s="45"/>
      <c r="C41" s="332" t="s">
        <v>1985</v>
      </c>
      <c r="D41" s="332" t="s">
        <v>2942</v>
      </c>
      <c r="E41" s="18" t="s">
        <v>189</v>
      </c>
      <c r="F41" s="333">
        <v>882</v>
      </c>
      <c r="G41" s="39"/>
      <c r="H41" s="45"/>
    </row>
    <row r="42" s="2" customFormat="1" ht="16.8" customHeight="1">
      <c r="A42" s="39"/>
      <c r="B42" s="45"/>
      <c r="C42" s="332" t="s">
        <v>1989</v>
      </c>
      <c r="D42" s="332" t="s">
        <v>2943</v>
      </c>
      <c r="E42" s="18" t="s">
        <v>189</v>
      </c>
      <c r="F42" s="333">
        <v>1428</v>
      </c>
      <c r="G42" s="39"/>
      <c r="H42" s="45"/>
    </row>
    <row r="43" s="2" customFormat="1" ht="16.8" customHeight="1">
      <c r="A43" s="39"/>
      <c r="B43" s="45"/>
      <c r="C43" s="332" t="s">
        <v>1998</v>
      </c>
      <c r="D43" s="332" t="s">
        <v>2944</v>
      </c>
      <c r="E43" s="18" t="s">
        <v>189</v>
      </c>
      <c r="F43" s="333">
        <v>1428</v>
      </c>
      <c r="G43" s="39"/>
      <c r="H43" s="45"/>
    </row>
    <row r="44" s="2" customFormat="1" ht="16.8" customHeight="1">
      <c r="A44" s="39"/>
      <c r="B44" s="45"/>
      <c r="C44" s="332" t="s">
        <v>2002</v>
      </c>
      <c r="D44" s="332" t="s">
        <v>2945</v>
      </c>
      <c r="E44" s="18" t="s">
        <v>189</v>
      </c>
      <c r="F44" s="333">
        <v>2310</v>
      </c>
      <c r="G44" s="39"/>
      <c r="H44" s="45"/>
    </row>
    <row r="45" s="2" customFormat="1" ht="16.8" customHeight="1">
      <c r="A45" s="39"/>
      <c r="B45" s="45"/>
      <c r="C45" s="332" t="s">
        <v>2016</v>
      </c>
      <c r="D45" s="332" t="s">
        <v>2946</v>
      </c>
      <c r="E45" s="18" t="s">
        <v>189</v>
      </c>
      <c r="F45" s="333">
        <v>882</v>
      </c>
      <c r="G45" s="39"/>
      <c r="H45" s="45"/>
    </row>
    <row r="46" s="2" customFormat="1" ht="16.8" customHeight="1">
      <c r="A46" s="39"/>
      <c r="B46" s="45"/>
      <c r="C46" s="332" t="s">
        <v>2020</v>
      </c>
      <c r="D46" s="332" t="s">
        <v>2947</v>
      </c>
      <c r="E46" s="18" t="s">
        <v>189</v>
      </c>
      <c r="F46" s="333">
        <v>882</v>
      </c>
      <c r="G46" s="39"/>
      <c r="H46" s="45"/>
    </row>
    <row r="47" s="2" customFormat="1" ht="16.8" customHeight="1">
      <c r="A47" s="39"/>
      <c r="B47" s="45"/>
      <c r="C47" s="328" t="s">
        <v>1787</v>
      </c>
      <c r="D47" s="329" t="s">
        <v>1788</v>
      </c>
      <c r="E47" s="330" t="s">
        <v>1</v>
      </c>
      <c r="F47" s="331">
        <v>546</v>
      </c>
      <c r="G47" s="39"/>
      <c r="H47" s="45"/>
    </row>
    <row r="48" s="2" customFormat="1" ht="16.8" customHeight="1">
      <c r="A48" s="39"/>
      <c r="B48" s="45"/>
      <c r="C48" s="332" t="s">
        <v>1</v>
      </c>
      <c r="D48" s="332" t="s">
        <v>1789</v>
      </c>
      <c r="E48" s="18" t="s">
        <v>1</v>
      </c>
      <c r="F48" s="333">
        <v>546</v>
      </c>
      <c r="G48" s="39"/>
      <c r="H48" s="45"/>
    </row>
    <row r="49" s="2" customFormat="1" ht="16.8" customHeight="1">
      <c r="A49" s="39"/>
      <c r="B49" s="45"/>
      <c r="C49" s="334" t="s">
        <v>2925</v>
      </c>
      <c r="D49" s="39"/>
      <c r="E49" s="39"/>
      <c r="F49" s="39"/>
      <c r="G49" s="39"/>
      <c r="H49" s="45"/>
    </row>
    <row r="50" s="2" customFormat="1" ht="16.8" customHeight="1">
      <c r="A50" s="39"/>
      <c r="B50" s="45"/>
      <c r="C50" s="332" t="s">
        <v>1888</v>
      </c>
      <c r="D50" s="332" t="s">
        <v>2932</v>
      </c>
      <c r="E50" s="18" t="s">
        <v>201</v>
      </c>
      <c r="F50" s="333">
        <v>655.5</v>
      </c>
      <c r="G50" s="39"/>
      <c r="H50" s="45"/>
    </row>
    <row r="51" s="2" customFormat="1" ht="16.8" customHeight="1">
      <c r="A51" s="39"/>
      <c r="B51" s="45"/>
      <c r="C51" s="332" t="s">
        <v>1943</v>
      </c>
      <c r="D51" s="332" t="s">
        <v>2934</v>
      </c>
      <c r="E51" s="18" t="s">
        <v>189</v>
      </c>
      <c r="F51" s="333">
        <v>3411</v>
      </c>
      <c r="G51" s="39"/>
      <c r="H51" s="45"/>
    </row>
    <row r="52" s="2" customFormat="1" ht="16.8" customHeight="1">
      <c r="A52" s="39"/>
      <c r="B52" s="45"/>
      <c r="C52" s="332" t="s">
        <v>1953</v>
      </c>
      <c r="D52" s="332" t="s">
        <v>2935</v>
      </c>
      <c r="E52" s="18" t="s">
        <v>189</v>
      </c>
      <c r="F52" s="333">
        <v>2185</v>
      </c>
      <c r="G52" s="39"/>
      <c r="H52" s="45"/>
    </row>
    <row r="53" s="2" customFormat="1" ht="16.8" customHeight="1">
      <c r="A53" s="39"/>
      <c r="B53" s="45"/>
      <c r="C53" s="332" t="s">
        <v>1968</v>
      </c>
      <c r="D53" s="332" t="s">
        <v>2937</v>
      </c>
      <c r="E53" s="18" t="s">
        <v>189</v>
      </c>
      <c r="F53" s="333">
        <v>2185</v>
      </c>
      <c r="G53" s="39"/>
      <c r="H53" s="45"/>
    </row>
    <row r="54" s="2" customFormat="1" ht="16.8" customHeight="1">
      <c r="A54" s="39"/>
      <c r="B54" s="45"/>
      <c r="C54" s="332" t="s">
        <v>1972</v>
      </c>
      <c r="D54" s="332" t="s">
        <v>2948</v>
      </c>
      <c r="E54" s="18" t="s">
        <v>189</v>
      </c>
      <c r="F54" s="333">
        <v>857</v>
      </c>
      <c r="G54" s="39"/>
      <c r="H54" s="45"/>
    </row>
    <row r="55" s="2" customFormat="1" ht="16.8" customHeight="1">
      <c r="A55" s="39"/>
      <c r="B55" s="45"/>
      <c r="C55" s="332" t="s">
        <v>1981</v>
      </c>
      <c r="D55" s="332" t="s">
        <v>2949</v>
      </c>
      <c r="E55" s="18" t="s">
        <v>189</v>
      </c>
      <c r="F55" s="333">
        <v>857</v>
      </c>
      <c r="G55" s="39"/>
      <c r="H55" s="45"/>
    </row>
    <row r="56" s="2" customFormat="1" ht="16.8" customHeight="1">
      <c r="A56" s="39"/>
      <c r="B56" s="45"/>
      <c r="C56" s="332" t="s">
        <v>1989</v>
      </c>
      <c r="D56" s="332" t="s">
        <v>2943</v>
      </c>
      <c r="E56" s="18" t="s">
        <v>189</v>
      </c>
      <c r="F56" s="333">
        <v>1428</v>
      </c>
      <c r="G56" s="39"/>
      <c r="H56" s="45"/>
    </row>
    <row r="57" s="2" customFormat="1" ht="16.8" customHeight="1">
      <c r="A57" s="39"/>
      <c r="B57" s="45"/>
      <c r="C57" s="332" t="s">
        <v>1998</v>
      </c>
      <c r="D57" s="332" t="s">
        <v>2944</v>
      </c>
      <c r="E57" s="18" t="s">
        <v>189</v>
      </c>
      <c r="F57" s="333">
        <v>1428</v>
      </c>
      <c r="G57" s="39"/>
      <c r="H57" s="45"/>
    </row>
    <row r="58" s="2" customFormat="1" ht="16.8" customHeight="1">
      <c r="A58" s="39"/>
      <c r="B58" s="45"/>
      <c r="C58" s="332" t="s">
        <v>2002</v>
      </c>
      <c r="D58" s="332" t="s">
        <v>2945</v>
      </c>
      <c r="E58" s="18" t="s">
        <v>189</v>
      </c>
      <c r="F58" s="333">
        <v>2310</v>
      </c>
      <c r="G58" s="39"/>
      <c r="H58" s="45"/>
    </row>
    <row r="59" s="2" customFormat="1" ht="16.8" customHeight="1">
      <c r="A59" s="39"/>
      <c r="B59" s="45"/>
      <c r="C59" s="332" t="s">
        <v>2012</v>
      </c>
      <c r="D59" s="332" t="s">
        <v>2950</v>
      </c>
      <c r="E59" s="18" t="s">
        <v>189</v>
      </c>
      <c r="F59" s="333">
        <v>546</v>
      </c>
      <c r="G59" s="39"/>
      <c r="H59" s="45"/>
    </row>
    <row r="60" s="2" customFormat="1" ht="16.8" customHeight="1">
      <c r="A60" s="39"/>
      <c r="B60" s="45"/>
      <c r="C60" s="328" t="s">
        <v>1790</v>
      </c>
      <c r="D60" s="329" t="s">
        <v>1791</v>
      </c>
      <c r="E60" s="330" t="s">
        <v>1</v>
      </c>
      <c r="F60" s="331">
        <v>311</v>
      </c>
      <c r="G60" s="39"/>
      <c r="H60" s="45"/>
    </row>
    <row r="61" s="2" customFormat="1" ht="16.8" customHeight="1">
      <c r="A61" s="39"/>
      <c r="B61" s="45"/>
      <c r="C61" s="332" t="s">
        <v>1</v>
      </c>
      <c r="D61" s="332" t="s">
        <v>1792</v>
      </c>
      <c r="E61" s="18" t="s">
        <v>1</v>
      </c>
      <c r="F61" s="333">
        <v>311</v>
      </c>
      <c r="G61" s="39"/>
      <c r="H61" s="45"/>
    </row>
    <row r="62" s="2" customFormat="1" ht="16.8" customHeight="1">
      <c r="A62" s="39"/>
      <c r="B62" s="45"/>
      <c r="C62" s="334" t="s">
        <v>2925</v>
      </c>
      <c r="D62" s="39"/>
      <c r="E62" s="39"/>
      <c r="F62" s="39"/>
      <c r="G62" s="39"/>
      <c r="H62" s="45"/>
    </row>
    <row r="63" s="2" customFormat="1" ht="16.8" customHeight="1">
      <c r="A63" s="39"/>
      <c r="B63" s="45"/>
      <c r="C63" s="332" t="s">
        <v>1888</v>
      </c>
      <c r="D63" s="332" t="s">
        <v>2932</v>
      </c>
      <c r="E63" s="18" t="s">
        <v>201</v>
      </c>
      <c r="F63" s="333">
        <v>655.5</v>
      </c>
      <c r="G63" s="39"/>
      <c r="H63" s="45"/>
    </row>
    <row r="64" s="2" customFormat="1" ht="16.8" customHeight="1">
      <c r="A64" s="39"/>
      <c r="B64" s="45"/>
      <c r="C64" s="332" t="s">
        <v>1893</v>
      </c>
      <c r="D64" s="332" t="s">
        <v>2933</v>
      </c>
      <c r="E64" s="18" t="s">
        <v>201</v>
      </c>
      <c r="F64" s="333">
        <v>959.12</v>
      </c>
      <c r="G64" s="39"/>
      <c r="H64" s="45"/>
    </row>
    <row r="65" s="2" customFormat="1" ht="16.8" customHeight="1">
      <c r="A65" s="39"/>
      <c r="B65" s="45"/>
      <c r="C65" s="332" t="s">
        <v>1943</v>
      </c>
      <c r="D65" s="332" t="s">
        <v>2934</v>
      </c>
      <c r="E65" s="18" t="s">
        <v>189</v>
      </c>
      <c r="F65" s="333">
        <v>3411</v>
      </c>
      <c r="G65" s="39"/>
      <c r="H65" s="45"/>
    </row>
    <row r="66" s="2" customFormat="1" ht="16.8" customHeight="1">
      <c r="A66" s="39"/>
      <c r="B66" s="45"/>
      <c r="C66" s="332" t="s">
        <v>1953</v>
      </c>
      <c r="D66" s="332" t="s">
        <v>2935</v>
      </c>
      <c r="E66" s="18" t="s">
        <v>189</v>
      </c>
      <c r="F66" s="333">
        <v>2185</v>
      </c>
      <c r="G66" s="39"/>
      <c r="H66" s="45"/>
    </row>
    <row r="67" s="2" customFormat="1" ht="16.8" customHeight="1">
      <c r="A67" s="39"/>
      <c r="B67" s="45"/>
      <c r="C67" s="332" t="s">
        <v>1968</v>
      </c>
      <c r="D67" s="332" t="s">
        <v>2937</v>
      </c>
      <c r="E67" s="18" t="s">
        <v>189</v>
      </c>
      <c r="F67" s="333">
        <v>2185</v>
      </c>
      <c r="G67" s="39"/>
      <c r="H67" s="45"/>
    </row>
    <row r="68" s="2" customFormat="1" ht="16.8" customHeight="1">
      <c r="A68" s="39"/>
      <c r="B68" s="45"/>
      <c r="C68" s="332" t="s">
        <v>1972</v>
      </c>
      <c r="D68" s="332" t="s">
        <v>2948</v>
      </c>
      <c r="E68" s="18" t="s">
        <v>189</v>
      </c>
      <c r="F68" s="333">
        <v>857</v>
      </c>
      <c r="G68" s="39"/>
      <c r="H68" s="45"/>
    </row>
    <row r="69" s="2" customFormat="1" ht="16.8" customHeight="1">
      <c r="A69" s="39"/>
      <c r="B69" s="45"/>
      <c r="C69" s="332" t="s">
        <v>1981</v>
      </c>
      <c r="D69" s="332" t="s">
        <v>2949</v>
      </c>
      <c r="E69" s="18" t="s">
        <v>189</v>
      </c>
      <c r="F69" s="333">
        <v>857</v>
      </c>
      <c r="G69" s="39"/>
      <c r="H69" s="45"/>
    </row>
    <row r="70" s="2" customFormat="1" ht="16.8" customHeight="1">
      <c r="A70" s="39"/>
      <c r="B70" s="45"/>
      <c r="C70" s="332" t="s">
        <v>2059</v>
      </c>
      <c r="D70" s="332" t="s">
        <v>2951</v>
      </c>
      <c r="E70" s="18" t="s">
        <v>189</v>
      </c>
      <c r="F70" s="333">
        <v>311</v>
      </c>
      <c r="G70" s="39"/>
      <c r="H70" s="45"/>
    </row>
    <row r="71" s="2" customFormat="1" ht="16.8" customHeight="1">
      <c r="A71" s="39"/>
      <c r="B71" s="45"/>
      <c r="C71" s="328" t="s">
        <v>1793</v>
      </c>
      <c r="D71" s="329" t="s">
        <v>1794</v>
      </c>
      <c r="E71" s="330" t="s">
        <v>1</v>
      </c>
      <c r="F71" s="331">
        <v>1226</v>
      </c>
      <c r="G71" s="39"/>
      <c r="H71" s="45"/>
    </row>
    <row r="72" s="2" customFormat="1" ht="16.8" customHeight="1">
      <c r="A72" s="39"/>
      <c r="B72" s="45"/>
      <c r="C72" s="332" t="s">
        <v>1</v>
      </c>
      <c r="D72" s="332" t="s">
        <v>1795</v>
      </c>
      <c r="E72" s="18" t="s">
        <v>1</v>
      </c>
      <c r="F72" s="333">
        <v>1226</v>
      </c>
      <c r="G72" s="39"/>
      <c r="H72" s="45"/>
    </row>
    <row r="73" s="2" customFormat="1" ht="16.8" customHeight="1">
      <c r="A73" s="39"/>
      <c r="B73" s="45"/>
      <c r="C73" s="334" t="s">
        <v>2925</v>
      </c>
      <c r="D73" s="39"/>
      <c r="E73" s="39"/>
      <c r="F73" s="39"/>
      <c r="G73" s="39"/>
      <c r="H73" s="45"/>
    </row>
    <row r="74" s="2" customFormat="1" ht="16.8" customHeight="1">
      <c r="A74" s="39"/>
      <c r="B74" s="45"/>
      <c r="C74" s="332" t="s">
        <v>1893</v>
      </c>
      <c r="D74" s="332" t="s">
        <v>2933</v>
      </c>
      <c r="E74" s="18" t="s">
        <v>201</v>
      </c>
      <c r="F74" s="333">
        <v>959.12</v>
      </c>
      <c r="G74" s="39"/>
      <c r="H74" s="45"/>
    </row>
    <row r="75" s="2" customFormat="1" ht="16.8" customHeight="1">
      <c r="A75" s="39"/>
      <c r="B75" s="45"/>
      <c r="C75" s="332" t="s">
        <v>1943</v>
      </c>
      <c r="D75" s="332" t="s">
        <v>2934</v>
      </c>
      <c r="E75" s="18" t="s">
        <v>189</v>
      </c>
      <c r="F75" s="333">
        <v>3411</v>
      </c>
      <c r="G75" s="39"/>
      <c r="H75" s="45"/>
    </row>
    <row r="76" s="2" customFormat="1" ht="16.8" customHeight="1">
      <c r="A76" s="39"/>
      <c r="B76" s="45"/>
      <c r="C76" s="332" t="s">
        <v>2036</v>
      </c>
      <c r="D76" s="332" t="s">
        <v>2952</v>
      </c>
      <c r="E76" s="18" t="s">
        <v>189</v>
      </c>
      <c r="F76" s="333">
        <v>1226</v>
      </c>
      <c r="G76" s="39"/>
      <c r="H76" s="45"/>
    </row>
    <row r="77" s="2" customFormat="1" ht="16.8" customHeight="1">
      <c r="A77" s="39"/>
      <c r="B77" s="45"/>
      <c r="C77" s="328" t="s">
        <v>1796</v>
      </c>
      <c r="D77" s="329" t="s">
        <v>1797</v>
      </c>
      <c r="E77" s="330" t="s">
        <v>1</v>
      </c>
      <c r="F77" s="331">
        <v>395</v>
      </c>
      <c r="G77" s="39"/>
      <c r="H77" s="45"/>
    </row>
    <row r="78" s="2" customFormat="1" ht="16.8" customHeight="1">
      <c r="A78" s="39"/>
      <c r="B78" s="45"/>
      <c r="C78" s="332" t="s">
        <v>1</v>
      </c>
      <c r="D78" s="332" t="s">
        <v>1798</v>
      </c>
      <c r="E78" s="18" t="s">
        <v>1</v>
      </c>
      <c r="F78" s="333">
        <v>395</v>
      </c>
      <c r="G78" s="39"/>
      <c r="H78" s="45"/>
    </row>
    <row r="79" s="2" customFormat="1" ht="16.8" customHeight="1">
      <c r="A79" s="39"/>
      <c r="B79" s="45"/>
      <c r="C79" s="334" t="s">
        <v>2925</v>
      </c>
      <c r="D79" s="39"/>
      <c r="E79" s="39"/>
      <c r="F79" s="39"/>
      <c r="G79" s="39"/>
      <c r="H79" s="45"/>
    </row>
    <row r="80" s="2" customFormat="1" ht="16.8" customHeight="1">
      <c r="A80" s="39"/>
      <c r="B80" s="45"/>
      <c r="C80" s="332" t="s">
        <v>220</v>
      </c>
      <c r="D80" s="332" t="s">
        <v>2953</v>
      </c>
      <c r="E80" s="18" t="s">
        <v>201</v>
      </c>
      <c r="F80" s="333">
        <v>39.5</v>
      </c>
      <c r="G80" s="39"/>
      <c r="H80" s="45"/>
    </row>
    <row r="81" s="2" customFormat="1" ht="16.8" customHeight="1">
      <c r="A81" s="39"/>
      <c r="B81" s="45"/>
      <c r="C81" s="332" t="s">
        <v>236</v>
      </c>
      <c r="D81" s="332" t="s">
        <v>2954</v>
      </c>
      <c r="E81" s="18" t="s">
        <v>201</v>
      </c>
      <c r="F81" s="333">
        <v>39.5</v>
      </c>
      <c r="G81" s="39"/>
      <c r="H81" s="45"/>
    </row>
    <row r="82" s="2" customFormat="1" ht="16.8" customHeight="1">
      <c r="A82" s="39"/>
      <c r="B82" s="45"/>
      <c r="C82" s="332" t="s">
        <v>1920</v>
      </c>
      <c r="D82" s="332" t="s">
        <v>2955</v>
      </c>
      <c r="E82" s="18" t="s">
        <v>201</v>
      </c>
      <c r="F82" s="333">
        <v>118.5</v>
      </c>
      <c r="G82" s="39"/>
      <c r="H82" s="45"/>
    </row>
    <row r="83" s="2" customFormat="1" ht="16.8" customHeight="1">
      <c r="A83" s="39"/>
      <c r="B83" s="45"/>
      <c r="C83" s="332" t="s">
        <v>1939</v>
      </c>
      <c r="D83" s="332" t="s">
        <v>2956</v>
      </c>
      <c r="E83" s="18" t="s">
        <v>189</v>
      </c>
      <c r="F83" s="333">
        <v>395</v>
      </c>
      <c r="G83" s="39"/>
      <c r="H83" s="45"/>
    </row>
    <row r="84" s="2" customFormat="1" ht="16.8" customHeight="1">
      <c r="A84" s="39"/>
      <c r="B84" s="45"/>
      <c r="C84" s="328" t="s">
        <v>1799</v>
      </c>
      <c r="D84" s="329" t="s">
        <v>1800</v>
      </c>
      <c r="E84" s="330" t="s">
        <v>1</v>
      </c>
      <c r="F84" s="331">
        <v>76.5</v>
      </c>
      <c r="G84" s="39"/>
      <c r="H84" s="45"/>
    </row>
    <row r="85" s="2" customFormat="1" ht="16.8" customHeight="1">
      <c r="A85" s="39"/>
      <c r="B85" s="45"/>
      <c r="C85" s="332" t="s">
        <v>1</v>
      </c>
      <c r="D85" s="332" t="s">
        <v>2957</v>
      </c>
      <c r="E85" s="18" t="s">
        <v>1</v>
      </c>
      <c r="F85" s="333">
        <v>76.5</v>
      </c>
      <c r="G85" s="39"/>
      <c r="H85" s="45"/>
    </row>
    <row r="86" s="2" customFormat="1" ht="16.8" customHeight="1">
      <c r="A86" s="39"/>
      <c r="B86" s="45"/>
      <c r="C86" s="334" t="s">
        <v>2925</v>
      </c>
      <c r="D86" s="39"/>
      <c r="E86" s="39"/>
      <c r="F86" s="39"/>
      <c r="G86" s="39"/>
      <c r="H86" s="45"/>
    </row>
    <row r="87" s="2" customFormat="1" ht="16.8" customHeight="1">
      <c r="A87" s="39"/>
      <c r="B87" s="45"/>
      <c r="C87" s="332" t="s">
        <v>1906</v>
      </c>
      <c r="D87" s="332" t="s">
        <v>2958</v>
      </c>
      <c r="E87" s="18" t="s">
        <v>201</v>
      </c>
      <c r="F87" s="333">
        <v>45.899999999999999</v>
      </c>
      <c r="G87" s="39"/>
      <c r="H87" s="45"/>
    </row>
    <row r="88" s="2" customFormat="1" ht="16.8" customHeight="1">
      <c r="A88" s="39"/>
      <c r="B88" s="45"/>
      <c r="C88" s="332" t="s">
        <v>1930</v>
      </c>
      <c r="D88" s="332" t="s">
        <v>2959</v>
      </c>
      <c r="E88" s="18" t="s">
        <v>201</v>
      </c>
      <c r="F88" s="333">
        <v>18.359999999999999</v>
      </c>
      <c r="G88" s="39"/>
      <c r="H88" s="45"/>
    </row>
    <row r="89" s="2" customFormat="1" ht="16.8" customHeight="1">
      <c r="A89" s="39"/>
      <c r="B89" s="45"/>
      <c r="C89" s="332" t="s">
        <v>1413</v>
      </c>
      <c r="D89" s="332" t="s">
        <v>2929</v>
      </c>
      <c r="E89" s="18" t="s">
        <v>201</v>
      </c>
      <c r="F89" s="333">
        <v>22.949999999999999</v>
      </c>
      <c r="G89" s="39"/>
      <c r="H89" s="45"/>
    </row>
    <row r="90" s="2" customFormat="1" ht="16.8" customHeight="1">
      <c r="A90" s="39"/>
      <c r="B90" s="45"/>
      <c r="C90" s="332" t="s">
        <v>1422</v>
      </c>
      <c r="D90" s="332" t="s">
        <v>2930</v>
      </c>
      <c r="E90" s="18" t="s">
        <v>201</v>
      </c>
      <c r="F90" s="333">
        <v>4.5899999999999999</v>
      </c>
      <c r="G90" s="39"/>
      <c r="H90" s="45"/>
    </row>
    <row r="91" s="2" customFormat="1" ht="16.8" customHeight="1">
      <c r="A91" s="39"/>
      <c r="B91" s="45"/>
      <c r="C91" s="332" t="s">
        <v>2072</v>
      </c>
      <c r="D91" s="332" t="s">
        <v>2960</v>
      </c>
      <c r="E91" s="18" t="s">
        <v>342</v>
      </c>
      <c r="F91" s="333">
        <v>76.5</v>
      </c>
      <c r="G91" s="39"/>
      <c r="H91" s="45"/>
    </row>
    <row r="92" s="2" customFormat="1" ht="26.4" customHeight="1">
      <c r="A92" s="39"/>
      <c r="B92" s="45"/>
      <c r="C92" s="327" t="s">
        <v>2961</v>
      </c>
      <c r="D92" s="327" t="s">
        <v>113</v>
      </c>
      <c r="E92" s="39"/>
      <c r="F92" s="39"/>
      <c r="G92" s="39"/>
      <c r="H92" s="45"/>
    </row>
    <row r="93" s="2" customFormat="1" ht="16.8" customHeight="1">
      <c r="A93" s="39"/>
      <c r="B93" s="45"/>
      <c r="C93" s="328" t="s">
        <v>1781</v>
      </c>
      <c r="D93" s="329" t="s">
        <v>2306</v>
      </c>
      <c r="E93" s="330" t="s">
        <v>1</v>
      </c>
      <c r="F93" s="331">
        <v>6</v>
      </c>
      <c r="G93" s="39"/>
      <c r="H93" s="45"/>
    </row>
    <row r="94" s="2" customFormat="1" ht="16.8" customHeight="1">
      <c r="A94" s="39"/>
      <c r="B94" s="45"/>
      <c r="C94" s="332" t="s">
        <v>1</v>
      </c>
      <c r="D94" s="332" t="s">
        <v>207</v>
      </c>
      <c r="E94" s="18" t="s">
        <v>1</v>
      </c>
      <c r="F94" s="333">
        <v>6</v>
      </c>
      <c r="G94" s="39"/>
      <c r="H94" s="45"/>
    </row>
    <row r="95" s="2" customFormat="1" ht="16.8" customHeight="1">
      <c r="A95" s="39"/>
      <c r="B95" s="45"/>
      <c r="C95" s="334" t="s">
        <v>2925</v>
      </c>
      <c r="D95" s="39"/>
      <c r="E95" s="39"/>
      <c r="F95" s="39"/>
      <c r="G95" s="39"/>
      <c r="H95" s="45"/>
    </row>
    <row r="96" s="2" customFormat="1" ht="16.8" customHeight="1">
      <c r="A96" s="39"/>
      <c r="B96" s="45"/>
      <c r="C96" s="332" t="s">
        <v>2310</v>
      </c>
      <c r="D96" s="332" t="s">
        <v>2962</v>
      </c>
      <c r="E96" s="18" t="s">
        <v>201</v>
      </c>
      <c r="F96" s="333">
        <v>9.5999999999999996</v>
      </c>
      <c r="G96" s="39"/>
      <c r="H96" s="45"/>
    </row>
    <row r="97" s="2" customFormat="1" ht="16.8" customHeight="1">
      <c r="A97" s="39"/>
      <c r="B97" s="45"/>
      <c r="C97" s="332" t="s">
        <v>1388</v>
      </c>
      <c r="D97" s="332" t="s">
        <v>2963</v>
      </c>
      <c r="E97" s="18" t="s">
        <v>189</v>
      </c>
      <c r="F97" s="333">
        <v>18</v>
      </c>
      <c r="G97" s="39"/>
      <c r="H97" s="45"/>
    </row>
    <row r="98" s="2" customFormat="1" ht="16.8" customHeight="1">
      <c r="A98" s="39"/>
      <c r="B98" s="45"/>
      <c r="C98" s="332" t="s">
        <v>226</v>
      </c>
      <c r="D98" s="332" t="s">
        <v>2928</v>
      </c>
      <c r="E98" s="18" t="s">
        <v>201</v>
      </c>
      <c r="F98" s="333">
        <v>6.5999999999999996</v>
      </c>
      <c r="G98" s="39"/>
      <c r="H98" s="45"/>
    </row>
    <row r="99" s="2" customFormat="1" ht="16.8" customHeight="1">
      <c r="A99" s="39"/>
      <c r="B99" s="45"/>
      <c r="C99" s="332" t="s">
        <v>1413</v>
      </c>
      <c r="D99" s="332" t="s">
        <v>2929</v>
      </c>
      <c r="E99" s="18" t="s">
        <v>201</v>
      </c>
      <c r="F99" s="333">
        <v>2.1000000000000001</v>
      </c>
      <c r="G99" s="39"/>
      <c r="H99" s="45"/>
    </row>
    <row r="100" s="2" customFormat="1" ht="16.8" customHeight="1">
      <c r="A100" s="39"/>
      <c r="B100" s="45"/>
      <c r="C100" s="332" t="s">
        <v>1422</v>
      </c>
      <c r="D100" s="332" t="s">
        <v>2930</v>
      </c>
      <c r="E100" s="18" t="s">
        <v>201</v>
      </c>
      <c r="F100" s="333">
        <v>0.90000000000000002</v>
      </c>
      <c r="G100" s="39"/>
      <c r="H100" s="45"/>
    </row>
    <row r="101" s="2" customFormat="1" ht="16.8" customHeight="1">
      <c r="A101" s="39"/>
      <c r="B101" s="45"/>
      <c r="C101" s="332" t="s">
        <v>2331</v>
      </c>
      <c r="D101" s="332" t="s">
        <v>2964</v>
      </c>
      <c r="E101" s="18" t="s">
        <v>342</v>
      </c>
      <c r="F101" s="333">
        <v>6</v>
      </c>
      <c r="G101" s="39"/>
      <c r="H101" s="45"/>
    </row>
    <row r="102" s="2" customFormat="1" ht="16.8" customHeight="1">
      <c r="A102" s="39"/>
      <c r="B102" s="45"/>
      <c r="C102" s="332" t="s">
        <v>2339</v>
      </c>
      <c r="D102" s="332" t="s">
        <v>2340</v>
      </c>
      <c r="E102" s="18" t="s">
        <v>342</v>
      </c>
      <c r="F102" s="333">
        <v>6</v>
      </c>
      <c r="G102" s="39"/>
      <c r="H102" s="45"/>
    </row>
    <row r="103" s="2" customFormat="1" ht="16.8" customHeight="1">
      <c r="A103" s="39"/>
      <c r="B103" s="45"/>
      <c r="C103" s="332" t="s">
        <v>2343</v>
      </c>
      <c r="D103" s="332" t="s">
        <v>2965</v>
      </c>
      <c r="E103" s="18" t="s">
        <v>342</v>
      </c>
      <c r="F103" s="333">
        <v>6</v>
      </c>
      <c r="G103" s="39"/>
      <c r="H103" s="45"/>
    </row>
    <row r="104" s="2" customFormat="1" ht="16.8" customHeight="1">
      <c r="A104" s="39"/>
      <c r="B104" s="45"/>
      <c r="C104" s="332" t="s">
        <v>2347</v>
      </c>
      <c r="D104" s="332" t="s">
        <v>2966</v>
      </c>
      <c r="E104" s="18" t="s">
        <v>342</v>
      </c>
      <c r="F104" s="333">
        <v>6</v>
      </c>
      <c r="G104" s="39"/>
      <c r="H104" s="45"/>
    </row>
    <row r="105" s="2" customFormat="1" ht="26.4" customHeight="1">
      <c r="A105" s="39"/>
      <c r="B105" s="45"/>
      <c r="C105" s="327" t="s">
        <v>2967</v>
      </c>
      <c r="D105" s="327" t="s">
        <v>116</v>
      </c>
      <c r="E105" s="39"/>
      <c r="F105" s="39"/>
      <c r="G105" s="39"/>
      <c r="H105" s="45"/>
    </row>
    <row r="106" s="2" customFormat="1" ht="16.8" customHeight="1">
      <c r="A106" s="39"/>
      <c r="B106" s="45"/>
      <c r="C106" s="328" t="s">
        <v>1781</v>
      </c>
      <c r="D106" s="329" t="s">
        <v>2362</v>
      </c>
      <c r="E106" s="330" t="s">
        <v>1</v>
      </c>
      <c r="F106" s="331">
        <v>5</v>
      </c>
      <c r="G106" s="39"/>
      <c r="H106" s="45"/>
    </row>
    <row r="107" s="2" customFormat="1" ht="16.8" customHeight="1">
      <c r="A107" s="39"/>
      <c r="B107" s="45"/>
      <c r="C107" s="332" t="s">
        <v>1</v>
      </c>
      <c r="D107" s="332" t="s">
        <v>219</v>
      </c>
      <c r="E107" s="18" t="s">
        <v>1</v>
      </c>
      <c r="F107" s="333">
        <v>5</v>
      </c>
      <c r="G107" s="39"/>
      <c r="H107" s="45"/>
    </row>
    <row r="108" s="2" customFormat="1" ht="16.8" customHeight="1">
      <c r="A108" s="39"/>
      <c r="B108" s="45"/>
      <c r="C108" s="334" t="s">
        <v>2925</v>
      </c>
      <c r="D108" s="39"/>
      <c r="E108" s="39"/>
      <c r="F108" s="39"/>
      <c r="G108" s="39"/>
      <c r="H108" s="45"/>
    </row>
    <row r="109" s="2" customFormat="1" ht="16.8" customHeight="1">
      <c r="A109" s="39"/>
      <c r="B109" s="45"/>
      <c r="C109" s="332" t="s">
        <v>2364</v>
      </c>
      <c r="D109" s="332" t="s">
        <v>2968</v>
      </c>
      <c r="E109" s="18" t="s">
        <v>201</v>
      </c>
      <c r="F109" s="333">
        <v>7.5</v>
      </c>
      <c r="G109" s="39"/>
      <c r="H109" s="45"/>
    </row>
    <row r="110" s="2" customFormat="1" ht="16.8" customHeight="1">
      <c r="A110" s="39"/>
      <c r="B110" s="45"/>
      <c r="C110" s="332" t="s">
        <v>1388</v>
      </c>
      <c r="D110" s="332" t="s">
        <v>2963</v>
      </c>
      <c r="E110" s="18" t="s">
        <v>189</v>
      </c>
      <c r="F110" s="333">
        <v>15</v>
      </c>
      <c r="G110" s="39"/>
      <c r="H110" s="45"/>
    </row>
    <row r="111" s="2" customFormat="1" ht="16.8" customHeight="1">
      <c r="A111" s="39"/>
      <c r="B111" s="45"/>
      <c r="C111" s="332" t="s">
        <v>226</v>
      </c>
      <c r="D111" s="332" t="s">
        <v>2928</v>
      </c>
      <c r="E111" s="18" t="s">
        <v>201</v>
      </c>
      <c r="F111" s="333">
        <v>4.5</v>
      </c>
      <c r="G111" s="39"/>
      <c r="H111" s="45"/>
    </row>
    <row r="112" s="2" customFormat="1" ht="16.8" customHeight="1">
      <c r="A112" s="39"/>
      <c r="B112" s="45"/>
      <c r="C112" s="332" t="s">
        <v>1413</v>
      </c>
      <c r="D112" s="332" t="s">
        <v>2929</v>
      </c>
      <c r="E112" s="18" t="s">
        <v>201</v>
      </c>
      <c r="F112" s="333">
        <v>2.5</v>
      </c>
      <c r="G112" s="39"/>
      <c r="H112" s="45"/>
    </row>
    <row r="113" s="2" customFormat="1" ht="16.8" customHeight="1">
      <c r="A113" s="39"/>
      <c r="B113" s="45"/>
      <c r="C113" s="332" t="s">
        <v>1422</v>
      </c>
      <c r="D113" s="332" t="s">
        <v>2930</v>
      </c>
      <c r="E113" s="18" t="s">
        <v>201</v>
      </c>
      <c r="F113" s="333">
        <v>0.5</v>
      </c>
      <c r="G113" s="39"/>
      <c r="H113" s="45"/>
    </row>
    <row r="114" s="2" customFormat="1" ht="16.8" customHeight="1">
      <c r="A114" s="39"/>
      <c r="B114" s="45"/>
      <c r="C114" s="332" t="s">
        <v>2383</v>
      </c>
      <c r="D114" s="332" t="s">
        <v>2969</v>
      </c>
      <c r="E114" s="18" t="s">
        <v>201</v>
      </c>
      <c r="F114" s="333">
        <v>1</v>
      </c>
      <c r="G114" s="39"/>
      <c r="H114" s="45"/>
    </row>
    <row r="115" s="2" customFormat="1" ht="16.8" customHeight="1">
      <c r="A115" s="39"/>
      <c r="B115" s="45"/>
      <c r="C115" s="332" t="s">
        <v>2393</v>
      </c>
      <c r="D115" s="332" t="s">
        <v>2970</v>
      </c>
      <c r="E115" s="18" t="s">
        <v>342</v>
      </c>
      <c r="F115" s="333">
        <v>5</v>
      </c>
      <c r="G115" s="39"/>
      <c r="H115" s="45"/>
    </row>
    <row r="116" s="2" customFormat="1" ht="26.4" customHeight="1">
      <c r="A116" s="39"/>
      <c r="B116" s="45"/>
      <c r="C116" s="327" t="s">
        <v>2971</v>
      </c>
      <c r="D116" s="327" t="s">
        <v>119</v>
      </c>
      <c r="E116" s="39"/>
      <c r="F116" s="39"/>
      <c r="G116" s="39"/>
      <c r="H116" s="45"/>
    </row>
    <row r="117" s="2" customFormat="1" ht="16.8" customHeight="1">
      <c r="A117" s="39"/>
      <c r="B117" s="45"/>
      <c r="C117" s="328" t="s">
        <v>1781</v>
      </c>
      <c r="D117" s="329" t="s">
        <v>2405</v>
      </c>
      <c r="E117" s="330" t="s">
        <v>1</v>
      </c>
      <c r="F117" s="331">
        <v>31</v>
      </c>
      <c r="G117" s="39"/>
      <c r="H117" s="45"/>
    </row>
    <row r="118" s="2" customFormat="1" ht="16.8" customHeight="1">
      <c r="A118" s="39"/>
      <c r="B118" s="45"/>
      <c r="C118" s="332" t="s">
        <v>1</v>
      </c>
      <c r="D118" s="332" t="s">
        <v>377</v>
      </c>
      <c r="E118" s="18" t="s">
        <v>1</v>
      </c>
      <c r="F118" s="333">
        <v>31</v>
      </c>
      <c r="G118" s="39"/>
      <c r="H118" s="45"/>
    </row>
    <row r="119" s="2" customFormat="1" ht="16.8" customHeight="1">
      <c r="A119" s="39"/>
      <c r="B119" s="45"/>
      <c r="C119" s="334" t="s">
        <v>2925</v>
      </c>
      <c r="D119" s="39"/>
      <c r="E119" s="39"/>
      <c r="F119" s="39"/>
      <c r="G119" s="39"/>
      <c r="H119" s="45"/>
    </row>
    <row r="120" s="2" customFormat="1" ht="16.8" customHeight="1">
      <c r="A120" s="39"/>
      <c r="B120" s="45"/>
      <c r="C120" s="332" t="s">
        <v>2433</v>
      </c>
      <c r="D120" s="332" t="s">
        <v>2972</v>
      </c>
      <c r="E120" s="18" t="s">
        <v>201</v>
      </c>
      <c r="F120" s="333">
        <v>456.43000000000001</v>
      </c>
      <c r="G120" s="39"/>
      <c r="H120" s="45"/>
    </row>
    <row r="121" s="2" customFormat="1" ht="16.8" customHeight="1">
      <c r="A121" s="39"/>
      <c r="B121" s="45"/>
      <c r="C121" s="332" t="s">
        <v>2440</v>
      </c>
      <c r="D121" s="332" t="s">
        <v>2973</v>
      </c>
      <c r="E121" s="18" t="s">
        <v>189</v>
      </c>
      <c r="F121" s="333">
        <v>681.79999999999995</v>
      </c>
      <c r="G121" s="39"/>
      <c r="H121" s="45"/>
    </row>
    <row r="122" s="2" customFormat="1" ht="16.8" customHeight="1">
      <c r="A122" s="39"/>
      <c r="B122" s="45"/>
      <c r="C122" s="332" t="s">
        <v>2446</v>
      </c>
      <c r="D122" s="332" t="s">
        <v>2974</v>
      </c>
      <c r="E122" s="18" t="s">
        <v>189</v>
      </c>
      <c r="F122" s="333">
        <v>681.79999999999995</v>
      </c>
      <c r="G122" s="39"/>
      <c r="H122" s="45"/>
    </row>
    <row r="123" s="2" customFormat="1" ht="16.8" customHeight="1">
      <c r="A123" s="39"/>
      <c r="B123" s="45"/>
      <c r="C123" s="332" t="s">
        <v>226</v>
      </c>
      <c r="D123" s="332" t="s">
        <v>2928</v>
      </c>
      <c r="E123" s="18" t="s">
        <v>201</v>
      </c>
      <c r="F123" s="333">
        <v>255.71000000000001</v>
      </c>
      <c r="G123" s="39"/>
      <c r="H123" s="45"/>
    </row>
    <row r="124" s="2" customFormat="1" ht="16.8" customHeight="1">
      <c r="A124" s="39"/>
      <c r="B124" s="45"/>
      <c r="C124" s="332" t="s">
        <v>1413</v>
      </c>
      <c r="D124" s="332" t="s">
        <v>2929</v>
      </c>
      <c r="E124" s="18" t="s">
        <v>201</v>
      </c>
      <c r="F124" s="333">
        <v>146.65799999999999</v>
      </c>
      <c r="G124" s="39"/>
      <c r="H124" s="45"/>
    </row>
    <row r="125" s="2" customFormat="1" ht="16.8" customHeight="1">
      <c r="A125" s="39"/>
      <c r="B125" s="45"/>
      <c r="C125" s="332" t="s">
        <v>2479</v>
      </c>
      <c r="D125" s="332" t="s">
        <v>2975</v>
      </c>
      <c r="E125" s="18" t="s">
        <v>342</v>
      </c>
      <c r="F125" s="333">
        <v>206</v>
      </c>
      <c r="G125" s="39"/>
      <c r="H125" s="45"/>
    </row>
    <row r="126" s="2" customFormat="1" ht="16.8" customHeight="1">
      <c r="A126" s="39"/>
      <c r="B126" s="45"/>
      <c r="C126" s="332" t="s">
        <v>1422</v>
      </c>
      <c r="D126" s="332" t="s">
        <v>2930</v>
      </c>
      <c r="E126" s="18" t="s">
        <v>201</v>
      </c>
      <c r="F126" s="333">
        <v>40.170000000000002</v>
      </c>
      <c r="G126" s="39"/>
      <c r="H126" s="45"/>
    </row>
    <row r="127" s="2" customFormat="1" ht="16.8" customHeight="1">
      <c r="A127" s="39"/>
      <c r="B127" s="45"/>
      <c r="C127" s="332" t="s">
        <v>2510</v>
      </c>
      <c r="D127" s="332" t="s">
        <v>2976</v>
      </c>
      <c r="E127" s="18" t="s">
        <v>342</v>
      </c>
      <c r="F127" s="333">
        <v>31</v>
      </c>
      <c r="G127" s="39"/>
      <c r="H127" s="45"/>
    </row>
    <row r="128" s="2" customFormat="1" ht="16.8" customHeight="1">
      <c r="A128" s="39"/>
      <c r="B128" s="45"/>
      <c r="C128" s="332" t="s">
        <v>2548</v>
      </c>
      <c r="D128" s="332" t="s">
        <v>2977</v>
      </c>
      <c r="E128" s="18" t="s">
        <v>342</v>
      </c>
      <c r="F128" s="333">
        <v>206</v>
      </c>
      <c r="G128" s="39"/>
      <c r="H128" s="45"/>
    </row>
    <row r="129" s="2" customFormat="1" ht="16.8" customHeight="1">
      <c r="A129" s="39"/>
      <c r="B129" s="45"/>
      <c r="C129" s="328" t="s">
        <v>2406</v>
      </c>
      <c r="D129" s="329" t="s">
        <v>2407</v>
      </c>
      <c r="E129" s="330" t="s">
        <v>1</v>
      </c>
      <c r="F129" s="331">
        <v>30</v>
      </c>
      <c r="G129" s="39"/>
      <c r="H129" s="45"/>
    </row>
    <row r="130" s="2" customFormat="1" ht="16.8" customHeight="1">
      <c r="A130" s="39"/>
      <c r="B130" s="45"/>
      <c r="C130" s="332" t="s">
        <v>1</v>
      </c>
      <c r="D130" s="332" t="s">
        <v>2415</v>
      </c>
      <c r="E130" s="18" t="s">
        <v>1</v>
      </c>
      <c r="F130" s="333">
        <v>30</v>
      </c>
      <c r="G130" s="39"/>
      <c r="H130" s="45"/>
    </row>
    <row r="131" s="2" customFormat="1" ht="16.8" customHeight="1">
      <c r="A131" s="39"/>
      <c r="B131" s="45"/>
      <c r="C131" s="334" t="s">
        <v>2925</v>
      </c>
      <c r="D131" s="39"/>
      <c r="E131" s="39"/>
      <c r="F131" s="39"/>
      <c r="G131" s="39"/>
      <c r="H131" s="45"/>
    </row>
    <row r="132" s="2" customFormat="1" ht="16.8" customHeight="1">
      <c r="A132" s="39"/>
      <c r="B132" s="45"/>
      <c r="C132" s="332" t="s">
        <v>2489</v>
      </c>
      <c r="D132" s="332" t="s">
        <v>2978</v>
      </c>
      <c r="E132" s="18" t="s">
        <v>189</v>
      </c>
      <c r="F132" s="333">
        <v>30</v>
      </c>
      <c r="G132" s="39"/>
      <c r="H132" s="45"/>
    </row>
    <row r="133" s="2" customFormat="1" ht="16.8" customHeight="1">
      <c r="A133" s="39"/>
      <c r="B133" s="45"/>
      <c r="C133" s="332" t="s">
        <v>2493</v>
      </c>
      <c r="D133" s="332" t="s">
        <v>2979</v>
      </c>
      <c r="E133" s="18" t="s">
        <v>189</v>
      </c>
      <c r="F133" s="333">
        <v>30</v>
      </c>
      <c r="G133" s="39"/>
      <c r="H133" s="45"/>
    </row>
    <row r="134" s="2" customFormat="1" ht="16.8" customHeight="1">
      <c r="A134" s="39"/>
      <c r="B134" s="45"/>
      <c r="C134" s="332" t="s">
        <v>1989</v>
      </c>
      <c r="D134" s="332" t="s">
        <v>2943</v>
      </c>
      <c r="E134" s="18" t="s">
        <v>189</v>
      </c>
      <c r="F134" s="333">
        <v>30</v>
      </c>
      <c r="G134" s="39"/>
      <c r="H134" s="45"/>
    </row>
    <row r="135" s="2" customFormat="1" ht="16.8" customHeight="1">
      <c r="A135" s="39"/>
      <c r="B135" s="45"/>
      <c r="C135" s="332" t="s">
        <v>2498</v>
      </c>
      <c r="D135" s="332" t="s">
        <v>2980</v>
      </c>
      <c r="E135" s="18" t="s">
        <v>189</v>
      </c>
      <c r="F135" s="333">
        <v>30</v>
      </c>
      <c r="G135" s="39"/>
      <c r="H135" s="45"/>
    </row>
    <row r="136" s="2" customFormat="1" ht="16.8" customHeight="1">
      <c r="A136" s="39"/>
      <c r="B136" s="45"/>
      <c r="C136" s="332" t="s">
        <v>2502</v>
      </c>
      <c r="D136" s="332" t="s">
        <v>2981</v>
      </c>
      <c r="E136" s="18" t="s">
        <v>189</v>
      </c>
      <c r="F136" s="333">
        <v>30</v>
      </c>
      <c r="G136" s="39"/>
      <c r="H136" s="45"/>
    </row>
    <row r="137" s="2" customFormat="1" ht="16.8" customHeight="1">
      <c r="A137" s="39"/>
      <c r="B137" s="45"/>
      <c r="C137" s="332" t="s">
        <v>2506</v>
      </c>
      <c r="D137" s="332" t="s">
        <v>2982</v>
      </c>
      <c r="E137" s="18" t="s">
        <v>189</v>
      </c>
      <c r="F137" s="333">
        <v>30</v>
      </c>
      <c r="G137" s="39"/>
      <c r="H137" s="45"/>
    </row>
    <row r="138" s="2" customFormat="1" ht="16.8" customHeight="1">
      <c r="A138" s="39"/>
      <c r="B138" s="45"/>
      <c r="C138" s="328" t="s">
        <v>1784</v>
      </c>
      <c r="D138" s="329" t="s">
        <v>2408</v>
      </c>
      <c r="E138" s="330" t="s">
        <v>1</v>
      </c>
      <c r="F138" s="331">
        <v>175</v>
      </c>
      <c r="G138" s="39"/>
      <c r="H138" s="45"/>
    </row>
    <row r="139" s="2" customFormat="1" ht="16.8" customHeight="1">
      <c r="A139" s="39"/>
      <c r="B139" s="45"/>
      <c r="C139" s="332" t="s">
        <v>1</v>
      </c>
      <c r="D139" s="332" t="s">
        <v>2409</v>
      </c>
      <c r="E139" s="18" t="s">
        <v>1</v>
      </c>
      <c r="F139" s="333">
        <v>175</v>
      </c>
      <c r="G139" s="39"/>
      <c r="H139" s="45"/>
    </row>
    <row r="140" s="2" customFormat="1" ht="16.8" customHeight="1">
      <c r="A140" s="39"/>
      <c r="B140" s="45"/>
      <c r="C140" s="334" t="s">
        <v>2925</v>
      </c>
      <c r="D140" s="39"/>
      <c r="E140" s="39"/>
      <c r="F140" s="39"/>
      <c r="G140" s="39"/>
      <c r="H140" s="45"/>
    </row>
    <row r="141" s="2" customFormat="1" ht="16.8" customHeight="1">
      <c r="A141" s="39"/>
      <c r="B141" s="45"/>
      <c r="C141" s="332" t="s">
        <v>2433</v>
      </c>
      <c r="D141" s="332" t="s">
        <v>2972</v>
      </c>
      <c r="E141" s="18" t="s">
        <v>201</v>
      </c>
      <c r="F141" s="333">
        <v>456.43000000000001</v>
      </c>
      <c r="G141" s="39"/>
      <c r="H141" s="45"/>
    </row>
    <row r="142" s="2" customFormat="1" ht="16.8" customHeight="1">
      <c r="A142" s="39"/>
      <c r="B142" s="45"/>
      <c r="C142" s="332" t="s">
        <v>2440</v>
      </c>
      <c r="D142" s="332" t="s">
        <v>2973</v>
      </c>
      <c r="E142" s="18" t="s">
        <v>189</v>
      </c>
      <c r="F142" s="333">
        <v>681.79999999999995</v>
      </c>
      <c r="G142" s="39"/>
      <c r="H142" s="45"/>
    </row>
    <row r="143" s="2" customFormat="1" ht="16.8" customHeight="1">
      <c r="A143" s="39"/>
      <c r="B143" s="45"/>
      <c r="C143" s="332" t="s">
        <v>2446</v>
      </c>
      <c r="D143" s="332" t="s">
        <v>2974</v>
      </c>
      <c r="E143" s="18" t="s">
        <v>189</v>
      </c>
      <c r="F143" s="333">
        <v>681.79999999999995</v>
      </c>
      <c r="G143" s="39"/>
      <c r="H143" s="45"/>
    </row>
    <row r="144" s="2" customFormat="1" ht="16.8" customHeight="1">
      <c r="A144" s="39"/>
      <c r="B144" s="45"/>
      <c r="C144" s="332" t="s">
        <v>226</v>
      </c>
      <c r="D144" s="332" t="s">
        <v>2928</v>
      </c>
      <c r="E144" s="18" t="s">
        <v>201</v>
      </c>
      <c r="F144" s="333">
        <v>255.71000000000001</v>
      </c>
      <c r="G144" s="39"/>
      <c r="H144" s="45"/>
    </row>
    <row r="145" s="2" customFormat="1" ht="16.8" customHeight="1">
      <c r="A145" s="39"/>
      <c r="B145" s="45"/>
      <c r="C145" s="332" t="s">
        <v>1413</v>
      </c>
      <c r="D145" s="332" t="s">
        <v>2929</v>
      </c>
      <c r="E145" s="18" t="s">
        <v>201</v>
      </c>
      <c r="F145" s="333">
        <v>146.65799999999999</v>
      </c>
      <c r="G145" s="39"/>
      <c r="H145" s="45"/>
    </row>
    <row r="146" s="2" customFormat="1" ht="16.8" customHeight="1">
      <c r="A146" s="39"/>
      <c r="B146" s="45"/>
      <c r="C146" s="332" t="s">
        <v>2479</v>
      </c>
      <c r="D146" s="332" t="s">
        <v>2975</v>
      </c>
      <c r="E146" s="18" t="s">
        <v>342</v>
      </c>
      <c r="F146" s="333">
        <v>206</v>
      </c>
      <c r="G146" s="39"/>
      <c r="H146" s="45"/>
    </row>
    <row r="147" s="2" customFormat="1" ht="16.8" customHeight="1">
      <c r="A147" s="39"/>
      <c r="B147" s="45"/>
      <c r="C147" s="332" t="s">
        <v>1422</v>
      </c>
      <c r="D147" s="332" t="s">
        <v>2930</v>
      </c>
      <c r="E147" s="18" t="s">
        <v>201</v>
      </c>
      <c r="F147" s="333">
        <v>40.170000000000002</v>
      </c>
      <c r="G147" s="39"/>
      <c r="H147" s="45"/>
    </row>
    <row r="148" s="2" customFormat="1" ht="16.8" customHeight="1">
      <c r="A148" s="39"/>
      <c r="B148" s="45"/>
      <c r="C148" s="332" t="s">
        <v>2518</v>
      </c>
      <c r="D148" s="332" t="s">
        <v>2983</v>
      </c>
      <c r="E148" s="18" t="s">
        <v>342</v>
      </c>
      <c r="F148" s="333">
        <v>175</v>
      </c>
      <c r="G148" s="39"/>
      <c r="H148" s="45"/>
    </row>
    <row r="149" s="2" customFormat="1" ht="16.8" customHeight="1">
      <c r="A149" s="39"/>
      <c r="B149" s="45"/>
      <c r="C149" s="332" t="s">
        <v>2548</v>
      </c>
      <c r="D149" s="332" t="s">
        <v>2977</v>
      </c>
      <c r="E149" s="18" t="s">
        <v>342</v>
      </c>
      <c r="F149" s="333">
        <v>206</v>
      </c>
      <c r="G149" s="39"/>
      <c r="H149" s="45"/>
    </row>
    <row r="150" s="2" customFormat="1" ht="7.44" customHeight="1">
      <c r="A150" s="39"/>
      <c r="B150" s="180"/>
      <c r="C150" s="181"/>
      <c r="D150" s="181"/>
      <c r="E150" s="181"/>
      <c r="F150" s="181"/>
      <c r="G150" s="181"/>
      <c r="H150" s="45"/>
    </row>
    <row r="151" s="2" customFormat="1">
      <c r="A151" s="39"/>
      <c r="B151" s="39"/>
      <c r="C151" s="39"/>
      <c r="D151" s="39"/>
      <c r="E151" s="39"/>
      <c r="F151" s="39"/>
      <c r="G151" s="39"/>
      <c r="H151" s="39"/>
    </row>
  </sheetData>
  <sheetProtection sheet="1" formatColumns="0" formatRows="0" objects="1" scenarios="1" spinCount="100000" saltValue="lujZCt4RfB6bwim/078UYmrAMsoZKY4oIWiHSjYdO4Nhv1dozsucjXC+zV9BVaGgabnPPf4Nt6tTViWHSPElhg==" hashValue="1Eo8lhE0H3yd9w8FCen0HIg01yR7NPZ+s4CmBjN7k8Tr2wIeMIhQxpE3FOA5PFlUQBjyFcoLq9uc2iw34TF2Ng==" algorithmName="SHA-512" password="CC35"/>
  <mergeCells count="2">
    <mergeCell ref="D5:F5"/>
    <mergeCell ref="D6:F6"/>
  </mergeCells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21"/>
      <c r="AT3" s="18" t="s">
        <v>88</v>
      </c>
    </row>
    <row r="4" s="1" customFormat="1" ht="24.96" customHeight="1">
      <c r="B4" s="21"/>
      <c r="D4" s="149" t="s">
        <v>127</v>
      </c>
      <c r="L4" s="21"/>
      <c r="M4" s="15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1" t="s">
        <v>16</v>
      </c>
      <c r="L6" s="21"/>
    </row>
    <row r="7" s="1" customFormat="1" ht="16.5" customHeight="1">
      <c r="B7" s="21"/>
      <c r="E7" s="152" t="str">
        <f>'Rekapitulace stavby'!K6</f>
        <v>DOPRAVNÍ TERMINÁL ŽELETAVA</v>
      </c>
      <c r="F7" s="151"/>
      <c r="G7" s="151"/>
      <c r="H7" s="151"/>
      <c r="L7" s="21"/>
    </row>
    <row r="8" s="1" customFormat="1" ht="12" customHeight="1">
      <c r="B8" s="21"/>
      <c r="D8" s="151" t="s">
        <v>128</v>
      </c>
      <c r="L8" s="21"/>
    </row>
    <row r="9" s="2" customFormat="1" ht="16.5" customHeight="1">
      <c r="A9" s="39"/>
      <c r="B9" s="45"/>
      <c r="C9" s="39"/>
      <c r="D9" s="39"/>
      <c r="E9" s="152" t="s">
        <v>129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1" t="s">
        <v>130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3" t="s">
        <v>131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1" t="s">
        <v>18</v>
      </c>
      <c r="E13" s="39"/>
      <c r="F13" s="142" t="s">
        <v>1</v>
      </c>
      <c r="G13" s="39"/>
      <c r="H13" s="39"/>
      <c r="I13" s="151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1" t="s">
        <v>20</v>
      </c>
      <c r="E14" s="39"/>
      <c r="F14" s="142" t="s">
        <v>21</v>
      </c>
      <c r="G14" s="39"/>
      <c r="H14" s="39"/>
      <c r="I14" s="151" t="s">
        <v>22</v>
      </c>
      <c r="J14" s="154" t="str">
        <f>'Rekapitulace stavby'!AN8</f>
        <v>5. 9. 2022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1" t="s">
        <v>24</v>
      </c>
      <c r="E16" s="39"/>
      <c r="F16" s="39"/>
      <c r="G16" s="39"/>
      <c r="H16" s="39"/>
      <c r="I16" s="151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1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1" t="s">
        <v>29</v>
      </c>
      <c r="E19" s="39"/>
      <c r="F19" s="39"/>
      <c r="G19" s="39"/>
      <c r="H19" s="39"/>
      <c r="I19" s="151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1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1" t="s">
        <v>31</v>
      </c>
      <c r="E22" s="39"/>
      <c r="F22" s="39"/>
      <c r="G22" s="39"/>
      <c r="H22" s="39"/>
      <c r="I22" s="151" t="s">
        <v>25</v>
      </c>
      <c r="J22" s="142" t="s">
        <v>1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132</v>
      </c>
      <c r="F23" s="39"/>
      <c r="G23" s="39"/>
      <c r="H23" s="39"/>
      <c r="I23" s="151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1" t="s">
        <v>36</v>
      </c>
      <c r="E25" s="39"/>
      <c r="F25" s="39"/>
      <c r="G25" s="39"/>
      <c r="H25" s="39"/>
      <c r="I25" s="151" t="s">
        <v>25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">
        <v>133</v>
      </c>
      <c r="F26" s="39"/>
      <c r="G26" s="39"/>
      <c r="H26" s="39"/>
      <c r="I26" s="151" t="s">
        <v>28</v>
      </c>
      <c r="J26" s="142" t="s">
        <v>1</v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1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5"/>
      <c r="B29" s="156"/>
      <c r="C29" s="155"/>
      <c r="D29" s="155"/>
      <c r="E29" s="157" t="s">
        <v>1</v>
      </c>
      <c r="F29" s="157"/>
      <c r="G29" s="157"/>
      <c r="H29" s="157"/>
      <c r="I29" s="155"/>
      <c r="J29" s="155"/>
      <c r="K29" s="155"/>
      <c r="L29" s="158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9"/>
      <c r="E31" s="159"/>
      <c r="F31" s="159"/>
      <c r="G31" s="159"/>
      <c r="H31" s="159"/>
      <c r="I31" s="159"/>
      <c r="J31" s="159"/>
      <c r="K31" s="159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0" t="s">
        <v>39</v>
      </c>
      <c r="E32" s="39"/>
      <c r="F32" s="39"/>
      <c r="G32" s="39"/>
      <c r="H32" s="39"/>
      <c r="I32" s="39"/>
      <c r="J32" s="161">
        <f>ROUND(J150,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9"/>
      <c r="E33" s="159"/>
      <c r="F33" s="159"/>
      <c r="G33" s="159"/>
      <c r="H33" s="159"/>
      <c r="I33" s="159"/>
      <c r="J33" s="159"/>
      <c r="K33" s="15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2" t="s">
        <v>41</v>
      </c>
      <c r="G34" s="39"/>
      <c r="H34" s="39"/>
      <c r="I34" s="162" t="s">
        <v>40</v>
      </c>
      <c r="J34" s="162" t="s">
        <v>42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3" t="s">
        <v>43</v>
      </c>
      <c r="E35" s="151" t="s">
        <v>44</v>
      </c>
      <c r="F35" s="164">
        <f>ROUND((SUM(BE150:BE882)),  2)</f>
        <v>0</v>
      </c>
      <c r="G35" s="39"/>
      <c r="H35" s="39"/>
      <c r="I35" s="165">
        <v>0.20999999999999999</v>
      </c>
      <c r="J35" s="164">
        <f>ROUND(((SUM(BE150:BE882))*I35),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1" t="s">
        <v>45</v>
      </c>
      <c r="F36" s="164">
        <f>ROUND((SUM(BF150:BF882)),  2)</f>
        <v>0</v>
      </c>
      <c r="G36" s="39"/>
      <c r="H36" s="39"/>
      <c r="I36" s="165">
        <v>0.14999999999999999</v>
      </c>
      <c r="J36" s="164">
        <f>ROUND(((SUM(BF150:BF882))*I36),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1" t="s">
        <v>46</v>
      </c>
      <c r="F37" s="164">
        <f>ROUND((SUM(BG150:BG882)),  2)</f>
        <v>0</v>
      </c>
      <c r="G37" s="39"/>
      <c r="H37" s="39"/>
      <c r="I37" s="165">
        <v>0.20999999999999999</v>
      </c>
      <c r="J37" s="164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1" t="s">
        <v>47</v>
      </c>
      <c r="F38" s="164">
        <f>ROUND((SUM(BH150:BH882)),  2)</f>
        <v>0</v>
      </c>
      <c r="G38" s="39"/>
      <c r="H38" s="39"/>
      <c r="I38" s="165">
        <v>0.14999999999999999</v>
      </c>
      <c r="J38" s="164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1" t="s">
        <v>48</v>
      </c>
      <c r="F39" s="164">
        <f>ROUND((SUM(BI150:BI882)),  2)</f>
        <v>0</v>
      </c>
      <c r="G39" s="39"/>
      <c r="H39" s="39"/>
      <c r="I39" s="165">
        <v>0</v>
      </c>
      <c r="J39" s="164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6"/>
      <c r="D41" s="167" t="s">
        <v>49</v>
      </c>
      <c r="E41" s="168"/>
      <c r="F41" s="168"/>
      <c r="G41" s="169" t="s">
        <v>50</v>
      </c>
      <c r="H41" s="170" t="s">
        <v>51</v>
      </c>
      <c r="I41" s="168"/>
      <c r="J41" s="171">
        <f>SUM(J32:J39)</f>
        <v>0</v>
      </c>
      <c r="K41" s="172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3" t="s">
        <v>52</v>
      </c>
      <c r="E50" s="174"/>
      <c r="F50" s="174"/>
      <c r="G50" s="173" t="s">
        <v>53</v>
      </c>
      <c r="H50" s="174"/>
      <c r="I50" s="174"/>
      <c r="J50" s="174"/>
      <c r="K50" s="174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54</v>
      </c>
      <c r="E61" s="176"/>
      <c r="F61" s="177" t="s">
        <v>55</v>
      </c>
      <c r="G61" s="175" t="s">
        <v>54</v>
      </c>
      <c r="H61" s="176"/>
      <c r="I61" s="176"/>
      <c r="J61" s="178" t="s">
        <v>55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3" t="s">
        <v>56</v>
      </c>
      <c r="E65" s="179"/>
      <c r="F65" s="179"/>
      <c r="G65" s="173" t="s">
        <v>57</v>
      </c>
      <c r="H65" s="179"/>
      <c r="I65" s="179"/>
      <c r="J65" s="179"/>
      <c r="K65" s="179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54</v>
      </c>
      <c r="E76" s="176"/>
      <c r="F76" s="177" t="s">
        <v>55</v>
      </c>
      <c r="G76" s="175" t="s">
        <v>54</v>
      </c>
      <c r="H76" s="176"/>
      <c r="I76" s="176"/>
      <c r="J76" s="178" t="s">
        <v>55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4" t="str">
        <f>E7</f>
        <v>DOPRAVNÍ TERMINÁL ŽELETAVA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4" t="s">
        <v>129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130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01 - Stavební část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Želetava</v>
      </c>
      <c r="G91" s="41"/>
      <c r="H91" s="41"/>
      <c r="I91" s="33" t="s">
        <v>22</v>
      </c>
      <c r="J91" s="80" t="str">
        <f>IF(J14="","",J14)</f>
        <v>5. 9. 2022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Městys Želetava</v>
      </c>
      <c r="G93" s="41"/>
      <c r="H93" s="41"/>
      <c r="I93" s="33" t="s">
        <v>31</v>
      </c>
      <c r="J93" s="37" t="str">
        <f>E23</f>
        <v>Obchodní projekt Jihlava, spol.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36</v>
      </c>
      <c r="J94" s="37" t="str">
        <f>E26</f>
        <v>Fr.Neuwirth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5" t="s">
        <v>135</v>
      </c>
      <c r="D96" s="186"/>
      <c r="E96" s="186"/>
      <c r="F96" s="186"/>
      <c r="G96" s="186"/>
      <c r="H96" s="186"/>
      <c r="I96" s="186"/>
      <c r="J96" s="187" t="s">
        <v>136</v>
      </c>
      <c r="K96" s="186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8" t="s">
        <v>137</v>
      </c>
      <c r="D98" s="41"/>
      <c r="E98" s="41"/>
      <c r="F98" s="41"/>
      <c r="G98" s="41"/>
      <c r="H98" s="41"/>
      <c r="I98" s="41"/>
      <c r="J98" s="111">
        <f>J150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138</v>
      </c>
    </row>
    <row r="99" s="9" customFormat="1" ht="24.96" customHeight="1">
      <c r="A99" s="9"/>
      <c r="B99" s="189"/>
      <c r="C99" s="190"/>
      <c r="D99" s="191" t="s">
        <v>139</v>
      </c>
      <c r="E99" s="192"/>
      <c r="F99" s="192"/>
      <c r="G99" s="192"/>
      <c r="H99" s="192"/>
      <c r="I99" s="192"/>
      <c r="J99" s="193">
        <f>J151</f>
        <v>0</v>
      </c>
      <c r="K99" s="190"/>
      <c r="L99" s="19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5"/>
      <c r="C100" s="134"/>
      <c r="D100" s="196" t="s">
        <v>140</v>
      </c>
      <c r="E100" s="197"/>
      <c r="F100" s="197"/>
      <c r="G100" s="197"/>
      <c r="H100" s="197"/>
      <c r="I100" s="197"/>
      <c r="J100" s="198">
        <f>J152</f>
        <v>0</v>
      </c>
      <c r="K100" s="134"/>
      <c r="L100" s="19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5"/>
      <c r="C101" s="134"/>
      <c r="D101" s="196" t="s">
        <v>141</v>
      </c>
      <c r="E101" s="197"/>
      <c r="F101" s="197"/>
      <c r="G101" s="197"/>
      <c r="H101" s="197"/>
      <c r="I101" s="197"/>
      <c r="J101" s="198">
        <f>J206</f>
        <v>0</v>
      </c>
      <c r="K101" s="134"/>
      <c r="L101" s="19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5"/>
      <c r="C102" s="134"/>
      <c r="D102" s="196" t="s">
        <v>142</v>
      </c>
      <c r="E102" s="197"/>
      <c r="F102" s="197"/>
      <c r="G102" s="197"/>
      <c r="H102" s="197"/>
      <c r="I102" s="197"/>
      <c r="J102" s="198">
        <f>J234</f>
        <v>0</v>
      </c>
      <c r="K102" s="134"/>
      <c r="L102" s="19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5"/>
      <c r="C103" s="134"/>
      <c r="D103" s="196" t="s">
        <v>143</v>
      </c>
      <c r="E103" s="197"/>
      <c r="F103" s="197"/>
      <c r="G103" s="197"/>
      <c r="H103" s="197"/>
      <c r="I103" s="197"/>
      <c r="J103" s="198">
        <f>J296</f>
        <v>0</v>
      </c>
      <c r="K103" s="134"/>
      <c r="L103" s="19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5"/>
      <c r="C104" s="134"/>
      <c r="D104" s="196" t="s">
        <v>144</v>
      </c>
      <c r="E104" s="197"/>
      <c r="F104" s="197"/>
      <c r="G104" s="197"/>
      <c r="H104" s="197"/>
      <c r="I104" s="197"/>
      <c r="J104" s="198">
        <f>J325</f>
        <v>0</v>
      </c>
      <c r="K104" s="134"/>
      <c r="L104" s="19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5"/>
      <c r="C105" s="134"/>
      <c r="D105" s="196" t="s">
        <v>145</v>
      </c>
      <c r="E105" s="197"/>
      <c r="F105" s="197"/>
      <c r="G105" s="197"/>
      <c r="H105" s="197"/>
      <c r="I105" s="197"/>
      <c r="J105" s="198">
        <f>J326</f>
        <v>0</v>
      </c>
      <c r="K105" s="134"/>
      <c r="L105" s="19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5"/>
      <c r="C106" s="134"/>
      <c r="D106" s="196" t="s">
        <v>146</v>
      </c>
      <c r="E106" s="197"/>
      <c r="F106" s="197"/>
      <c r="G106" s="197"/>
      <c r="H106" s="197"/>
      <c r="I106" s="197"/>
      <c r="J106" s="198">
        <f>J345</f>
        <v>0</v>
      </c>
      <c r="K106" s="134"/>
      <c r="L106" s="199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5"/>
      <c r="C107" s="134"/>
      <c r="D107" s="196" t="s">
        <v>147</v>
      </c>
      <c r="E107" s="197"/>
      <c r="F107" s="197"/>
      <c r="G107" s="197"/>
      <c r="H107" s="197"/>
      <c r="I107" s="197"/>
      <c r="J107" s="198">
        <f>J433</f>
        <v>0</v>
      </c>
      <c r="K107" s="134"/>
      <c r="L107" s="19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5"/>
      <c r="C108" s="134"/>
      <c r="D108" s="196" t="s">
        <v>148</v>
      </c>
      <c r="E108" s="197"/>
      <c r="F108" s="197"/>
      <c r="G108" s="197"/>
      <c r="H108" s="197"/>
      <c r="I108" s="197"/>
      <c r="J108" s="198">
        <f>J463</f>
        <v>0</v>
      </c>
      <c r="K108" s="134"/>
      <c r="L108" s="199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5"/>
      <c r="C109" s="134"/>
      <c r="D109" s="196" t="s">
        <v>149</v>
      </c>
      <c r="E109" s="197"/>
      <c r="F109" s="197"/>
      <c r="G109" s="197"/>
      <c r="H109" s="197"/>
      <c r="I109" s="197"/>
      <c r="J109" s="198">
        <f>J467</f>
        <v>0</v>
      </c>
      <c r="K109" s="134"/>
      <c r="L109" s="199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5"/>
      <c r="C110" s="134"/>
      <c r="D110" s="196" t="s">
        <v>150</v>
      </c>
      <c r="E110" s="197"/>
      <c r="F110" s="197"/>
      <c r="G110" s="197"/>
      <c r="H110" s="197"/>
      <c r="I110" s="197"/>
      <c r="J110" s="198">
        <f>J468</f>
        <v>0</v>
      </c>
      <c r="K110" s="134"/>
      <c r="L110" s="199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5"/>
      <c r="C111" s="134"/>
      <c r="D111" s="196" t="s">
        <v>151</v>
      </c>
      <c r="E111" s="197"/>
      <c r="F111" s="197"/>
      <c r="G111" s="197"/>
      <c r="H111" s="197"/>
      <c r="I111" s="197"/>
      <c r="J111" s="198">
        <f>J483</f>
        <v>0</v>
      </c>
      <c r="K111" s="134"/>
      <c r="L111" s="199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5"/>
      <c r="C112" s="134"/>
      <c r="D112" s="196" t="s">
        <v>152</v>
      </c>
      <c r="E112" s="197"/>
      <c r="F112" s="197"/>
      <c r="G112" s="197"/>
      <c r="H112" s="197"/>
      <c r="I112" s="197"/>
      <c r="J112" s="198">
        <f>J497</f>
        <v>0</v>
      </c>
      <c r="K112" s="134"/>
      <c r="L112" s="199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9" customFormat="1" ht="24.96" customHeight="1">
      <c r="A113" s="9"/>
      <c r="B113" s="189"/>
      <c r="C113" s="190"/>
      <c r="D113" s="191" t="s">
        <v>153</v>
      </c>
      <c r="E113" s="192"/>
      <c r="F113" s="192"/>
      <c r="G113" s="192"/>
      <c r="H113" s="192"/>
      <c r="I113" s="192"/>
      <c r="J113" s="193">
        <f>J500</f>
        <v>0</v>
      </c>
      <c r="K113" s="190"/>
      <c r="L113" s="194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="10" customFormat="1" ht="19.92" customHeight="1">
      <c r="A114" s="10"/>
      <c r="B114" s="195"/>
      <c r="C114" s="134"/>
      <c r="D114" s="196" t="s">
        <v>154</v>
      </c>
      <c r="E114" s="197"/>
      <c r="F114" s="197"/>
      <c r="G114" s="197"/>
      <c r="H114" s="197"/>
      <c r="I114" s="197"/>
      <c r="J114" s="198">
        <f>J501</f>
        <v>0</v>
      </c>
      <c r="K114" s="134"/>
      <c r="L114" s="199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95"/>
      <c r="C115" s="134"/>
      <c r="D115" s="196" t="s">
        <v>155</v>
      </c>
      <c r="E115" s="197"/>
      <c r="F115" s="197"/>
      <c r="G115" s="197"/>
      <c r="H115" s="197"/>
      <c r="I115" s="197"/>
      <c r="J115" s="198">
        <f>J565</f>
        <v>0</v>
      </c>
      <c r="K115" s="134"/>
      <c r="L115" s="199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95"/>
      <c r="C116" s="134"/>
      <c r="D116" s="196" t="s">
        <v>156</v>
      </c>
      <c r="E116" s="197"/>
      <c r="F116" s="197"/>
      <c r="G116" s="197"/>
      <c r="H116" s="197"/>
      <c r="I116" s="197"/>
      <c r="J116" s="198">
        <f>J646</f>
        <v>0</v>
      </c>
      <c r="K116" s="134"/>
      <c r="L116" s="199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95"/>
      <c r="C117" s="134"/>
      <c r="D117" s="196" t="s">
        <v>157</v>
      </c>
      <c r="E117" s="197"/>
      <c r="F117" s="197"/>
      <c r="G117" s="197"/>
      <c r="H117" s="197"/>
      <c r="I117" s="197"/>
      <c r="J117" s="198">
        <f>J679</f>
        <v>0</v>
      </c>
      <c r="K117" s="134"/>
      <c r="L117" s="199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95"/>
      <c r="C118" s="134"/>
      <c r="D118" s="196" t="s">
        <v>158</v>
      </c>
      <c r="E118" s="197"/>
      <c r="F118" s="197"/>
      <c r="G118" s="197"/>
      <c r="H118" s="197"/>
      <c r="I118" s="197"/>
      <c r="J118" s="198">
        <f>J698</f>
        <v>0</v>
      </c>
      <c r="K118" s="134"/>
      <c r="L118" s="199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95"/>
      <c r="C119" s="134"/>
      <c r="D119" s="196" t="s">
        <v>159</v>
      </c>
      <c r="E119" s="197"/>
      <c r="F119" s="197"/>
      <c r="G119" s="197"/>
      <c r="H119" s="197"/>
      <c r="I119" s="197"/>
      <c r="J119" s="198">
        <f>J703</f>
        <v>0</v>
      </c>
      <c r="K119" s="134"/>
      <c r="L119" s="199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95"/>
      <c r="C120" s="134"/>
      <c r="D120" s="196" t="s">
        <v>160</v>
      </c>
      <c r="E120" s="197"/>
      <c r="F120" s="197"/>
      <c r="G120" s="197"/>
      <c r="H120" s="197"/>
      <c r="I120" s="197"/>
      <c r="J120" s="198">
        <f>J738</f>
        <v>0</v>
      </c>
      <c r="K120" s="134"/>
      <c r="L120" s="199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95"/>
      <c r="C121" s="134"/>
      <c r="D121" s="196" t="s">
        <v>161</v>
      </c>
      <c r="E121" s="197"/>
      <c r="F121" s="197"/>
      <c r="G121" s="197"/>
      <c r="H121" s="197"/>
      <c r="I121" s="197"/>
      <c r="J121" s="198">
        <f>J752</f>
        <v>0</v>
      </c>
      <c r="K121" s="134"/>
      <c r="L121" s="199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95"/>
      <c r="C122" s="134"/>
      <c r="D122" s="196" t="s">
        <v>162</v>
      </c>
      <c r="E122" s="197"/>
      <c r="F122" s="197"/>
      <c r="G122" s="197"/>
      <c r="H122" s="197"/>
      <c r="I122" s="197"/>
      <c r="J122" s="198">
        <f>J757</f>
        <v>0</v>
      </c>
      <c r="K122" s="134"/>
      <c r="L122" s="199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95"/>
      <c r="C123" s="134"/>
      <c r="D123" s="196" t="s">
        <v>163</v>
      </c>
      <c r="E123" s="197"/>
      <c r="F123" s="197"/>
      <c r="G123" s="197"/>
      <c r="H123" s="197"/>
      <c r="I123" s="197"/>
      <c r="J123" s="198">
        <f>J776</f>
        <v>0</v>
      </c>
      <c r="K123" s="134"/>
      <c r="L123" s="199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95"/>
      <c r="C124" s="134"/>
      <c r="D124" s="196" t="s">
        <v>164</v>
      </c>
      <c r="E124" s="197"/>
      <c r="F124" s="197"/>
      <c r="G124" s="197"/>
      <c r="H124" s="197"/>
      <c r="I124" s="197"/>
      <c r="J124" s="198">
        <f>J781</f>
        <v>0</v>
      </c>
      <c r="K124" s="134"/>
      <c r="L124" s="199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9.92" customHeight="1">
      <c r="A125" s="10"/>
      <c r="B125" s="195"/>
      <c r="C125" s="134"/>
      <c r="D125" s="196" t="s">
        <v>165</v>
      </c>
      <c r="E125" s="197"/>
      <c r="F125" s="197"/>
      <c r="G125" s="197"/>
      <c r="H125" s="197"/>
      <c r="I125" s="197"/>
      <c r="J125" s="198">
        <f>J785</f>
        <v>0</v>
      </c>
      <c r="K125" s="134"/>
      <c r="L125" s="199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9.92" customHeight="1">
      <c r="A126" s="10"/>
      <c r="B126" s="195"/>
      <c r="C126" s="134"/>
      <c r="D126" s="196" t="s">
        <v>166</v>
      </c>
      <c r="E126" s="197"/>
      <c r="F126" s="197"/>
      <c r="G126" s="197"/>
      <c r="H126" s="197"/>
      <c r="I126" s="197"/>
      <c r="J126" s="198">
        <f>J815</f>
        <v>0</v>
      </c>
      <c r="K126" s="134"/>
      <c r="L126" s="199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10" customFormat="1" ht="19.92" customHeight="1">
      <c r="A127" s="10"/>
      <c r="B127" s="195"/>
      <c r="C127" s="134"/>
      <c r="D127" s="196" t="s">
        <v>167</v>
      </c>
      <c r="E127" s="197"/>
      <c r="F127" s="197"/>
      <c r="G127" s="197"/>
      <c r="H127" s="197"/>
      <c r="I127" s="197"/>
      <c r="J127" s="198">
        <f>J836</f>
        <v>0</v>
      </c>
      <c r="K127" s="134"/>
      <c r="L127" s="199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10" customFormat="1" ht="19.92" customHeight="1">
      <c r="A128" s="10"/>
      <c r="B128" s="195"/>
      <c r="C128" s="134"/>
      <c r="D128" s="196" t="s">
        <v>168</v>
      </c>
      <c r="E128" s="197"/>
      <c r="F128" s="197"/>
      <c r="G128" s="197"/>
      <c r="H128" s="197"/>
      <c r="I128" s="197"/>
      <c r="J128" s="198">
        <f>J845</f>
        <v>0</v>
      </c>
      <c r="K128" s="134"/>
      <c r="L128" s="199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="2" customFormat="1" ht="21.84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6.96" customHeight="1">
      <c r="A130" s="39"/>
      <c r="B130" s="67"/>
      <c r="C130" s="68"/>
      <c r="D130" s="68"/>
      <c r="E130" s="68"/>
      <c r="F130" s="68"/>
      <c r="G130" s="68"/>
      <c r="H130" s="68"/>
      <c r="I130" s="68"/>
      <c r="J130" s="68"/>
      <c r="K130" s="68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4" s="2" customFormat="1" ht="6.96" customHeight="1">
      <c r="A134" s="39"/>
      <c r="B134" s="69"/>
      <c r="C134" s="70"/>
      <c r="D134" s="70"/>
      <c r="E134" s="70"/>
      <c r="F134" s="70"/>
      <c r="G134" s="70"/>
      <c r="H134" s="70"/>
      <c r="I134" s="70"/>
      <c r="J134" s="70"/>
      <c r="K134" s="70"/>
      <c r="L134" s="64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2" customFormat="1" ht="24.96" customHeight="1">
      <c r="A135" s="39"/>
      <c r="B135" s="40"/>
      <c r="C135" s="24" t="s">
        <v>169</v>
      </c>
      <c r="D135" s="41"/>
      <c r="E135" s="41"/>
      <c r="F135" s="41"/>
      <c r="G135" s="41"/>
      <c r="H135" s="41"/>
      <c r="I135" s="41"/>
      <c r="J135" s="41"/>
      <c r="K135" s="41"/>
      <c r="L135" s="64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="2" customFormat="1" ht="6.96" customHeight="1">
      <c r="A136" s="39"/>
      <c r="B136" s="40"/>
      <c r="C136" s="41"/>
      <c r="D136" s="41"/>
      <c r="E136" s="41"/>
      <c r="F136" s="41"/>
      <c r="G136" s="41"/>
      <c r="H136" s="41"/>
      <c r="I136" s="41"/>
      <c r="J136" s="41"/>
      <c r="K136" s="41"/>
      <c r="L136" s="64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="2" customFormat="1" ht="12" customHeight="1">
      <c r="A137" s="39"/>
      <c r="B137" s="40"/>
      <c r="C137" s="33" t="s">
        <v>16</v>
      </c>
      <c r="D137" s="41"/>
      <c r="E137" s="41"/>
      <c r="F137" s="41"/>
      <c r="G137" s="41"/>
      <c r="H137" s="41"/>
      <c r="I137" s="41"/>
      <c r="J137" s="41"/>
      <c r="K137" s="41"/>
      <c r="L137" s="64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  <row r="138" s="2" customFormat="1" ht="16.5" customHeight="1">
      <c r="A138" s="39"/>
      <c r="B138" s="40"/>
      <c r="C138" s="41"/>
      <c r="D138" s="41"/>
      <c r="E138" s="184" t="str">
        <f>E7</f>
        <v>DOPRAVNÍ TERMINÁL ŽELETAVA</v>
      </c>
      <c r="F138" s="33"/>
      <c r="G138" s="33"/>
      <c r="H138" s="33"/>
      <c r="I138" s="41"/>
      <c r="J138" s="41"/>
      <c r="K138" s="41"/>
      <c r="L138" s="64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  <row r="139" s="1" customFormat="1" ht="12" customHeight="1">
      <c r="B139" s="22"/>
      <c r="C139" s="33" t="s">
        <v>128</v>
      </c>
      <c r="D139" s="23"/>
      <c r="E139" s="23"/>
      <c r="F139" s="23"/>
      <c r="G139" s="23"/>
      <c r="H139" s="23"/>
      <c r="I139" s="23"/>
      <c r="J139" s="23"/>
      <c r="K139" s="23"/>
      <c r="L139" s="21"/>
    </row>
    <row r="140" s="2" customFormat="1" ht="16.5" customHeight="1">
      <c r="A140" s="39"/>
      <c r="B140" s="40"/>
      <c r="C140" s="41"/>
      <c r="D140" s="41"/>
      <c r="E140" s="184" t="s">
        <v>129</v>
      </c>
      <c r="F140" s="41"/>
      <c r="G140" s="41"/>
      <c r="H140" s="41"/>
      <c r="I140" s="41"/>
      <c r="J140" s="41"/>
      <c r="K140" s="41"/>
      <c r="L140" s="64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</row>
    <row r="141" s="2" customFormat="1" ht="12" customHeight="1">
      <c r="A141" s="39"/>
      <c r="B141" s="40"/>
      <c r="C141" s="33" t="s">
        <v>130</v>
      </c>
      <c r="D141" s="41"/>
      <c r="E141" s="41"/>
      <c r="F141" s="41"/>
      <c r="G141" s="41"/>
      <c r="H141" s="41"/>
      <c r="I141" s="41"/>
      <c r="J141" s="41"/>
      <c r="K141" s="41"/>
      <c r="L141" s="64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</row>
    <row r="142" s="2" customFormat="1" ht="16.5" customHeight="1">
      <c r="A142" s="39"/>
      <c r="B142" s="40"/>
      <c r="C142" s="41"/>
      <c r="D142" s="41"/>
      <c r="E142" s="77" t="str">
        <f>E11</f>
        <v>01 - Stavební část</v>
      </c>
      <c r="F142" s="41"/>
      <c r="G142" s="41"/>
      <c r="H142" s="41"/>
      <c r="I142" s="41"/>
      <c r="J142" s="41"/>
      <c r="K142" s="41"/>
      <c r="L142" s="64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</row>
    <row r="143" s="2" customFormat="1" ht="6.96" customHeight="1">
      <c r="A143" s="39"/>
      <c r="B143" s="40"/>
      <c r="C143" s="41"/>
      <c r="D143" s="41"/>
      <c r="E143" s="41"/>
      <c r="F143" s="41"/>
      <c r="G143" s="41"/>
      <c r="H143" s="41"/>
      <c r="I143" s="41"/>
      <c r="J143" s="41"/>
      <c r="K143" s="41"/>
      <c r="L143" s="64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</row>
    <row r="144" s="2" customFormat="1" ht="12" customHeight="1">
      <c r="A144" s="39"/>
      <c r="B144" s="40"/>
      <c r="C144" s="33" t="s">
        <v>20</v>
      </c>
      <c r="D144" s="41"/>
      <c r="E144" s="41"/>
      <c r="F144" s="28" t="str">
        <f>F14</f>
        <v>Želetava</v>
      </c>
      <c r="G144" s="41"/>
      <c r="H144" s="41"/>
      <c r="I144" s="33" t="s">
        <v>22</v>
      </c>
      <c r="J144" s="80" t="str">
        <f>IF(J14="","",J14)</f>
        <v>5. 9. 2022</v>
      </c>
      <c r="K144" s="41"/>
      <c r="L144" s="64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</row>
    <row r="145" s="2" customFormat="1" ht="6.96" customHeight="1">
      <c r="A145" s="39"/>
      <c r="B145" s="40"/>
      <c r="C145" s="41"/>
      <c r="D145" s="41"/>
      <c r="E145" s="41"/>
      <c r="F145" s="41"/>
      <c r="G145" s="41"/>
      <c r="H145" s="41"/>
      <c r="I145" s="41"/>
      <c r="J145" s="41"/>
      <c r="K145" s="41"/>
      <c r="L145" s="64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</row>
    <row r="146" s="2" customFormat="1" ht="25.65" customHeight="1">
      <c r="A146" s="39"/>
      <c r="B146" s="40"/>
      <c r="C146" s="33" t="s">
        <v>24</v>
      </c>
      <c r="D146" s="41"/>
      <c r="E146" s="41"/>
      <c r="F146" s="28" t="str">
        <f>E17</f>
        <v>Městys Želetava</v>
      </c>
      <c r="G146" s="41"/>
      <c r="H146" s="41"/>
      <c r="I146" s="33" t="s">
        <v>31</v>
      </c>
      <c r="J146" s="37" t="str">
        <f>E23</f>
        <v>Obchodní projekt Jihlava, spol. s.r.o.</v>
      </c>
      <c r="K146" s="41"/>
      <c r="L146" s="64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</row>
    <row r="147" s="2" customFormat="1" ht="15.15" customHeight="1">
      <c r="A147" s="39"/>
      <c r="B147" s="40"/>
      <c r="C147" s="33" t="s">
        <v>29</v>
      </c>
      <c r="D147" s="41"/>
      <c r="E147" s="41"/>
      <c r="F147" s="28" t="str">
        <f>IF(E20="","",E20)</f>
        <v>Vyplň údaj</v>
      </c>
      <c r="G147" s="41"/>
      <c r="H147" s="41"/>
      <c r="I147" s="33" t="s">
        <v>36</v>
      </c>
      <c r="J147" s="37" t="str">
        <f>E26</f>
        <v>Fr.Neuwirth</v>
      </c>
      <c r="K147" s="41"/>
      <c r="L147" s="64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</row>
    <row r="148" s="2" customFormat="1" ht="10.32" customHeight="1">
      <c r="A148" s="39"/>
      <c r="B148" s="40"/>
      <c r="C148" s="41"/>
      <c r="D148" s="41"/>
      <c r="E148" s="41"/>
      <c r="F148" s="41"/>
      <c r="G148" s="41"/>
      <c r="H148" s="41"/>
      <c r="I148" s="41"/>
      <c r="J148" s="41"/>
      <c r="K148" s="41"/>
      <c r="L148" s="64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</row>
    <row r="149" s="11" customFormat="1" ht="29.28" customHeight="1">
      <c r="A149" s="200"/>
      <c r="B149" s="201"/>
      <c r="C149" s="202" t="s">
        <v>170</v>
      </c>
      <c r="D149" s="203" t="s">
        <v>64</v>
      </c>
      <c r="E149" s="203" t="s">
        <v>60</v>
      </c>
      <c r="F149" s="203" t="s">
        <v>61</v>
      </c>
      <c r="G149" s="203" t="s">
        <v>171</v>
      </c>
      <c r="H149" s="203" t="s">
        <v>172</v>
      </c>
      <c r="I149" s="203" t="s">
        <v>173</v>
      </c>
      <c r="J149" s="203" t="s">
        <v>136</v>
      </c>
      <c r="K149" s="204" t="s">
        <v>174</v>
      </c>
      <c r="L149" s="205"/>
      <c r="M149" s="101" t="s">
        <v>1</v>
      </c>
      <c r="N149" s="102" t="s">
        <v>43</v>
      </c>
      <c r="O149" s="102" t="s">
        <v>175</v>
      </c>
      <c r="P149" s="102" t="s">
        <v>176</v>
      </c>
      <c r="Q149" s="102" t="s">
        <v>177</v>
      </c>
      <c r="R149" s="102" t="s">
        <v>178</v>
      </c>
      <c r="S149" s="102" t="s">
        <v>179</v>
      </c>
      <c r="T149" s="103" t="s">
        <v>180</v>
      </c>
      <c r="U149" s="200"/>
      <c r="V149" s="200"/>
      <c r="W149" s="200"/>
      <c r="X149" s="200"/>
      <c r="Y149" s="200"/>
      <c r="Z149" s="200"/>
      <c r="AA149" s="200"/>
      <c r="AB149" s="200"/>
      <c r="AC149" s="200"/>
      <c r="AD149" s="200"/>
      <c r="AE149" s="200"/>
    </row>
    <row r="150" s="2" customFormat="1" ht="22.8" customHeight="1">
      <c r="A150" s="39"/>
      <c r="B150" s="40"/>
      <c r="C150" s="108" t="s">
        <v>181</v>
      </c>
      <c r="D150" s="41"/>
      <c r="E150" s="41"/>
      <c r="F150" s="41"/>
      <c r="G150" s="41"/>
      <c r="H150" s="41"/>
      <c r="I150" s="41"/>
      <c r="J150" s="206">
        <f>BK150</f>
        <v>0</v>
      </c>
      <c r="K150" s="41"/>
      <c r="L150" s="45"/>
      <c r="M150" s="104"/>
      <c r="N150" s="207"/>
      <c r="O150" s="105"/>
      <c r="P150" s="208">
        <f>P151+P500</f>
        <v>0</v>
      </c>
      <c r="Q150" s="105"/>
      <c r="R150" s="208">
        <f>R151+R500</f>
        <v>0</v>
      </c>
      <c r="S150" s="105"/>
      <c r="T150" s="209">
        <f>T151+T500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78</v>
      </c>
      <c r="AU150" s="18" t="s">
        <v>138</v>
      </c>
      <c r="BK150" s="210">
        <f>BK151+BK500</f>
        <v>0</v>
      </c>
    </row>
    <row r="151" s="12" customFormat="1" ht="25.92" customHeight="1">
      <c r="A151" s="12"/>
      <c r="B151" s="211"/>
      <c r="C151" s="212"/>
      <c r="D151" s="213" t="s">
        <v>78</v>
      </c>
      <c r="E151" s="214" t="s">
        <v>182</v>
      </c>
      <c r="F151" s="214" t="s">
        <v>183</v>
      </c>
      <c r="G151" s="212"/>
      <c r="H151" s="212"/>
      <c r="I151" s="215"/>
      <c r="J151" s="216">
        <f>BK151</f>
        <v>0</v>
      </c>
      <c r="K151" s="212"/>
      <c r="L151" s="217"/>
      <c r="M151" s="218"/>
      <c r="N151" s="219"/>
      <c r="O151" s="219"/>
      <c r="P151" s="220">
        <f>P152+P206+P234+P296+P325+P326+P345+P433+P463+P467+P468+P483+P497</f>
        <v>0</v>
      </c>
      <c r="Q151" s="219"/>
      <c r="R151" s="220">
        <f>R152+R206+R234+R296+R325+R326+R345+R433+R463+R467+R468+R483+R497</f>
        <v>0</v>
      </c>
      <c r="S151" s="219"/>
      <c r="T151" s="221">
        <f>T152+T206+T234+T296+T325+T326+T345+T433+T463+T467+T468+T483+T497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2" t="s">
        <v>86</v>
      </c>
      <c r="AT151" s="223" t="s">
        <v>78</v>
      </c>
      <c r="AU151" s="223" t="s">
        <v>79</v>
      </c>
      <c r="AY151" s="222" t="s">
        <v>184</v>
      </c>
      <c r="BK151" s="224">
        <f>BK152+BK206+BK234+BK296+BK325+BK326+BK345+BK433+BK463+BK467+BK468+BK483+BK497</f>
        <v>0</v>
      </c>
    </row>
    <row r="152" s="12" customFormat="1" ht="22.8" customHeight="1">
      <c r="A152" s="12"/>
      <c r="B152" s="211"/>
      <c r="C152" s="212"/>
      <c r="D152" s="213" t="s">
        <v>78</v>
      </c>
      <c r="E152" s="225" t="s">
        <v>86</v>
      </c>
      <c r="F152" s="225" t="s">
        <v>185</v>
      </c>
      <c r="G152" s="212"/>
      <c r="H152" s="212"/>
      <c r="I152" s="215"/>
      <c r="J152" s="226">
        <f>BK152</f>
        <v>0</v>
      </c>
      <c r="K152" s="212"/>
      <c r="L152" s="217"/>
      <c r="M152" s="218"/>
      <c r="N152" s="219"/>
      <c r="O152" s="219"/>
      <c r="P152" s="220">
        <f>SUM(P153:P205)</f>
        <v>0</v>
      </c>
      <c r="Q152" s="219"/>
      <c r="R152" s="220">
        <f>SUM(R153:R205)</f>
        <v>0</v>
      </c>
      <c r="S152" s="219"/>
      <c r="T152" s="221">
        <f>SUM(T153:T205)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2" t="s">
        <v>86</v>
      </c>
      <c r="AT152" s="223" t="s">
        <v>78</v>
      </c>
      <c r="AU152" s="223" t="s">
        <v>86</v>
      </c>
      <c r="AY152" s="222" t="s">
        <v>184</v>
      </c>
      <c r="BK152" s="224">
        <f>SUM(BK153:BK205)</f>
        <v>0</v>
      </c>
    </row>
    <row r="153" s="2" customFormat="1" ht="21.75" customHeight="1">
      <c r="A153" s="39"/>
      <c r="B153" s="40"/>
      <c r="C153" s="227" t="s">
        <v>86</v>
      </c>
      <c r="D153" s="227" t="s">
        <v>186</v>
      </c>
      <c r="E153" s="228" t="s">
        <v>187</v>
      </c>
      <c r="F153" s="229" t="s">
        <v>188</v>
      </c>
      <c r="G153" s="230" t="s">
        <v>189</v>
      </c>
      <c r="H153" s="231">
        <v>145</v>
      </c>
      <c r="I153" s="232"/>
      <c r="J153" s="233">
        <f>ROUND(I153*H153,2)</f>
        <v>0</v>
      </c>
      <c r="K153" s="229" t="s">
        <v>190</v>
      </c>
      <c r="L153" s="45"/>
      <c r="M153" s="234" t="s">
        <v>1</v>
      </c>
      <c r="N153" s="235" t="s">
        <v>44</v>
      </c>
      <c r="O153" s="92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8" t="s">
        <v>191</v>
      </c>
      <c r="AT153" s="238" t="s">
        <v>186</v>
      </c>
      <c r="AU153" s="238" t="s">
        <v>88</v>
      </c>
      <c r="AY153" s="18" t="s">
        <v>184</v>
      </c>
      <c r="BE153" s="239">
        <f>IF(N153="základní",J153,0)</f>
        <v>0</v>
      </c>
      <c r="BF153" s="239">
        <f>IF(N153="snížená",J153,0)</f>
        <v>0</v>
      </c>
      <c r="BG153" s="239">
        <f>IF(N153="zákl. přenesená",J153,0)</f>
        <v>0</v>
      </c>
      <c r="BH153" s="239">
        <f>IF(N153="sníž. přenesená",J153,0)</f>
        <v>0</v>
      </c>
      <c r="BI153" s="239">
        <f>IF(N153="nulová",J153,0)</f>
        <v>0</v>
      </c>
      <c r="BJ153" s="18" t="s">
        <v>86</v>
      </c>
      <c r="BK153" s="239">
        <f>ROUND(I153*H153,2)</f>
        <v>0</v>
      </c>
      <c r="BL153" s="18" t="s">
        <v>191</v>
      </c>
      <c r="BM153" s="238" t="s">
        <v>88</v>
      </c>
    </row>
    <row r="154" s="2" customFormat="1">
      <c r="A154" s="39"/>
      <c r="B154" s="40"/>
      <c r="C154" s="41"/>
      <c r="D154" s="240" t="s">
        <v>192</v>
      </c>
      <c r="E154" s="41"/>
      <c r="F154" s="241" t="s">
        <v>193</v>
      </c>
      <c r="G154" s="41"/>
      <c r="H154" s="41"/>
      <c r="I154" s="242"/>
      <c r="J154" s="41"/>
      <c r="K154" s="41"/>
      <c r="L154" s="45"/>
      <c r="M154" s="243"/>
      <c r="N154" s="244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192</v>
      </c>
      <c r="AU154" s="18" t="s">
        <v>88</v>
      </c>
    </row>
    <row r="155" s="13" customFormat="1">
      <c r="A155" s="13"/>
      <c r="B155" s="245"/>
      <c r="C155" s="246"/>
      <c r="D155" s="247" t="s">
        <v>194</v>
      </c>
      <c r="E155" s="248" t="s">
        <v>1</v>
      </c>
      <c r="F155" s="249" t="s">
        <v>195</v>
      </c>
      <c r="G155" s="246"/>
      <c r="H155" s="250">
        <v>145</v>
      </c>
      <c r="I155" s="251"/>
      <c r="J155" s="246"/>
      <c r="K155" s="246"/>
      <c r="L155" s="252"/>
      <c r="M155" s="253"/>
      <c r="N155" s="254"/>
      <c r="O155" s="254"/>
      <c r="P155" s="254"/>
      <c r="Q155" s="254"/>
      <c r="R155" s="254"/>
      <c r="S155" s="254"/>
      <c r="T155" s="255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6" t="s">
        <v>194</v>
      </c>
      <c r="AU155" s="256" t="s">
        <v>88</v>
      </c>
      <c r="AV155" s="13" t="s">
        <v>88</v>
      </c>
      <c r="AW155" s="13" t="s">
        <v>35</v>
      </c>
      <c r="AX155" s="13" t="s">
        <v>79</v>
      </c>
      <c r="AY155" s="256" t="s">
        <v>184</v>
      </c>
    </row>
    <row r="156" s="14" customFormat="1">
      <c r="A156" s="14"/>
      <c r="B156" s="257"/>
      <c r="C156" s="258"/>
      <c r="D156" s="247" t="s">
        <v>194</v>
      </c>
      <c r="E156" s="259" t="s">
        <v>1</v>
      </c>
      <c r="F156" s="260" t="s">
        <v>196</v>
      </c>
      <c r="G156" s="258"/>
      <c r="H156" s="261">
        <v>145</v>
      </c>
      <c r="I156" s="262"/>
      <c r="J156" s="258"/>
      <c r="K156" s="258"/>
      <c r="L156" s="263"/>
      <c r="M156" s="264"/>
      <c r="N156" s="265"/>
      <c r="O156" s="265"/>
      <c r="P156" s="265"/>
      <c r="Q156" s="265"/>
      <c r="R156" s="265"/>
      <c r="S156" s="265"/>
      <c r="T156" s="266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7" t="s">
        <v>194</v>
      </c>
      <c r="AU156" s="267" t="s">
        <v>88</v>
      </c>
      <c r="AV156" s="14" t="s">
        <v>197</v>
      </c>
      <c r="AW156" s="14" t="s">
        <v>35</v>
      </c>
      <c r="AX156" s="14" t="s">
        <v>79</v>
      </c>
      <c r="AY156" s="267" t="s">
        <v>184</v>
      </c>
    </row>
    <row r="157" s="15" customFormat="1">
      <c r="A157" s="15"/>
      <c r="B157" s="268"/>
      <c r="C157" s="269"/>
      <c r="D157" s="247" t="s">
        <v>194</v>
      </c>
      <c r="E157" s="270" t="s">
        <v>1</v>
      </c>
      <c r="F157" s="271" t="s">
        <v>198</v>
      </c>
      <c r="G157" s="269"/>
      <c r="H157" s="272">
        <v>145</v>
      </c>
      <c r="I157" s="273"/>
      <c r="J157" s="269"/>
      <c r="K157" s="269"/>
      <c r="L157" s="274"/>
      <c r="M157" s="275"/>
      <c r="N157" s="276"/>
      <c r="O157" s="276"/>
      <c r="P157" s="276"/>
      <c r="Q157" s="276"/>
      <c r="R157" s="276"/>
      <c r="S157" s="276"/>
      <c r="T157" s="277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78" t="s">
        <v>194</v>
      </c>
      <c r="AU157" s="278" t="s">
        <v>88</v>
      </c>
      <c r="AV157" s="15" t="s">
        <v>191</v>
      </c>
      <c r="AW157" s="15" t="s">
        <v>35</v>
      </c>
      <c r="AX157" s="15" t="s">
        <v>86</v>
      </c>
      <c r="AY157" s="278" t="s">
        <v>184</v>
      </c>
    </row>
    <row r="158" s="2" customFormat="1" ht="24.15" customHeight="1">
      <c r="A158" s="39"/>
      <c r="B158" s="40"/>
      <c r="C158" s="227" t="s">
        <v>88</v>
      </c>
      <c r="D158" s="227" t="s">
        <v>186</v>
      </c>
      <c r="E158" s="228" t="s">
        <v>199</v>
      </c>
      <c r="F158" s="229" t="s">
        <v>200</v>
      </c>
      <c r="G158" s="230" t="s">
        <v>201</v>
      </c>
      <c r="H158" s="231">
        <v>42.899999999999999</v>
      </c>
      <c r="I158" s="232"/>
      <c r="J158" s="233">
        <f>ROUND(I158*H158,2)</f>
        <v>0</v>
      </c>
      <c r="K158" s="229" t="s">
        <v>190</v>
      </c>
      <c r="L158" s="45"/>
      <c r="M158" s="234" t="s">
        <v>1</v>
      </c>
      <c r="N158" s="235" t="s">
        <v>44</v>
      </c>
      <c r="O158" s="92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8" t="s">
        <v>191</v>
      </c>
      <c r="AT158" s="238" t="s">
        <v>186</v>
      </c>
      <c r="AU158" s="238" t="s">
        <v>88</v>
      </c>
      <c r="AY158" s="18" t="s">
        <v>184</v>
      </c>
      <c r="BE158" s="239">
        <f>IF(N158="základní",J158,0)</f>
        <v>0</v>
      </c>
      <c r="BF158" s="239">
        <f>IF(N158="snížená",J158,0)</f>
        <v>0</v>
      </c>
      <c r="BG158" s="239">
        <f>IF(N158="zákl. přenesená",J158,0)</f>
        <v>0</v>
      </c>
      <c r="BH158" s="239">
        <f>IF(N158="sníž. přenesená",J158,0)</f>
        <v>0</v>
      </c>
      <c r="BI158" s="239">
        <f>IF(N158="nulová",J158,0)</f>
        <v>0</v>
      </c>
      <c r="BJ158" s="18" t="s">
        <v>86</v>
      </c>
      <c r="BK158" s="239">
        <f>ROUND(I158*H158,2)</f>
        <v>0</v>
      </c>
      <c r="BL158" s="18" t="s">
        <v>191</v>
      </c>
      <c r="BM158" s="238" t="s">
        <v>191</v>
      </c>
    </row>
    <row r="159" s="2" customFormat="1">
      <c r="A159" s="39"/>
      <c r="B159" s="40"/>
      <c r="C159" s="41"/>
      <c r="D159" s="240" t="s">
        <v>192</v>
      </c>
      <c r="E159" s="41"/>
      <c r="F159" s="241" t="s">
        <v>202</v>
      </c>
      <c r="G159" s="41"/>
      <c r="H159" s="41"/>
      <c r="I159" s="242"/>
      <c r="J159" s="41"/>
      <c r="K159" s="41"/>
      <c r="L159" s="45"/>
      <c r="M159" s="243"/>
      <c r="N159" s="244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192</v>
      </c>
      <c r="AU159" s="18" t="s">
        <v>88</v>
      </c>
    </row>
    <row r="160" s="16" customFormat="1">
      <c r="A160" s="16"/>
      <c r="B160" s="279"/>
      <c r="C160" s="280"/>
      <c r="D160" s="247" t="s">
        <v>194</v>
      </c>
      <c r="E160" s="281" t="s">
        <v>1</v>
      </c>
      <c r="F160" s="282" t="s">
        <v>203</v>
      </c>
      <c r="G160" s="280"/>
      <c r="H160" s="281" t="s">
        <v>1</v>
      </c>
      <c r="I160" s="283"/>
      <c r="J160" s="280"/>
      <c r="K160" s="280"/>
      <c r="L160" s="284"/>
      <c r="M160" s="285"/>
      <c r="N160" s="286"/>
      <c r="O160" s="286"/>
      <c r="P160" s="286"/>
      <c r="Q160" s="286"/>
      <c r="R160" s="286"/>
      <c r="S160" s="286"/>
      <c r="T160" s="287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T160" s="288" t="s">
        <v>194</v>
      </c>
      <c r="AU160" s="288" t="s">
        <v>88</v>
      </c>
      <c r="AV160" s="16" t="s">
        <v>86</v>
      </c>
      <c r="AW160" s="16" t="s">
        <v>35</v>
      </c>
      <c r="AX160" s="16" t="s">
        <v>79</v>
      </c>
      <c r="AY160" s="288" t="s">
        <v>184</v>
      </c>
    </row>
    <row r="161" s="13" customFormat="1">
      <c r="A161" s="13"/>
      <c r="B161" s="245"/>
      <c r="C161" s="246"/>
      <c r="D161" s="247" t="s">
        <v>194</v>
      </c>
      <c r="E161" s="248" t="s">
        <v>1</v>
      </c>
      <c r="F161" s="249" t="s">
        <v>204</v>
      </c>
      <c r="G161" s="246"/>
      <c r="H161" s="250">
        <v>42.899999999999999</v>
      </c>
      <c r="I161" s="251"/>
      <c r="J161" s="246"/>
      <c r="K161" s="246"/>
      <c r="L161" s="252"/>
      <c r="M161" s="253"/>
      <c r="N161" s="254"/>
      <c r="O161" s="254"/>
      <c r="P161" s="254"/>
      <c r="Q161" s="254"/>
      <c r="R161" s="254"/>
      <c r="S161" s="254"/>
      <c r="T161" s="255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6" t="s">
        <v>194</v>
      </c>
      <c r="AU161" s="256" t="s">
        <v>88</v>
      </c>
      <c r="AV161" s="13" t="s">
        <v>88</v>
      </c>
      <c r="AW161" s="13" t="s">
        <v>35</v>
      </c>
      <c r="AX161" s="13" t="s">
        <v>79</v>
      </c>
      <c r="AY161" s="256" t="s">
        <v>184</v>
      </c>
    </row>
    <row r="162" s="14" customFormat="1">
      <c r="A162" s="14"/>
      <c r="B162" s="257"/>
      <c r="C162" s="258"/>
      <c r="D162" s="247" t="s">
        <v>194</v>
      </c>
      <c r="E162" s="259" t="s">
        <v>1</v>
      </c>
      <c r="F162" s="260" t="s">
        <v>196</v>
      </c>
      <c r="G162" s="258"/>
      <c r="H162" s="261">
        <v>42.899999999999999</v>
      </c>
      <c r="I162" s="262"/>
      <c r="J162" s="258"/>
      <c r="K162" s="258"/>
      <c r="L162" s="263"/>
      <c r="M162" s="264"/>
      <c r="N162" s="265"/>
      <c r="O162" s="265"/>
      <c r="P162" s="265"/>
      <c r="Q162" s="265"/>
      <c r="R162" s="265"/>
      <c r="S162" s="265"/>
      <c r="T162" s="266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7" t="s">
        <v>194</v>
      </c>
      <c r="AU162" s="267" t="s">
        <v>88</v>
      </c>
      <c r="AV162" s="14" t="s">
        <v>197</v>
      </c>
      <c r="AW162" s="14" t="s">
        <v>35</v>
      </c>
      <c r="AX162" s="14" t="s">
        <v>79</v>
      </c>
      <c r="AY162" s="267" t="s">
        <v>184</v>
      </c>
    </row>
    <row r="163" s="15" customFormat="1">
      <c r="A163" s="15"/>
      <c r="B163" s="268"/>
      <c r="C163" s="269"/>
      <c r="D163" s="247" t="s">
        <v>194</v>
      </c>
      <c r="E163" s="270" t="s">
        <v>1</v>
      </c>
      <c r="F163" s="271" t="s">
        <v>198</v>
      </c>
      <c r="G163" s="269"/>
      <c r="H163" s="272">
        <v>42.899999999999999</v>
      </c>
      <c r="I163" s="273"/>
      <c r="J163" s="269"/>
      <c r="K163" s="269"/>
      <c r="L163" s="274"/>
      <c r="M163" s="275"/>
      <c r="N163" s="276"/>
      <c r="O163" s="276"/>
      <c r="P163" s="276"/>
      <c r="Q163" s="276"/>
      <c r="R163" s="276"/>
      <c r="S163" s="276"/>
      <c r="T163" s="277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78" t="s">
        <v>194</v>
      </c>
      <c r="AU163" s="278" t="s">
        <v>88</v>
      </c>
      <c r="AV163" s="15" t="s">
        <v>191</v>
      </c>
      <c r="AW163" s="15" t="s">
        <v>35</v>
      </c>
      <c r="AX163" s="15" t="s">
        <v>86</v>
      </c>
      <c r="AY163" s="278" t="s">
        <v>184</v>
      </c>
    </row>
    <row r="164" s="2" customFormat="1" ht="24.15" customHeight="1">
      <c r="A164" s="39"/>
      <c r="B164" s="40"/>
      <c r="C164" s="227" t="s">
        <v>197</v>
      </c>
      <c r="D164" s="227" t="s">
        <v>186</v>
      </c>
      <c r="E164" s="228" t="s">
        <v>205</v>
      </c>
      <c r="F164" s="229" t="s">
        <v>206</v>
      </c>
      <c r="G164" s="230" t="s">
        <v>201</v>
      </c>
      <c r="H164" s="231">
        <v>1.1759999999999999</v>
      </c>
      <c r="I164" s="232"/>
      <c r="J164" s="233">
        <f>ROUND(I164*H164,2)</f>
        <v>0</v>
      </c>
      <c r="K164" s="229" t="s">
        <v>190</v>
      </c>
      <c r="L164" s="45"/>
      <c r="M164" s="234" t="s">
        <v>1</v>
      </c>
      <c r="N164" s="235" t="s">
        <v>44</v>
      </c>
      <c r="O164" s="92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8" t="s">
        <v>191</v>
      </c>
      <c r="AT164" s="238" t="s">
        <v>186</v>
      </c>
      <c r="AU164" s="238" t="s">
        <v>88</v>
      </c>
      <c r="AY164" s="18" t="s">
        <v>184</v>
      </c>
      <c r="BE164" s="239">
        <f>IF(N164="základní",J164,0)</f>
        <v>0</v>
      </c>
      <c r="BF164" s="239">
        <f>IF(N164="snížená",J164,0)</f>
        <v>0</v>
      </c>
      <c r="BG164" s="239">
        <f>IF(N164="zákl. přenesená",J164,0)</f>
        <v>0</v>
      </c>
      <c r="BH164" s="239">
        <f>IF(N164="sníž. přenesená",J164,0)</f>
        <v>0</v>
      </c>
      <c r="BI164" s="239">
        <f>IF(N164="nulová",J164,0)</f>
        <v>0</v>
      </c>
      <c r="BJ164" s="18" t="s">
        <v>86</v>
      </c>
      <c r="BK164" s="239">
        <f>ROUND(I164*H164,2)</f>
        <v>0</v>
      </c>
      <c r="BL164" s="18" t="s">
        <v>191</v>
      </c>
      <c r="BM164" s="238" t="s">
        <v>207</v>
      </c>
    </row>
    <row r="165" s="2" customFormat="1">
      <c r="A165" s="39"/>
      <c r="B165" s="40"/>
      <c r="C165" s="41"/>
      <c r="D165" s="240" t="s">
        <v>192</v>
      </c>
      <c r="E165" s="41"/>
      <c r="F165" s="241" t="s">
        <v>208</v>
      </c>
      <c r="G165" s="41"/>
      <c r="H165" s="41"/>
      <c r="I165" s="242"/>
      <c r="J165" s="41"/>
      <c r="K165" s="41"/>
      <c r="L165" s="45"/>
      <c r="M165" s="243"/>
      <c r="N165" s="244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192</v>
      </c>
      <c r="AU165" s="18" t="s">
        <v>88</v>
      </c>
    </row>
    <row r="166" s="16" customFormat="1">
      <c r="A166" s="16"/>
      <c r="B166" s="279"/>
      <c r="C166" s="280"/>
      <c r="D166" s="247" t="s">
        <v>194</v>
      </c>
      <c r="E166" s="281" t="s">
        <v>1</v>
      </c>
      <c r="F166" s="282" t="s">
        <v>209</v>
      </c>
      <c r="G166" s="280"/>
      <c r="H166" s="281" t="s">
        <v>1</v>
      </c>
      <c r="I166" s="283"/>
      <c r="J166" s="280"/>
      <c r="K166" s="280"/>
      <c r="L166" s="284"/>
      <c r="M166" s="285"/>
      <c r="N166" s="286"/>
      <c r="O166" s="286"/>
      <c r="P166" s="286"/>
      <c r="Q166" s="286"/>
      <c r="R166" s="286"/>
      <c r="S166" s="286"/>
      <c r="T166" s="287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T166" s="288" t="s">
        <v>194</v>
      </c>
      <c r="AU166" s="288" t="s">
        <v>88</v>
      </c>
      <c r="AV166" s="16" t="s">
        <v>86</v>
      </c>
      <c r="AW166" s="16" t="s">
        <v>35</v>
      </c>
      <c r="AX166" s="16" t="s">
        <v>79</v>
      </c>
      <c r="AY166" s="288" t="s">
        <v>184</v>
      </c>
    </row>
    <row r="167" s="13" customFormat="1">
      <c r="A167" s="13"/>
      <c r="B167" s="245"/>
      <c r="C167" s="246"/>
      <c r="D167" s="247" t="s">
        <v>194</v>
      </c>
      <c r="E167" s="248" t="s">
        <v>1</v>
      </c>
      <c r="F167" s="249" t="s">
        <v>210</v>
      </c>
      <c r="G167" s="246"/>
      <c r="H167" s="250">
        <v>1.1759999999999999</v>
      </c>
      <c r="I167" s="251"/>
      <c r="J167" s="246"/>
      <c r="K167" s="246"/>
      <c r="L167" s="252"/>
      <c r="M167" s="253"/>
      <c r="N167" s="254"/>
      <c r="O167" s="254"/>
      <c r="P167" s="254"/>
      <c r="Q167" s="254"/>
      <c r="R167" s="254"/>
      <c r="S167" s="254"/>
      <c r="T167" s="255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6" t="s">
        <v>194</v>
      </c>
      <c r="AU167" s="256" t="s">
        <v>88</v>
      </c>
      <c r="AV167" s="13" t="s">
        <v>88</v>
      </c>
      <c r="AW167" s="13" t="s">
        <v>35</v>
      </c>
      <c r="AX167" s="13" t="s">
        <v>79</v>
      </c>
      <c r="AY167" s="256" t="s">
        <v>184</v>
      </c>
    </row>
    <row r="168" s="14" customFormat="1">
      <c r="A168" s="14"/>
      <c r="B168" s="257"/>
      <c r="C168" s="258"/>
      <c r="D168" s="247" t="s">
        <v>194</v>
      </c>
      <c r="E168" s="259" t="s">
        <v>1</v>
      </c>
      <c r="F168" s="260" t="s">
        <v>196</v>
      </c>
      <c r="G168" s="258"/>
      <c r="H168" s="261">
        <v>1.1759999999999999</v>
      </c>
      <c r="I168" s="262"/>
      <c r="J168" s="258"/>
      <c r="K168" s="258"/>
      <c r="L168" s="263"/>
      <c r="M168" s="264"/>
      <c r="N168" s="265"/>
      <c r="O168" s="265"/>
      <c r="P168" s="265"/>
      <c r="Q168" s="265"/>
      <c r="R168" s="265"/>
      <c r="S168" s="265"/>
      <c r="T168" s="266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7" t="s">
        <v>194</v>
      </c>
      <c r="AU168" s="267" t="s">
        <v>88</v>
      </c>
      <c r="AV168" s="14" t="s">
        <v>197</v>
      </c>
      <c r="AW168" s="14" t="s">
        <v>35</v>
      </c>
      <c r="AX168" s="14" t="s">
        <v>79</v>
      </c>
      <c r="AY168" s="267" t="s">
        <v>184</v>
      </c>
    </row>
    <row r="169" s="15" customFormat="1">
      <c r="A169" s="15"/>
      <c r="B169" s="268"/>
      <c r="C169" s="269"/>
      <c r="D169" s="247" t="s">
        <v>194</v>
      </c>
      <c r="E169" s="270" t="s">
        <v>1</v>
      </c>
      <c r="F169" s="271" t="s">
        <v>198</v>
      </c>
      <c r="G169" s="269"/>
      <c r="H169" s="272">
        <v>1.1759999999999999</v>
      </c>
      <c r="I169" s="273"/>
      <c r="J169" s="269"/>
      <c r="K169" s="269"/>
      <c r="L169" s="274"/>
      <c r="M169" s="275"/>
      <c r="N169" s="276"/>
      <c r="O169" s="276"/>
      <c r="P169" s="276"/>
      <c r="Q169" s="276"/>
      <c r="R169" s="276"/>
      <c r="S169" s="276"/>
      <c r="T169" s="277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78" t="s">
        <v>194</v>
      </c>
      <c r="AU169" s="278" t="s">
        <v>88</v>
      </c>
      <c r="AV169" s="15" t="s">
        <v>191</v>
      </c>
      <c r="AW169" s="15" t="s">
        <v>35</v>
      </c>
      <c r="AX169" s="15" t="s">
        <v>86</v>
      </c>
      <c r="AY169" s="278" t="s">
        <v>184</v>
      </c>
    </row>
    <row r="170" s="2" customFormat="1" ht="24.15" customHeight="1">
      <c r="A170" s="39"/>
      <c r="B170" s="40"/>
      <c r="C170" s="227" t="s">
        <v>191</v>
      </c>
      <c r="D170" s="227" t="s">
        <v>186</v>
      </c>
      <c r="E170" s="228" t="s">
        <v>211</v>
      </c>
      <c r="F170" s="229" t="s">
        <v>212</v>
      </c>
      <c r="G170" s="230" t="s">
        <v>201</v>
      </c>
      <c r="H170" s="231">
        <v>64.721999999999994</v>
      </c>
      <c r="I170" s="232"/>
      <c r="J170" s="233">
        <f>ROUND(I170*H170,2)</f>
        <v>0</v>
      </c>
      <c r="K170" s="229" t="s">
        <v>190</v>
      </c>
      <c r="L170" s="45"/>
      <c r="M170" s="234" t="s">
        <v>1</v>
      </c>
      <c r="N170" s="235" t="s">
        <v>44</v>
      </c>
      <c r="O170" s="92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8" t="s">
        <v>191</v>
      </c>
      <c r="AT170" s="238" t="s">
        <v>186</v>
      </c>
      <c r="AU170" s="238" t="s">
        <v>88</v>
      </c>
      <c r="AY170" s="18" t="s">
        <v>184</v>
      </c>
      <c r="BE170" s="239">
        <f>IF(N170="základní",J170,0)</f>
        <v>0</v>
      </c>
      <c r="BF170" s="239">
        <f>IF(N170="snížená",J170,0)</f>
        <v>0</v>
      </c>
      <c r="BG170" s="239">
        <f>IF(N170="zákl. přenesená",J170,0)</f>
        <v>0</v>
      </c>
      <c r="BH170" s="239">
        <f>IF(N170="sníž. přenesená",J170,0)</f>
        <v>0</v>
      </c>
      <c r="BI170" s="239">
        <f>IF(N170="nulová",J170,0)</f>
        <v>0</v>
      </c>
      <c r="BJ170" s="18" t="s">
        <v>86</v>
      </c>
      <c r="BK170" s="239">
        <f>ROUND(I170*H170,2)</f>
        <v>0</v>
      </c>
      <c r="BL170" s="18" t="s">
        <v>191</v>
      </c>
      <c r="BM170" s="238" t="s">
        <v>213</v>
      </c>
    </row>
    <row r="171" s="2" customFormat="1">
      <c r="A171" s="39"/>
      <c r="B171" s="40"/>
      <c r="C171" s="41"/>
      <c r="D171" s="240" t="s">
        <v>192</v>
      </c>
      <c r="E171" s="41"/>
      <c r="F171" s="241" t="s">
        <v>214</v>
      </c>
      <c r="G171" s="41"/>
      <c r="H171" s="41"/>
      <c r="I171" s="242"/>
      <c r="J171" s="41"/>
      <c r="K171" s="41"/>
      <c r="L171" s="45"/>
      <c r="M171" s="243"/>
      <c r="N171" s="244"/>
      <c r="O171" s="92"/>
      <c r="P171" s="92"/>
      <c r="Q171" s="92"/>
      <c r="R171" s="92"/>
      <c r="S171" s="92"/>
      <c r="T171" s="93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192</v>
      </c>
      <c r="AU171" s="18" t="s">
        <v>88</v>
      </c>
    </row>
    <row r="172" s="16" customFormat="1">
      <c r="A172" s="16"/>
      <c r="B172" s="279"/>
      <c r="C172" s="280"/>
      <c r="D172" s="247" t="s">
        <v>194</v>
      </c>
      <c r="E172" s="281" t="s">
        <v>1</v>
      </c>
      <c r="F172" s="282" t="s">
        <v>215</v>
      </c>
      <c r="G172" s="280"/>
      <c r="H172" s="281" t="s">
        <v>1</v>
      </c>
      <c r="I172" s="283"/>
      <c r="J172" s="280"/>
      <c r="K172" s="280"/>
      <c r="L172" s="284"/>
      <c r="M172" s="285"/>
      <c r="N172" s="286"/>
      <c r="O172" s="286"/>
      <c r="P172" s="286"/>
      <c r="Q172" s="286"/>
      <c r="R172" s="286"/>
      <c r="S172" s="286"/>
      <c r="T172" s="287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288" t="s">
        <v>194</v>
      </c>
      <c r="AU172" s="288" t="s">
        <v>88</v>
      </c>
      <c r="AV172" s="16" t="s">
        <v>86</v>
      </c>
      <c r="AW172" s="16" t="s">
        <v>35</v>
      </c>
      <c r="AX172" s="16" t="s">
        <v>79</v>
      </c>
      <c r="AY172" s="288" t="s">
        <v>184</v>
      </c>
    </row>
    <row r="173" s="13" customFormat="1">
      <c r="A173" s="13"/>
      <c r="B173" s="245"/>
      <c r="C173" s="246"/>
      <c r="D173" s="247" t="s">
        <v>194</v>
      </c>
      <c r="E173" s="248" t="s">
        <v>1</v>
      </c>
      <c r="F173" s="249" t="s">
        <v>216</v>
      </c>
      <c r="G173" s="246"/>
      <c r="H173" s="250">
        <v>3.7519999999999998</v>
      </c>
      <c r="I173" s="251"/>
      <c r="J173" s="246"/>
      <c r="K173" s="246"/>
      <c r="L173" s="252"/>
      <c r="M173" s="253"/>
      <c r="N173" s="254"/>
      <c r="O173" s="254"/>
      <c r="P173" s="254"/>
      <c r="Q173" s="254"/>
      <c r="R173" s="254"/>
      <c r="S173" s="254"/>
      <c r="T173" s="255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6" t="s">
        <v>194</v>
      </c>
      <c r="AU173" s="256" t="s">
        <v>88</v>
      </c>
      <c r="AV173" s="13" t="s">
        <v>88</v>
      </c>
      <c r="AW173" s="13" t="s">
        <v>35</v>
      </c>
      <c r="AX173" s="13" t="s">
        <v>79</v>
      </c>
      <c r="AY173" s="256" t="s">
        <v>184</v>
      </c>
    </row>
    <row r="174" s="16" customFormat="1">
      <c r="A174" s="16"/>
      <c r="B174" s="279"/>
      <c r="C174" s="280"/>
      <c r="D174" s="247" t="s">
        <v>194</v>
      </c>
      <c r="E174" s="281" t="s">
        <v>1</v>
      </c>
      <c r="F174" s="282" t="s">
        <v>217</v>
      </c>
      <c r="G174" s="280"/>
      <c r="H174" s="281" t="s">
        <v>1</v>
      </c>
      <c r="I174" s="283"/>
      <c r="J174" s="280"/>
      <c r="K174" s="280"/>
      <c r="L174" s="284"/>
      <c r="M174" s="285"/>
      <c r="N174" s="286"/>
      <c r="O174" s="286"/>
      <c r="P174" s="286"/>
      <c r="Q174" s="286"/>
      <c r="R174" s="286"/>
      <c r="S174" s="286"/>
      <c r="T174" s="287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T174" s="288" t="s">
        <v>194</v>
      </c>
      <c r="AU174" s="288" t="s">
        <v>88</v>
      </c>
      <c r="AV174" s="16" t="s">
        <v>86</v>
      </c>
      <c r="AW174" s="16" t="s">
        <v>35</v>
      </c>
      <c r="AX174" s="16" t="s">
        <v>79</v>
      </c>
      <c r="AY174" s="288" t="s">
        <v>184</v>
      </c>
    </row>
    <row r="175" s="13" customFormat="1">
      <c r="A175" s="13"/>
      <c r="B175" s="245"/>
      <c r="C175" s="246"/>
      <c r="D175" s="247" t="s">
        <v>194</v>
      </c>
      <c r="E175" s="248" t="s">
        <v>1</v>
      </c>
      <c r="F175" s="249" t="s">
        <v>218</v>
      </c>
      <c r="G175" s="246"/>
      <c r="H175" s="250">
        <v>60.969999999999999</v>
      </c>
      <c r="I175" s="251"/>
      <c r="J175" s="246"/>
      <c r="K175" s="246"/>
      <c r="L175" s="252"/>
      <c r="M175" s="253"/>
      <c r="N175" s="254"/>
      <c r="O175" s="254"/>
      <c r="P175" s="254"/>
      <c r="Q175" s="254"/>
      <c r="R175" s="254"/>
      <c r="S175" s="254"/>
      <c r="T175" s="255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6" t="s">
        <v>194</v>
      </c>
      <c r="AU175" s="256" t="s">
        <v>88</v>
      </c>
      <c r="AV175" s="13" t="s">
        <v>88</v>
      </c>
      <c r="AW175" s="13" t="s">
        <v>35</v>
      </c>
      <c r="AX175" s="13" t="s">
        <v>79</v>
      </c>
      <c r="AY175" s="256" t="s">
        <v>184</v>
      </c>
    </row>
    <row r="176" s="14" customFormat="1">
      <c r="A176" s="14"/>
      <c r="B176" s="257"/>
      <c r="C176" s="258"/>
      <c r="D176" s="247" t="s">
        <v>194</v>
      </c>
      <c r="E176" s="259" t="s">
        <v>1</v>
      </c>
      <c r="F176" s="260" t="s">
        <v>196</v>
      </c>
      <c r="G176" s="258"/>
      <c r="H176" s="261">
        <v>64.721999999999994</v>
      </c>
      <c r="I176" s="262"/>
      <c r="J176" s="258"/>
      <c r="K176" s="258"/>
      <c r="L176" s="263"/>
      <c r="M176" s="264"/>
      <c r="N176" s="265"/>
      <c r="O176" s="265"/>
      <c r="P176" s="265"/>
      <c r="Q176" s="265"/>
      <c r="R176" s="265"/>
      <c r="S176" s="265"/>
      <c r="T176" s="26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7" t="s">
        <v>194</v>
      </c>
      <c r="AU176" s="267" t="s">
        <v>88</v>
      </c>
      <c r="AV176" s="14" t="s">
        <v>197</v>
      </c>
      <c r="AW176" s="14" t="s">
        <v>35</v>
      </c>
      <c r="AX176" s="14" t="s">
        <v>79</v>
      </c>
      <c r="AY176" s="267" t="s">
        <v>184</v>
      </c>
    </row>
    <row r="177" s="15" customFormat="1">
      <c r="A177" s="15"/>
      <c r="B177" s="268"/>
      <c r="C177" s="269"/>
      <c r="D177" s="247" t="s">
        <v>194</v>
      </c>
      <c r="E177" s="270" t="s">
        <v>1</v>
      </c>
      <c r="F177" s="271" t="s">
        <v>198</v>
      </c>
      <c r="G177" s="269"/>
      <c r="H177" s="272">
        <v>64.721999999999994</v>
      </c>
      <c r="I177" s="273"/>
      <c r="J177" s="269"/>
      <c r="K177" s="269"/>
      <c r="L177" s="274"/>
      <c r="M177" s="275"/>
      <c r="N177" s="276"/>
      <c r="O177" s="276"/>
      <c r="P177" s="276"/>
      <c r="Q177" s="276"/>
      <c r="R177" s="276"/>
      <c r="S177" s="276"/>
      <c r="T177" s="277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8" t="s">
        <v>194</v>
      </c>
      <c r="AU177" s="278" t="s">
        <v>88</v>
      </c>
      <c r="AV177" s="15" t="s">
        <v>191</v>
      </c>
      <c r="AW177" s="15" t="s">
        <v>35</v>
      </c>
      <c r="AX177" s="15" t="s">
        <v>86</v>
      </c>
      <c r="AY177" s="278" t="s">
        <v>184</v>
      </c>
    </row>
    <row r="178" s="2" customFormat="1" ht="37.8" customHeight="1">
      <c r="A178" s="39"/>
      <c r="B178" s="40"/>
      <c r="C178" s="227" t="s">
        <v>219</v>
      </c>
      <c r="D178" s="227" t="s">
        <v>186</v>
      </c>
      <c r="E178" s="228" t="s">
        <v>220</v>
      </c>
      <c r="F178" s="229" t="s">
        <v>221</v>
      </c>
      <c r="G178" s="230" t="s">
        <v>201</v>
      </c>
      <c r="H178" s="231">
        <v>157.459</v>
      </c>
      <c r="I178" s="232"/>
      <c r="J178" s="233">
        <f>ROUND(I178*H178,2)</f>
        <v>0</v>
      </c>
      <c r="K178" s="229" t="s">
        <v>190</v>
      </c>
      <c r="L178" s="45"/>
      <c r="M178" s="234" t="s">
        <v>1</v>
      </c>
      <c r="N178" s="235" t="s">
        <v>44</v>
      </c>
      <c r="O178" s="92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8" t="s">
        <v>191</v>
      </c>
      <c r="AT178" s="238" t="s">
        <v>186</v>
      </c>
      <c r="AU178" s="238" t="s">
        <v>88</v>
      </c>
      <c r="AY178" s="18" t="s">
        <v>184</v>
      </c>
      <c r="BE178" s="239">
        <f>IF(N178="základní",J178,0)</f>
        <v>0</v>
      </c>
      <c r="BF178" s="239">
        <f>IF(N178="snížená",J178,0)</f>
        <v>0</v>
      </c>
      <c r="BG178" s="239">
        <f>IF(N178="zákl. přenesená",J178,0)</f>
        <v>0</v>
      </c>
      <c r="BH178" s="239">
        <f>IF(N178="sníž. přenesená",J178,0)</f>
        <v>0</v>
      </c>
      <c r="BI178" s="239">
        <f>IF(N178="nulová",J178,0)</f>
        <v>0</v>
      </c>
      <c r="BJ178" s="18" t="s">
        <v>86</v>
      </c>
      <c r="BK178" s="239">
        <f>ROUND(I178*H178,2)</f>
        <v>0</v>
      </c>
      <c r="BL178" s="18" t="s">
        <v>191</v>
      </c>
      <c r="BM178" s="238" t="s">
        <v>222</v>
      </c>
    </row>
    <row r="179" s="2" customFormat="1">
      <c r="A179" s="39"/>
      <c r="B179" s="40"/>
      <c r="C179" s="41"/>
      <c r="D179" s="240" t="s">
        <v>192</v>
      </c>
      <c r="E179" s="41"/>
      <c r="F179" s="241" t="s">
        <v>223</v>
      </c>
      <c r="G179" s="41"/>
      <c r="H179" s="41"/>
      <c r="I179" s="242"/>
      <c r="J179" s="41"/>
      <c r="K179" s="41"/>
      <c r="L179" s="45"/>
      <c r="M179" s="243"/>
      <c r="N179" s="244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192</v>
      </c>
      <c r="AU179" s="18" t="s">
        <v>88</v>
      </c>
    </row>
    <row r="180" s="13" customFormat="1">
      <c r="A180" s="13"/>
      <c r="B180" s="245"/>
      <c r="C180" s="246"/>
      <c r="D180" s="247" t="s">
        <v>194</v>
      </c>
      <c r="E180" s="248" t="s">
        <v>1</v>
      </c>
      <c r="F180" s="249" t="s">
        <v>224</v>
      </c>
      <c r="G180" s="246"/>
      <c r="H180" s="250">
        <v>108.798</v>
      </c>
      <c r="I180" s="251"/>
      <c r="J180" s="246"/>
      <c r="K180" s="246"/>
      <c r="L180" s="252"/>
      <c r="M180" s="253"/>
      <c r="N180" s="254"/>
      <c r="O180" s="254"/>
      <c r="P180" s="254"/>
      <c r="Q180" s="254"/>
      <c r="R180" s="254"/>
      <c r="S180" s="254"/>
      <c r="T180" s="255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6" t="s">
        <v>194</v>
      </c>
      <c r="AU180" s="256" t="s">
        <v>88</v>
      </c>
      <c r="AV180" s="13" t="s">
        <v>88</v>
      </c>
      <c r="AW180" s="13" t="s">
        <v>35</v>
      </c>
      <c r="AX180" s="13" t="s">
        <v>79</v>
      </c>
      <c r="AY180" s="256" t="s">
        <v>184</v>
      </c>
    </row>
    <row r="181" s="13" customFormat="1">
      <c r="A181" s="13"/>
      <c r="B181" s="245"/>
      <c r="C181" s="246"/>
      <c r="D181" s="247" t="s">
        <v>194</v>
      </c>
      <c r="E181" s="248" t="s">
        <v>1</v>
      </c>
      <c r="F181" s="249" t="s">
        <v>225</v>
      </c>
      <c r="G181" s="246"/>
      <c r="H181" s="250">
        <v>48.661000000000001</v>
      </c>
      <c r="I181" s="251"/>
      <c r="J181" s="246"/>
      <c r="K181" s="246"/>
      <c r="L181" s="252"/>
      <c r="M181" s="253"/>
      <c r="N181" s="254"/>
      <c r="O181" s="254"/>
      <c r="P181" s="254"/>
      <c r="Q181" s="254"/>
      <c r="R181" s="254"/>
      <c r="S181" s="254"/>
      <c r="T181" s="255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6" t="s">
        <v>194</v>
      </c>
      <c r="AU181" s="256" t="s">
        <v>88</v>
      </c>
      <c r="AV181" s="13" t="s">
        <v>88</v>
      </c>
      <c r="AW181" s="13" t="s">
        <v>35</v>
      </c>
      <c r="AX181" s="13" t="s">
        <v>79</v>
      </c>
      <c r="AY181" s="256" t="s">
        <v>184</v>
      </c>
    </row>
    <row r="182" s="14" customFormat="1">
      <c r="A182" s="14"/>
      <c r="B182" s="257"/>
      <c r="C182" s="258"/>
      <c r="D182" s="247" t="s">
        <v>194</v>
      </c>
      <c r="E182" s="259" t="s">
        <v>1</v>
      </c>
      <c r="F182" s="260" t="s">
        <v>196</v>
      </c>
      <c r="G182" s="258"/>
      <c r="H182" s="261">
        <v>157.459</v>
      </c>
      <c r="I182" s="262"/>
      <c r="J182" s="258"/>
      <c r="K182" s="258"/>
      <c r="L182" s="263"/>
      <c r="M182" s="264"/>
      <c r="N182" s="265"/>
      <c r="O182" s="265"/>
      <c r="P182" s="265"/>
      <c r="Q182" s="265"/>
      <c r="R182" s="265"/>
      <c r="S182" s="265"/>
      <c r="T182" s="266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67" t="s">
        <v>194</v>
      </c>
      <c r="AU182" s="267" t="s">
        <v>88</v>
      </c>
      <c r="AV182" s="14" t="s">
        <v>197</v>
      </c>
      <c r="AW182" s="14" t="s">
        <v>35</v>
      </c>
      <c r="AX182" s="14" t="s">
        <v>79</v>
      </c>
      <c r="AY182" s="267" t="s">
        <v>184</v>
      </c>
    </row>
    <row r="183" s="15" customFormat="1">
      <c r="A183" s="15"/>
      <c r="B183" s="268"/>
      <c r="C183" s="269"/>
      <c r="D183" s="247" t="s">
        <v>194</v>
      </c>
      <c r="E183" s="270" t="s">
        <v>1</v>
      </c>
      <c r="F183" s="271" t="s">
        <v>198</v>
      </c>
      <c r="G183" s="269"/>
      <c r="H183" s="272">
        <v>157.459</v>
      </c>
      <c r="I183" s="273"/>
      <c r="J183" s="269"/>
      <c r="K183" s="269"/>
      <c r="L183" s="274"/>
      <c r="M183" s="275"/>
      <c r="N183" s="276"/>
      <c r="O183" s="276"/>
      <c r="P183" s="276"/>
      <c r="Q183" s="276"/>
      <c r="R183" s="276"/>
      <c r="S183" s="276"/>
      <c r="T183" s="277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78" t="s">
        <v>194</v>
      </c>
      <c r="AU183" s="278" t="s">
        <v>88</v>
      </c>
      <c r="AV183" s="15" t="s">
        <v>191</v>
      </c>
      <c r="AW183" s="15" t="s">
        <v>35</v>
      </c>
      <c r="AX183" s="15" t="s">
        <v>86</v>
      </c>
      <c r="AY183" s="278" t="s">
        <v>184</v>
      </c>
    </row>
    <row r="184" s="2" customFormat="1" ht="24.15" customHeight="1">
      <c r="A184" s="39"/>
      <c r="B184" s="40"/>
      <c r="C184" s="227" t="s">
        <v>207</v>
      </c>
      <c r="D184" s="227" t="s">
        <v>186</v>
      </c>
      <c r="E184" s="228" t="s">
        <v>226</v>
      </c>
      <c r="F184" s="229" t="s">
        <v>227</v>
      </c>
      <c r="G184" s="230" t="s">
        <v>201</v>
      </c>
      <c r="H184" s="231">
        <v>48.661000000000001</v>
      </c>
      <c r="I184" s="232"/>
      <c r="J184" s="233">
        <f>ROUND(I184*H184,2)</f>
        <v>0</v>
      </c>
      <c r="K184" s="229" t="s">
        <v>190</v>
      </c>
      <c r="L184" s="45"/>
      <c r="M184" s="234" t="s">
        <v>1</v>
      </c>
      <c r="N184" s="235" t="s">
        <v>44</v>
      </c>
      <c r="O184" s="92"/>
      <c r="P184" s="236">
        <f>O184*H184</f>
        <v>0</v>
      </c>
      <c r="Q184" s="236">
        <v>0</v>
      </c>
      <c r="R184" s="236">
        <f>Q184*H184</f>
        <v>0</v>
      </c>
      <c r="S184" s="236">
        <v>0</v>
      </c>
      <c r="T184" s="237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8" t="s">
        <v>191</v>
      </c>
      <c r="AT184" s="238" t="s">
        <v>186</v>
      </c>
      <c r="AU184" s="238" t="s">
        <v>88</v>
      </c>
      <c r="AY184" s="18" t="s">
        <v>184</v>
      </c>
      <c r="BE184" s="239">
        <f>IF(N184="základní",J184,0)</f>
        <v>0</v>
      </c>
      <c r="BF184" s="239">
        <f>IF(N184="snížená",J184,0)</f>
        <v>0</v>
      </c>
      <c r="BG184" s="239">
        <f>IF(N184="zákl. přenesená",J184,0)</f>
        <v>0</v>
      </c>
      <c r="BH184" s="239">
        <f>IF(N184="sníž. přenesená",J184,0)</f>
        <v>0</v>
      </c>
      <c r="BI184" s="239">
        <f>IF(N184="nulová",J184,0)</f>
        <v>0</v>
      </c>
      <c r="BJ184" s="18" t="s">
        <v>86</v>
      </c>
      <c r="BK184" s="239">
        <f>ROUND(I184*H184,2)</f>
        <v>0</v>
      </c>
      <c r="BL184" s="18" t="s">
        <v>191</v>
      </c>
      <c r="BM184" s="238" t="s">
        <v>228</v>
      </c>
    </row>
    <row r="185" s="2" customFormat="1">
      <c r="A185" s="39"/>
      <c r="B185" s="40"/>
      <c r="C185" s="41"/>
      <c r="D185" s="240" t="s">
        <v>192</v>
      </c>
      <c r="E185" s="41"/>
      <c r="F185" s="241" t="s">
        <v>229</v>
      </c>
      <c r="G185" s="41"/>
      <c r="H185" s="41"/>
      <c r="I185" s="242"/>
      <c r="J185" s="41"/>
      <c r="K185" s="41"/>
      <c r="L185" s="45"/>
      <c r="M185" s="243"/>
      <c r="N185" s="244"/>
      <c r="O185" s="92"/>
      <c r="P185" s="92"/>
      <c r="Q185" s="92"/>
      <c r="R185" s="92"/>
      <c r="S185" s="92"/>
      <c r="T185" s="93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192</v>
      </c>
      <c r="AU185" s="18" t="s">
        <v>88</v>
      </c>
    </row>
    <row r="186" s="16" customFormat="1">
      <c r="A186" s="16"/>
      <c r="B186" s="279"/>
      <c r="C186" s="280"/>
      <c r="D186" s="247" t="s">
        <v>194</v>
      </c>
      <c r="E186" s="281" t="s">
        <v>1</v>
      </c>
      <c r="F186" s="282" t="s">
        <v>230</v>
      </c>
      <c r="G186" s="280"/>
      <c r="H186" s="281" t="s">
        <v>1</v>
      </c>
      <c r="I186" s="283"/>
      <c r="J186" s="280"/>
      <c r="K186" s="280"/>
      <c r="L186" s="284"/>
      <c r="M186" s="285"/>
      <c r="N186" s="286"/>
      <c r="O186" s="286"/>
      <c r="P186" s="286"/>
      <c r="Q186" s="286"/>
      <c r="R186" s="286"/>
      <c r="S186" s="286"/>
      <c r="T186" s="287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T186" s="288" t="s">
        <v>194</v>
      </c>
      <c r="AU186" s="288" t="s">
        <v>88</v>
      </c>
      <c r="AV186" s="16" t="s">
        <v>86</v>
      </c>
      <c r="AW186" s="16" t="s">
        <v>35</v>
      </c>
      <c r="AX186" s="16" t="s">
        <v>79</v>
      </c>
      <c r="AY186" s="288" t="s">
        <v>184</v>
      </c>
    </row>
    <row r="187" s="13" customFormat="1">
      <c r="A187" s="13"/>
      <c r="B187" s="245"/>
      <c r="C187" s="246"/>
      <c r="D187" s="247" t="s">
        <v>194</v>
      </c>
      <c r="E187" s="248" t="s">
        <v>1</v>
      </c>
      <c r="F187" s="249" t="s">
        <v>231</v>
      </c>
      <c r="G187" s="246"/>
      <c r="H187" s="250">
        <v>15.037000000000001</v>
      </c>
      <c r="I187" s="251"/>
      <c r="J187" s="246"/>
      <c r="K187" s="246"/>
      <c r="L187" s="252"/>
      <c r="M187" s="253"/>
      <c r="N187" s="254"/>
      <c r="O187" s="254"/>
      <c r="P187" s="254"/>
      <c r="Q187" s="254"/>
      <c r="R187" s="254"/>
      <c r="S187" s="254"/>
      <c r="T187" s="255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6" t="s">
        <v>194</v>
      </c>
      <c r="AU187" s="256" t="s">
        <v>88</v>
      </c>
      <c r="AV187" s="13" t="s">
        <v>88</v>
      </c>
      <c r="AW187" s="13" t="s">
        <v>35</v>
      </c>
      <c r="AX187" s="13" t="s">
        <v>79</v>
      </c>
      <c r="AY187" s="256" t="s">
        <v>184</v>
      </c>
    </row>
    <row r="188" s="14" customFormat="1">
      <c r="A188" s="14"/>
      <c r="B188" s="257"/>
      <c r="C188" s="258"/>
      <c r="D188" s="247" t="s">
        <v>194</v>
      </c>
      <c r="E188" s="259" t="s">
        <v>1</v>
      </c>
      <c r="F188" s="260" t="s">
        <v>196</v>
      </c>
      <c r="G188" s="258"/>
      <c r="H188" s="261">
        <v>15.037000000000001</v>
      </c>
      <c r="I188" s="262"/>
      <c r="J188" s="258"/>
      <c r="K188" s="258"/>
      <c r="L188" s="263"/>
      <c r="M188" s="264"/>
      <c r="N188" s="265"/>
      <c r="O188" s="265"/>
      <c r="P188" s="265"/>
      <c r="Q188" s="265"/>
      <c r="R188" s="265"/>
      <c r="S188" s="265"/>
      <c r="T188" s="266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7" t="s">
        <v>194</v>
      </c>
      <c r="AU188" s="267" t="s">
        <v>88</v>
      </c>
      <c r="AV188" s="14" t="s">
        <v>197</v>
      </c>
      <c r="AW188" s="14" t="s">
        <v>35</v>
      </c>
      <c r="AX188" s="14" t="s">
        <v>79</v>
      </c>
      <c r="AY188" s="267" t="s">
        <v>184</v>
      </c>
    </row>
    <row r="189" s="16" customFormat="1">
      <c r="A189" s="16"/>
      <c r="B189" s="279"/>
      <c r="C189" s="280"/>
      <c r="D189" s="247" t="s">
        <v>194</v>
      </c>
      <c r="E189" s="281" t="s">
        <v>1</v>
      </c>
      <c r="F189" s="282" t="s">
        <v>232</v>
      </c>
      <c r="G189" s="280"/>
      <c r="H189" s="281" t="s">
        <v>1</v>
      </c>
      <c r="I189" s="283"/>
      <c r="J189" s="280"/>
      <c r="K189" s="280"/>
      <c r="L189" s="284"/>
      <c r="M189" s="285"/>
      <c r="N189" s="286"/>
      <c r="O189" s="286"/>
      <c r="P189" s="286"/>
      <c r="Q189" s="286"/>
      <c r="R189" s="286"/>
      <c r="S189" s="286"/>
      <c r="T189" s="287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T189" s="288" t="s">
        <v>194</v>
      </c>
      <c r="AU189" s="288" t="s">
        <v>88</v>
      </c>
      <c r="AV189" s="16" t="s">
        <v>86</v>
      </c>
      <c r="AW189" s="16" t="s">
        <v>35</v>
      </c>
      <c r="AX189" s="16" t="s">
        <v>79</v>
      </c>
      <c r="AY189" s="288" t="s">
        <v>184</v>
      </c>
    </row>
    <row r="190" s="13" customFormat="1">
      <c r="A190" s="13"/>
      <c r="B190" s="245"/>
      <c r="C190" s="246"/>
      <c r="D190" s="247" t="s">
        <v>194</v>
      </c>
      <c r="E190" s="248" t="s">
        <v>1</v>
      </c>
      <c r="F190" s="249" t="s">
        <v>233</v>
      </c>
      <c r="G190" s="246"/>
      <c r="H190" s="250">
        <v>22.869</v>
      </c>
      <c r="I190" s="251"/>
      <c r="J190" s="246"/>
      <c r="K190" s="246"/>
      <c r="L190" s="252"/>
      <c r="M190" s="253"/>
      <c r="N190" s="254"/>
      <c r="O190" s="254"/>
      <c r="P190" s="254"/>
      <c r="Q190" s="254"/>
      <c r="R190" s="254"/>
      <c r="S190" s="254"/>
      <c r="T190" s="255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6" t="s">
        <v>194</v>
      </c>
      <c r="AU190" s="256" t="s">
        <v>88</v>
      </c>
      <c r="AV190" s="13" t="s">
        <v>88</v>
      </c>
      <c r="AW190" s="13" t="s">
        <v>35</v>
      </c>
      <c r="AX190" s="13" t="s">
        <v>79</v>
      </c>
      <c r="AY190" s="256" t="s">
        <v>184</v>
      </c>
    </row>
    <row r="191" s="13" customFormat="1">
      <c r="A191" s="13"/>
      <c r="B191" s="245"/>
      <c r="C191" s="246"/>
      <c r="D191" s="247" t="s">
        <v>194</v>
      </c>
      <c r="E191" s="248" t="s">
        <v>1</v>
      </c>
      <c r="F191" s="249" t="s">
        <v>234</v>
      </c>
      <c r="G191" s="246"/>
      <c r="H191" s="250">
        <v>10.755000000000001</v>
      </c>
      <c r="I191" s="251"/>
      <c r="J191" s="246"/>
      <c r="K191" s="246"/>
      <c r="L191" s="252"/>
      <c r="M191" s="253"/>
      <c r="N191" s="254"/>
      <c r="O191" s="254"/>
      <c r="P191" s="254"/>
      <c r="Q191" s="254"/>
      <c r="R191" s="254"/>
      <c r="S191" s="254"/>
      <c r="T191" s="25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6" t="s">
        <v>194</v>
      </c>
      <c r="AU191" s="256" t="s">
        <v>88</v>
      </c>
      <c r="AV191" s="13" t="s">
        <v>88</v>
      </c>
      <c r="AW191" s="13" t="s">
        <v>35</v>
      </c>
      <c r="AX191" s="13" t="s">
        <v>79</v>
      </c>
      <c r="AY191" s="256" t="s">
        <v>184</v>
      </c>
    </row>
    <row r="192" s="14" customFormat="1">
      <c r="A192" s="14"/>
      <c r="B192" s="257"/>
      <c r="C192" s="258"/>
      <c r="D192" s="247" t="s">
        <v>194</v>
      </c>
      <c r="E192" s="259" t="s">
        <v>1</v>
      </c>
      <c r="F192" s="260" t="s">
        <v>196</v>
      </c>
      <c r="G192" s="258"/>
      <c r="H192" s="261">
        <v>33.624000000000002</v>
      </c>
      <c r="I192" s="262"/>
      <c r="J192" s="258"/>
      <c r="K192" s="258"/>
      <c r="L192" s="263"/>
      <c r="M192" s="264"/>
      <c r="N192" s="265"/>
      <c r="O192" s="265"/>
      <c r="P192" s="265"/>
      <c r="Q192" s="265"/>
      <c r="R192" s="265"/>
      <c r="S192" s="265"/>
      <c r="T192" s="266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67" t="s">
        <v>194</v>
      </c>
      <c r="AU192" s="267" t="s">
        <v>88</v>
      </c>
      <c r="AV192" s="14" t="s">
        <v>197</v>
      </c>
      <c r="AW192" s="14" t="s">
        <v>35</v>
      </c>
      <c r="AX192" s="14" t="s">
        <v>79</v>
      </c>
      <c r="AY192" s="267" t="s">
        <v>184</v>
      </c>
    </row>
    <row r="193" s="15" customFormat="1">
      <c r="A193" s="15"/>
      <c r="B193" s="268"/>
      <c r="C193" s="269"/>
      <c r="D193" s="247" t="s">
        <v>194</v>
      </c>
      <c r="E193" s="270" t="s">
        <v>1</v>
      </c>
      <c r="F193" s="271" t="s">
        <v>198</v>
      </c>
      <c r="G193" s="269"/>
      <c r="H193" s="272">
        <v>48.661000000000001</v>
      </c>
      <c r="I193" s="273"/>
      <c r="J193" s="269"/>
      <c r="K193" s="269"/>
      <c r="L193" s="274"/>
      <c r="M193" s="275"/>
      <c r="N193" s="276"/>
      <c r="O193" s="276"/>
      <c r="P193" s="276"/>
      <c r="Q193" s="276"/>
      <c r="R193" s="276"/>
      <c r="S193" s="276"/>
      <c r="T193" s="277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78" t="s">
        <v>194</v>
      </c>
      <c r="AU193" s="278" t="s">
        <v>88</v>
      </c>
      <c r="AV193" s="15" t="s">
        <v>191</v>
      </c>
      <c r="AW193" s="15" t="s">
        <v>35</v>
      </c>
      <c r="AX193" s="15" t="s">
        <v>86</v>
      </c>
      <c r="AY193" s="278" t="s">
        <v>184</v>
      </c>
    </row>
    <row r="194" s="2" customFormat="1" ht="24.15" customHeight="1">
      <c r="A194" s="39"/>
      <c r="B194" s="40"/>
      <c r="C194" s="227" t="s">
        <v>235</v>
      </c>
      <c r="D194" s="227" t="s">
        <v>186</v>
      </c>
      <c r="E194" s="228" t="s">
        <v>236</v>
      </c>
      <c r="F194" s="229" t="s">
        <v>237</v>
      </c>
      <c r="G194" s="230" t="s">
        <v>201</v>
      </c>
      <c r="H194" s="231">
        <v>48.661000000000001</v>
      </c>
      <c r="I194" s="232"/>
      <c r="J194" s="233">
        <f>ROUND(I194*H194,2)</f>
        <v>0</v>
      </c>
      <c r="K194" s="229" t="s">
        <v>190</v>
      </c>
      <c r="L194" s="45"/>
      <c r="M194" s="234" t="s">
        <v>1</v>
      </c>
      <c r="N194" s="235" t="s">
        <v>44</v>
      </c>
      <c r="O194" s="92"/>
      <c r="P194" s="236">
        <f>O194*H194</f>
        <v>0</v>
      </c>
      <c r="Q194" s="236">
        <v>0</v>
      </c>
      <c r="R194" s="236">
        <f>Q194*H194</f>
        <v>0</v>
      </c>
      <c r="S194" s="236">
        <v>0</v>
      </c>
      <c r="T194" s="237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8" t="s">
        <v>191</v>
      </c>
      <c r="AT194" s="238" t="s">
        <v>186</v>
      </c>
      <c r="AU194" s="238" t="s">
        <v>88</v>
      </c>
      <c r="AY194" s="18" t="s">
        <v>184</v>
      </c>
      <c r="BE194" s="239">
        <f>IF(N194="základní",J194,0)</f>
        <v>0</v>
      </c>
      <c r="BF194" s="239">
        <f>IF(N194="snížená",J194,0)</f>
        <v>0</v>
      </c>
      <c r="BG194" s="239">
        <f>IF(N194="zákl. přenesená",J194,0)</f>
        <v>0</v>
      </c>
      <c r="BH194" s="239">
        <f>IF(N194="sníž. přenesená",J194,0)</f>
        <v>0</v>
      </c>
      <c r="BI194" s="239">
        <f>IF(N194="nulová",J194,0)</f>
        <v>0</v>
      </c>
      <c r="BJ194" s="18" t="s">
        <v>86</v>
      </c>
      <c r="BK194" s="239">
        <f>ROUND(I194*H194,2)</f>
        <v>0</v>
      </c>
      <c r="BL194" s="18" t="s">
        <v>191</v>
      </c>
      <c r="BM194" s="238" t="s">
        <v>238</v>
      </c>
    </row>
    <row r="195" s="2" customFormat="1">
      <c r="A195" s="39"/>
      <c r="B195" s="40"/>
      <c r="C195" s="41"/>
      <c r="D195" s="240" t="s">
        <v>192</v>
      </c>
      <c r="E195" s="41"/>
      <c r="F195" s="241" t="s">
        <v>239</v>
      </c>
      <c r="G195" s="41"/>
      <c r="H195" s="41"/>
      <c r="I195" s="242"/>
      <c r="J195" s="41"/>
      <c r="K195" s="41"/>
      <c r="L195" s="45"/>
      <c r="M195" s="243"/>
      <c r="N195" s="244"/>
      <c r="O195" s="92"/>
      <c r="P195" s="92"/>
      <c r="Q195" s="92"/>
      <c r="R195" s="92"/>
      <c r="S195" s="92"/>
      <c r="T195" s="93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192</v>
      </c>
      <c r="AU195" s="18" t="s">
        <v>88</v>
      </c>
    </row>
    <row r="196" s="2" customFormat="1" ht="24.15" customHeight="1">
      <c r="A196" s="39"/>
      <c r="B196" s="40"/>
      <c r="C196" s="227" t="s">
        <v>213</v>
      </c>
      <c r="D196" s="227" t="s">
        <v>186</v>
      </c>
      <c r="E196" s="228" t="s">
        <v>240</v>
      </c>
      <c r="F196" s="229" t="s">
        <v>241</v>
      </c>
      <c r="G196" s="230" t="s">
        <v>201</v>
      </c>
      <c r="H196" s="231">
        <v>60.137</v>
      </c>
      <c r="I196" s="232"/>
      <c r="J196" s="233">
        <f>ROUND(I196*H196,2)</f>
        <v>0</v>
      </c>
      <c r="K196" s="229" t="s">
        <v>190</v>
      </c>
      <c r="L196" s="45"/>
      <c r="M196" s="234" t="s">
        <v>1</v>
      </c>
      <c r="N196" s="235" t="s">
        <v>44</v>
      </c>
      <c r="O196" s="92"/>
      <c r="P196" s="236">
        <f>O196*H196</f>
        <v>0</v>
      </c>
      <c r="Q196" s="236">
        <v>0</v>
      </c>
      <c r="R196" s="236">
        <f>Q196*H196</f>
        <v>0</v>
      </c>
      <c r="S196" s="236">
        <v>0</v>
      </c>
      <c r="T196" s="237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8" t="s">
        <v>191</v>
      </c>
      <c r="AT196" s="238" t="s">
        <v>186</v>
      </c>
      <c r="AU196" s="238" t="s">
        <v>88</v>
      </c>
      <c r="AY196" s="18" t="s">
        <v>184</v>
      </c>
      <c r="BE196" s="239">
        <f>IF(N196="základní",J196,0)</f>
        <v>0</v>
      </c>
      <c r="BF196" s="239">
        <f>IF(N196="snížená",J196,0)</f>
        <v>0</v>
      </c>
      <c r="BG196" s="239">
        <f>IF(N196="zákl. přenesená",J196,0)</f>
        <v>0</v>
      </c>
      <c r="BH196" s="239">
        <f>IF(N196="sníž. přenesená",J196,0)</f>
        <v>0</v>
      </c>
      <c r="BI196" s="239">
        <f>IF(N196="nulová",J196,0)</f>
        <v>0</v>
      </c>
      <c r="BJ196" s="18" t="s">
        <v>86</v>
      </c>
      <c r="BK196" s="239">
        <f>ROUND(I196*H196,2)</f>
        <v>0</v>
      </c>
      <c r="BL196" s="18" t="s">
        <v>191</v>
      </c>
      <c r="BM196" s="238" t="s">
        <v>242</v>
      </c>
    </row>
    <row r="197" s="2" customFormat="1">
      <c r="A197" s="39"/>
      <c r="B197" s="40"/>
      <c r="C197" s="41"/>
      <c r="D197" s="240" t="s">
        <v>192</v>
      </c>
      <c r="E197" s="41"/>
      <c r="F197" s="241" t="s">
        <v>243</v>
      </c>
      <c r="G197" s="41"/>
      <c r="H197" s="41"/>
      <c r="I197" s="242"/>
      <c r="J197" s="41"/>
      <c r="K197" s="41"/>
      <c r="L197" s="45"/>
      <c r="M197" s="243"/>
      <c r="N197" s="244"/>
      <c r="O197" s="92"/>
      <c r="P197" s="92"/>
      <c r="Q197" s="92"/>
      <c r="R197" s="92"/>
      <c r="S197" s="92"/>
      <c r="T197" s="93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192</v>
      </c>
      <c r="AU197" s="18" t="s">
        <v>88</v>
      </c>
    </row>
    <row r="198" s="13" customFormat="1">
      <c r="A198" s="13"/>
      <c r="B198" s="245"/>
      <c r="C198" s="246"/>
      <c r="D198" s="247" t="s">
        <v>194</v>
      </c>
      <c r="E198" s="248" t="s">
        <v>1</v>
      </c>
      <c r="F198" s="249" t="s">
        <v>224</v>
      </c>
      <c r="G198" s="246"/>
      <c r="H198" s="250">
        <v>108.798</v>
      </c>
      <c r="I198" s="251"/>
      <c r="J198" s="246"/>
      <c r="K198" s="246"/>
      <c r="L198" s="252"/>
      <c r="M198" s="253"/>
      <c r="N198" s="254"/>
      <c r="O198" s="254"/>
      <c r="P198" s="254"/>
      <c r="Q198" s="254"/>
      <c r="R198" s="254"/>
      <c r="S198" s="254"/>
      <c r="T198" s="255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6" t="s">
        <v>194</v>
      </c>
      <c r="AU198" s="256" t="s">
        <v>88</v>
      </c>
      <c r="AV198" s="13" t="s">
        <v>88</v>
      </c>
      <c r="AW198" s="13" t="s">
        <v>35</v>
      </c>
      <c r="AX198" s="13" t="s">
        <v>79</v>
      </c>
      <c r="AY198" s="256" t="s">
        <v>184</v>
      </c>
    </row>
    <row r="199" s="13" customFormat="1">
      <c r="A199" s="13"/>
      <c r="B199" s="245"/>
      <c r="C199" s="246"/>
      <c r="D199" s="247" t="s">
        <v>194</v>
      </c>
      <c r="E199" s="248" t="s">
        <v>1</v>
      </c>
      <c r="F199" s="249" t="s">
        <v>244</v>
      </c>
      <c r="G199" s="246"/>
      <c r="H199" s="250">
        <v>-48.661000000000001</v>
      </c>
      <c r="I199" s="251"/>
      <c r="J199" s="246"/>
      <c r="K199" s="246"/>
      <c r="L199" s="252"/>
      <c r="M199" s="253"/>
      <c r="N199" s="254"/>
      <c r="O199" s="254"/>
      <c r="P199" s="254"/>
      <c r="Q199" s="254"/>
      <c r="R199" s="254"/>
      <c r="S199" s="254"/>
      <c r="T199" s="255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6" t="s">
        <v>194</v>
      </c>
      <c r="AU199" s="256" t="s">
        <v>88</v>
      </c>
      <c r="AV199" s="13" t="s">
        <v>88</v>
      </c>
      <c r="AW199" s="13" t="s">
        <v>35</v>
      </c>
      <c r="AX199" s="13" t="s">
        <v>79</v>
      </c>
      <c r="AY199" s="256" t="s">
        <v>184</v>
      </c>
    </row>
    <row r="200" s="14" customFormat="1">
      <c r="A200" s="14"/>
      <c r="B200" s="257"/>
      <c r="C200" s="258"/>
      <c r="D200" s="247" t="s">
        <v>194</v>
      </c>
      <c r="E200" s="259" t="s">
        <v>1</v>
      </c>
      <c r="F200" s="260" t="s">
        <v>196</v>
      </c>
      <c r="G200" s="258"/>
      <c r="H200" s="261">
        <v>60.137</v>
      </c>
      <c r="I200" s="262"/>
      <c r="J200" s="258"/>
      <c r="K200" s="258"/>
      <c r="L200" s="263"/>
      <c r="M200" s="264"/>
      <c r="N200" s="265"/>
      <c r="O200" s="265"/>
      <c r="P200" s="265"/>
      <c r="Q200" s="265"/>
      <c r="R200" s="265"/>
      <c r="S200" s="265"/>
      <c r="T200" s="266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67" t="s">
        <v>194</v>
      </c>
      <c r="AU200" s="267" t="s">
        <v>88</v>
      </c>
      <c r="AV200" s="14" t="s">
        <v>197</v>
      </c>
      <c r="AW200" s="14" t="s">
        <v>35</v>
      </c>
      <c r="AX200" s="14" t="s">
        <v>79</v>
      </c>
      <c r="AY200" s="267" t="s">
        <v>184</v>
      </c>
    </row>
    <row r="201" s="15" customFormat="1">
      <c r="A201" s="15"/>
      <c r="B201" s="268"/>
      <c r="C201" s="269"/>
      <c r="D201" s="247" t="s">
        <v>194</v>
      </c>
      <c r="E201" s="270" t="s">
        <v>1</v>
      </c>
      <c r="F201" s="271" t="s">
        <v>198</v>
      </c>
      <c r="G201" s="269"/>
      <c r="H201" s="272">
        <v>60.137</v>
      </c>
      <c r="I201" s="273"/>
      <c r="J201" s="269"/>
      <c r="K201" s="269"/>
      <c r="L201" s="274"/>
      <c r="M201" s="275"/>
      <c r="N201" s="276"/>
      <c r="O201" s="276"/>
      <c r="P201" s="276"/>
      <c r="Q201" s="276"/>
      <c r="R201" s="276"/>
      <c r="S201" s="276"/>
      <c r="T201" s="277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78" t="s">
        <v>194</v>
      </c>
      <c r="AU201" s="278" t="s">
        <v>88</v>
      </c>
      <c r="AV201" s="15" t="s">
        <v>191</v>
      </c>
      <c r="AW201" s="15" t="s">
        <v>35</v>
      </c>
      <c r="AX201" s="15" t="s">
        <v>86</v>
      </c>
      <c r="AY201" s="278" t="s">
        <v>184</v>
      </c>
    </row>
    <row r="202" s="2" customFormat="1" ht="24.15" customHeight="1">
      <c r="A202" s="39"/>
      <c r="B202" s="40"/>
      <c r="C202" s="227" t="s">
        <v>245</v>
      </c>
      <c r="D202" s="227" t="s">
        <v>186</v>
      </c>
      <c r="E202" s="228" t="s">
        <v>246</v>
      </c>
      <c r="F202" s="229" t="s">
        <v>247</v>
      </c>
      <c r="G202" s="230" t="s">
        <v>248</v>
      </c>
      <c r="H202" s="231">
        <v>96.218999999999994</v>
      </c>
      <c r="I202" s="232"/>
      <c r="J202" s="233">
        <f>ROUND(I202*H202,2)</f>
        <v>0</v>
      </c>
      <c r="K202" s="229" t="s">
        <v>190</v>
      </c>
      <c r="L202" s="45"/>
      <c r="M202" s="234" t="s">
        <v>1</v>
      </c>
      <c r="N202" s="235" t="s">
        <v>44</v>
      </c>
      <c r="O202" s="92"/>
      <c r="P202" s="236">
        <f>O202*H202</f>
        <v>0</v>
      </c>
      <c r="Q202" s="236">
        <v>0</v>
      </c>
      <c r="R202" s="236">
        <f>Q202*H202</f>
        <v>0</v>
      </c>
      <c r="S202" s="236">
        <v>0</v>
      </c>
      <c r="T202" s="237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8" t="s">
        <v>191</v>
      </c>
      <c r="AT202" s="238" t="s">
        <v>186</v>
      </c>
      <c r="AU202" s="238" t="s">
        <v>88</v>
      </c>
      <c r="AY202" s="18" t="s">
        <v>184</v>
      </c>
      <c r="BE202" s="239">
        <f>IF(N202="základní",J202,0)</f>
        <v>0</v>
      </c>
      <c r="BF202" s="239">
        <f>IF(N202="snížená",J202,0)</f>
        <v>0</v>
      </c>
      <c r="BG202" s="239">
        <f>IF(N202="zákl. přenesená",J202,0)</f>
        <v>0</v>
      </c>
      <c r="BH202" s="239">
        <f>IF(N202="sníž. přenesená",J202,0)</f>
        <v>0</v>
      </c>
      <c r="BI202" s="239">
        <f>IF(N202="nulová",J202,0)</f>
        <v>0</v>
      </c>
      <c r="BJ202" s="18" t="s">
        <v>86</v>
      </c>
      <c r="BK202" s="239">
        <f>ROUND(I202*H202,2)</f>
        <v>0</v>
      </c>
      <c r="BL202" s="18" t="s">
        <v>191</v>
      </c>
      <c r="BM202" s="238" t="s">
        <v>249</v>
      </c>
    </row>
    <row r="203" s="2" customFormat="1">
      <c r="A203" s="39"/>
      <c r="B203" s="40"/>
      <c r="C203" s="41"/>
      <c r="D203" s="240" t="s">
        <v>192</v>
      </c>
      <c r="E203" s="41"/>
      <c r="F203" s="241" t="s">
        <v>250</v>
      </c>
      <c r="G203" s="41"/>
      <c r="H203" s="41"/>
      <c r="I203" s="242"/>
      <c r="J203" s="41"/>
      <c r="K203" s="41"/>
      <c r="L203" s="45"/>
      <c r="M203" s="243"/>
      <c r="N203" s="244"/>
      <c r="O203" s="92"/>
      <c r="P203" s="92"/>
      <c r="Q203" s="92"/>
      <c r="R203" s="92"/>
      <c r="S203" s="92"/>
      <c r="T203" s="93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192</v>
      </c>
      <c r="AU203" s="18" t="s">
        <v>88</v>
      </c>
    </row>
    <row r="204" s="13" customFormat="1">
      <c r="A204" s="13"/>
      <c r="B204" s="245"/>
      <c r="C204" s="246"/>
      <c r="D204" s="247" t="s">
        <v>194</v>
      </c>
      <c r="E204" s="248" t="s">
        <v>1</v>
      </c>
      <c r="F204" s="249" t="s">
        <v>251</v>
      </c>
      <c r="G204" s="246"/>
      <c r="H204" s="250">
        <v>96.218999999999994</v>
      </c>
      <c r="I204" s="251"/>
      <c r="J204" s="246"/>
      <c r="K204" s="246"/>
      <c r="L204" s="252"/>
      <c r="M204" s="253"/>
      <c r="N204" s="254"/>
      <c r="O204" s="254"/>
      <c r="P204" s="254"/>
      <c r="Q204" s="254"/>
      <c r="R204" s="254"/>
      <c r="S204" s="254"/>
      <c r="T204" s="255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6" t="s">
        <v>194</v>
      </c>
      <c r="AU204" s="256" t="s">
        <v>88</v>
      </c>
      <c r="AV204" s="13" t="s">
        <v>88</v>
      </c>
      <c r="AW204" s="13" t="s">
        <v>35</v>
      </c>
      <c r="AX204" s="13" t="s">
        <v>79</v>
      </c>
      <c r="AY204" s="256" t="s">
        <v>184</v>
      </c>
    </row>
    <row r="205" s="15" customFormat="1">
      <c r="A205" s="15"/>
      <c r="B205" s="268"/>
      <c r="C205" s="269"/>
      <c r="D205" s="247" t="s">
        <v>194</v>
      </c>
      <c r="E205" s="270" t="s">
        <v>1</v>
      </c>
      <c r="F205" s="271" t="s">
        <v>198</v>
      </c>
      <c r="G205" s="269"/>
      <c r="H205" s="272">
        <v>96.218999999999994</v>
      </c>
      <c r="I205" s="273"/>
      <c r="J205" s="269"/>
      <c r="K205" s="269"/>
      <c r="L205" s="274"/>
      <c r="M205" s="275"/>
      <c r="N205" s="276"/>
      <c r="O205" s="276"/>
      <c r="P205" s="276"/>
      <c r="Q205" s="276"/>
      <c r="R205" s="276"/>
      <c r="S205" s="276"/>
      <c r="T205" s="277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78" t="s">
        <v>194</v>
      </c>
      <c r="AU205" s="278" t="s">
        <v>88</v>
      </c>
      <c r="AV205" s="15" t="s">
        <v>191</v>
      </c>
      <c r="AW205" s="15" t="s">
        <v>35</v>
      </c>
      <c r="AX205" s="15" t="s">
        <v>86</v>
      </c>
      <c r="AY205" s="278" t="s">
        <v>184</v>
      </c>
    </row>
    <row r="206" s="12" customFormat="1" ht="22.8" customHeight="1">
      <c r="A206" s="12"/>
      <c r="B206" s="211"/>
      <c r="C206" s="212"/>
      <c r="D206" s="213" t="s">
        <v>78</v>
      </c>
      <c r="E206" s="225" t="s">
        <v>88</v>
      </c>
      <c r="F206" s="225" t="s">
        <v>252</v>
      </c>
      <c r="G206" s="212"/>
      <c r="H206" s="212"/>
      <c r="I206" s="215"/>
      <c r="J206" s="226">
        <f>BK206</f>
        <v>0</v>
      </c>
      <c r="K206" s="212"/>
      <c r="L206" s="217"/>
      <c r="M206" s="218"/>
      <c r="N206" s="219"/>
      <c r="O206" s="219"/>
      <c r="P206" s="220">
        <f>SUM(P207:P233)</f>
        <v>0</v>
      </c>
      <c r="Q206" s="219"/>
      <c r="R206" s="220">
        <f>SUM(R207:R233)</f>
        <v>0</v>
      </c>
      <c r="S206" s="219"/>
      <c r="T206" s="221">
        <f>SUM(T207:T233)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22" t="s">
        <v>86</v>
      </c>
      <c r="AT206" s="223" t="s">
        <v>78</v>
      </c>
      <c r="AU206" s="223" t="s">
        <v>86</v>
      </c>
      <c r="AY206" s="222" t="s">
        <v>184</v>
      </c>
      <c r="BK206" s="224">
        <f>SUM(BK207:BK233)</f>
        <v>0</v>
      </c>
    </row>
    <row r="207" s="2" customFormat="1" ht="16.5" customHeight="1">
      <c r="A207" s="39"/>
      <c r="B207" s="40"/>
      <c r="C207" s="227" t="s">
        <v>222</v>
      </c>
      <c r="D207" s="227" t="s">
        <v>186</v>
      </c>
      <c r="E207" s="228" t="s">
        <v>253</v>
      </c>
      <c r="F207" s="229" t="s">
        <v>254</v>
      </c>
      <c r="G207" s="230" t="s">
        <v>201</v>
      </c>
      <c r="H207" s="231">
        <v>5.2489999999999997</v>
      </c>
      <c r="I207" s="232"/>
      <c r="J207" s="233">
        <f>ROUND(I207*H207,2)</f>
        <v>0</v>
      </c>
      <c r="K207" s="229" t="s">
        <v>190</v>
      </c>
      <c r="L207" s="45"/>
      <c r="M207" s="234" t="s">
        <v>1</v>
      </c>
      <c r="N207" s="235" t="s">
        <v>44</v>
      </c>
      <c r="O207" s="92"/>
      <c r="P207" s="236">
        <f>O207*H207</f>
        <v>0</v>
      </c>
      <c r="Q207" s="236">
        <v>0</v>
      </c>
      <c r="R207" s="236">
        <f>Q207*H207</f>
        <v>0</v>
      </c>
      <c r="S207" s="236">
        <v>0</v>
      </c>
      <c r="T207" s="237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8" t="s">
        <v>191</v>
      </c>
      <c r="AT207" s="238" t="s">
        <v>186</v>
      </c>
      <c r="AU207" s="238" t="s">
        <v>88</v>
      </c>
      <c r="AY207" s="18" t="s">
        <v>184</v>
      </c>
      <c r="BE207" s="239">
        <f>IF(N207="základní",J207,0)</f>
        <v>0</v>
      </c>
      <c r="BF207" s="239">
        <f>IF(N207="snížená",J207,0)</f>
        <v>0</v>
      </c>
      <c r="BG207" s="239">
        <f>IF(N207="zákl. přenesená",J207,0)</f>
        <v>0</v>
      </c>
      <c r="BH207" s="239">
        <f>IF(N207="sníž. přenesená",J207,0)</f>
        <v>0</v>
      </c>
      <c r="BI207" s="239">
        <f>IF(N207="nulová",J207,0)</f>
        <v>0</v>
      </c>
      <c r="BJ207" s="18" t="s">
        <v>86</v>
      </c>
      <c r="BK207" s="239">
        <f>ROUND(I207*H207,2)</f>
        <v>0</v>
      </c>
      <c r="BL207" s="18" t="s">
        <v>191</v>
      </c>
      <c r="BM207" s="238" t="s">
        <v>255</v>
      </c>
    </row>
    <row r="208" s="2" customFormat="1">
      <c r="A208" s="39"/>
      <c r="B208" s="40"/>
      <c r="C208" s="41"/>
      <c r="D208" s="240" t="s">
        <v>192</v>
      </c>
      <c r="E208" s="41"/>
      <c r="F208" s="241" t="s">
        <v>256</v>
      </c>
      <c r="G208" s="41"/>
      <c r="H208" s="41"/>
      <c r="I208" s="242"/>
      <c r="J208" s="41"/>
      <c r="K208" s="41"/>
      <c r="L208" s="45"/>
      <c r="M208" s="243"/>
      <c r="N208" s="244"/>
      <c r="O208" s="92"/>
      <c r="P208" s="92"/>
      <c r="Q208" s="92"/>
      <c r="R208" s="92"/>
      <c r="S208" s="92"/>
      <c r="T208" s="93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192</v>
      </c>
      <c r="AU208" s="18" t="s">
        <v>88</v>
      </c>
    </row>
    <row r="209" s="16" customFormat="1">
      <c r="A209" s="16"/>
      <c r="B209" s="279"/>
      <c r="C209" s="280"/>
      <c r="D209" s="247" t="s">
        <v>194</v>
      </c>
      <c r="E209" s="281" t="s">
        <v>1</v>
      </c>
      <c r="F209" s="282" t="s">
        <v>257</v>
      </c>
      <c r="G209" s="280"/>
      <c r="H209" s="281" t="s">
        <v>1</v>
      </c>
      <c r="I209" s="283"/>
      <c r="J209" s="280"/>
      <c r="K209" s="280"/>
      <c r="L209" s="284"/>
      <c r="M209" s="285"/>
      <c r="N209" s="286"/>
      <c r="O209" s="286"/>
      <c r="P209" s="286"/>
      <c r="Q209" s="286"/>
      <c r="R209" s="286"/>
      <c r="S209" s="286"/>
      <c r="T209" s="287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T209" s="288" t="s">
        <v>194</v>
      </c>
      <c r="AU209" s="288" t="s">
        <v>88</v>
      </c>
      <c r="AV209" s="16" t="s">
        <v>86</v>
      </c>
      <c r="AW209" s="16" t="s">
        <v>35</v>
      </c>
      <c r="AX209" s="16" t="s">
        <v>79</v>
      </c>
      <c r="AY209" s="288" t="s">
        <v>184</v>
      </c>
    </row>
    <row r="210" s="13" customFormat="1">
      <c r="A210" s="13"/>
      <c r="B210" s="245"/>
      <c r="C210" s="246"/>
      <c r="D210" s="247" t="s">
        <v>194</v>
      </c>
      <c r="E210" s="248" t="s">
        <v>1</v>
      </c>
      <c r="F210" s="249" t="s">
        <v>258</v>
      </c>
      <c r="G210" s="246"/>
      <c r="H210" s="250">
        <v>1.3089999999999999</v>
      </c>
      <c r="I210" s="251"/>
      <c r="J210" s="246"/>
      <c r="K210" s="246"/>
      <c r="L210" s="252"/>
      <c r="M210" s="253"/>
      <c r="N210" s="254"/>
      <c r="O210" s="254"/>
      <c r="P210" s="254"/>
      <c r="Q210" s="254"/>
      <c r="R210" s="254"/>
      <c r="S210" s="254"/>
      <c r="T210" s="255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6" t="s">
        <v>194</v>
      </c>
      <c r="AU210" s="256" t="s">
        <v>88</v>
      </c>
      <c r="AV210" s="13" t="s">
        <v>88</v>
      </c>
      <c r="AW210" s="13" t="s">
        <v>35</v>
      </c>
      <c r="AX210" s="13" t="s">
        <v>79</v>
      </c>
      <c r="AY210" s="256" t="s">
        <v>184</v>
      </c>
    </row>
    <row r="211" s="13" customFormat="1">
      <c r="A211" s="13"/>
      <c r="B211" s="245"/>
      <c r="C211" s="246"/>
      <c r="D211" s="247" t="s">
        <v>194</v>
      </c>
      <c r="E211" s="248" t="s">
        <v>1</v>
      </c>
      <c r="F211" s="249" t="s">
        <v>259</v>
      </c>
      <c r="G211" s="246"/>
      <c r="H211" s="250">
        <v>3.9399999999999999</v>
      </c>
      <c r="I211" s="251"/>
      <c r="J211" s="246"/>
      <c r="K211" s="246"/>
      <c r="L211" s="252"/>
      <c r="M211" s="253"/>
      <c r="N211" s="254"/>
      <c r="O211" s="254"/>
      <c r="P211" s="254"/>
      <c r="Q211" s="254"/>
      <c r="R211" s="254"/>
      <c r="S211" s="254"/>
      <c r="T211" s="255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6" t="s">
        <v>194</v>
      </c>
      <c r="AU211" s="256" t="s">
        <v>88</v>
      </c>
      <c r="AV211" s="13" t="s">
        <v>88</v>
      </c>
      <c r="AW211" s="13" t="s">
        <v>35</v>
      </c>
      <c r="AX211" s="13" t="s">
        <v>79</v>
      </c>
      <c r="AY211" s="256" t="s">
        <v>184</v>
      </c>
    </row>
    <row r="212" s="14" customFormat="1">
      <c r="A212" s="14"/>
      <c r="B212" s="257"/>
      <c r="C212" s="258"/>
      <c r="D212" s="247" t="s">
        <v>194</v>
      </c>
      <c r="E212" s="259" t="s">
        <v>1</v>
      </c>
      <c r="F212" s="260" t="s">
        <v>196</v>
      </c>
      <c r="G212" s="258"/>
      <c r="H212" s="261">
        <v>5.2489999999999997</v>
      </c>
      <c r="I212" s="262"/>
      <c r="J212" s="258"/>
      <c r="K212" s="258"/>
      <c r="L212" s="263"/>
      <c r="M212" s="264"/>
      <c r="N212" s="265"/>
      <c r="O212" s="265"/>
      <c r="P212" s="265"/>
      <c r="Q212" s="265"/>
      <c r="R212" s="265"/>
      <c r="S212" s="265"/>
      <c r="T212" s="266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67" t="s">
        <v>194</v>
      </c>
      <c r="AU212" s="267" t="s">
        <v>88</v>
      </c>
      <c r="AV212" s="14" t="s">
        <v>197</v>
      </c>
      <c r="AW212" s="14" t="s">
        <v>35</v>
      </c>
      <c r="AX212" s="14" t="s">
        <v>79</v>
      </c>
      <c r="AY212" s="267" t="s">
        <v>184</v>
      </c>
    </row>
    <row r="213" s="15" customFormat="1">
      <c r="A213" s="15"/>
      <c r="B213" s="268"/>
      <c r="C213" s="269"/>
      <c r="D213" s="247" t="s">
        <v>194</v>
      </c>
      <c r="E213" s="270" t="s">
        <v>1</v>
      </c>
      <c r="F213" s="271" t="s">
        <v>198</v>
      </c>
      <c r="G213" s="269"/>
      <c r="H213" s="272">
        <v>5.2489999999999997</v>
      </c>
      <c r="I213" s="273"/>
      <c r="J213" s="269"/>
      <c r="K213" s="269"/>
      <c r="L213" s="274"/>
      <c r="M213" s="275"/>
      <c r="N213" s="276"/>
      <c r="O213" s="276"/>
      <c r="P213" s="276"/>
      <c r="Q213" s="276"/>
      <c r="R213" s="276"/>
      <c r="S213" s="276"/>
      <c r="T213" s="277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78" t="s">
        <v>194</v>
      </c>
      <c r="AU213" s="278" t="s">
        <v>88</v>
      </c>
      <c r="AV213" s="15" t="s">
        <v>191</v>
      </c>
      <c r="AW213" s="15" t="s">
        <v>35</v>
      </c>
      <c r="AX213" s="15" t="s">
        <v>86</v>
      </c>
      <c r="AY213" s="278" t="s">
        <v>184</v>
      </c>
    </row>
    <row r="214" s="2" customFormat="1" ht="21.75" customHeight="1">
      <c r="A214" s="39"/>
      <c r="B214" s="40"/>
      <c r="C214" s="227" t="s">
        <v>260</v>
      </c>
      <c r="D214" s="227" t="s">
        <v>186</v>
      </c>
      <c r="E214" s="228" t="s">
        <v>261</v>
      </c>
      <c r="F214" s="229" t="s">
        <v>262</v>
      </c>
      <c r="G214" s="230" t="s">
        <v>201</v>
      </c>
      <c r="H214" s="231">
        <v>32.534999999999997</v>
      </c>
      <c r="I214" s="232"/>
      <c r="J214" s="233">
        <f>ROUND(I214*H214,2)</f>
        <v>0</v>
      </c>
      <c r="K214" s="229" t="s">
        <v>190</v>
      </c>
      <c r="L214" s="45"/>
      <c r="M214" s="234" t="s">
        <v>1</v>
      </c>
      <c r="N214" s="235" t="s">
        <v>44</v>
      </c>
      <c r="O214" s="92"/>
      <c r="P214" s="236">
        <f>O214*H214</f>
        <v>0</v>
      </c>
      <c r="Q214" s="236">
        <v>0</v>
      </c>
      <c r="R214" s="236">
        <f>Q214*H214</f>
        <v>0</v>
      </c>
      <c r="S214" s="236">
        <v>0</v>
      </c>
      <c r="T214" s="237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8" t="s">
        <v>191</v>
      </c>
      <c r="AT214" s="238" t="s">
        <v>186</v>
      </c>
      <c r="AU214" s="238" t="s">
        <v>88</v>
      </c>
      <c r="AY214" s="18" t="s">
        <v>184</v>
      </c>
      <c r="BE214" s="239">
        <f>IF(N214="základní",J214,0)</f>
        <v>0</v>
      </c>
      <c r="BF214" s="239">
        <f>IF(N214="snížená",J214,0)</f>
        <v>0</v>
      </c>
      <c r="BG214" s="239">
        <f>IF(N214="zákl. přenesená",J214,0)</f>
        <v>0</v>
      </c>
      <c r="BH214" s="239">
        <f>IF(N214="sníž. přenesená",J214,0)</f>
        <v>0</v>
      </c>
      <c r="BI214" s="239">
        <f>IF(N214="nulová",J214,0)</f>
        <v>0</v>
      </c>
      <c r="BJ214" s="18" t="s">
        <v>86</v>
      </c>
      <c r="BK214" s="239">
        <f>ROUND(I214*H214,2)</f>
        <v>0</v>
      </c>
      <c r="BL214" s="18" t="s">
        <v>191</v>
      </c>
      <c r="BM214" s="238" t="s">
        <v>263</v>
      </c>
    </row>
    <row r="215" s="2" customFormat="1">
      <c r="A215" s="39"/>
      <c r="B215" s="40"/>
      <c r="C215" s="41"/>
      <c r="D215" s="240" t="s">
        <v>192</v>
      </c>
      <c r="E215" s="41"/>
      <c r="F215" s="241" t="s">
        <v>264</v>
      </c>
      <c r="G215" s="41"/>
      <c r="H215" s="41"/>
      <c r="I215" s="242"/>
      <c r="J215" s="41"/>
      <c r="K215" s="41"/>
      <c r="L215" s="45"/>
      <c r="M215" s="243"/>
      <c r="N215" s="244"/>
      <c r="O215" s="92"/>
      <c r="P215" s="92"/>
      <c r="Q215" s="92"/>
      <c r="R215" s="92"/>
      <c r="S215" s="92"/>
      <c r="T215" s="93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192</v>
      </c>
      <c r="AU215" s="18" t="s">
        <v>88</v>
      </c>
    </row>
    <row r="216" s="13" customFormat="1">
      <c r="A216" s="13"/>
      <c r="B216" s="245"/>
      <c r="C216" s="246"/>
      <c r="D216" s="247" t="s">
        <v>194</v>
      </c>
      <c r="E216" s="248" t="s">
        <v>1</v>
      </c>
      <c r="F216" s="249" t="s">
        <v>265</v>
      </c>
      <c r="G216" s="246"/>
      <c r="H216" s="250">
        <v>7.3719999999999999</v>
      </c>
      <c r="I216" s="251"/>
      <c r="J216" s="246"/>
      <c r="K216" s="246"/>
      <c r="L216" s="252"/>
      <c r="M216" s="253"/>
      <c r="N216" s="254"/>
      <c r="O216" s="254"/>
      <c r="P216" s="254"/>
      <c r="Q216" s="254"/>
      <c r="R216" s="254"/>
      <c r="S216" s="254"/>
      <c r="T216" s="255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6" t="s">
        <v>194</v>
      </c>
      <c r="AU216" s="256" t="s">
        <v>88</v>
      </c>
      <c r="AV216" s="13" t="s">
        <v>88</v>
      </c>
      <c r="AW216" s="13" t="s">
        <v>35</v>
      </c>
      <c r="AX216" s="13" t="s">
        <v>79</v>
      </c>
      <c r="AY216" s="256" t="s">
        <v>184</v>
      </c>
    </row>
    <row r="217" s="13" customFormat="1">
      <c r="A217" s="13"/>
      <c r="B217" s="245"/>
      <c r="C217" s="246"/>
      <c r="D217" s="247" t="s">
        <v>194</v>
      </c>
      <c r="E217" s="248" t="s">
        <v>1</v>
      </c>
      <c r="F217" s="249" t="s">
        <v>266</v>
      </c>
      <c r="G217" s="246"/>
      <c r="H217" s="250">
        <v>25.163</v>
      </c>
      <c r="I217" s="251"/>
      <c r="J217" s="246"/>
      <c r="K217" s="246"/>
      <c r="L217" s="252"/>
      <c r="M217" s="253"/>
      <c r="N217" s="254"/>
      <c r="O217" s="254"/>
      <c r="P217" s="254"/>
      <c r="Q217" s="254"/>
      <c r="R217" s="254"/>
      <c r="S217" s="254"/>
      <c r="T217" s="255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6" t="s">
        <v>194</v>
      </c>
      <c r="AU217" s="256" t="s">
        <v>88</v>
      </c>
      <c r="AV217" s="13" t="s">
        <v>88</v>
      </c>
      <c r="AW217" s="13" t="s">
        <v>35</v>
      </c>
      <c r="AX217" s="13" t="s">
        <v>79</v>
      </c>
      <c r="AY217" s="256" t="s">
        <v>184</v>
      </c>
    </row>
    <row r="218" s="14" customFormat="1">
      <c r="A218" s="14"/>
      <c r="B218" s="257"/>
      <c r="C218" s="258"/>
      <c r="D218" s="247" t="s">
        <v>194</v>
      </c>
      <c r="E218" s="259" t="s">
        <v>1</v>
      </c>
      <c r="F218" s="260" t="s">
        <v>196</v>
      </c>
      <c r="G218" s="258"/>
      <c r="H218" s="261">
        <v>32.534999999999997</v>
      </c>
      <c r="I218" s="262"/>
      <c r="J218" s="258"/>
      <c r="K218" s="258"/>
      <c r="L218" s="263"/>
      <c r="M218" s="264"/>
      <c r="N218" s="265"/>
      <c r="O218" s="265"/>
      <c r="P218" s="265"/>
      <c r="Q218" s="265"/>
      <c r="R218" s="265"/>
      <c r="S218" s="265"/>
      <c r="T218" s="266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67" t="s">
        <v>194</v>
      </c>
      <c r="AU218" s="267" t="s">
        <v>88</v>
      </c>
      <c r="AV218" s="14" t="s">
        <v>197</v>
      </c>
      <c r="AW218" s="14" t="s">
        <v>35</v>
      </c>
      <c r="AX218" s="14" t="s">
        <v>79</v>
      </c>
      <c r="AY218" s="267" t="s">
        <v>184</v>
      </c>
    </row>
    <row r="219" s="15" customFormat="1">
      <c r="A219" s="15"/>
      <c r="B219" s="268"/>
      <c r="C219" s="269"/>
      <c r="D219" s="247" t="s">
        <v>194</v>
      </c>
      <c r="E219" s="270" t="s">
        <v>1</v>
      </c>
      <c r="F219" s="271" t="s">
        <v>198</v>
      </c>
      <c r="G219" s="269"/>
      <c r="H219" s="272">
        <v>32.534999999999997</v>
      </c>
      <c r="I219" s="273"/>
      <c r="J219" s="269"/>
      <c r="K219" s="269"/>
      <c r="L219" s="274"/>
      <c r="M219" s="275"/>
      <c r="N219" s="276"/>
      <c r="O219" s="276"/>
      <c r="P219" s="276"/>
      <c r="Q219" s="276"/>
      <c r="R219" s="276"/>
      <c r="S219" s="276"/>
      <c r="T219" s="277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78" t="s">
        <v>194</v>
      </c>
      <c r="AU219" s="278" t="s">
        <v>88</v>
      </c>
      <c r="AV219" s="15" t="s">
        <v>191</v>
      </c>
      <c r="AW219" s="15" t="s">
        <v>35</v>
      </c>
      <c r="AX219" s="15" t="s">
        <v>86</v>
      </c>
      <c r="AY219" s="278" t="s">
        <v>184</v>
      </c>
    </row>
    <row r="220" s="2" customFormat="1" ht="16.5" customHeight="1">
      <c r="A220" s="39"/>
      <c r="B220" s="40"/>
      <c r="C220" s="227" t="s">
        <v>228</v>
      </c>
      <c r="D220" s="227" t="s">
        <v>186</v>
      </c>
      <c r="E220" s="228" t="s">
        <v>267</v>
      </c>
      <c r="F220" s="229" t="s">
        <v>268</v>
      </c>
      <c r="G220" s="230" t="s">
        <v>189</v>
      </c>
      <c r="H220" s="231">
        <v>89.114999999999995</v>
      </c>
      <c r="I220" s="232"/>
      <c r="J220" s="233">
        <f>ROUND(I220*H220,2)</f>
        <v>0</v>
      </c>
      <c r="K220" s="229" t="s">
        <v>190</v>
      </c>
      <c r="L220" s="45"/>
      <c r="M220" s="234" t="s">
        <v>1</v>
      </c>
      <c r="N220" s="235" t="s">
        <v>44</v>
      </c>
      <c r="O220" s="92"/>
      <c r="P220" s="236">
        <f>O220*H220</f>
        <v>0</v>
      </c>
      <c r="Q220" s="236">
        <v>0</v>
      </c>
      <c r="R220" s="236">
        <f>Q220*H220</f>
        <v>0</v>
      </c>
      <c r="S220" s="236">
        <v>0</v>
      </c>
      <c r="T220" s="237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8" t="s">
        <v>191</v>
      </c>
      <c r="AT220" s="238" t="s">
        <v>186</v>
      </c>
      <c r="AU220" s="238" t="s">
        <v>88</v>
      </c>
      <c r="AY220" s="18" t="s">
        <v>184</v>
      </c>
      <c r="BE220" s="239">
        <f>IF(N220="základní",J220,0)</f>
        <v>0</v>
      </c>
      <c r="BF220" s="239">
        <f>IF(N220="snížená",J220,0)</f>
        <v>0</v>
      </c>
      <c r="BG220" s="239">
        <f>IF(N220="zákl. přenesená",J220,0)</f>
        <v>0</v>
      </c>
      <c r="BH220" s="239">
        <f>IF(N220="sníž. přenesená",J220,0)</f>
        <v>0</v>
      </c>
      <c r="BI220" s="239">
        <f>IF(N220="nulová",J220,0)</f>
        <v>0</v>
      </c>
      <c r="BJ220" s="18" t="s">
        <v>86</v>
      </c>
      <c r="BK220" s="239">
        <f>ROUND(I220*H220,2)</f>
        <v>0</v>
      </c>
      <c r="BL220" s="18" t="s">
        <v>191</v>
      </c>
      <c r="BM220" s="238" t="s">
        <v>269</v>
      </c>
    </row>
    <row r="221" s="2" customFormat="1">
      <c r="A221" s="39"/>
      <c r="B221" s="40"/>
      <c r="C221" s="41"/>
      <c r="D221" s="240" t="s">
        <v>192</v>
      </c>
      <c r="E221" s="41"/>
      <c r="F221" s="241" t="s">
        <v>270</v>
      </c>
      <c r="G221" s="41"/>
      <c r="H221" s="41"/>
      <c r="I221" s="242"/>
      <c r="J221" s="41"/>
      <c r="K221" s="41"/>
      <c r="L221" s="45"/>
      <c r="M221" s="243"/>
      <c r="N221" s="244"/>
      <c r="O221" s="92"/>
      <c r="P221" s="92"/>
      <c r="Q221" s="92"/>
      <c r="R221" s="92"/>
      <c r="S221" s="92"/>
      <c r="T221" s="93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192</v>
      </c>
      <c r="AU221" s="18" t="s">
        <v>88</v>
      </c>
    </row>
    <row r="222" s="13" customFormat="1">
      <c r="A222" s="13"/>
      <c r="B222" s="245"/>
      <c r="C222" s="246"/>
      <c r="D222" s="247" t="s">
        <v>194</v>
      </c>
      <c r="E222" s="248" t="s">
        <v>1</v>
      </c>
      <c r="F222" s="249" t="s">
        <v>271</v>
      </c>
      <c r="G222" s="246"/>
      <c r="H222" s="250">
        <v>36.859999999999999</v>
      </c>
      <c r="I222" s="251"/>
      <c r="J222" s="246"/>
      <c r="K222" s="246"/>
      <c r="L222" s="252"/>
      <c r="M222" s="253"/>
      <c r="N222" s="254"/>
      <c r="O222" s="254"/>
      <c r="P222" s="254"/>
      <c r="Q222" s="254"/>
      <c r="R222" s="254"/>
      <c r="S222" s="254"/>
      <c r="T222" s="255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56" t="s">
        <v>194</v>
      </c>
      <c r="AU222" s="256" t="s">
        <v>88</v>
      </c>
      <c r="AV222" s="13" t="s">
        <v>88</v>
      </c>
      <c r="AW222" s="13" t="s">
        <v>35</v>
      </c>
      <c r="AX222" s="13" t="s">
        <v>79</v>
      </c>
      <c r="AY222" s="256" t="s">
        <v>184</v>
      </c>
    </row>
    <row r="223" s="13" customFormat="1">
      <c r="A223" s="13"/>
      <c r="B223" s="245"/>
      <c r="C223" s="246"/>
      <c r="D223" s="247" t="s">
        <v>194</v>
      </c>
      <c r="E223" s="248" t="s">
        <v>1</v>
      </c>
      <c r="F223" s="249" t="s">
        <v>272</v>
      </c>
      <c r="G223" s="246"/>
      <c r="H223" s="250">
        <v>52.255000000000003</v>
      </c>
      <c r="I223" s="251"/>
      <c r="J223" s="246"/>
      <c r="K223" s="246"/>
      <c r="L223" s="252"/>
      <c r="M223" s="253"/>
      <c r="N223" s="254"/>
      <c r="O223" s="254"/>
      <c r="P223" s="254"/>
      <c r="Q223" s="254"/>
      <c r="R223" s="254"/>
      <c r="S223" s="254"/>
      <c r="T223" s="255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56" t="s">
        <v>194</v>
      </c>
      <c r="AU223" s="256" t="s">
        <v>88</v>
      </c>
      <c r="AV223" s="13" t="s">
        <v>88</v>
      </c>
      <c r="AW223" s="13" t="s">
        <v>35</v>
      </c>
      <c r="AX223" s="13" t="s">
        <v>79</v>
      </c>
      <c r="AY223" s="256" t="s">
        <v>184</v>
      </c>
    </row>
    <row r="224" s="14" customFormat="1">
      <c r="A224" s="14"/>
      <c r="B224" s="257"/>
      <c r="C224" s="258"/>
      <c r="D224" s="247" t="s">
        <v>194</v>
      </c>
      <c r="E224" s="259" t="s">
        <v>1</v>
      </c>
      <c r="F224" s="260" t="s">
        <v>196</v>
      </c>
      <c r="G224" s="258"/>
      <c r="H224" s="261">
        <v>89.115000000000009</v>
      </c>
      <c r="I224" s="262"/>
      <c r="J224" s="258"/>
      <c r="K224" s="258"/>
      <c r="L224" s="263"/>
      <c r="M224" s="264"/>
      <c r="N224" s="265"/>
      <c r="O224" s="265"/>
      <c r="P224" s="265"/>
      <c r="Q224" s="265"/>
      <c r="R224" s="265"/>
      <c r="S224" s="265"/>
      <c r="T224" s="266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67" t="s">
        <v>194</v>
      </c>
      <c r="AU224" s="267" t="s">
        <v>88</v>
      </c>
      <c r="AV224" s="14" t="s">
        <v>197</v>
      </c>
      <c r="AW224" s="14" t="s">
        <v>35</v>
      </c>
      <c r="AX224" s="14" t="s">
        <v>79</v>
      </c>
      <c r="AY224" s="267" t="s">
        <v>184</v>
      </c>
    </row>
    <row r="225" s="15" customFormat="1">
      <c r="A225" s="15"/>
      <c r="B225" s="268"/>
      <c r="C225" s="269"/>
      <c r="D225" s="247" t="s">
        <v>194</v>
      </c>
      <c r="E225" s="270" t="s">
        <v>1</v>
      </c>
      <c r="F225" s="271" t="s">
        <v>198</v>
      </c>
      <c r="G225" s="269"/>
      <c r="H225" s="272">
        <v>89.115000000000009</v>
      </c>
      <c r="I225" s="273"/>
      <c r="J225" s="269"/>
      <c r="K225" s="269"/>
      <c r="L225" s="274"/>
      <c r="M225" s="275"/>
      <c r="N225" s="276"/>
      <c r="O225" s="276"/>
      <c r="P225" s="276"/>
      <c r="Q225" s="276"/>
      <c r="R225" s="276"/>
      <c r="S225" s="276"/>
      <c r="T225" s="277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78" t="s">
        <v>194</v>
      </c>
      <c r="AU225" s="278" t="s">
        <v>88</v>
      </c>
      <c r="AV225" s="15" t="s">
        <v>191</v>
      </c>
      <c r="AW225" s="15" t="s">
        <v>35</v>
      </c>
      <c r="AX225" s="15" t="s">
        <v>86</v>
      </c>
      <c r="AY225" s="278" t="s">
        <v>184</v>
      </c>
    </row>
    <row r="226" s="2" customFormat="1" ht="16.5" customHeight="1">
      <c r="A226" s="39"/>
      <c r="B226" s="40"/>
      <c r="C226" s="227" t="s">
        <v>273</v>
      </c>
      <c r="D226" s="227" t="s">
        <v>186</v>
      </c>
      <c r="E226" s="228" t="s">
        <v>274</v>
      </c>
      <c r="F226" s="229" t="s">
        <v>275</v>
      </c>
      <c r="G226" s="230" t="s">
        <v>189</v>
      </c>
      <c r="H226" s="231">
        <v>89.114999999999995</v>
      </c>
      <c r="I226" s="232"/>
      <c r="J226" s="233">
        <f>ROUND(I226*H226,2)</f>
        <v>0</v>
      </c>
      <c r="K226" s="229" t="s">
        <v>190</v>
      </c>
      <c r="L226" s="45"/>
      <c r="M226" s="234" t="s">
        <v>1</v>
      </c>
      <c r="N226" s="235" t="s">
        <v>44</v>
      </c>
      <c r="O226" s="92"/>
      <c r="P226" s="236">
        <f>O226*H226</f>
        <v>0</v>
      </c>
      <c r="Q226" s="236">
        <v>0</v>
      </c>
      <c r="R226" s="236">
        <f>Q226*H226</f>
        <v>0</v>
      </c>
      <c r="S226" s="236">
        <v>0</v>
      </c>
      <c r="T226" s="237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8" t="s">
        <v>191</v>
      </c>
      <c r="AT226" s="238" t="s">
        <v>186</v>
      </c>
      <c r="AU226" s="238" t="s">
        <v>88</v>
      </c>
      <c r="AY226" s="18" t="s">
        <v>184</v>
      </c>
      <c r="BE226" s="239">
        <f>IF(N226="základní",J226,0)</f>
        <v>0</v>
      </c>
      <c r="BF226" s="239">
        <f>IF(N226="snížená",J226,0)</f>
        <v>0</v>
      </c>
      <c r="BG226" s="239">
        <f>IF(N226="zákl. přenesená",J226,0)</f>
        <v>0</v>
      </c>
      <c r="BH226" s="239">
        <f>IF(N226="sníž. přenesená",J226,0)</f>
        <v>0</v>
      </c>
      <c r="BI226" s="239">
        <f>IF(N226="nulová",J226,0)</f>
        <v>0</v>
      </c>
      <c r="BJ226" s="18" t="s">
        <v>86</v>
      </c>
      <c r="BK226" s="239">
        <f>ROUND(I226*H226,2)</f>
        <v>0</v>
      </c>
      <c r="BL226" s="18" t="s">
        <v>191</v>
      </c>
      <c r="BM226" s="238" t="s">
        <v>276</v>
      </c>
    </row>
    <row r="227" s="2" customFormat="1">
      <c r="A227" s="39"/>
      <c r="B227" s="40"/>
      <c r="C227" s="41"/>
      <c r="D227" s="240" t="s">
        <v>192</v>
      </c>
      <c r="E227" s="41"/>
      <c r="F227" s="241" t="s">
        <v>277</v>
      </c>
      <c r="G227" s="41"/>
      <c r="H227" s="41"/>
      <c r="I227" s="242"/>
      <c r="J227" s="41"/>
      <c r="K227" s="41"/>
      <c r="L227" s="45"/>
      <c r="M227" s="243"/>
      <c r="N227" s="244"/>
      <c r="O227" s="92"/>
      <c r="P227" s="92"/>
      <c r="Q227" s="92"/>
      <c r="R227" s="92"/>
      <c r="S227" s="92"/>
      <c r="T227" s="93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192</v>
      </c>
      <c r="AU227" s="18" t="s">
        <v>88</v>
      </c>
    </row>
    <row r="228" s="2" customFormat="1" ht="16.5" customHeight="1">
      <c r="A228" s="39"/>
      <c r="B228" s="40"/>
      <c r="C228" s="227" t="s">
        <v>238</v>
      </c>
      <c r="D228" s="227" t="s">
        <v>186</v>
      </c>
      <c r="E228" s="228" t="s">
        <v>278</v>
      </c>
      <c r="F228" s="229" t="s">
        <v>279</v>
      </c>
      <c r="G228" s="230" t="s">
        <v>248</v>
      </c>
      <c r="H228" s="231">
        <v>2.6179999999999999</v>
      </c>
      <c r="I228" s="232"/>
      <c r="J228" s="233">
        <f>ROUND(I228*H228,2)</f>
        <v>0</v>
      </c>
      <c r="K228" s="229" t="s">
        <v>190</v>
      </c>
      <c r="L228" s="45"/>
      <c r="M228" s="234" t="s">
        <v>1</v>
      </c>
      <c r="N228" s="235" t="s">
        <v>44</v>
      </c>
      <c r="O228" s="92"/>
      <c r="P228" s="236">
        <f>O228*H228</f>
        <v>0</v>
      </c>
      <c r="Q228" s="236">
        <v>0</v>
      </c>
      <c r="R228" s="236">
        <f>Q228*H228</f>
        <v>0</v>
      </c>
      <c r="S228" s="236">
        <v>0</v>
      </c>
      <c r="T228" s="237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8" t="s">
        <v>191</v>
      </c>
      <c r="AT228" s="238" t="s">
        <v>186</v>
      </c>
      <c r="AU228" s="238" t="s">
        <v>88</v>
      </c>
      <c r="AY228" s="18" t="s">
        <v>184</v>
      </c>
      <c r="BE228" s="239">
        <f>IF(N228="základní",J228,0)</f>
        <v>0</v>
      </c>
      <c r="BF228" s="239">
        <f>IF(N228="snížená",J228,0)</f>
        <v>0</v>
      </c>
      <c r="BG228" s="239">
        <f>IF(N228="zákl. přenesená",J228,0)</f>
        <v>0</v>
      </c>
      <c r="BH228" s="239">
        <f>IF(N228="sníž. přenesená",J228,0)</f>
        <v>0</v>
      </c>
      <c r="BI228" s="239">
        <f>IF(N228="nulová",J228,0)</f>
        <v>0</v>
      </c>
      <c r="BJ228" s="18" t="s">
        <v>86</v>
      </c>
      <c r="BK228" s="239">
        <f>ROUND(I228*H228,2)</f>
        <v>0</v>
      </c>
      <c r="BL228" s="18" t="s">
        <v>191</v>
      </c>
      <c r="BM228" s="238" t="s">
        <v>280</v>
      </c>
    </row>
    <row r="229" s="2" customFormat="1">
      <c r="A229" s="39"/>
      <c r="B229" s="40"/>
      <c r="C229" s="41"/>
      <c r="D229" s="240" t="s">
        <v>192</v>
      </c>
      <c r="E229" s="41"/>
      <c r="F229" s="241" t="s">
        <v>281</v>
      </c>
      <c r="G229" s="41"/>
      <c r="H229" s="41"/>
      <c r="I229" s="242"/>
      <c r="J229" s="41"/>
      <c r="K229" s="41"/>
      <c r="L229" s="45"/>
      <c r="M229" s="243"/>
      <c r="N229" s="244"/>
      <c r="O229" s="92"/>
      <c r="P229" s="92"/>
      <c r="Q229" s="92"/>
      <c r="R229" s="92"/>
      <c r="S229" s="92"/>
      <c r="T229" s="93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192</v>
      </c>
      <c r="AU229" s="18" t="s">
        <v>88</v>
      </c>
    </row>
    <row r="230" s="13" customFormat="1">
      <c r="A230" s="13"/>
      <c r="B230" s="245"/>
      <c r="C230" s="246"/>
      <c r="D230" s="247" t="s">
        <v>194</v>
      </c>
      <c r="E230" s="248" t="s">
        <v>1</v>
      </c>
      <c r="F230" s="249" t="s">
        <v>282</v>
      </c>
      <c r="G230" s="246"/>
      <c r="H230" s="250">
        <v>0.47899999999999998</v>
      </c>
      <c r="I230" s="251"/>
      <c r="J230" s="246"/>
      <c r="K230" s="246"/>
      <c r="L230" s="252"/>
      <c r="M230" s="253"/>
      <c r="N230" s="254"/>
      <c r="O230" s="254"/>
      <c r="P230" s="254"/>
      <c r="Q230" s="254"/>
      <c r="R230" s="254"/>
      <c r="S230" s="254"/>
      <c r="T230" s="255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6" t="s">
        <v>194</v>
      </c>
      <c r="AU230" s="256" t="s">
        <v>88</v>
      </c>
      <c r="AV230" s="13" t="s">
        <v>88</v>
      </c>
      <c r="AW230" s="13" t="s">
        <v>35</v>
      </c>
      <c r="AX230" s="13" t="s">
        <v>79</v>
      </c>
      <c r="AY230" s="256" t="s">
        <v>184</v>
      </c>
    </row>
    <row r="231" s="13" customFormat="1">
      <c r="A231" s="13"/>
      <c r="B231" s="245"/>
      <c r="C231" s="246"/>
      <c r="D231" s="247" t="s">
        <v>194</v>
      </c>
      <c r="E231" s="248" t="s">
        <v>1</v>
      </c>
      <c r="F231" s="249" t="s">
        <v>283</v>
      </c>
      <c r="G231" s="246"/>
      <c r="H231" s="250">
        <v>2.1389999999999998</v>
      </c>
      <c r="I231" s="251"/>
      <c r="J231" s="246"/>
      <c r="K231" s="246"/>
      <c r="L231" s="252"/>
      <c r="M231" s="253"/>
      <c r="N231" s="254"/>
      <c r="O231" s="254"/>
      <c r="P231" s="254"/>
      <c r="Q231" s="254"/>
      <c r="R231" s="254"/>
      <c r="S231" s="254"/>
      <c r="T231" s="255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56" t="s">
        <v>194</v>
      </c>
      <c r="AU231" s="256" t="s">
        <v>88</v>
      </c>
      <c r="AV231" s="13" t="s">
        <v>88</v>
      </c>
      <c r="AW231" s="13" t="s">
        <v>35</v>
      </c>
      <c r="AX231" s="13" t="s">
        <v>79</v>
      </c>
      <c r="AY231" s="256" t="s">
        <v>184</v>
      </c>
    </row>
    <row r="232" s="14" customFormat="1">
      <c r="A232" s="14"/>
      <c r="B232" s="257"/>
      <c r="C232" s="258"/>
      <c r="D232" s="247" t="s">
        <v>194</v>
      </c>
      <c r="E232" s="259" t="s">
        <v>1</v>
      </c>
      <c r="F232" s="260" t="s">
        <v>196</v>
      </c>
      <c r="G232" s="258"/>
      <c r="H232" s="261">
        <v>2.6179999999999999</v>
      </c>
      <c r="I232" s="262"/>
      <c r="J232" s="258"/>
      <c r="K232" s="258"/>
      <c r="L232" s="263"/>
      <c r="M232" s="264"/>
      <c r="N232" s="265"/>
      <c r="O232" s="265"/>
      <c r="P232" s="265"/>
      <c r="Q232" s="265"/>
      <c r="R232" s="265"/>
      <c r="S232" s="265"/>
      <c r="T232" s="266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67" t="s">
        <v>194</v>
      </c>
      <c r="AU232" s="267" t="s">
        <v>88</v>
      </c>
      <c r="AV232" s="14" t="s">
        <v>197</v>
      </c>
      <c r="AW232" s="14" t="s">
        <v>35</v>
      </c>
      <c r="AX232" s="14" t="s">
        <v>79</v>
      </c>
      <c r="AY232" s="267" t="s">
        <v>184</v>
      </c>
    </row>
    <row r="233" s="15" customFormat="1">
      <c r="A233" s="15"/>
      <c r="B233" s="268"/>
      <c r="C233" s="269"/>
      <c r="D233" s="247" t="s">
        <v>194</v>
      </c>
      <c r="E233" s="270" t="s">
        <v>1</v>
      </c>
      <c r="F233" s="271" t="s">
        <v>198</v>
      </c>
      <c r="G233" s="269"/>
      <c r="H233" s="272">
        <v>2.6179999999999999</v>
      </c>
      <c r="I233" s="273"/>
      <c r="J233" s="269"/>
      <c r="K233" s="269"/>
      <c r="L233" s="274"/>
      <c r="M233" s="275"/>
      <c r="N233" s="276"/>
      <c r="O233" s="276"/>
      <c r="P233" s="276"/>
      <c r="Q233" s="276"/>
      <c r="R233" s="276"/>
      <c r="S233" s="276"/>
      <c r="T233" s="277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78" t="s">
        <v>194</v>
      </c>
      <c r="AU233" s="278" t="s">
        <v>88</v>
      </c>
      <c r="AV233" s="15" t="s">
        <v>191</v>
      </c>
      <c r="AW233" s="15" t="s">
        <v>35</v>
      </c>
      <c r="AX233" s="15" t="s">
        <v>86</v>
      </c>
      <c r="AY233" s="278" t="s">
        <v>184</v>
      </c>
    </row>
    <row r="234" s="12" customFormat="1" ht="22.8" customHeight="1">
      <c r="A234" s="12"/>
      <c r="B234" s="211"/>
      <c r="C234" s="212"/>
      <c r="D234" s="213" t="s">
        <v>78</v>
      </c>
      <c r="E234" s="225" t="s">
        <v>197</v>
      </c>
      <c r="F234" s="225" t="s">
        <v>284</v>
      </c>
      <c r="G234" s="212"/>
      <c r="H234" s="212"/>
      <c r="I234" s="215"/>
      <c r="J234" s="226">
        <f>BK234</f>
        <v>0</v>
      </c>
      <c r="K234" s="212"/>
      <c r="L234" s="217"/>
      <c r="M234" s="218"/>
      <c r="N234" s="219"/>
      <c r="O234" s="219"/>
      <c r="P234" s="220">
        <f>SUM(P235:P295)</f>
        <v>0</v>
      </c>
      <c r="Q234" s="219"/>
      <c r="R234" s="220">
        <f>SUM(R235:R295)</f>
        <v>0</v>
      </c>
      <c r="S234" s="219"/>
      <c r="T234" s="221">
        <f>SUM(T235:T295)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22" t="s">
        <v>86</v>
      </c>
      <c r="AT234" s="223" t="s">
        <v>78</v>
      </c>
      <c r="AU234" s="223" t="s">
        <v>86</v>
      </c>
      <c r="AY234" s="222" t="s">
        <v>184</v>
      </c>
      <c r="BK234" s="224">
        <f>SUM(BK235:BK295)</f>
        <v>0</v>
      </c>
    </row>
    <row r="235" s="2" customFormat="1" ht="37.8" customHeight="1">
      <c r="A235" s="39"/>
      <c r="B235" s="40"/>
      <c r="C235" s="227" t="s">
        <v>8</v>
      </c>
      <c r="D235" s="227" t="s">
        <v>186</v>
      </c>
      <c r="E235" s="228" t="s">
        <v>285</v>
      </c>
      <c r="F235" s="229" t="s">
        <v>286</v>
      </c>
      <c r="G235" s="230" t="s">
        <v>189</v>
      </c>
      <c r="H235" s="231">
        <v>52.862000000000002</v>
      </c>
      <c r="I235" s="232"/>
      <c r="J235" s="233">
        <f>ROUND(I235*H235,2)</f>
        <v>0</v>
      </c>
      <c r="K235" s="229" t="s">
        <v>190</v>
      </c>
      <c r="L235" s="45"/>
      <c r="M235" s="234" t="s">
        <v>1</v>
      </c>
      <c r="N235" s="235" t="s">
        <v>44</v>
      </c>
      <c r="O235" s="92"/>
      <c r="P235" s="236">
        <f>O235*H235</f>
        <v>0</v>
      </c>
      <c r="Q235" s="236">
        <v>0</v>
      </c>
      <c r="R235" s="236">
        <f>Q235*H235</f>
        <v>0</v>
      </c>
      <c r="S235" s="236">
        <v>0</v>
      </c>
      <c r="T235" s="237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8" t="s">
        <v>191</v>
      </c>
      <c r="AT235" s="238" t="s">
        <v>186</v>
      </c>
      <c r="AU235" s="238" t="s">
        <v>88</v>
      </c>
      <c r="AY235" s="18" t="s">
        <v>184</v>
      </c>
      <c r="BE235" s="239">
        <f>IF(N235="základní",J235,0)</f>
        <v>0</v>
      </c>
      <c r="BF235" s="239">
        <f>IF(N235="snížená",J235,0)</f>
        <v>0</v>
      </c>
      <c r="BG235" s="239">
        <f>IF(N235="zákl. přenesená",J235,0)</f>
        <v>0</v>
      </c>
      <c r="BH235" s="239">
        <f>IF(N235="sníž. přenesená",J235,0)</f>
        <v>0</v>
      </c>
      <c r="BI235" s="239">
        <f>IF(N235="nulová",J235,0)</f>
        <v>0</v>
      </c>
      <c r="BJ235" s="18" t="s">
        <v>86</v>
      </c>
      <c r="BK235" s="239">
        <f>ROUND(I235*H235,2)</f>
        <v>0</v>
      </c>
      <c r="BL235" s="18" t="s">
        <v>191</v>
      </c>
      <c r="BM235" s="238" t="s">
        <v>287</v>
      </c>
    </row>
    <row r="236" s="2" customFormat="1">
      <c r="A236" s="39"/>
      <c r="B236" s="40"/>
      <c r="C236" s="41"/>
      <c r="D236" s="240" t="s">
        <v>192</v>
      </c>
      <c r="E236" s="41"/>
      <c r="F236" s="241" t="s">
        <v>288</v>
      </c>
      <c r="G236" s="41"/>
      <c r="H236" s="41"/>
      <c r="I236" s="242"/>
      <c r="J236" s="41"/>
      <c r="K236" s="41"/>
      <c r="L236" s="45"/>
      <c r="M236" s="243"/>
      <c r="N236" s="244"/>
      <c r="O236" s="92"/>
      <c r="P236" s="92"/>
      <c r="Q236" s="92"/>
      <c r="R236" s="92"/>
      <c r="S236" s="92"/>
      <c r="T236" s="93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192</v>
      </c>
      <c r="AU236" s="18" t="s">
        <v>88</v>
      </c>
    </row>
    <row r="237" s="13" customFormat="1">
      <c r="A237" s="13"/>
      <c r="B237" s="245"/>
      <c r="C237" s="246"/>
      <c r="D237" s="247" t="s">
        <v>194</v>
      </c>
      <c r="E237" s="248" t="s">
        <v>1</v>
      </c>
      <c r="F237" s="249" t="s">
        <v>289</v>
      </c>
      <c r="G237" s="246"/>
      <c r="H237" s="250">
        <v>59.399999999999999</v>
      </c>
      <c r="I237" s="251"/>
      <c r="J237" s="246"/>
      <c r="K237" s="246"/>
      <c r="L237" s="252"/>
      <c r="M237" s="253"/>
      <c r="N237" s="254"/>
      <c r="O237" s="254"/>
      <c r="P237" s="254"/>
      <c r="Q237" s="254"/>
      <c r="R237" s="254"/>
      <c r="S237" s="254"/>
      <c r="T237" s="255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6" t="s">
        <v>194</v>
      </c>
      <c r="AU237" s="256" t="s">
        <v>88</v>
      </c>
      <c r="AV237" s="13" t="s">
        <v>88</v>
      </c>
      <c r="AW237" s="13" t="s">
        <v>35</v>
      </c>
      <c r="AX237" s="13" t="s">
        <v>79</v>
      </c>
      <c r="AY237" s="256" t="s">
        <v>184</v>
      </c>
    </row>
    <row r="238" s="13" customFormat="1">
      <c r="A238" s="13"/>
      <c r="B238" s="245"/>
      <c r="C238" s="246"/>
      <c r="D238" s="247" t="s">
        <v>194</v>
      </c>
      <c r="E238" s="248" t="s">
        <v>1</v>
      </c>
      <c r="F238" s="249" t="s">
        <v>290</v>
      </c>
      <c r="G238" s="246"/>
      <c r="H238" s="250">
        <v>-6.5380000000000003</v>
      </c>
      <c r="I238" s="251"/>
      <c r="J238" s="246"/>
      <c r="K238" s="246"/>
      <c r="L238" s="252"/>
      <c r="M238" s="253"/>
      <c r="N238" s="254"/>
      <c r="O238" s="254"/>
      <c r="P238" s="254"/>
      <c r="Q238" s="254"/>
      <c r="R238" s="254"/>
      <c r="S238" s="254"/>
      <c r="T238" s="255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6" t="s">
        <v>194</v>
      </c>
      <c r="AU238" s="256" t="s">
        <v>88</v>
      </c>
      <c r="AV238" s="13" t="s">
        <v>88</v>
      </c>
      <c r="AW238" s="13" t="s">
        <v>35</v>
      </c>
      <c r="AX238" s="13" t="s">
        <v>79</v>
      </c>
      <c r="AY238" s="256" t="s">
        <v>184</v>
      </c>
    </row>
    <row r="239" s="14" customFormat="1">
      <c r="A239" s="14"/>
      <c r="B239" s="257"/>
      <c r="C239" s="258"/>
      <c r="D239" s="247" t="s">
        <v>194</v>
      </c>
      <c r="E239" s="259" t="s">
        <v>1</v>
      </c>
      <c r="F239" s="260" t="s">
        <v>196</v>
      </c>
      <c r="G239" s="258"/>
      <c r="H239" s="261">
        <v>52.861999999999995</v>
      </c>
      <c r="I239" s="262"/>
      <c r="J239" s="258"/>
      <c r="K239" s="258"/>
      <c r="L239" s="263"/>
      <c r="M239" s="264"/>
      <c r="N239" s="265"/>
      <c r="O239" s="265"/>
      <c r="P239" s="265"/>
      <c r="Q239" s="265"/>
      <c r="R239" s="265"/>
      <c r="S239" s="265"/>
      <c r="T239" s="266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67" t="s">
        <v>194</v>
      </c>
      <c r="AU239" s="267" t="s">
        <v>88</v>
      </c>
      <c r="AV239" s="14" t="s">
        <v>197</v>
      </c>
      <c r="AW239" s="14" t="s">
        <v>35</v>
      </c>
      <c r="AX239" s="14" t="s">
        <v>79</v>
      </c>
      <c r="AY239" s="267" t="s">
        <v>184</v>
      </c>
    </row>
    <row r="240" s="15" customFormat="1">
      <c r="A240" s="15"/>
      <c r="B240" s="268"/>
      <c r="C240" s="269"/>
      <c r="D240" s="247" t="s">
        <v>194</v>
      </c>
      <c r="E240" s="270" t="s">
        <v>1</v>
      </c>
      <c r="F240" s="271" t="s">
        <v>198</v>
      </c>
      <c r="G240" s="269"/>
      <c r="H240" s="272">
        <v>52.861999999999995</v>
      </c>
      <c r="I240" s="273"/>
      <c r="J240" s="269"/>
      <c r="K240" s="269"/>
      <c r="L240" s="274"/>
      <c r="M240" s="275"/>
      <c r="N240" s="276"/>
      <c r="O240" s="276"/>
      <c r="P240" s="276"/>
      <c r="Q240" s="276"/>
      <c r="R240" s="276"/>
      <c r="S240" s="276"/>
      <c r="T240" s="277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78" t="s">
        <v>194</v>
      </c>
      <c r="AU240" s="278" t="s">
        <v>88</v>
      </c>
      <c r="AV240" s="15" t="s">
        <v>191</v>
      </c>
      <c r="AW240" s="15" t="s">
        <v>35</v>
      </c>
      <c r="AX240" s="15" t="s">
        <v>86</v>
      </c>
      <c r="AY240" s="278" t="s">
        <v>184</v>
      </c>
    </row>
    <row r="241" s="2" customFormat="1" ht="24.15" customHeight="1">
      <c r="A241" s="39"/>
      <c r="B241" s="40"/>
      <c r="C241" s="227" t="s">
        <v>242</v>
      </c>
      <c r="D241" s="227" t="s">
        <v>186</v>
      </c>
      <c r="E241" s="228" t="s">
        <v>291</v>
      </c>
      <c r="F241" s="229" t="s">
        <v>292</v>
      </c>
      <c r="G241" s="230" t="s">
        <v>189</v>
      </c>
      <c r="H241" s="231">
        <v>5.2999999999999998</v>
      </c>
      <c r="I241" s="232"/>
      <c r="J241" s="233">
        <f>ROUND(I241*H241,2)</f>
        <v>0</v>
      </c>
      <c r="K241" s="229" t="s">
        <v>190</v>
      </c>
      <c r="L241" s="45"/>
      <c r="M241" s="234" t="s">
        <v>1</v>
      </c>
      <c r="N241" s="235" t="s">
        <v>44</v>
      </c>
      <c r="O241" s="92"/>
      <c r="P241" s="236">
        <f>O241*H241</f>
        <v>0</v>
      </c>
      <c r="Q241" s="236">
        <v>0</v>
      </c>
      <c r="R241" s="236">
        <f>Q241*H241</f>
        <v>0</v>
      </c>
      <c r="S241" s="236">
        <v>0</v>
      </c>
      <c r="T241" s="237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8" t="s">
        <v>191</v>
      </c>
      <c r="AT241" s="238" t="s">
        <v>186</v>
      </c>
      <c r="AU241" s="238" t="s">
        <v>88</v>
      </c>
      <c r="AY241" s="18" t="s">
        <v>184</v>
      </c>
      <c r="BE241" s="239">
        <f>IF(N241="základní",J241,0)</f>
        <v>0</v>
      </c>
      <c r="BF241" s="239">
        <f>IF(N241="snížená",J241,0)</f>
        <v>0</v>
      </c>
      <c r="BG241" s="239">
        <f>IF(N241="zákl. přenesená",J241,0)</f>
        <v>0</v>
      </c>
      <c r="BH241" s="239">
        <f>IF(N241="sníž. přenesená",J241,0)</f>
        <v>0</v>
      </c>
      <c r="BI241" s="239">
        <f>IF(N241="nulová",J241,0)</f>
        <v>0</v>
      </c>
      <c r="BJ241" s="18" t="s">
        <v>86</v>
      </c>
      <c r="BK241" s="239">
        <f>ROUND(I241*H241,2)</f>
        <v>0</v>
      </c>
      <c r="BL241" s="18" t="s">
        <v>191</v>
      </c>
      <c r="BM241" s="238" t="s">
        <v>293</v>
      </c>
    </row>
    <row r="242" s="2" customFormat="1">
      <c r="A242" s="39"/>
      <c r="B242" s="40"/>
      <c r="C242" s="41"/>
      <c r="D242" s="240" t="s">
        <v>192</v>
      </c>
      <c r="E242" s="41"/>
      <c r="F242" s="241" t="s">
        <v>294</v>
      </c>
      <c r="G242" s="41"/>
      <c r="H242" s="41"/>
      <c r="I242" s="242"/>
      <c r="J242" s="41"/>
      <c r="K242" s="41"/>
      <c r="L242" s="45"/>
      <c r="M242" s="243"/>
      <c r="N242" s="244"/>
      <c r="O242" s="92"/>
      <c r="P242" s="92"/>
      <c r="Q242" s="92"/>
      <c r="R242" s="92"/>
      <c r="S242" s="92"/>
      <c r="T242" s="93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192</v>
      </c>
      <c r="AU242" s="18" t="s">
        <v>88</v>
      </c>
    </row>
    <row r="243" s="13" customFormat="1">
      <c r="A243" s="13"/>
      <c r="B243" s="245"/>
      <c r="C243" s="246"/>
      <c r="D243" s="247" t="s">
        <v>194</v>
      </c>
      <c r="E243" s="248" t="s">
        <v>1</v>
      </c>
      <c r="F243" s="249" t="s">
        <v>295</v>
      </c>
      <c r="G243" s="246"/>
      <c r="H243" s="250">
        <v>5.2999999999999998</v>
      </c>
      <c r="I243" s="251"/>
      <c r="J243" s="246"/>
      <c r="K243" s="246"/>
      <c r="L243" s="252"/>
      <c r="M243" s="253"/>
      <c r="N243" s="254"/>
      <c r="O243" s="254"/>
      <c r="P243" s="254"/>
      <c r="Q243" s="254"/>
      <c r="R243" s="254"/>
      <c r="S243" s="254"/>
      <c r="T243" s="255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6" t="s">
        <v>194</v>
      </c>
      <c r="AU243" s="256" t="s">
        <v>88</v>
      </c>
      <c r="AV243" s="13" t="s">
        <v>88</v>
      </c>
      <c r="AW243" s="13" t="s">
        <v>35</v>
      </c>
      <c r="AX243" s="13" t="s">
        <v>79</v>
      </c>
      <c r="AY243" s="256" t="s">
        <v>184</v>
      </c>
    </row>
    <row r="244" s="14" customFormat="1">
      <c r="A244" s="14"/>
      <c r="B244" s="257"/>
      <c r="C244" s="258"/>
      <c r="D244" s="247" t="s">
        <v>194</v>
      </c>
      <c r="E244" s="259" t="s">
        <v>1</v>
      </c>
      <c r="F244" s="260" t="s">
        <v>196</v>
      </c>
      <c r="G244" s="258"/>
      <c r="H244" s="261">
        <v>5.2999999999999998</v>
      </c>
      <c r="I244" s="262"/>
      <c r="J244" s="258"/>
      <c r="K244" s="258"/>
      <c r="L244" s="263"/>
      <c r="M244" s="264"/>
      <c r="N244" s="265"/>
      <c r="O244" s="265"/>
      <c r="P244" s="265"/>
      <c r="Q244" s="265"/>
      <c r="R244" s="265"/>
      <c r="S244" s="265"/>
      <c r="T244" s="266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67" t="s">
        <v>194</v>
      </c>
      <c r="AU244" s="267" t="s">
        <v>88</v>
      </c>
      <c r="AV244" s="14" t="s">
        <v>197</v>
      </c>
      <c r="AW244" s="14" t="s">
        <v>35</v>
      </c>
      <c r="AX244" s="14" t="s">
        <v>79</v>
      </c>
      <c r="AY244" s="267" t="s">
        <v>184</v>
      </c>
    </row>
    <row r="245" s="15" customFormat="1">
      <c r="A245" s="15"/>
      <c r="B245" s="268"/>
      <c r="C245" s="269"/>
      <c r="D245" s="247" t="s">
        <v>194</v>
      </c>
      <c r="E245" s="270" t="s">
        <v>1</v>
      </c>
      <c r="F245" s="271" t="s">
        <v>198</v>
      </c>
      <c r="G245" s="269"/>
      <c r="H245" s="272">
        <v>5.2999999999999998</v>
      </c>
      <c r="I245" s="273"/>
      <c r="J245" s="269"/>
      <c r="K245" s="269"/>
      <c r="L245" s="274"/>
      <c r="M245" s="275"/>
      <c r="N245" s="276"/>
      <c r="O245" s="276"/>
      <c r="P245" s="276"/>
      <c r="Q245" s="276"/>
      <c r="R245" s="276"/>
      <c r="S245" s="276"/>
      <c r="T245" s="277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78" t="s">
        <v>194</v>
      </c>
      <c r="AU245" s="278" t="s">
        <v>88</v>
      </c>
      <c r="AV245" s="15" t="s">
        <v>191</v>
      </c>
      <c r="AW245" s="15" t="s">
        <v>35</v>
      </c>
      <c r="AX245" s="15" t="s">
        <v>86</v>
      </c>
      <c r="AY245" s="278" t="s">
        <v>184</v>
      </c>
    </row>
    <row r="246" s="2" customFormat="1" ht="24.15" customHeight="1">
      <c r="A246" s="39"/>
      <c r="B246" s="40"/>
      <c r="C246" s="227" t="s">
        <v>296</v>
      </c>
      <c r="D246" s="227" t="s">
        <v>186</v>
      </c>
      <c r="E246" s="228" t="s">
        <v>297</v>
      </c>
      <c r="F246" s="229" t="s">
        <v>298</v>
      </c>
      <c r="G246" s="230" t="s">
        <v>201</v>
      </c>
      <c r="H246" s="231">
        <v>13.275</v>
      </c>
      <c r="I246" s="232"/>
      <c r="J246" s="233">
        <f>ROUND(I246*H246,2)</f>
        <v>0</v>
      </c>
      <c r="K246" s="229" t="s">
        <v>190</v>
      </c>
      <c r="L246" s="45"/>
      <c r="M246" s="234" t="s">
        <v>1</v>
      </c>
      <c r="N246" s="235" t="s">
        <v>44</v>
      </c>
      <c r="O246" s="92"/>
      <c r="P246" s="236">
        <f>O246*H246</f>
        <v>0</v>
      </c>
      <c r="Q246" s="236">
        <v>0</v>
      </c>
      <c r="R246" s="236">
        <f>Q246*H246</f>
        <v>0</v>
      </c>
      <c r="S246" s="236">
        <v>0</v>
      </c>
      <c r="T246" s="237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38" t="s">
        <v>191</v>
      </c>
      <c r="AT246" s="238" t="s">
        <v>186</v>
      </c>
      <c r="AU246" s="238" t="s">
        <v>88</v>
      </c>
      <c r="AY246" s="18" t="s">
        <v>184</v>
      </c>
      <c r="BE246" s="239">
        <f>IF(N246="základní",J246,0)</f>
        <v>0</v>
      </c>
      <c r="BF246" s="239">
        <f>IF(N246="snížená",J246,0)</f>
        <v>0</v>
      </c>
      <c r="BG246" s="239">
        <f>IF(N246="zákl. přenesená",J246,0)</f>
        <v>0</v>
      </c>
      <c r="BH246" s="239">
        <f>IF(N246="sníž. přenesená",J246,0)</f>
        <v>0</v>
      </c>
      <c r="BI246" s="239">
        <f>IF(N246="nulová",J246,0)</f>
        <v>0</v>
      </c>
      <c r="BJ246" s="18" t="s">
        <v>86</v>
      </c>
      <c r="BK246" s="239">
        <f>ROUND(I246*H246,2)</f>
        <v>0</v>
      </c>
      <c r="BL246" s="18" t="s">
        <v>191</v>
      </c>
      <c r="BM246" s="238" t="s">
        <v>299</v>
      </c>
    </row>
    <row r="247" s="2" customFormat="1">
      <c r="A247" s="39"/>
      <c r="B247" s="40"/>
      <c r="C247" s="41"/>
      <c r="D247" s="240" t="s">
        <v>192</v>
      </c>
      <c r="E247" s="41"/>
      <c r="F247" s="241" t="s">
        <v>300</v>
      </c>
      <c r="G247" s="41"/>
      <c r="H247" s="41"/>
      <c r="I247" s="242"/>
      <c r="J247" s="41"/>
      <c r="K247" s="41"/>
      <c r="L247" s="45"/>
      <c r="M247" s="243"/>
      <c r="N247" s="244"/>
      <c r="O247" s="92"/>
      <c r="P247" s="92"/>
      <c r="Q247" s="92"/>
      <c r="R247" s="92"/>
      <c r="S247" s="92"/>
      <c r="T247" s="93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192</v>
      </c>
      <c r="AU247" s="18" t="s">
        <v>88</v>
      </c>
    </row>
    <row r="248" s="13" customFormat="1">
      <c r="A248" s="13"/>
      <c r="B248" s="245"/>
      <c r="C248" s="246"/>
      <c r="D248" s="247" t="s">
        <v>194</v>
      </c>
      <c r="E248" s="248" t="s">
        <v>1</v>
      </c>
      <c r="F248" s="249" t="s">
        <v>301</v>
      </c>
      <c r="G248" s="246"/>
      <c r="H248" s="250">
        <v>7.875</v>
      </c>
      <c r="I248" s="251"/>
      <c r="J248" s="246"/>
      <c r="K248" s="246"/>
      <c r="L248" s="252"/>
      <c r="M248" s="253"/>
      <c r="N248" s="254"/>
      <c r="O248" s="254"/>
      <c r="P248" s="254"/>
      <c r="Q248" s="254"/>
      <c r="R248" s="254"/>
      <c r="S248" s="254"/>
      <c r="T248" s="255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56" t="s">
        <v>194</v>
      </c>
      <c r="AU248" s="256" t="s">
        <v>88</v>
      </c>
      <c r="AV248" s="13" t="s">
        <v>88</v>
      </c>
      <c r="AW248" s="13" t="s">
        <v>35</v>
      </c>
      <c r="AX248" s="13" t="s">
        <v>79</v>
      </c>
      <c r="AY248" s="256" t="s">
        <v>184</v>
      </c>
    </row>
    <row r="249" s="13" customFormat="1">
      <c r="A249" s="13"/>
      <c r="B249" s="245"/>
      <c r="C249" s="246"/>
      <c r="D249" s="247" t="s">
        <v>194</v>
      </c>
      <c r="E249" s="248" t="s">
        <v>1</v>
      </c>
      <c r="F249" s="249" t="s">
        <v>302</v>
      </c>
      <c r="G249" s="246"/>
      <c r="H249" s="250">
        <v>3.2250000000000001</v>
      </c>
      <c r="I249" s="251"/>
      <c r="J249" s="246"/>
      <c r="K249" s="246"/>
      <c r="L249" s="252"/>
      <c r="M249" s="253"/>
      <c r="N249" s="254"/>
      <c r="O249" s="254"/>
      <c r="P249" s="254"/>
      <c r="Q249" s="254"/>
      <c r="R249" s="254"/>
      <c r="S249" s="254"/>
      <c r="T249" s="255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56" t="s">
        <v>194</v>
      </c>
      <c r="AU249" s="256" t="s">
        <v>88</v>
      </c>
      <c r="AV249" s="13" t="s">
        <v>88</v>
      </c>
      <c r="AW249" s="13" t="s">
        <v>35</v>
      </c>
      <c r="AX249" s="13" t="s">
        <v>79</v>
      </c>
      <c r="AY249" s="256" t="s">
        <v>184</v>
      </c>
    </row>
    <row r="250" s="13" customFormat="1">
      <c r="A250" s="13"/>
      <c r="B250" s="245"/>
      <c r="C250" s="246"/>
      <c r="D250" s="247" t="s">
        <v>194</v>
      </c>
      <c r="E250" s="248" t="s">
        <v>1</v>
      </c>
      <c r="F250" s="249" t="s">
        <v>303</v>
      </c>
      <c r="G250" s="246"/>
      <c r="H250" s="250">
        <v>2.1749999999999998</v>
      </c>
      <c r="I250" s="251"/>
      <c r="J250" s="246"/>
      <c r="K250" s="246"/>
      <c r="L250" s="252"/>
      <c r="M250" s="253"/>
      <c r="N250" s="254"/>
      <c r="O250" s="254"/>
      <c r="P250" s="254"/>
      <c r="Q250" s="254"/>
      <c r="R250" s="254"/>
      <c r="S250" s="254"/>
      <c r="T250" s="255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6" t="s">
        <v>194</v>
      </c>
      <c r="AU250" s="256" t="s">
        <v>88</v>
      </c>
      <c r="AV250" s="13" t="s">
        <v>88</v>
      </c>
      <c r="AW250" s="13" t="s">
        <v>35</v>
      </c>
      <c r="AX250" s="13" t="s">
        <v>79</v>
      </c>
      <c r="AY250" s="256" t="s">
        <v>184</v>
      </c>
    </row>
    <row r="251" s="14" customFormat="1">
      <c r="A251" s="14"/>
      <c r="B251" s="257"/>
      <c r="C251" s="258"/>
      <c r="D251" s="247" t="s">
        <v>194</v>
      </c>
      <c r="E251" s="259" t="s">
        <v>1</v>
      </c>
      <c r="F251" s="260" t="s">
        <v>196</v>
      </c>
      <c r="G251" s="258"/>
      <c r="H251" s="261">
        <v>13.274999999999999</v>
      </c>
      <c r="I251" s="262"/>
      <c r="J251" s="258"/>
      <c r="K251" s="258"/>
      <c r="L251" s="263"/>
      <c r="M251" s="264"/>
      <c r="N251" s="265"/>
      <c r="O251" s="265"/>
      <c r="P251" s="265"/>
      <c r="Q251" s="265"/>
      <c r="R251" s="265"/>
      <c r="S251" s="265"/>
      <c r="T251" s="266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67" t="s">
        <v>194</v>
      </c>
      <c r="AU251" s="267" t="s">
        <v>88</v>
      </c>
      <c r="AV251" s="14" t="s">
        <v>197</v>
      </c>
      <c r="AW251" s="14" t="s">
        <v>35</v>
      </c>
      <c r="AX251" s="14" t="s">
        <v>79</v>
      </c>
      <c r="AY251" s="267" t="s">
        <v>184</v>
      </c>
    </row>
    <row r="252" s="15" customFormat="1">
      <c r="A252" s="15"/>
      <c r="B252" s="268"/>
      <c r="C252" s="269"/>
      <c r="D252" s="247" t="s">
        <v>194</v>
      </c>
      <c r="E252" s="270" t="s">
        <v>1</v>
      </c>
      <c r="F252" s="271" t="s">
        <v>198</v>
      </c>
      <c r="G252" s="269"/>
      <c r="H252" s="272">
        <v>13.274999999999999</v>
      </c>
      <c r="I252" s="273"/>
      <c r="J252" s="269"/>
      <c r="K252" s="269"/>
      <c r="L252" s="274"/>
      <c r="M252" s="275"/>
      <c r="N252" s="276"/>
      <c r="O252" s="276"/>
      <c r="P252" s="276"/>
      <c r="Q252" s="276"/>
      <c r="R252" s="276"/>
      <c r="S252" s="276"/>
      <c r="T252" s="277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78" t="s">
        <v>194</v>
      </c>
      <c r="AU252" s="278" t="s">
        <v>88</v>
      </c>
      <c r="AV252" s="15" t="s">
        <v>191</v>
      </c>
      <c r="AW252" s="15" t="s">
        <v>35</v>
      </c>
      <c r="AX252" s="15" t="s">
        <v>86</v>
      </c>
      <c r="AY252" s="278" t="s">
        <v>184</v>
      </c>
    </row>
    <row r="253" s="2" customFormat="1" ht="16.5" customHeight="1">
      <c r="A253" s="39"/>
      <c r="B253" s="40"/>
      <c r="C253" s="227" t="s">
        <v>249</v>
      </c>
      <c r="D253" s="227" t="s">
        <v>186</v>
      </c>
      <c r="E253" s="228" t="s">
        <v>304</v>
      </c>
      <c r="F253" s="229" t="s">
        <v>305</v>
      </c>
      <c r="G253" s="230" t="s">
        <v>189</v>
      </c>
      <c r="H253" s="231">
        <v>110.7</v>
      </c>
      <c r="I253" s="232"/>
      <c r="J253" s="233">
        <f>ROUND(I253*H253,2)</f>
        <v>0</v>
      </c>
      <c r="K253" s="229" t="s">
        <v>190</v>
      </c>
      <c r="L253" s="45"/>
      <c r="M253" s="234" t="s">
        <v>1</v>
      </c>
      <c r="N253" s="235" t="s">
        <v>44</v>
      </c>
      <c r="O253" s="92"/>
      <c r="P253" s="236">
        <f>O253*H253</f>
        <v>0</v>
      </c>
      <c r="Q253" s="236">
        <v>0</v>
      </c>
      <c r="R253" s="236">
        <f>Q253*H253</f>
        <v>0</v>
      </c>
      <c r="S253" s="236">
        <v>0</v>
      </c>
      <c r="T253" s="237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8" t="s">
        <v>191</v>
      </c>
      <c r="AT253" s="238" t="s">
        <v>186</v>
      </c>
      <c r="AU253" s="238" t="s">
        <v>88</v>
      </c>
      <c r="AY253" s="18" t="s">
        <v>184</v>
      </c>
      <c r="BE253" s="239">
        <f>IF(N253="základní",J253,0)</f>
        <v>0</v>
      </c>
      <c r="BF253" s="239">
        <f>IF(N253="snížená",J253,0)</f>
        <v>0</v>
      </c>
      <c r="BG253" s="239">
        <f>IF(N253="zákl. přenesená",J253,0)</f>
        <v>0</v>
      </c>
      <c r="BH253" s="239">
        <f>IF(N253="sníž. přenesená",J253,0)</f>
        <v>0</v>
      </c>
      <c r="BI253" s="239">
        <f>IF(N253="nulová",J253,0)</f>
        <v>0</v>
      </c>
      <c r="BJ253" s="18" t="s">
        <v>86</v>
      </c>
      <c r="BK253" s="239">
        <f>ROUND(I253*H253,2)</f>
        <v>0</v>
      </c>
      <c r="BL253" s="18" t="s">
        <v>191</v>
      </c>
      <c r="BM253" s="238" t="s">
        <v>306</v>
      </c>
    </row>
    <row r="254" s="2" customFormat="1">
      <c r="A254" s="39"/>
      <c r="B254" s="40"/>
      <c r="C254" s="41"/>
      <c r="D254" s="240" t="s">
        <v>192</v>
      </c>
      <c r="E254" s="41"/>
      <c r="F254" s="241" t="s">
        <v>307</v>
      </c>
      <c r="G254" s="41"/>
      <c r="H254" s="41"/>
      <c r="I254" s="242"/>
      <c r="J254" s="41"/>
      <c r="K254" s="41"/>
      <c r="L254" s="45"/>
      <c r="M254" s="243"/>
      <c r="N254" s="244"/>
      <c r="O254" s="92"/>
      <c r="P254" s="92"/>
      <c r="Q254" s="92"/>
      <c r="R254" s="92"/>
      <c r="S254" s="92"/>
      <c r="T254" s="93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192</v>
      </c>
      <c r="AU254" s="18" t="s">
        <v>88</v>
      </c>
    </row>
    <row r="255" s="13" customFormat="1">
      <c r="A255" s="13"/>
      <c r="B255" s="245"/>
      <c r="C255" s="246"/>
      <c r="D255" s="247" t="s">
        <v>194</v>
      </c>
      <c r="E255" s="248" t="s">
        <v>1</v>
      </c>
      <c r="F255" s="249" t="s">
        <v>308</v>
      </c>
      <c r="G255" s="246"/>
      <c r="H255" s="250">
        <v>64.5</v>
      </c>
      <c r="I255" s="251"/>
      <c r="J255" s="246"/>
      <c r="K255" s="246"/>
      <c r="L255" s="252"/>
      <c r="M255" s="253"/>
      <c r="N255" s="254"/>
      <c r="O255" s="254"/>
      <c r="P255" s="254"/>
      <c r="Q255" s="254"/>
      <c r="R255" s="254"/>
      <c r="S255" s="254"/>
      <c r="T255" s="255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56" t="s">
        <v>194</v>
      </c>
      <c r="AU255" s="256" t="s">
        <v>88</v>
      </c>
      <c r="AV255" s="13" t="s">
        <v>88</v>
      </c>
      <c r="AW255" s="13" t="s">
        <v>35</v>
      </c>
      <c r="AX255" s="13" t="s">
        <v>79</v>
      </c>
      <c r="AY255" s="256" t="s">
        <v>184</v>
      </c>
    </row>
    <row r="256" s="13" customFormat="1">
      <c r="A256" s="13"/>
      <c r="B256" s="245"/>
      <c r="C256" s="246"/>
      <c r="D256" s="247" t="s">
        <v>194</v>
      </c>
      <c r="E256" s="248" t="s">
        <v>1</v>
      </c>
      <c r="F256" s="249" t="s">
        <v>309</v>
      </c>
      <c r="G256" s="246"/>
      <c r="H256" s="250">
        <v>27.300000000000001</v>
      </c>
      <c r="I256" s="251"/>
      <c r="J256" s="246"/>
      <c r="K256" s="246"/>
      <c r="L256" s="252"/>
      <c r="M256" s="253"/>
      <c r="N256" s="254"/>
      <c r="O256" s="254"/>
      <c r="P256" s="254"/>
      <c r="Q256" s="254"/>
      <c r="R256" s="254"/>
      <c r="S256" s="254"/>
      <c r="T256" s="255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56" t="s">
        <v>194</v>
      </c>
      <c r="AU256" s="256" t="s">
        <v>88</v>
      </c>
      <c r="AV256" s="13" t="s">
        <v>88</v>
      </c>
      <c r="AW256" s="13" t="s">
        <v>35</v>
      </c>
      <c r="AX256" s="13" t="s">
        <v>79</v>
      </c>
      <c r="AY256" s="256" t="s">
        <v>184</v>
      </c>
    </row>
    <row r="257" s="13" customFormat="1">
      <c r="A257" s="13"/>
      <c r="B257" s="245"/>
      <c r="C257" s="246"/>
      <c r="D257" s="247" t="s">
        <v>194</v>
      </c>
      <c r="E257" s="248" t="s">
        <v>1</v>
      </c>
      <c r="F257" s="249" t="s">
        <v>310</v>
      </c>
      <c r="G257" s="246"/>
      <c r="H257" s="250">
        <v>18.899999999999999</v>
      </c>
      <c r="I257" s="251"/>
      <c r="J257" s="246"/>
      <c r="K257" s="246"/>
      <c r="L257" s="252"/>
      <c r="M257" s="253"/>
      <c r="N257" s="254"/>
      <c r="O257" s="254"/>
      <c r="P257" s="254"/>
      <c r="Q257" s="254"/>
      <c r="R257" s="254"/>
      <c r="S257" s="254"/>
      <c r="T257" s="255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56" t="s">
        <v>194</v>
      </c>
      <c r="AU257" s="256" t="s">
        <v>88</v>
      </c>
      <c r="AV257" s="13" t="s">
        <v>88</v>
      </c>
      <c r="AW257" s="13" t="s">
        <v>35</v>
      </c>
      <c r="AX257" s="13" t="s">
        <v>79</v>
      </c>
      <c r="AY257" s="256" t="s">
        <v>184</v>
      </c>
    </row>
    <row r="258" s="14" customFormat="1">
      <c r="A258" s="14"/>
      <c r="B258" s="257"/>
      <c r="C258" s="258"/>
      <c r="D258" s="247" t="s">
        <v>194</v>
      </c>
      <c r="E258" s="259" t="s">
        <v>1</v>
      </c>
      <c r="F258" s="260" t="s">
        <v>196</v>
      </c>
      <c r="G258" s="258"/>
      <c r="H258" s="261">
        <v>110.69999999999999</v>
      </c>
      <c r="I258" s="262"/>
      <c r="J258" s="258"/>
      <c r="K258" s="258"/>
      <c r="L258" s="263"/>
      <c r="M258" s="264"/>
      <c r="N258" s="265"/>
      <c r="O258" s="265"/>
      <c r="P258" s="265"/>
      <c r="Q258" s="265"/>
      <c r="R258" s="265"/>
      <c r="S258" s="265"/>
      <c r="T258" s="266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67" t="s">
        <v>194</v>
      </c>
      <c r="AU258" s="267" t="s">
        <v>88</v>
      </c>
      <c r="AV258" s="14" t="s">
        <v>197</v>
      </c>
      <c r="AW258" s="14" t="s">
        <v>35</v>
      </c>
      <c r="AX258" s="14" t="s">
        <v>79</v>
      </c>
      <c r="AY258" s="267" t="s">
        <v>184</v>
      </c>
    </row>
    <row r="259" s="15" customFormat="1">
      <c r="A259" s="15"/>
      <c r="B259" s="268"/>
      <c r="C259" s="269"/>
      <c r="D259" s="247" t="s">
        <v>194</v>
      </c>
      <c r="E259" s="270" t="s">
        <v>1</v>
      </c>
      <c r="F259" s="271" t="s">
        <v>198</v>
      </c>
      <c r="G259" s="269"/>
      <c r="H259" s="272">
        <v>110.69999999999999</v>
      </c>
      <c r="I259" s="273"/>
      <c r="J259" s="269"/>
      <c r="K259" s="269"/>
      <c r="L259" s="274"/>
      <c r="M259" s="275"/>
      <c r="N259" s="276"/>
      <c r="O259" s="276"/>
      <c r="P259" s="276"/>
      <c r="Q259" s="276"/>
      <c r="R259" s="276"/>
      <c r="S259" s="276"/>
      <c r="T259" s="277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78" t="s">
        <v>194</v>
      </c>
      <c r="AU259" s="278" t="s">
        <v>88</v>
      </c>
      <c r="AV259" s="15" t="s">
        <v>191</v>
      </c>
      <c r="AW259" s="15" t="s">
        <v>35</v>
      </c>
      <c r="AX259" s="15" t="s">
        <v>86</v>
      </c>
      <c r="AY259" s="278" t="s">
        <v>184</v>
      </c>
    </row>
    <row r="260" s="2" customFormat="1" ht="16.5" customHeight="1">
      <c r="A260" s="39"/>
      <c r="B260" s="40"/>
      <c r="C260" s="227" t="s">
        <v>311</v>
      </c>
      <c r="D260" s="227" t="s">
        <v>186</v>
      </c>
      <c r="E260" s="228" t="s">
        <v>312</v>
      </c>
      <c r="F260" s="229" t="s">
        <v>313</v>
      </c>
      <c r="G260" s="230" t="s">
        <v>189</v>
      </c>
      <c r="H260" s="231">
        <v>110.7</v>
      </c>
      <c r="I260" s="232"/>
      <c r="J260" s="233">
        <f>ROUND(I260*H260,2)</f>
        <v>0</v>
      </c>
      <c r="K260" s="229" t="s">
        <v>190</v>
      </c>
      <c r="L260" s="45"/>
      <c r="M260" s="234" t="s">
        <v>1</v>
      </c>
      <c r="N260" s="235" t="s">
        <v>44</v>
      </c>
      <c r="O260" s="92"/>
      <c r="P260" s="236">
        <f>O260*H260</f>
        <v>0</v>
      </c>
      <c r="Q260" s="236">
        <v>0</v>
      </c>
      <c r="R260" s="236">
        <f>Q260*H260</f>
        <v>0</v>
      </c>
      <c r="S260" s="236">
        <v>0</v>
      </c>
      <c r="T260" s="237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8" t="s">
        <v>191</v>
      </c>
      <c r="AT260" s="238" t="s">
        <v>186</v>
      </c>
      <c r="AU260" s="238" t="s">
        <v>88</v>
      </c>
      <c r="AY260" s="18" t="s">
        <v>184</v>
      </c>
      <c r="BE260" s="239">
        <f>IF(N260="základní",J260,0)</f>
        <v>0</v>
      </c>
      <c r="BF260" s="239">
        <f>IF(N260="snížená",J260,0)</f>
        <v>0</v>
      </c>
      <c r="BG260" s="239">
        <f>IF(N260="zákl. přenesená",J260,0)</f>
        <v>0</v>
      </c>
      <c r="BH260" s="239">
        <f>IF(N260="sníž. přenesená",J260,0)</f>
        <v>0</v>
      </c>
      <c r="BI260" s="239">
        <f>IF(N260="nulová",J260,0)</f>
        <v>0</v>
      </c>
      <c r="BJ260" s="18" t="s">
        <v>86</v>
      </c>
      <c r="BK260" s="239">
        <f>ROUND(I260*H260,2)</f>
        <v>0</v>
      </c>
      <c r="BL260" s="18" t="s">
        <v>191</v>
      </c>
      <c r="BM260" s="238" t="s">
        <v>314</v>
      </c>
    </row>
    <row r="261" s="2" customFormat="1">
      <c r="A261" s="39"/>
      <c r="B261" s="40"/>
      <c r="C261" s="41"/>
      <c r="D261" s="240" t="s">
        <v>192</v>
      </c>
      <c r="E261" s="41"/>
      <c r="F261" s="241" t="s">
        <v>315</v>
      </c>
      <c r="G261" s="41"/>
      <c r="H261" s="41"/>
      <c r="I261" s="242"/>
      <c r="J261" s="41"/>
      <c r="K261" s="41"/>
      <c r="L261" s="45"/>
      <c r="M261" s="243"/>
      <c r="N261" s="244"/>
      <c r="O261" s="92"/>
      <c r="P261" s="92"/>
      <c r="Q261" s="92"/>
      <c r="R261" s="92"/>
      <c r="S261" s="92"/>
      <c r="T261" s="93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192</v>
      </c>
      <c r="AU261" s="18" t="s">
        <v>88</v>
      </c>
    </row>
    <row r="262" s="2" customFormat="1" ht="16.5" customHeight="1">
      <c r="A262" s="39"/>
      <c r="B262" s="40"/>
      <c r="C262" s="227" t="s">
        <v>255</v>
      </c>
      <c r="D262" s="227" t="s">
        <v>186</v>
      </c>
      <c r="E262" s="228" t="s">
        <v>316</v>
      </c>
      <c r="F262" s="229" t="s">
        <v>317</v>
      </c>
      <c r="G262" s="230" t="s">
        <v>189</v>
      </c>
      <c r="H262" s="231">
        <v>110.7</v>
      </c>
      <c r="I262" s="232"/>
      <c r="J262" s="233">
        <f>ROUND(I262*H262,2)</f>
        <v>0</v>
      </c>
      <c r="K262" s="229" t="s">
        <v>190</v>
      </c>
      <c r="L262" s="45"/>
      <c r="M262" s="234" t="s">
        <v>1</v>
      </c>
      <c r="N262" s="235" t="s">
        <v>44</v>
      </c>
      <c r="O262" s="92"/>
      <c r="P262" s="236">
        <f>O262*H262</f>
        <v>0</v>
      </c>
      <c r="Q262" s="236">
        <v>0</v>
      </c>
      <c r="R262" s="236">
        <f>Q262*H262</f>
        <v>0</v>
      </c>
      <c r="S262" s="236">
        <v>0</v>
      </c>
      <c r="T262" s="237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8" t="s">
        <v>191</v>
      </c>
      <c r="AT262" s="238" t="s">
        <v>186</v>
      </c>
      <c r="AU262" s="238" t="s">
        <v>88</v>
      </c>
      <c r="AY262" s="18" t="s">
        <v>184</v>
      </c>
      <c r="BE262" s="239">
        <f>IF(N262="základní",J262,0)</f>
        <v>0</v>
      </c>
      <c r="BF262" s="239">
        <f>IF(N262="snížená",J262,0)</f>
        <v>0</v>
      </c>
      <c r="BG262" s="239">
        <f>IF(N262="zákl. přenesená",J262,0)</f>
        <v>0</v>
      </c>
      <c r="BH262" s="239">
        <f>IF(N262="sníž. přenesená",J262,0)</f>
        <v>0</v>
      </c>
      <c r="BI262" s="239">
        <f>IF(N262="nulová",J262,0)</f>
        <v>0</v>
      </c>
      <c r="BJ262" s="18" t="s">
        <v>86</v>
      </c>
      <c r="BK262" s="239">
        <f>ROUND(I262*H262,2)</f>
        <v>0</v>
      </c>
      <c r="BL262" s="18" t="s">
        <v>191</v>
      </c>
      <c r="BM262" s="238" t="s">
        <v>318</v>
      </c>
    </row>
    <row r="263" s="2" customFormat="1">
      <c r="A263" s="39"/>
      <c r="B263" s="40"/>
      <c r="C263" s="41"/>
      <c r="D263" s="240" t="s">
        <v>192</v>
      </c>
      <c r="E263" s="41"/>
      <c r="F263" s="241" t="s">
        <v>319</v>
      </c>
      <c r="G263" s="41"/>
      <c r="H263" s="41"/>
      <c r="I263" s="242"/>
      <c r="J263" s="41"/>
      <c r="K263" s="41"/>
      <c r="L263" s="45"/>
      <c r="M263" s="243"/>
      <c r="N263" s="244"/>
      <c r="O263" s="92"/>
      <c r="P263" s="92"/>
      <c r="Q263" s="92"/>
      <c r="R263" s="92"/>
      <c r="S263" s="92"/>
      <c r="T263" s="93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192</v>
      </c>
      <c r="AU263" s="18" t="s">
        <v>88</v>
      </c>
    </row>
    <row r="264" s="2" customFormat="1" ht="24.15" customHeight="1">
      <c r="A264" s="39"/>
      <c r="B264" s="40"/>
      <c r="C264" s="227" t="s">
        <v>7</v>
      </c>
      <c r="D264" s="227" t="s">
        <v>186</v>
      </c>
      <c r="E264" s="228" t="s">
        <v>320</v>
      </c>
      <c r="F264" s="229" t="s">
        <v>321</v>
      </c>
      <c r="G264" s="230" t="s">
        <v>248</v>
      </c>
      <c r="H264" s="231">
        <v>1.593</v>
      </c>
      <c r="I264" s="232"/>
      <c r="J264" s="233">
        <f>ROUND(I264*H264,2)</f>
        <v>0</v>
      </c>
      <c r="K264" s="229" t="s">
        <v>190</v>
      </c>
      <c r="L264" s="45"/>
      <c r="M264" s="234" t="s">
        <v>1</v>
      </c>
      <c r="N264" s="235" t="s">
        <v>44</v>
      </c>
      <c r="O264" s="92"/>
      <c r="P264" s="236">
        <f>O264*H264</f>
        <v>0</v>
      </c>
      <c r="Q264" s="236">
        <v>0</v>
      </c>
      <c r="R264" s="236">
        <f>Q264*H264</f>
        <v>0</v>
      </c>
      <c r="S264" s="236">
        <v>0</v>
      </c>
      <c r="T264" s="237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38" t="s">
        <v>191</v>
      </c>
      <c r="AT264" s="238" t="s">
        <v>186</v>
      </c>
      <c r="AU264" s="238" t="s">
        <v>88</v>
      </c>
      <c r="AY264" s="18" t="s">
        <v>184</v>
      </c>
      <c r="BE264" s="239">
        <f>IF(N264="základní",J264,0)</f>
        <v>0</v>
      </c>
      <c r="BF264" s="239">
        <f>IF(N264="snížená",J264,0)</f>
        <v>0</v>
      </c>
      <c r="BG264" s="239">
        <f>IF(N264="zákl. přenesená",J264,0)</f>
        <v>0</v>
      </c>
      <c r="BH264" s="239">
        <f>IF(N264="sníž. přenesená",J264,0)</f>
        <v>0</v>
      </c>
      <c r="BI264" s="239">
        <f>IF(N264="nulová",J264,0)</f>
        <v>0</v>
      </c>
      <c r="BJ264" s="18" t="s">
        <v>86</v>
      </c>
      <c r="BK264" s="239">
        <f>ROUND(I264*H264,2)</f>
        <v>0</v>
      </c>
      <c r="BL264" s="18" t="s">
        <v>191</v>
      </c>
      <c r="BM264" s="238" t="s">
        <v>322</v>
      </c>
    </row>
    <row r="265" s="2" customFormat="1">
      <c r="A265" s="39"/>
      <c r="B265" s="40"/>
      <c r="C265" s="41"/>
      <c r="D265" s="240" t="s">
        <v>192</v>
      </c>
      <c r="E265" s="41"/>
      <c r="F265" s="241" t="s">
        <v>323</v>
      </c>
      <c r="G265" s="41"/>
      <c r="H265" s="41"/>
      <c r="I265" s="242"/>
      <c r="J265" s="41"/>
      <c r="K265" s="41"/>
      <c r="L265" s="45"/>
      <c r="M265" s="243"/>
      <c r="N265" s="244"/>
      <c r="O265" s="92"/>
      <c r="P265" s="92"/>
      <c r="Q265" s="92"/>
      <c r="R265" s="92"/>
      <c r="S265" s="92"/>
      <c r="T265" s="93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192</v>
      </c>
      <c r="AU265" s="18" t="s">
        <v>88</v>
      </c>
    </row>
    <row r="266" s="13" customFormat="1">
      <c r="A266" s="13"/>
      <c r="B266" s="245"/>
      <c r="C266" s="246"/>
      <c r="D266" s="247" t="s">
        <v>194</v>
      </c>
      <c r="E266" s="248" t="s">
        <v>1</v>
      </c>
      <c r="F266" s="249" t="s">
        <v>324</v>
      </c>
      <c r="G266" s="246"/>
      <c r="H266" s="250">
        <v>1.593</v>
      </c>
      <c r="I266" s="251"/>
      <c r="J266" s="246"/>
      <c r="K266" s="246"/>
      <c r="L266" s="252"/>
      <c r="M266" s="253"/>
      <c r="N266" s="254"/>
      <c r="O266" s="254"/>
      <c r="P266" s="254"/>
      <c r="Q266" s="254"/>
      <c r="R266" s="254"/>
      <c r="S266" s="254"/>
      <c r="T266" s="255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56" t="s">
        <v>194</v>
      </c>
      <c r="AU266" s="256" t="s">
        <v>88</v>
      </c>
      <c r="AV266" s="13" t="s">
        <v>88</v>
      </c>
      <c r="AW266" s="13" t="s">
        <v>35</v>
      </c>
      <c r="AX266" s="13" t="s">
        <v>79</v>
      </c>
      <c r="AY266" s="256" t="s">
        <v>184</v>
      </c>
    </row>
    <row r="267" s="14" customFormat="1">
      <c r="A267" s="14"/>
      <c r="B267" s="257"/>
      <c r="C267" s="258"/>
      <c r="D267" s="247" t="s">
        <v>194</v>
      </c>
      <c r="E267" s="259" t="s">
        <v>1</v>
      </c>
      <c r="F267" s="260" t="s">
        <v>196</v>
      </c>
      <c r="G267" s="258"/>
      <c r="H267" s="261">
        <v>1.593</v>
      </c>
      <c r="I267" s="262"/>
      <c r="J267" s="258"/>
      <c r="K267" s="258"/>
      <c r="L267" s="263"/>
      <c r="M267" s="264"/>
      <c r="N267" s="265"/>
      <c r="O267" s="265"/>
      <c r="P267" s="265"/>
      <c r="Q267" s="265"/>
      <c r="R267" s="265"/>
      <c r="S267" s="265"/>
      <c r="T267" s="266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67" t="s">
        <v>194</v>
      </c>
      <c r="AU267" s="267" t="s">
        <v>88</v>
      </c>
      <c r="AV267" s="14" t="s">
        <v>197</v>
      </c>
      <c r="AW267" s="14" t="s">
        <v>35</v>
      </c>
      <c r="AX267" s="14" t="s">
        <v>79</v>
      </c>
      <c r="AY267" s="267" t="s">
        <v>184</v>
      </c>
    </row>
    <row r="268" s="15" customFormat="1">
      <c r="A268" s="15"/>
      <c r="B268" s="268"/>
      <c r="C268" s="269"/>
      <c r="D268" s="247" t="s">
        <v>194</v>
      </c>
      <c r="E268" s="270" t="s">
        <v>1</v>
      </c>
      <c r="F268" s="271" t="s">
        <v>198</v>
      </c>
      <c r="G268" s="269"/>
      <c r="H268" s="272">
        <v>1.593</v>
      </c>
      <c r="I268" s="273"/>
      <c r="J268" s="269"/>
      <c r="K268" s="269"/>
      <c r="L268" s="274"/>
      <c r="M268" s="275"/>
      <c r="N268" s="276"/>
      <c r="O268" s="276"/>
      <c r="P268" s="276"/>
      <c r="Q268" s="276"/>
      <c r="R268" s="276"/>
      <c r="S268" s="276"/>
      <c r="T268" s="277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78" t="s">
        <v>194</v>
      </c>
      <c r="AU268" s="278" t="s">
        <v>88</v>
      </c>
      <c r="AV268" s="15" t="s">
        <v>191</v>
      </c>
      <c r="AW268" s="15" t="s">
        <v>35</v>
      </c>
      <c r="AX268" s="15" t="s">
        <v>86</v>
      </c>
      <c r="AY268" s="278" t="s">
        <v>184</v>
      </c>
    </row>
    <row r="269" s="2" customFormat="1" ht="21.75" customHeight="1">
      <c r="A269" s="39"/>
      <c r="B269" s="40"/>
      <c r="C269" s="227" t="s">
        <v>263</v>
      </c>
      <c r="D269" s="227" t="s">
        <v>186</v>
      </c>
      <c r="E269" s="228" t="s">
        <v>325</v>
      </c>
      <c r="F269" s="229" t="s">
        <v>326</v>
      </c>
      <c r="G269" s="230" t="s">
        <v>327</v>
      </c>
      <c r="H269" s="231">
        <v>1</v>
      </c>
      <c r="I269" s="232"/>
      <c r="J269" s="233">
        <f>ROUND(I269*H269,2)</f>
        <v>0</v>
      </c>
      <c r="K269" s="229" t="s">
        <v>190</v>
      </c>
      <c r="L269" s="45"/>
      <c r="M269" s="234" t="s">
        <v>1</v>
      </c>
      <c r="N269" s="235" t="s">
        <v>44</v>
      </c>
      <c r="O269" s="92"/>
      <c r="P269" s="236">
        <f>O269*H269</f>
        <v>0</v>
      </c>
      <c r="Q269" s="236">
        <v>0</v>
      </c>
      <c r="R269" s="236">
        <f>Q269*H269</f>
        <v>0</v>
      </c>
      <c r="S269" s="236">
        <v>0</v>
      </c>
      <c r="T269" s="237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8" t="s">
        <v>191</v>
      </c>
      <c r="AT269" s="238" t="s">
        <v>186</v>
      </c>
      <c r="AU269" s="238" t="s">
        <v>88</v>
      </c>
      <c r="AY269" s="18" t="s">
        <v>184</v>
      </c>
      <c r="BE269" s="239">
        <f>IF(N269="základní",J269,0)</f>
        <v>0</v>
      </c>
      <c r="BF269" s="239">
        <f>IF(N269="snížená",J269,0)</f>
        <v>0</v>
      </c>
      <c r="BG269" s="239">
        <f>IF(N269="zákl. přenesená",J269,0)</f>
        <v>0</v>
      </c>
      <c r="BH269" s="239">
        <f>IF(N269="sníž. přenesená",J269,0)</f>
        <v>0</v>
      </c>
      <c r="BI269" s="239">
        <f>IF(N269="nulová",J269,0)</f>
        <v>0</v>
      </c>
      <c r="BJ269" s="18" t="s">
        <v>86</v>
      </c>
      <c r="BK269" s="239">
        <f>ROUND(I269*H269,2)</f>
        <v>0</v>
      </c>
      <c r="BL269" s="18" t="s">
        <v>191</v>
      </c>
      <c r="BM269" s="238" t="s">
        <v>328</v>
      </c>
    </row>
    <row r="270" s="2" customFormat="1">
      <c r="A270" s="39"/>
      <c r="B270" s="40"/>
      <c r="C270" s="41"/>
      <c r="D270" s="240" t="s">
        <v>192</v>
      </c>
      <c r="E270" s="41"/>
      <c r="F270" s="241" t="s">
        <v>329</v>
      </c>
      <c r="G270" s="41"/>
      <c r="H270" s="41"/>
      <c r="I270" s="242"/>
      <c r="J270" s="41"/>
      <c r="K270" s="41"/>
      <c r="L270" s="45"/>
      <c r="M270" s="243"/>
      <c r="N270" s="244"/>
      <c r="O270" s="92"/>
      <c r="P270" s="92"/>
      <c r="Q270" s="92"/>
      <c r="R270" s="92"/>
      <c r="S270" s="92"/>
      <c r="T270" s="93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192</v>
      </c>
      <c r="AU270" s="18" t="s">
        <v>88</v>
      </c>
    </row>
    <row r="271" s="2" customFormat="1" ht="21.75" customHeight="1">
      <c r="A271" s="39"/>
      <c r="B271" s="40"/>
      <c r="C271" s="227" t="s">
        <v>330</v>
      </c>
      <c r="D271" s="227" t="s">
        <v>186</v>
      </c>
      <c r="E271" s="228" t="s">
        <v>331</v>
      </c>
      <c r="F271" s="229" t="s">
        <v>332</v>
      </c>
      <c r="G271" s="230" t="s">
        <v>327</v>
      </c>
      <c r="H271" s="231">
        <v>11</v>
      </c>
      <c r="I271" s="232"/>
      <c r="J271" s="233">
        <f>ROUND(I271*H271,2)</f>
        <v>0</v>
      </c>
      <c r="K271" s="229" t="s">
        <v>190</v>
      </c>
      <c r="L271" s="45"/>
      <c r="M271" s="234" t="s">
        <v>1</v>
      </c>
      <c r="N271" s="235" t="s">
        <v>44</v>
      </c>
      <c r="O271" s="92"/>
      <c r="P271" s="236">
        <f>O271*H271</f>
        <v>0</v>
      </c>
      <c r="Q271" s="236">
        <v>0</v>
      </c>
      <c r="R271" s="236">
        <f>Q271*H271</f>
        <v>0</v>
      </c>
      <c r="S271" s="236">
        <v>0</v>
      </c>
      <c r="T271" s="237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8" t="s">
        <v>191</v>
      </c>
      <c r="AT271" s="238" t="s">
        <v>186</v>
      </c>
      <c r="AU271" s="238" t="s">
        <v>88</v>
      </c>
      <c r="AY271" s="18" t="s">
        <v>184</v>
      </c>
      <c r="BE271" s="239">
        <f>IF(N271="základní",J271,0)</f>
        <v>0</v>
      </c>
      <c r="BF271" s="239">
        <f>IF(N271="snížená",J271,0)</f>
        <v>0</v>
      </c>
      <c r="BG271" s="239">
        <f>IF(N271="zákl. přenesená",J271,0)</f>
        <v>0</v>
      </c>
      <c r="BH271" s="239">
        <f>IF(N271="sníž. přenesená",J271,0)</f>
        <v>0</v>
      </c>
      <c r="BI271" s="239">
        <f>IF(N271="nulová",J271,0)</f>
        <v>0</v>
      </c>
      <c r="BJ271" s="18" t="s">
        <v>86</v>
      </c>
      <c r="BK271" s="239">
        <f>ROUND(I271*H271,2)</f>
        <v>0</v>
      </c>
      <c r="BL271" s="18" t="s">
        <v>191</v>
      </c>
      <c r="BM271" s="238" t="s">
        <v>333</v>
      </c>
    </row>
    <row r="272" s="2" customFormat="1">
      <c r="A272" s="39"/>
      <c r="B272" s="40"/>
      <c r="C272" s="41"/>
      <c r="D272" s="240" t="s">
        <v>192</v>
      </c>
      <c r="E272" s="41"/>
      <c r="F272" s="241" t="s">
        <v>334</v>
      </c>
      <c r="G272" s="41"/>
      <c r="H272" s="41"/>
      <c r="I272" s="242"/>
      <c r="J272" s="41"/>
      <c r="K272" s="41"/>
      <c r="L272" s="45"/>
      <c r="M272" s="243"/>
      <c r="N272" s="244"/>
      <c r="O272" s="92"/>
      <c r="P272" s="92"/>
      <c r="Q272" s="92"/>
      <c r="R272" s="92"/>
      <c r="S272" s="92"/>
      <c r="T272" s="93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192</v>
      </c>
      <c r="AU272" s="18" t="s">
        <v>88</v>
      </c>
    </row>
    <row r="273" s="2" customFormat="1" ht="21.75" customHeight="1">
      <c r="A273" s="39"/>
      <c r="B273" s="40"/>
      <c r="C273" s="227" t="s">
        <v>269</v>
      </c>
      <c r="D273" s="227" t="s">
        <v>186</v>
      </c>
      <c r="E273" s="228" t="s">
        <v>335</v>
      </c>
      <c r="F273" s="229" t="s">
        <v>336</v>
      </c>
      <c r="G273" s="230" t="s">
        <v>327</v>
      </c>
      <c r="H273" s="231">
        <v>9</v>
      </c>
      <c r="I273" s="232"/>
      <c r="J273" s="233">
        <f>ROUND(I273*H273,2)</f>
        <v>0</v>
      </c>
      <c r="K273" s="229" t="s">
        <v>190</v>
      </c>
      <c r="L273" s="45"/>
      <c r="M273" s="234" t="s">
        <v>1</v>
      </c>
      <c r="N273" s="235" t="s">
        <v>44</v>
      </c>
      <c r="O273" s="92"/>
      <c r="P273" s="236">
        <f>O273*H273</f>
        <v>0</v>
      </c>
      <c r="Q273" s="236">
        <v>0</v>
      </c>
      <c r="R273" s="236">
        <f>Q273*H273</f>
        <v>0</v>
      </c>
      <c r="S273" s="236">
        <v>0</v>
      </c>
      <c r="T273" s="237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8" t="s">
        <v>191</v>
      </c>
      <c r="AT273" s="238" t="s">
        <v>186</v>
      </c>
      <c r="AU273" s="238" t="s">
        <v>88</v>
      </c>
      <c r="AY273" s="18" t="s">
        <v>184</v>
      </c>
      <c r="BE273" s="239">
        <f>IF(N273="základní",J273,0)</f>
        <v>0</v>
      </c>
      <c r="BF273" s="239">
        <f>IF(N273="snížená",J273,0)</f>
        <v>0</v>
      </c>
      <c r="BG273" s="239">
        <f>IF(N273="zákl. přenesená",J273,0)</f>
        <v>0</v>
      </c>
      <c r="BH273" s="239">
        <f>IF(N273="sníž. přenesená",J273,0)</f>
        <v>0</v>
      </c>
      <c r="BI273" s="239">
        <f>IF(N273="nulová",J273,0)</f>
        <v>0</v>
      </c>
      <c r="BJ273" s="18" t="s">
        <v>86</v>
      </c>
      <c r="BK273" s="239">
        <f>ROUND(I273*H273,2)</f>
        <v>0</v>
      </c>
      <c r="BL273" s="18" t="s">
        <v>191</v>
      </c>
      <c r="BM273" s="238" t="s">
        <v>337</v>
      </c>
    </row>
    <row r="274" s="2" customFormat="1">
      <c r="A274" s="39"/>
      <c r="B274" s="40"/>
      <c r="C274" s="41"/>
      <c r="D274" s="240" t="s">
        <v>192</v>
      </c>
      <c r="E274" s="41"/>
      <c r="F274" s="241" t="s">
        <v>338</v>
      </c>
      <c r="G274" s="41"/>
      <c r="H274" s="41"/>
      <c r="I274" s="242"/>
      <c r="J274" s="41"/>
      <c r="K274" s="41"/>
      <c r="L274" s="45"/>
      <c r="M274" s="243"/>
      <c r="N274" s="244"/>
      <c r="O274" s="92"/>
      <c r="P274" s="92"/>
      <c r="Q274" s="92"/>
      <c r="R274" s="92"/>
      <c r="S274" s="92"/>
      <c r="T274" s="93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T274" s="18" t="s">
        <v>192</v>
      </c>
      <c r="AU274" s="18" t="s">
        <v>88</v>
      </c>
    </row>
    <row r="275" s="2" customFormat="1" ht="16.5" customHeight="1">
      <c r="A275" s="39"/>
      <c r="B275" s="40"/>
      <c r="C275" s="227" t="s">
        <v>339</v>
      </c>
      <c r="D275" s="227" t="s">
        <v>186</v>
      </c>
      <c r="E275" s="228" t="s">
        <v>340</v>
      </c>
      <c r="F275" s="229" t="s">
        <v>341</v>
      </c>
      <c r="G275" s="230" t="s">
        <v>342</v>
      </c>
      <c r="H275" s="231">
        <v>6.75</v>
      </c>
      <c r="I275" s="232"/>
      <c r="J275" s="233">
        <f>ROUND(I275*H275,2)</f>
        <v>0</v>
      </c>
      <c r="K275" s="229" t="s">
        <v>190</v>
      </c>
      <c r="L275" s="45"/>
      <c r="M275" s="234" t="s">
        <v>1</v>
      </c>
      <c r="N275" s="235" t="s">
        <v>44</v>
      </c>
      <c r="O275" s="92"/>
      <c r="P275" s="236">
        <f>O275*H275</f>
        <v>0</v>
      </c>
      <c r="Q275" s="236">
        <v>0</v>
      </c>
      <c r="R275" s="236">
        <f>Q275*H275</f>
        <v>0</v>
      </c>
      <c r="S275" s="236">
        <v>0</v>
      </c>
      <c r="T275" s="237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8" t="s">
        <v>191</v>
      </c>
      <c r="AT275" s="238" t="s">
        <v>186</v>
      </c>
      <c r="AU275" s="238" t="s">
        <v>88</v>
      </c>
      <c r="AY275" s="18" t="s">
        <v>184</v>
      </c>
      <c r="BE275" s="239">
        <f>IF(N275="základní",J275,0)</f>
        <v>0</v>
      </c>
      <c r="BF275" s="239">
        <f>IF(N275="snížená",J275,0)</f>
        <v>0</v>
      </c>
      <c r="BG275" s="239">
        <f>IF(N275="zákl. přenesená",J275,0)</f>
        <v>0</v>
      </c>
      <c r="BH275" s="239">
        <f>IF(N275="sníž. přenesená",J275,0)</f>
        <v>0</v>
      </c>
      <c r="BI275" s="239">
        <f>IF(N275="nulová",J275,0)</f>
        <v>0</v>
      </c>
      <c r="BJ275" s="18" t="s">
        <v>86</v>
      </c>
      <c r="BK275" s="239">
        <f>ROUND(I275*H275,2)</f>
        <v>0</v>
      </c>
      <c r="BL275" s="18" t="s">
        <v>191</v>
      </c>
      <c r="BM275" s="238" t="s">
        <v>343</v>
      </c>
    </row>
    <row r="276" s="2" customFormat="1">
      <c r="A276" s="39"/>
      <c r="B276" s="40"/>
      <c r="C276" s="41"/>
      <c r="D276" s="240" t="s">
        <v>192</v>
      </c>
      <c r="E276" s="41"/>
      <c r="F276" s="241" t="s">
        <v>344</v>
      </c>
      <c r="G276" s="41"/>
      <c r="H276" s="41"/>
      <c r="I276" s="242"/>
      <c r="J276" s="41"/>
      <c r="K276" s="41"/>
      <c r="L276" s="45"/>
      <c r="M276" s="243"/>
      <c r="N276" s="244"/>
      <c r="O276" s="92"/>
      <c r="P276" s="92"/>
      <c r="Q276" s="92"/>
      <c r="R276" s="92"/>
      <c r="S276" s="92"/>
      <c r="T276" s="93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192</v>
      </c>
      <c r="AU276" s="18" t="s">
        <v>88</v>
      </c>
    </row>
    <row r="277" s="13" customFormat="1">
      <c r="A277" s="13"/>
      <c r="B277" s="245"/>
      <c r="C277" s="246"/>
      <c r="D277" s="247" t="s">
        <v>194</v>
      </c>
      <c r="E277" s="248" t="s">
        <v>1</v>
      </c>
      <c r="F277" s="249" t="s">
        <v>345</v>
      </c>
      <c r="G277" s="246"/>
      <c r="H277" s="250">
        <v>6.75</v>
      </c>
      <c r="I277" s="251"/>
      <c r="J277" s="246"/>
      <c r="K277" s="246"/>
      <c r="L277" s="252"/>
      <c r="M277" s="253"/>
      <c r="N277" s="254"/>
      <c r="O277" s="254"/>
      <c r="P277" s="254"/>
      <c r="Q277" s="254"/>
      <c r="R277" s="254"/>
      <c r="S277" s="254"/>
      <c r="T277" s="255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56" t="s">
        <v>194</v>
      </c>
      <c r="AU277" s="256" t="s">
        <v>88</v>
      </c>
      <c r="AV277" s="13" t="s">
        <v>88</v>
      </c>
      <c r="AW277" s="13" t="s">
        <v>35</v>
      </c>
      <c r="AX277" s="13" t="s">
        <v>79</v>
      </c>
      <c r="AY277" s="256" t="s">
        <v>184</v>
      </c>
    </row>
    <row r="278" s="14" customFormat="1">
      <c r="A278" s="14"/>
      <c r="B278" s="257"/>
      <c r="C278" s="258"/>
      <c r="D278" s="247" t="s">
        <v>194</v>
      </c>
      <c r="E278" s="259" t="s">
        <v>1</v>
      </c>
      <c r="F278" s="260" t="s">
        <v>196</v>
      </c>
      <c r="G278" s="258"/>
      <c r="H278" s="261">
        <v>6.75</v>
      </c>
      <c r="I278" s="262"/>
      <c r="J278" s="258"/>
      <c r="K278" s="258"/>
      <c r="L278" s="263"/>
      <c r="M278" s="264"/>
      <c r="N278" s="265"/>
      <c r="O278" s="265"/>
      <c r="P278" s="265"/>
      <c r="Q278" s="265"/>
      <c r="R278" s="265"/>
      <c r="S278" s="265"/>
      <c r="T278" s="266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67" t="s">
        <v>194</v>
      </c>
      <c r="AU278" s="267" t="s">
        <v>88</v>
      </c>
      <c r="AV278" s="14" t="s">
        <v>197</v>
      </c>
      <c r="AW278" s="14" t="s">
        <v>35</v>
      </c>
      <c r="AX278" s="14" t="s">
        <v>79</v>
      </c>
      <c r="AY278" s="267" t="s">
        <v>184</v>
      </c>
    </row>
    <row r="279" s="15" customFormat="1">
      <c r="A279" s="15"/>
      <c r="B279" s="268"/>
      <c r="C279" s="269"/>
      <c r="D279" s="247" t="s">
        <v>194</v>
      </c>
      <c r="E279" s="270" t="s">
        <v>1</v>
      </c>
      <c r="F279" s="271" t="s">
        <v>198</v>
      </c>
      <c r="G279" s="269"/>
      <c r="H279" s="272">
        <v>6.75</v>
      </c>
      <c r="I279" s="273"/>
      <c r="J279" s="269"/>
      <c r="K279" s="269"/>
      <c r="L279" s="274"/>
      <c r="M279" s="275"/>
      <c r="N279" s="276"/>
      <c r="O279" s="276"/>
      <c r="P279" s="276"/>
      <c r="Q279" s="276"/>
      <c r="R279" s="276"/>
      <c r="S279" s="276"/>
      <c r="T279" s="277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78" t="s">
        <v>194</v>
      </c>
      <c r="AU279" s="278" t="s">
        <v>88</v>
      </c>
      <c r="AV279" s="15" t="s">
        <v>191</v>
      </c>
      <c r="AW279" s="15" t="s">
        <v>35</v>
      </c>
      <c r="AX279" s="15" t="s">
        <v>86</v>
      </c>
      <c r="AY279" s="278" t="s">
        <v>184</v>
      </c>
    </row>
    <row r="280" s="2" customFormat="1" ht="24.15" customHeight="1">
      <c r="A280" s="39"/>
      <c r="B280" s="40"/>
      <c r="C280" s="227" t="s">
        <v>276</v>
      </c>
      <c r="D280" s="227" t="s">
        <v>186</v>
      </c>
      <c r="E280" s="228" t="s">
        <v>346</v>
      </c>
      <c r="F280" s="229" t="s">
        <v>347</v>
      </c>
      <c r="G280" s="230" t="s">
        <v>189</v>
      </c>
      <c r="H280" s="231">
        <v>2.702</v>
      </c>
      <c r="I280" s="232"/>
      <c r="J280" s="233">
        <f>ROUND(I280*H280,2)</f>
        <v>0</v>
      </c>
      <c r="K280" s="229" t="s">
        <v>190</v>
      </c>
      <c r="L280" s="45"/>
      <c r="M280" s="234" t="s">
        <v>1</v>
      </c>
      <c r="N280" s="235" t="s">
        <v>44</v>
      </c>
      <c r="O280" s="92"/>
      <c r="P280" s="236">
        <f>O280*H280</f>
        <v>0</v>
      </c>
      <c r="Q280" s="236">
        <v>0</v>
      </c>
      <c r="R280" s="236">
        <f>Q280*H280</f>
        <v>0</v>
      </c>
      <c r="S280" s="236">
        <v>0</v>
      </c>
      <c r="T280" s="237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38" t="s">
        <v>191</v>
      </c>
      <c r="AT280" s="238" t="s">
        <v>186</v>
      </c>
      <c r="AU280" s="238" t="s">
        <v>88</v>
      </c>
      <c r="AY280" s="18" t="s">
        <v>184</v>
      </c>
      <c r="BE280" s="239">
        <f>IF(N280="základní",J280,0)</f>
        <v>0</v>
      </c>
      <c r="BF280" s="239">
        <f>IF(N280="snížená",J280,0)</f>
        <v>0</v>
      </c>
      <c r="BG280" s="239">
        <f>IF(N280="zákl. přenesená",J280,0)</f>
        <v>0</v>
      </c>
      <c r="BH280" s="239">
        <f>IF(N280="sníž. přenesená",J280,0)</f>
        <v>0</v>
      </c>
      <c r="BI280" s="239">
        <f>IF(N280="nulová",J280,0)</f>
        <v>0</v>
      </c>
      <c r="BJ280" s="18" t="s">
        <v>86</v>
      </c>
      <c r="BK280" s="239">
        <f>ROUND(I280*H280,2)</f>
        <v>0</v>
      </c>
      <c r="BL280" s="18" t="s">
        <v>191</v>
      </c>
      <c r="BM280" s="238" t="s">
        <v>348</v>
      </c>
    </row>
    <row r="281" s="2" customFormat="1">
      <c r="A281" s="39"/>
      <c r="B281" s="40"/>
      <c r="C281" s="41"/>
      <c r="D281" s="240" t="s">
        <v>192</v>
      </c>
      <c r="E281" s="41"/>
      <c r="F281" s="241" t="s">
        <v>349</v>
      </c>
      <c r="G281" s="41"/>
      <c r="H281" s="41"/>
      <c r="I281" s="242"/>
      <c r="J281" s="41"/>
      <c r="K281" s="41"/>
      <c r="L281" s="45"/>
      <c r="M281" s="243"/>
      <c r="N281" s="244"/>
      <c r="O281" s="92"/>
      <c r="P281" s="92"/>
      <c r="Q281" s="92"/>
      <c r="R281" s="92"/>
      <c r="S281" s="92"/>
      <c r="T281" s="93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192</v>
      </c>
      <c r="AU281" s="18" t="s">
        <v>88</v>
      </c>
    </row>
    <row r="282" s="13" customFormat="1">
      <c r="A282" s="13"/>
      <c r="B282" s="245"/>
      <c r="C282" s="246"/>
      <c r="D282" s="247" t="s">
        <v>194</v>
      </c>
      <c r="E282" s="248" t="s">
        <v>1</v>
      </c>
      <c r="F282" s="249" t="s">
        <v>350</v>
      </c>
      <c r="G282" s="246"/>
      <c r="H282" s="250">
        <v>2.702</v>
      </c>
      <c r="I282" s="251"/>
      <c r="J282" s="246"/>
      <c r="K282" s="246"/>
      <c r="L282" s="252"/>
      <c r="M282" s="253"/>
      <c r="N282" s="254"/>
      <c r="O282" s="254"/>
      <c r="P282" s="254"/>
      <c r="Q282" s="254"/>
      <c r="R282" s="254"/>
      <c r="S282" s="254"/>
      <c r="T282" s="255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56" t="s">
        <v>194</v>
      </c>
      <c r="AU282" s="256" t="s">
        <v>88</v>
      </c>
      <c r="AV282" s="13" t="s">
        <v>88</v>
      </c>
      <c r="AW282" s="13" t="s">
        <v>35</v>
      </c>
      <c r="AX282" s="13" t="s">
        <v>79</v>
      </c>
      <c r="AY282" s="256" t="s">
        <v>184</v>
      </c>
    </row>
    <row r="283" s="14" customFormat="1">
      <c r="A283" s="14"/>
      <c r="B283" s="257"/>
      <c r="C283" s="258"/>
      <c r="D283" s="247" t="s">
        <v>194</v>
      </c>
      <c r="E283" s="259" t="s">
        <v>1</v>
      </c>
      <c r="F283" s="260" t="s">
        <v>196</v>
      </c>
      <c r="G283" s="258"/>
      <c r="H283" s="261">
        <v>2.702</v>
      </c>
      <c r="I283" s="262"/>
      <c r="J283" s="258"/>
      <c r="K283" s="258"/>
      <c r="L283" s="263"/>
      <c r="M283" s="264"/>
      <c r="N283" s="265"/>
      <c r="O283" s="265"/>
      <c r="P283" s="265"/>
      <c r="Q283" s="265"/>
      <c r="R283" s="265"/>
      <c r="S283" s="265"/>
      <c r="T283" s="266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67" t="s">
        <v>194</v>
      </c>
      <c r="AU283" s="267" t="s">
        <v>88</v>
      </c>
      <c r="AV283" s="14" t="s">
        <v>197</v>
      </c>
      <c r="AW283" s="14" t="s">
        <v>35</v>
      </c>
      <c r="AX283" s="14" t="s">
        <v>79</v>
      </c>
      <c r="AY283" s="267" t="s">
        <v>184</v>
      </c>
    </row>
    <row r="284" s="15" customFormat="1">
      <c r="A284" s="15"/>
      <c r="B284" s="268"/>
      <c r="C284" s="269"/>
      <c r="D284" s="247" t="s">
        <v>194</v>
      </c>
      <c r="E284" s="270" t="s">
        <v>1</v>
      </c>
      <c r="F284" s="271" t="s">
        <v>198</v>
      </c>
      <c r="G284" s="269"/>
      <c r="H284" s="272">
        <v>2.702</v>
      </c>
      <c r="I284" s="273"/>
      <c r="J284" s="269"/>
      <c r="K284" s="269"/>
      <c r="L284" s="274"/>
      <c r="M284" s="275"/>
      <c r="N284" s="276"/>
      <c r="O284" s="276"/>
      <c r="P284" s="276"/>
      <c r="Q284" s="276"/>
      <c r="R284" s="276"/>
      <c r="S284" s="276"/>
      <c r="T284" s="277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78" t="s">
        <v>194</v>
      </c>
      <c r="AU284" s="278" t="s">
        <v>88</v>
      </c>
      <c r="AV284" s="15" t="s">
        <v>191</v>
      </c>
      <c r="AW284" s="15" t="s">
        <v>35</v>
      </c>
      <c r="AX284" s="15" t="s">
        <v>86</v>
      </c>
      <c r="AY284" s="278" t="s">
        <v>184</v>
      </c>
    </row>
    <row r="285" s="2" customFormat="1" ht="24.15" customHeight="1">
      <c r="A285" s="39"/>
      <c r="B285" s="40"/>
      <c r="C285" s="227" t="s">
        <v>351</v>
      </c>
      <c r="D285" s="227" t="s">
        <v>186</v>
      </c>
      <c r="E285" s="228" t="s">
        <v>352</v>
      </c>
      <c r="F285" s="229" t="s">
        <v>353</v>
      </c>
      <c r="G285" s="230" t="s">
        <v>189</v>
      </c>
      <c r="H285" s="231">
        <v>24.884</v>
      </c>
      <c r="I285" s="232"/>
      <c r="J285" s="233">
        <f>ROUND(I285*H285,2)</f>
        <v>0</v>
      </c>
      <c r="K285" s="229" t="s">
        <v>190</v>
      </c>
      <c r="L285" s="45"/>
      <c r="M285" s="234" t="s">
        <v>1</v>
      </c>
      <c r="N285" s="235" t="s">
        <v>44</v>
      </c>
      <c r="O285" s="92"/>
      <c r="P285" s="236">
        <f>O285*H285</f>
        <v>0</v>
      </c>
      <c r="Q285" s="236">
        <v>0</v>
      </c>
      <c r="R285" s="236">
        <f>Q285*H285</f>
        <v>0</v>
      </c>
      <c r="S285" s="236">
        <v>0</v>
      </c>
      <c r="T285" s="237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38" t="s">
        <v>191</v>
      </c>
      <c r="AT285" s="238" t="s">
        <v>186</v>
      </c>
      <c r="AU285" s="238" t="s">
        <v>88</v>
      </c>
      <c r="AY285" s="18" t="s">
        <v>184</v>
      </c>
      <c r="BE285" s="239">
        <f>IF(N285="základní",J285,0)</f>
        <v>0</v>
      </c>
      <c r="BF285" s="239">
        <f>IF(N285="snížená",J285,0)</f>
        <v>0</v>
      </c>
      <c r="BG285" s="239">
        <f>IF(N285="zákl. přenesená",J285,0)</f>
        <v>0</v>
      </c>
      <c r="BH285" s="239">
        <f>IF(N285="sníž. přenesená",J285,0)</f>
        <v>0</v>
      </c>
      <c r="BI285" s="239">
        <f>IF(N285="nulová",J285,0)</f>
        <v>0</v>
      </c>
      <c r="BJ285" s="18" t="s">
        <v>86</v>
      </c>
      <c r="BK285" s="239">
        <f>ROUND(I285*H285,2)</f>
        <v>0</v>
      </c>
      <c r="BL285" s="18" t="s">
        <v>191</v>
      </c>
      <c r="BM285" s="238" t="s">
        <v>354</v>
      </c>
    </row>
    <row r="286" s="2" customFormat="1">
      <c r="A286" s="39"/>
      <c r="B286" s="40"/>
      <c r="C286" s="41"/>
      <c r="D286" s="240" t="s">
        <v>192</v>
      </c>
      <c r="E286" s="41"/>
      <c r="F286" s="241" t="s">
        <v>355</v>
      </c>
      <c r="G286" s="41"/>
      <c r="H286" s="41"/>
      <c r="I286" s="242"/>
      <c r="J286" s="41"/>
      <c r="K286" s="41"/>
      <c r="L286" s="45"/>
      <c r="M286" s="243"/>
      <c r="N286" s="244"/>
      <c r="O286" s="92"/>
      <c r="P286" s="92"/>
      <c r="Q286" s="92"/>
      <c r="R286" s="92"/>
      <c r="S286" s="92"/>
      <c r="T286" s="93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192</v>
      </c>
      <c r="AU286" s="18" t="s">
        <v>88</v>
      </c>
    </row>
    <row r="287" s="13" customFormat="1">
      <c r="A287" s="13"/>
      <c r="B287" s="245"/>
      <c r="C287" s="246"/>
      <c r="D287" s="247" t="s">
        <v>194</v>
      </c>
      <c r="E287" s="248" t="s">
        <v>1</v>
      </c>
      <c r="F287" s="249" t="s">
        <v>356</v>
      </c>
      <c r="G287" s="246"/>
      <c r="H287" s="250">
        <v>19.353999999999999</v>
      </c>
      <c r="I287" s="251"/>
      <c r="J287" s="246"/>
      <c r="K287" s="246"/>
      <c r="L287" s="252"/>
      <c r="M287" s="253"/>
      <c r="N287" s="254"/>
      <c r="O287" s="254"/>
      <c r="P287" s="254"/>
      <c r="Q287" s="254"/>
      <c r="R287" s="254"/>
      <c r="S287" s="254"/>
      <c r="T287" s="255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56" t="s">
        <v>194</v>
      </c>
      <c r="AU287" s="256" t="s">
        <v>88</v>
      </c>
      <c r="AV287" s="13" t="s">
        <v>88</v>
      </c>
      <c r="AW287" s="13" t="s">
        <v>35</v>
      </c>
      <c r="AX287" s="13" t="s">
        <v>79</v>
      </c>
      <c r="AY287" s="256" t="s">
        <v>184</v>
      </c>
    </row>
    <row r="288" s="13" customFormat="1">
      <c r="A288" s="13"/>
      <c r="B288" s="245"/>
      <c r="C288" s="246"/>
      <c r="D288" s="247" t="s">
        <v>194</v>
      </c>
      <c r="E288" s="248" t="s">
        <v>1</v>
      </c>
      <c r="F288" s="249" t="s">
        <v>357</v>
      </c>
      <c r="G288" s="246"/>
      <c r="H288" s="250">
        <v>5.5300000000000002</v>
      </c>
      <c r="I288" s="251"/>
      <c r="J288" s="246"/>
      <c r="K288" s="246"/>
      <c r="L288" s="252"/>
      <c r="M288" s="253"/>
      <c r="N288" s="254"/>
      <c r="O288" s="254"/>
      <c r="P288" s="254"/>
      <c r="Q288" s="254"/>
      <c r="R288" s="254"/>
      <c r="S288" s="254"/>
      <c r="T288" s="255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56" t="s">
        <v>194</v>
      </c>
      <c r="AU288" s="256" t="s">
        <v>88</v>
      </c>
      <c r="AV288" s="13" t="s">
        <v>88</v>
      </c>
      <c r="AW288" s="13" t="s">
        <v>35</v>
      </c>
      <c r="AX288" s="13" t="s">
        <v>79</v>
      </c>
      <c r="AY288" s="256" t="s">
        <v>184</v>
      </c>
    </row>
    <row r="289" s="14" customFormat="1">
      <c r="A289" s="14"/>
      <c r="B289" s="257"/>
      <c r="C289" s="258"/>
      <c r="D289" s="247" t="s">
        <v>194</v>
      </c>
      <c r="E289" s="259" t="s">
        <v>1</v>
      </c>
      <c r="F289" s="260" t="s">
        <v>196</v>
      </c>
      <c r="G289" s="258"/>
      <c r="H289" s="261">
        <v>24.884</v>
      </c>
      <c r="I289" s="262"/>
      <c r="J289" s="258"/>
      <c r="K289" s="258"/>
      <c r="L289" s="263"/>
      <c r="M289" s="264"/>
      <c r="N289" s="265"/>
      <c r="O289" s="265"/>
      <c r="P289" s="265"/>
      <c r="Q289" s="265"/>
      <c r="R289" s="265"/>
      <c r="S289" s="265"/>
      <c r="T289" s="266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67" t="s">
        <v>194</v>
      </c>
      <c r="AU289" s="267" t="s">
        <v>88</v>
      </c>
      <c r="AV289" s="14" t="s">
        <v>197</v>
      </c>
      <c r="AW289" s="14" t="s">
        <v>35</v>
      </c>
      <c r="AX289" s="14" t="s">
        <v>79</v>
      </c>
      <c r="AY289" s="267" t="s">
        <v>184</v>
      </c>
    </row>
    <row r="290" s="15" customFormat="1">
      <c r="A290" s="15"/>
      <c r="B290" s="268"/>
      <c r="C290" s="269"/>
      <c r="D290" s="247" t="s">
        <v>194</v>
      </c>
      <c r="E290" s="270" t="s">
        <v>1</v>
      </c>
      <c r="F290" s="271" t="s">
        <v>198</v>
      </c>
      <c r="G290" s="269"/>
      <c r="H290" s="272">
        <v>24.884</v>
      </c>
      <c r="I290" s="273"/>
      <c r="J290" s="269"/>
      <c r="K290" s="269"/>
      <c r="L290" s="274"/>
      <c r="M290" s="275"/>
      <c r="N290" s="276"/>
      <c r="O290" s="276"/>
      <c r="P290" s="276"/>
      <c r="Q290" s="276"/>
      <c r="R290" s="276"/>
      <c r="S290" s="276"/>
      <c r="T290" s="277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78" t="s">
        <v>194</v>
      </c>
      <c r="AU290" s="278" t="s">
        <v>88</v>
      </c>
      <c r="AV290" s="15" t="s">
        <v>191</v>
      </c>
      <c r="AW290" s="15" t="s">
        <v>35</v>
      </c>
      <c r="AX290" s="15" t="s">
        <v>86</v>
      </c>
      <c r="AY290" s="278" t="s">
        <v>184</v>
      </c>
    </row>
    <row r="291" s="2" customFormat="1" ht="16.5" customHeight="1">
      <c r="A291" s="39"/>
      <c r="B291" s="40"/>
      <c r="C291" s="227" t="s">
        <v>280</v>
      </c>
      <c r="D291" s="227" t="s">
        <v>186</v>
      </c>
      <c r="E291" s="228" t="s">
        <v>358</v>
      </c>
      <c r="F291" s="229" t="s">
        <v>359</v>
      </c>
      <c r="G291" s="230" t="s">
        <v>342</v>
      </c>
      <c r="H291" s="231">
        <v>11.199999999999999</v>
      </c>
      <c r="I291" s="232"/>
      <c r="J291" s="233">
        <f>ROUND(I291*H291,2)</f>
        <v>0</v>
      </c>
      <c r="K291" s="229" t="s">
        <v>190</v>
      </c>
      <c r="L291" s="45"/>
      <c r="M291" s="234" t="s">
        <v>1</v>
      </c>
      <c r="N291" s="235" t="s">
        <v>44</v>
      </c>
      <c r="O291" s="92"/>
      <c r="P291" s="236">
        <f>O291*H291</f>
        <v>0</v>
      </c>
      <c r="Q291" s="236">
        <v>0</v>
      </c>
      <c r="R291" s="236">
        <f>Q291*H291</f>
        <v>0</v>
      </c>
      <c r="S291" s="236">
        <v>0</v>
      </c>
      <c r="T291" s="237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38" t="s">
        <v>191</v>
      </c>
      <c r="AT291" s="238" t="s">
        <v>186</v>
      </c>
      <c r="AU291" s="238" t="s">
        <v>88</v>
      </c>
      <c r="AY291" s="18" t="s">
        <v>184</v>
      </c>
      <c r="BE291" s="239">
        <f>IF(N291="základní",J291,0)</f>
        <v>0</v>
      </c>
      <c r="BF291" s="239">
        <f>IF(N291="snížená",J291,0)</f>
        <v>0</v>
      </c>
      <c r="BG291" s="239">
        <f>IF(N291="zákl. přenesená",J291,0)</f>
        <v>0</v>
      </c>
      <c r="BH291" s="239">
        <f>IF(N291="sníž. přenesená",J291,0)</f>
        <v>0</v>
      </c>
      <c r="BI291" s="239">
        <f>IF(N291="nulová",J291,0)</f>
        <v>0</v>
      </c>
      <c r="BJ291" s="18" t="s">
        <v>86</v>
      </c>
      <c r="BK291" s="239">
        <f>ROUND(I291*H291,2)</f>
        <v>0</v>
      </c>
      <c r="BL291" s="18" t="s">
        <v>191</v>
      </c>
      <c r="BM291" s="238" t="s">
        <v>360</v>
      </c>
    </row>
    <row r="292" s="2" customFormat="1">
      <c r="A292" s="39"/>
      <c r="B292" s="40"/>
      <c r="C292" s="41"/>
      <c r="D292" s="240" t="s">
        <v>192</v>
      </c>
      <c r="E292" s="41"/>
      <c r="F292" s="241" t="s">
        <v>361</v>
      </c>
      <c r="G292" s="41"/>
      <c r="H292" s="41"/>
      <c r="I292" s="242"/>
      <c r="J292" s="41"/>
      <c r="K292" s="41"/>
      <c r="L292" s="45"/>
      <c r="M292" s="243"/>
      <c r="N292" s="244"/>
      <c r="O292" s="92"/>
      <c r="P292" s="92"/>
      <c r="Q292" s="92"/>
      <c r="R292" s="92"/>
      <c r="S292" s="92"/>
      <c r="T292" s="93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18" t="s">
        <v>192</v>
      </c>
      <c r="AU292" s="18" t="s">
        <v>88</v>
      </c>
    </row>
    <row r="293" s="13" customFormat="1">
      <c r="A293" s="13"/>
      <c r="B293" s="245"/>
      <c r="C293" s="246"/>
      <c r="D293" s="247" t="s">
        <v>194</v>
      </c>
      <c r="E293" s="248" t="s">
        <v>1</v>
      </c>
      <c r="F293" s="249" t="s">
        <v>362</v>
      </c>
      <c r="G293" s="246"/>
      <c r="H293" s="250">
        <v>11.199999999999999</v>
      </c>
      <c r="I293" s="251"/>
      <c r="J293" s="246"/>
      <c r="K293" s="246"/>
      <c r="L293" s="252"/>
      <c r="M293" s="253"/>
      <c r="N293" s="254"/>
      <c r="O293" s="254"/>
      <c r="P293" s="254"/>
      <c r="Q293" s="254"/>
      <c r="R293" s="254"/>
      <c r="S293" s="254"/>
      <c r="T293" s="255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56" t="s">
        <v>194</v>
      </c>
      <c r="AU293" s="256" t="s">
        <v>88</v>
      </c>
      <c r="AV293" s="13" t="s">
        <v>88</v>
      </c>
      <c r="AW293" s="13" t="s">
        <v>35</v>
      </c>
      <c r="AX293" s="13" t="s">
        <v>79</v>
      </c>
      <c r="AY293" s="256" t="s">
        <v>184</v>
      </c>
    </row>
    <row r="294" s="14" customFormat="1">
      <c r="A294" s="14"/>
      <c r="B294" s="257"/>
      <c r="C294" s="258"/>
      <c r="D294" s="247" t="s">
        <v>194</v>
      </c>
      <c r="E294" s="259" t="s">
        <v>1</v>
      </c>
      <c r="F294" s="260" t="s">
        <v>196</v>
      </c>
      <c r="G294" s="258"/>
      <c r="H294" s="261">
        <v>11.199999999999999</v>
      </c>
      <c r="I294" s="262"/>
      <c r="J294" s="258"/>
      <c r="K294" s="258"/>
      <c r="L294" s="263"/>
      <c r="M294" s="264"/>
      <c r="N294" s="265"/>
      <c r="O294" s="265"/>
      <c r="P294" s="265"/>
      <c r="Q294" s="265"/>
      <c r="R294" s="265"/>
      <c r="S294" s="265"/>
      <c r="T294" s="266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67" t="s">
        <v>194</v>
      </c>
      <c r="AU294" s="267" t="s">
        <v>88</v>
      </c>
      <c r="AV294" s="14" t="s">
        <v>197</v>
      </c>
      <c r="AW294" s="14" t="s">
        <v>35</v>
      </c>
      <c r="AX294" s="14" t="s">
        <v>79</v>
      </c>
      <c r="AY294" s="267" t="s">
        <v>184</v>
      </c>
    </row>
    <row r="295" s="15" customFormat="1">
      <c r="A295" s="15"/>
      <c r="B295" s="268"/>
      <c r="C295" s="269"/>
      <c r="D295" s="247" t="s">
        <v>194</v>
      </c>
      <c r="E295" s="270" t="s">
        <v>1</v>
      </c>
      <c r="F295" s="271" t="s">
        <v>198</v>
      </c>
      <c r="G295" s="269"/>
      <c r="H295" s="272">
        <v>11.199999999999999</v>
      </c>
      <c r="I295" s="273"/>
      <c r="J295" s="269"/>
      <c r="K295" s="269"/>
      <c r="L295" s="274"/>
      <c r="M295" s="275"/>
      <c r="N295" s="276"/>
      <c r="O295" s="276"/>
      <c r="P295" s="276"/>
      <c r="Q295" s="276"/>
      <c r="R295" s="276"/>
      <c r="S295" s="276"/>
      <c r="T295" s="277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78" t="s">
        <v>194</v>
      </c>
      <c r="AU295" s="278" t="s">
        <v>88</v>
      </c>
      <c r="AV295" s="15" t="s">
        <v>191</v>
      </c>
      <c r="AW295" s="15" t="s">
        <v>35</v>
      </c>
      <c r="AX295" s="15" t="s">
        <v>86</v>
      </c>
      <c r="AY295" s="278" t="s">
        <v>184</v>
      </c>
    </row>
    <row r="296" s="12" customFormat="1" ht="22.8" customHeight="1">
      <c r="A296" s="12"/>
      <c r="B296" s="211"/>
      <c r="C296" s="212"/>
      <c r="D296" s="213" t="s">
        <v>78</v>
      </c>
      <c r="E296" s="225" t="s">
        <v>191</v>
      </c>
      <c r="F296" s="225" t="s">
        <v>363</v>
      </c>
      <c r="G296" s="212"/>
      <c r="H296" s="212"/>
      <c r="I296" s="215"/>
      <c r="J296" s="226">
        <f>BK296</f>
        <v>0</v>
      </c>
      <c r="K296" s="212"/>
      <c r="L296" s="217"/>
      <c r="M296" s="218"/>
      <c r="N296" s="219"/>
      <c r="O296" s="219"/>
      <c r="P296" s="220">
        <f>SUM(P297:P324)</f>
        <v>0</v>
      </c>
      <c r="Q296" s="219"/>
      <c r="R296" s="220">
        <f>SUM(R297:R324)</f>
        <v>0</v>
      </c>
      <c r="S296" s="219"/>
      <c r="T296" s="221">
        <f>SUM(T297:T324)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222" t="s">
        <v>86</v>
      </c>
      <c r="AT296" s="223" t="s">
        <v>78</v>
      </c>
      <c r="AU296" s="223" t="s">
        <v>86</v>
      </c>
      <c r="AY296" s="222" t="s">
        <v>184</v>
      </c>
      <c r="BK296" s="224">
        <f>SUM(BK297:BK324)</f>
        <v>0</v>
      </c>
    </row>
    <row r="297" s="2" customFormat="1" ht="24.15" customHeight="1">
      <c r="A297" s="39"/>
      <c r="B297" s="40"/>
      <c r="C297" s="227" t="s">
        <v>364</v>
      </c>
      <c r="D297" s="227" t="s">
        <v>186</v>
      </c>
      <c r="E297" s="228" t="s">
        <v>365</v>
      </c>
      <c r="F297" s="229" t="s">
        <v>366</v>
      </c>
      <c r="G297" s="230" t="s">
        <v>201</v>
      </c>
      <c r="H297" s="231">
        <v>23.593</v>
      </c>
      <c r="I297" s="232"/>
      <c r="J297" s="233">
        <f>ROUND(I297*H297,2)</f>
        <v>0</v>
      </c>
      <c r="K297" s="229" t="s">
        <v>190</v>
      </c>
      <c r="L297" s="45"/>
      <c r="M297" s="234" t="s">
        <v>1</v>
      </c>
      <c r="N297" s="235" t="s">
        <v>44</v>
      </c>
      <c r="O297" s="92"/>
      <c r="P297" s="236">
        <f>O297*H297</f>
        <v>0</v>
      </c>
      <c r="Q297" s="236">
        <v>0</v>
      </c>
      <c r="R297" s="236">
        <f>Q297*H297</f>
        <v>0</v>
      </c>
      <c r="S297" s="236">
        <v>0</v>
      </c>
      <c r="T297" s="237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38" t="s">
        <v>191</v>
      </c>
      <c r="AT297" s="238" t="s">
        <v>186</v>
      </c>
      <c r="AU297" s="238" t="s">
        <v>88</v>
      </c>
      <c r="AY297" s="18" t="s">
        <v>184</v>
      </c>
      <c r="BE297" s="239">
        <f>IF(N297="základní",J297,0)</f>
        <v>0</v>
      </c>
      <c r="BF297" s="239">
        <f>IF(N297="snížená",J297,0)</f>
        <v>0</v>
      </c>
      <c r="BG297" s="239">
        <f>IF(N297="zákl. přenesená",J297,0)</f>
        <v>0</v>
      </c>
      <c r="BH297" s="239">
        <f>IF(N297="sníž. přenesená",J297,0)</f>
        <v>0</v>
      </c>
      <c r="BI297" s="239">
        <f>IF(N297="nulová",J297,0)</f>
        <v>0</v>
      </c>
      <c r="BJ297" s="18" t="s">
        <v>86</v>
      </c>
      <c r="BK297" s="239">
        <f>ROUND(I297*H297,2)</f>
        <v>0</v>
      </c>
      <c r="BL297" s="18" t="s">
        <v>191</v>
      </c>
      <c r="BM297" s="238" t="s">
        <v>367</v>
      </c>
    </row>
    <row r="298" s="2" customFormat="1">
      <c r="A298" s="39"/>
      <c r="B298" s="40"/>
      <c r="C298" s="41"/>
      <c r="D298" s="240" t="s">
        <v>192</v>
      </c>
      <c r="E298" s="41"/>
      <c r="F298" s="241" t="s">
        <v>368</v>
      </c>
      <c r="G298" s="41"/>
      <c r="H298" s="41"/>
      <c r="I298" s="242"/>
      <c r="J298" s="41"/>
      <c r="K298" s="41"/>
      <c r="L298" s="45"/>
      <c r="M298" s="243"/>
      <c r="N298" s="244"/>
      <c r="O298" s="92"/>
      <c r="P298" s="92"/>
      <c r="Q298" s="92"/>
      <c r="R298" s="92"/>
      <c r="S298" s="92"/>
      <c r="T298" s="93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192</v>
      </c>
      <c r="AU298" s="18" t="s">
        <v>88</v>
      </c>
    </row>
    <row r="299" s="13" customFormat="1">
      <c r="A299" s="13"/>
      <c r="B299" s="245"/>
      <c r="C299" s="246"/>
      <c r="D299" s="247" t="s">
        <v>194</v>
      </c>
      <c r="E299" s="248" t="s">
        <v>1</v>
      </c>
      <c r="F299" s="249" t="s">
        <v>369</v>
      </c>
      <c r="G299" s="246"/>
      <c r="H299" s="250">
        <v>22.295999999999999</v>
      </c>
      <c r="I299" s="251"/>
      <c r="J299" s="246"/>
      <c r="K299" s="246"/>
      <c r="L299" s="252"/>
      <c r="M299" s="253"/>
      <c r="N299" s="254"/>
      <c r="O299" s="254"/>
      <c r="P299" s="254"/>
      <c r="Q299" s="254"/>
      <c r="R299" s="254"/>
      <c r="S299" s="254"/>
      <c r="T299" s="255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56" t="s">
        <v>194</v>
      </c>
      <c r="AU299" s="256" t="s">
        <v>88</v>
      </c>
      <c r="AV299" s="13" t="s">
        <v>88</v>
      </c>
      <c r="AW299" s="13" t="s">
        <v>35</v>
      </c>
      <c r="AX299" s="13" t="s">
        <v>79</v>
      </c>
      <c r="AY299" s="256" t="s">
        <v>184</v>
      </c>
    </row>
    <row r="300" s="13" customFormat="1">
      <c r="A300" s="13"/>
      <c r="B300" s="245"/>
      <c r="C300" s="246"/>
      <c r="D300" s="247" t="s">
        <v>194</v>
      </c>
      <c r="E300" s="248" t="s">
        <v>1</v>
      </c>
      <c r="F300" s="249" t="s">
        <v>370</v>
      </c>
      <c r="G300" s="246"/>
      <c r="H300" s="250">
        <v>1.2969999999999999</v>
      </c>
      <c r="I300" s="251"/>
      <c r="J300" s="246"/>
      <c r="K300" s="246"/>
      <c r="L300" s="252"/>
      <c r="M300" s="253"/>
      <c r="N300" s="254"/>
      <c r="O300" s="254"/>
      <c r="P300" s="254"/>
      <c r="Q300" s="254"/>
      <c r="R300" s="254"/>
      <c r="S300" s="254"/>
      <c r="T300" s="255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56" t="s">
        <v>194</v>
      </c>
      <c r="AU300" s="256" t="s">
        <v>88</v>
      </c>
      <c r="AV300" s="13" t="s">
        <v>88</v>
      </c>
      <c r="AW300" s="13" t="s">
        <v>35</v>
      </c>
      <c r="AX300" s="13" t="s">
        <v>79</v>
      </c>
      <c r="AY300" s="256" t="s">
        <v>184</v>
      </c>
    </row>
    <row r="301" s="14" customFormat="1">
      <c r="A301" s="14"/>
      <c r="B301" s="257"/>
      <c r="C301" s="258"/>
      <c r="D301" s="247" t="s">
        <v>194</v>
      </c>
      <c r="E301" s="259" t="s">
        <v>1</v>
      </c>
      <c r="F301" s="260" t="s">
        <v>196</v>
      </c>
      <c r="G301" s="258"/>
      <c r="H301" s="261">
        <v>23.593</v>
      </c>
      <c r="I301" s="262"/>
      <c r="J301" s="258"/>
      <c r="K301" s="258"/>
      <c r="L301" s="263"/>
      <c r="M301" s="264"/>
      <c r="N301" s="265"/>
      <c r="O301" s="265"/>
      <c r="P301" s="265"/>
      <c r="Q301" s="265"/>
      <c r="R301" s="265"/>
      <c r="S301" s="265"/>
      <c r="T301" s="266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67" t="s">
        <v>194</v>
      </c>
      <c r="AU301" s="267" t="s">
        <v>88</v>
      </c>
      <c r="AV301" s="14" t="s">
        <v>197</v>
      </c>
      <c r="AW301" s="14" t="s">
        <v>35</v>
      </c>
      <c r="AX301" s="14" t="s">
        <v>79</v>
      </c>
      <c r="AY301" s="267" t="s">
        <v>184</v>
      </c>
    </row>
    <row r="302" s="15" customFormat="1">
      <c r="A302" s="15"/>
      <c r="B302" s="268"/>
      <c r="C302" s="269"/>
      <c r="D302" s="247" t="s">
        <v>194</v>
      </c>
      <c r="E302" s="270" t="s">
        <v>1</v>
      </c>
      <c r="F302" s="271" t="s">
        <v>198</v>
      </c>
      <c r="G302" s="269"/>
      <c r="H302" s="272">
        <v>23.593</v>
      </c>
      <c r="I302" s="273"/>
      <c r="J302" s="269"/>
      <c r="K302" s="269"/>
      <c r="L302" s="274"/>
      <c r="M302" s="275"/>
      <c r="N302" s="276"/>
      <c r="O302" s="276"/>
      <c r="P302" s="276"/>
      <c r="Q302" s="276"/>
      <c r="R302" s="276"/>
      <c r="S302" s="276"/>
      <c r="T302" s="277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78" t="s">
        <v>194</v>
      </c>
      <c r="AU302" s="278" t="s">
        <v>88</v>
      </c>
      <c r="AV302" s="15" t="s">
        <v>191</v>
      </c>
      <c r="AW302" s="15" t="s">
        <v>35</v>
      </c>
      <c r="AX302" s="15" t="s">
        <v>86</v>
      </c>
      <c r="AY302" s="278" t="s">
        <v>184</v>
      </c>
    </row>
    <row r="303" s="2" customFormat="1" ht="21.75" customHeight="1">
      <c r="A303" s="39"/>
      <c r="B303" s="40"/>
      <c r="C303" s="227" t="s">
        <v>287</v>
      </c>
      <c r="D303" s="227" t="s">
        <v>186</v>
      </c>
      <c r="E303" s="228" t="s">
        <v>371</v>
      </c>
      <c r="F303" s="229" t="s">
        <v>372</v>
      </c>
      <c r="G303" s="230" t="s">
        <v>189</v>
      </c>
      <c r="H303" s="231">
        <v>137.26400000000001</v>
      </c>
      <c r="I303" s="232"/>
      <c r="J303" s="233">
        <f>ROUND(I303*H303,2)</f>
        <v>0</v>
      </c>
      <c r="K303" s="229" t="s">
        <v>190</v>
      </c>
      <c r="L303" s="45"/>
      <c r="M303" s="234" t="s">
        <v>1</v>
      </c>
      <c r="N303" s="235" t="s">
        <v>44</v>
      </c>
      <c r="O303" s="92"/>
      <c r="P303" s="236">
        <f>O303*H303</f>
        <v>0</v>
      </c>
      <c r="Q303" s="236">
        <v>0</v>
      </c>
      <c r="R303" s="236">
        <f>Q303*H303</f>
        <v>0</v>
      </c>
      <c r="S303" s="236">
        <v>0</v>
      </c>
      <c r="T303" s="237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8" t="s">
        <v>191</v>
      </c>
      <c r="AT303" s="238" t="s">
        <v>186</v>
      </c>
      <c r="AU303" s="238" t="s">
        <v>88</v>
      </c>
      <c r="AY303" s="18" t="s">
        <v>184</v>
      </c>
      <c r="BE303" s="239">
        <f>IF(N303="základní",J303,0)</f>
        <v>0</v>
      </c>
      <c r="BF303" s="239">
        <f>IF(N303="snížená",J303,0)</f>
        <v>0</v>
      </c>
      <c r="BG303" s="239">
        <f>IF(N303="zákl. přenesená",J303,0)</f>
        <v>0</v>
      </c>
      <c r="BH303" s="239">
        <f>IF(N303="sníž. přenesená",J303,0)</f>
        <v>0</v>
      </c>
      <c r="BI303" s="239">
        <f>IF(N303="nulová",J303,0)</f>
        <v>0</v>
      </c>
      <c r="BJ303" s="18" t="s">
        <v>86</v>
      </c>
      <c r="BK303" s="239">
        <f>ROUND(I303*H303,2)</f>
        <v>0</v>
      </c>
      <c r="BL303" s="18" t="s">
        <v>191</v>
      </c>
      <c r="BM303" s="238" t="s">
        <v>373</v>
      </c>
    </row>
    <row r="304" s="2" customFormat="1">
      <c r="A304" s="39"/>
      <c r="B304" s="40"/>
      <c r="C304" s="41"/>
      <c r="D304" s="240" t="s">
        <v>192</v>
      </c>
      <c r="E304" s="41"/>
      <c r="F304" s="241" t="s">
        <v>374</v>
      </c>
      <c r="G304" s="41"/>
      <c r="H304" s="41"/>
      <c r="I304" s="242"/>
      <c r="J304" s="41"/>
      <c r="K304" s="41"/>
      <c r="L304" s="45"/>
      <c r="M304" s="243"/>
      <c r="N304" s="244"/>
      <c r="O304" s="92"/>
      <c r="P304" s="92"/>
      <c r="Q304" s="92"/>
      <c r="R304" s="92"/>
      <c r="S304" s="92"/>
      <c r="T304" s="93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T304" s="18" t="s">
        <v>192</v>
      </c>
      <c r="AU304" s="18" t="s">
        <v>88</v>
      </c>
    </row>
    <row r="305" s="13" customFormat="1">
      <c r="A305" s="13"/>
      <c r="B305" s="245"/>
      <c r="C305" s="246"/>
      <c r="D305" s="247" t="s">
        <v>194</v>
      </c>
      <c r="E305" s="248" t="s">
        <v>1</v>
      </c>
      <c r="F305" s="249" t="s">
        <v>375</v>
      </c>
      <c r="G305" s="246"/>
      <c r="H305" s="250">
        <v>111.48</v>
      </c>
      <c r="I305" s="251"/>
      <c r="J305" s="246"/>
      <c r="K305" s="246"/>
      <c r="L305" s="252"/>
      <c r="M305" s="253"/>
      <c r="N305" s="254"/>
      <c r="O305" s="254"/>
      <c r="P305" s="254"/>
      <c r="Q305" s="254"/>
      <c r="R305" s="254"/>
      <c r="S305" s="254"/>
      <c r="T305" s="255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56" t="s">
        <v>194</v>
      </c>
      <c r="AU305" s="256" t="s">
        <v>88</v>
      </c>
      <c r="AV305" s="13" t="s">
        <v>88</v>
      </c>
      <c r="AW305" s="13" t="s">
        <v>35</v>
      </c>
      <c r="AX305" s="13" t="s">
        <v>79</v>
      </c>
      <c r="AY305" s="256" t="s">
        <v>184</v>
      </c>
    </row>
    <row r="306" s="13" customFormat="1">
      <c r="A306" s="13"/>
      <c r="B306" s="245"/>
      <c r="C306" s="246"/>
      <c r="D306" s="247" t="s">
        <v>194</v>
      </c>
      <c r="E306" s="248" t="s">
        <v>1</v>
      </c>
      <c r="F306" s="249" t="s">
        <v>376</v>
      </c>
      <c r="G306" s="246"/>
      <c r="H306" s="250">
        <v>25.783999999999999</v>
      </c>
      <c r="I306" s="251"/>
      <c r="J306" s="246"/>
      <c r="K306" s="246"/>
      <c r="L306" s="252"/>
      <c r="M306" s="253"/>
      <c r="N306" s="254"/>
      <c r="O306" s="254"/>
      <c r="P306" s="254"/>
      <c r="Q306" s="254"/>
      <c r="R306" s="254"/>
      <c r="S306" s="254"/>
      <c r="T306" s="255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56" t="s">
        <v>194</v>
      </c>
      <c r="AU306" s="256" t="s">
        <v>88</v>
      </c>
      <c r="AV306" s="13" t="s">
        <v>88</v>
      </c>
      <c r="AW306" s="13" t="s">
        <v>35</v>
      </c>
      <c r="AX306" s="13" t="s">
        <v>79</v>
      </c>
      <c r="AY306" s="256" t="s">
        <v>184</v>
      </c>
    </row>
    <row r="307" s="14" customFormat="1">
      <c r="A307" s="14"/>
      <c r="B307" s="257"/>
      <c r="C307" s="258"/>
      <c r="D307" s="247" t="s">
        <v>194</v>
      </c>
      <c r="E307" s="259" t="s">
        <v>1</v>
      </c>
      <c r="F307" s="260" t="s">
        <v>196</v>
      </c>
      <c r="G307" s="258"/>
      <c r="H307" s="261">
        <v>137.26400000000001</v>
      </c>
      <c r="I307" s="262"/>
      <c r="J307" s="258"/>
      <c r="K307" s="258"/>
      <c r="L307" s="263"/>
      <c r="M307" s="264"/>
      <c r="N307" s="265"/>
      <c r="O307" s="265"/>
      <c r="P307" s="265"/>
      <c r="Q307" s="265"/>
      <c r="R307" s="265"/>
      <c r="S307" s="265"/>
      <c r="T307" s="266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67" t="s">
        <v>194</v>
      </c>
      <c r="AU307" s="267" t="s">
        <v>88</v>
      </c>
      <c r="AV307" s="14" t="s">
        <v>197</v>
      </c>
      <c r="AW307" s="14" t="s">
        <v>35</v>
      </c>
      <c r="AX307" s="14" t="s">
        <v>79</v>
      </c>
      <c r="AY307" s="267" t="s">
        <v>184</v>
      </c>
    </row>
    <row r="308" s="15" customFormat="1">
      <c r="A308" s="15"/>
      <c r="B308" s="268"/>
      <c r="C308" s="269"/>
      <c r="D308" s="247" t="s">
        <v>194</v>
      </c>
      <c r="E308" s="270" t="s">
        <v>1</v>
      </c>
      <c r="F308" s="271" t="s">
        <v>198</v>
      </c>
      <c r="G308" s="269"/>
      <c r="H308" s="272">
        <v>137.26400000000001</v>
      </c>
      <c r="I308" s="273"/>
      <c r="J308" s="269"/>
      <c r="K308" s="269"/>
      <c r="L308" s="274"/>
      <c r="M308" s="275"/>
      <c r="N308" s="276"/>
      <c r="O308" s="276"/>
      <c r="P308" s="276"/>
      <c r="Q308" s="276"/>
      <c r="R308" s="276"/>
      <c r="S308" s="276"/>
      <c r="T308" s="277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T308" s="278" t="s">
        <v>194</v>
      </c>
      <c r="AU308" s="278" t="s">
        <v>88</v>
      </c>
      <c r="AV308" s="15" t="s">
        <v>191</v>
      </c>
      <c r="AW308" s="15" t="s">
        <v>35</v>
      </c>
      <c r="AX308" s="15" t="s">
        <v>86</v>
      </c>
      <c r="AY308" s="278" t="s">
        <v>184</v>
      </c>
    </row>
    <row r="309" s="2" customFormat="1" ht="24.15" customHeight="1">
      <c r="A309" s="39"/>
      <c r="B309" s="40"/>
      <c r="C309" s="227" t="s">
        <v>377</v>
      </c>
      <c r="D309" s="227" t="s">
        <v>186</v>
      </c>
      <c r="E309" s="228" t="s">
        <v>378</v>
      </c>
      <c r="F309" s="229" t="s">
        <v>379</v>
      </c>
      <c r="G309" s="230" t="s">
        <v>189</v>
      </c>
      <c r="H309" s="231">
        <v>137.26400000000001</v>
      </c>
      <c r="I309" s="232"/>
      <c r="J309" s="233">
        <f>ROUND(I309*H309,2)</f>
        <v>0</v>
      </c>
      <c r="K309" s="229" t="s">
        <v>190</v>
      </c>
      <c r="L309" s="45"/>
      <c r="M309" s="234" t="s">
        <v>1</v>
      </c>
      <c r="N309" s="235" t="s">
        <v>44</v>
      </c>
      <c r="O309" s="92"/>
      <c r="P309" s="236">
        <f>O309*H309</f>
        <v>0</v>
      </c>
      <c r="Q309" s="236">
        <v>0</v>
      </c>
      <c r="R309" s="236">
        <f>Q309*H309</f>
        <v>0</v>
      </c>
      <c r="S309" s="236">
        <v>0</v>
      </c>
      <c r="T309" s="237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38" t="s">
        <v>191</v>
      </c>
      <c r="AT309" s="238" t="s">
        <v>186</v>
      </c>
      <c r="AU309" s="238" t="s">
        <v>88</v>
      </c>
      <c r="AY309" s="18" t="s">
        <v>184</v>
      </c>
      <c r="BE309" s="239">
        <f>IF(N309="základní",J309,0)</f>
        <v>0</v>
      </c>
      <c r="BF309" s="239">
        <f>IF(N309="snížená",J309,0)</f>
        <v>0</v>
      </c>
      <c r="BG309" s="239">
        <f>IF(N309="zákl. přenesená",J309,0)</f>
        <v>0</v>
      </c>
      <c r="BH309" s="239">
        <f>IF(N309="sníž. přenesená",J309,0)</f>
        <v>0</v>
      </c>
      <c r="BI309" s="239">
        <f>IF(N309="nulová",J309,0)</f>
        <v>0</v>
      </c>
      <c r="BJ309" s="18" t="s">
        <v>86</v>
      </c>
      <c r="BK309" s="239">
        <f>ROUND(I309*H309,2)</f>
        <v>0</v>
      </c>
      <c r="BL309" s="18" t="s">
        <v>191</v>
      </c>
      <c r="BM309" s="238" t="s">
        <v>380</v>
      </c>
    </row>
    <row r="310" s="2" customFormat="1">
      <c r="A310" s="39"/>
      <c r="B310" s="40"/>
      <c r="C310" s="41"/>
      <c r="D310" s="240" t="s">
        <v>192</v>
      </c>
      <c r="E310" s="41"/>
      <c r="F310" s="241" t="s">
        <v>381</v>
      </c>
      <c r="G310" s="41"/>
      <c r="H310" s="41"/>
      <c r="I310" s="242"/>
      <c r="J310" s="41"/>
      <c r="K310" s="41"/>
      <c r="L310" s="45"/>
      <c r="M310" s="243"/>
      <c r="N310" s="244"/>
      <c r="O310" s="92"/>
      <c r="P310" s="92"/>
      <c r="Q310" s="92"/>
      <c r="R310" s="92"/>
      <c r="S310" s="92"/>
      <c r="T310" s="93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192</v>
      </c>
      <c r="AU310" s="18" t="s">
        <v>88</v>
      </c>
    </row>
    <row r="311" s="2" customFormat="1" ht="16.5" customHeight="1">
      <c r="A311" s="39"/>
      <c r="B311" s="40"/>
      <c r="C311" s="227" t="s">
        <v>293</v>
      </c>
      <c r="D311" s="227" t="s">
        <v>186</v>
      </c>
      <c r="E311" s="228" t="s">
        <v>382</v>
      </c>
      <c r="F311" s="229" t="s">
        <v>383</v>
      </c>
      <c r="G311" s="230" t="s">
        <v>189</v>
      </c>
      <c r="H311" s="231">
        <v>137.26400000000001</v>
      </c>
      <c r="I311" s="232"/>
      <c r="J311" s="233">
        <f>ROUND(I311*H311,2)</f>
        <v>0</v>
      </c>
      <c r="K311" s="229" t="s">
        <v>190</v>
      </c>
      <c r="L311" s="45"/>
      <c r="M311" s="234" t="s">
        <v>1</v>
      </c>
      <c r="N311" s="235" t="s">
        <v>44</v>
      </c>
      <c r="O311" s="92"/>
      <c r="P311" s="236">
        <f>O311*H311</f>
        <v>0</v>
      </c>
      <c r="Q311" s="236">
        <v>0</v>
      </c>
      <c r="R311" s="236">
        <f>Q311*H311</f>
        <v>0</v>
      </c>
      <c r="S311" s="236">
        <v>0</v>
      </c>
      <c r="T311" s="237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38" t="s">
        <v>191</v>
      </c>
      <c r="AT311" s="238" t="s">
        <v>186</v>
      </c>
      <c r="AU311" s="238" t="s">
        <v>88</v>
      </c>
      <c r="AY311" s="18" t="s">
        <v>184</v>
      </c>
      <c r="BE311" s="239">
        <f>IF(N311="základní",J311,0)</f>
        <v>0</v>
      </c>
      <c r="BF311" s="239">
        <f>IF(N311="snížená",J311,0)</f>
        <v>0</v>
      </c>
      <c r="BG311" s="239">
        <f>IF(N311="zákl. přenesená",J311,0)</f>
        <v>0</v>
      </c>
      <c r="BH311" s="239">
        <f>IF(N311="sníž. přenesená",J311,0)</f>
        <v>0</v>
      </c>
      <c r="BI311" s="239">
        <f>IF(N311="nulová",J311,0)</f>
        <v>0</v>
      </c>
      <c r="BJ311" s="18" t="s">
        <v>86</v>
      </c>
      <c r="BK311" s="239">
        <f>ROUND(I311*H311,2)</f>
        <v>0</v>
      </c>
      <c r="BL311" s="18" t="s">
        <v>191</v>
      </c>
      <c r="BM311" s="238" t="s">
        <v>384</v>
      </c>
    </row>
    <row r="312" s="2" customFormat="1">
      <c r="A312" s="39"/>
      <c r="B312" s="40"/>
      <c r="C312" s="41"/>
      <c r="D312" s="240" t="s">
        <v>192</v>
      </c>
      <c r="E312" s="41"/>
      <c r="F312" s="241" t="s">
        <v>385</v>
      </c>
      <c r="G312" s="41"/>
      <c r="H312" s="41"/>
      <c r="I312" s="242"/>
      <c r="J312" s="41"/>
      <c r="K312" s="41"/>
      <c r="L312" s="45"/>
      <c r="M312" s="243"/>
      <c r="N312" s="244"/>
      <c r="O312" s="92"/>
      <c r="P312" s="92"/>
      <c r="Q312" s="92"/>
      <c r="R312" s="92"/>
      <c r="S312" s="92"/>
      <c r="T312" s="93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192</v>
      </c>
      <c r="AU312" s="18" t="s">
        <v>88</v>
      </c>
    </row>
    <row r="313" s="2" customFormat="1" ht="24.15" customHeight="1">
      <c r="A313" s="39"/>
      <c r="B313" s="40"/>
      <c r="C313" s="227" t="s">
        <v>386</v>
      </c>
      <c r="D313" s="227" t="s">
        <v>186</v>
      </c>
      <c r="E313" s="228" t="s">
        <v>387</v>
      </c>
      <c r="F313" s="229" t="s">
        <v>388</v>
      </c>
      <c r="G313" s="230" t="s">
        <v>189</v>
      </c>
      <c r="H313" s="231">
        <v>111.48</v>
      </c>
      <c r="I313" s="232"/>
      <c r="J313" s="233">
        <f>ROUND(I313*H313,2)</f>
        <v>0</v>
      </c>
      <c r="K313" s="229" t="s">
        <v>190</v>
      </c>
      <c r="L313" s="45"/>
      <c r="M313" s="234" t="s">
        <v>1</v>
      </c>
      <c r="N313" s="235" t="s">
        <v>44</v>
      </c>
      <c r="O313" s="92"/>
      <c r="P313" s="236">
        <f>O313*H313</f>
        <v>0</v>
      </c>
      <c r="Q313" s="236">
        <v>0</v>
      </c>
      <c r="R313" s="236">
        <f>Q313*H313</f>
        <v>0</v>
      </c>
      <c r="S313" s="236">
        <v>0</v>
      </c>
      <c r="T313" s="237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38" t="s">
        <v>191</v>
      </c>
      <c r="AT313" s="238" t="s">
        <v>186</v>
      </c>
      <c r="AU313" s="238" t="s">
        <v>88</v>
      </c>
      <c r="AY313" s="18" t="s">
        <v>184</v>
      </c>
      <c r="BE313" s="239">
        <f>IF(N313="základní",J313,0)</f>
        <v>0</v>
      </c>
      <c r="BF313" s="239">
        <f>IF(N313="snížená",J313,0)</f>
        <v>0</v>
      </c>
      <c r="BG313" s="239">
        <f>IF(N313="zákl. přenesená",J313,0)</f>
        <v>0</v>
      </c>
      <c r="BH313" s="239">
        <f>IF(N313="sníž. přenesená",J313,0)</f>
        <v>0</v>
      </c>
      <c r="BI313" s="239">
        <f>IF(N313="nulová",J313,0)</f>
        <v>0</v>
      </c>
      <c r="BJ313" s="18" t="s">
        <v>86</v>
      </c>
      <c r="BK313" s="239">
        <f>ROUND(I313*H313,2)</f>
        <v>0</v>
      </c>
      <c r="BL313" s="18" t="s">
        <v>191</v>
      </c>
      <c r="BM313" s="238" t="s">
        <v>389</v>
      </c>
    </row>
    <row r="314" s="2" customFormat="1">
      <c r="A314" s="39"/>
      <c r="B314" s="40"/>
      <c r="C314" s="41"/>
      <c r="D314" s="240" t="s">
        <v>192</v>
      </c>
      <c r="E314" s="41"/>
      <c r="F314" s="241" t="s">
        <v>390</v>
      </c>
      <c r="G314" s="41"/>
      <c r="H314" s="41"/>
      <c r="I314" s="242"/>
      <c r="J314" s="41"/>
      <c r="K314" s="41"/>
      <c r="L314" s="45"/>
      <c r="M314" s="243"/>
      <c r="N314" s="244"/>
      <c r="O314" s="92"/>
      <c r="P314" s="92"/>
      <c r="Q314" s="92"/>
      <c r="R314" s="92"/>
      <c r="S314" s="92"/>
      <c r="T314" s="93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T314" s="18" t="s">
        <v>192</v>
      </c>
      <c r="AU314" s="18" t="s">
        <v>88</v>
      </c>
    </row>
    <row r="315" s="13" customFormat="1">
      <c r="A315" s="13"/>
      <c r="B315" s="245"/>
      <c r="C315" s="246"/>
      <c r="D315" s="247" t="s">
        <v>194</v>
      </c>
      <c r="E315" s="248" t="s">
        <v>1</v>
      </c>
      <c r="F315" s="249" t="s">
        <v>391</v>
      </c>
      <c r="G315" s="246"/>
      <c r="H315" s="250">
        <v>111.48</v>
      </c>
      <c r="I315" s="251"/>
      <c r="J315" s="246"/>
      <c r="K315" s="246"/>
      <c r="L315" s="252"/>
      <c r="M315" s="253"/>
      <c r="N315" s="254"/>
      <c r="O315" s="254"/>
      <c r="P315" s="254"/>
      <c r="Q315" s="254"/>
      <c r="R315" s="254"/>
      <c r="S315" s="254"/>
      <c r="T315" s="255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56" t="s">
        <v>194</v>
      </c>
      <c r="AU315" s="256" t="s">
        <v>88</v>
      </c>
      <c r="AV315" s="13" t="s">
        <v>88</v>
      </c>
      <c r="AW315" s="13" t="s">
        <v>35</v>
      </c>
      <c r="AX315" s="13" t="s">
        <v>79</v>
      </c>
      <c r="AY315" s="256" t="s">
        <v>184</v>
      </c>
    </row>
    <row r="316" s="14" customFormat="1">
      <c r="A316" s="14"/>
      <c r="B316" s="257"/>
      <c r="C316" s="258"/>
      <c r="D316" s="247" t="s">
        <v>194</v>
      </c>
      <c r="E316" s="259" t="s">
        <v>1</v>
      </c>
      <c r="F316" s="260" t="s">
        <v>196</v>
      </c>
      <c r="G316" s="258"/>
      <c r="H316" s="261">
        <v>111.48</v>
      </c>
      <c r="I316" s="262"/>
      <c r="J316" s="258"/>
      <c r="K316" s="258"/>
      <c r="L316" s="263"/>
      <c r="M316" s="264"/>
      <c r="N316" s="265"/>
      <c r="O316" s="265"/>
      <c r="P316" s="265"/>
      <c r="Q316" s="265"/>
      <c r="R316" s="265"/>
      <c r="S316" s="265"/>
      <c r="T316" s="266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67" t="s">
        <v>194</v>
      </c>
      <c r="AU316" s="267" t="s">
        <v>88</v>
      </c>
      <c r="AV316" s="14" t="s">
        <v>197</v>
      </c>
      <c r="AW316" s="14" t="s">
        <v>35</v>
      </c>
      <c r="AX316" s="14" t="s">
        <v>79</v>
      </c>
      <c r="AY316" s="267" t="s">
        <v>184</v>
      </c>
    </row>
    <row r="317" s="15" customFormat="1">
      <c r="A317" s="15"/>
      <c r="B317" s="268"/>
      <c r="C317" s="269"/>
      <c r="D317" s="247" t="s">
        <v>194</v>
      </c>
      <c r="E317" s="270" t="s">
        <v>1</v>
      </c>
      <c r="F317" s="271" t="s">
        <v>198</v>
      </c>
      <c r="G317" s="269"/>
      <c r="H317" s="272">
        <v>111.48</v>
      </c>
      <c r="I317" s="273"/>
      <c r="J317" s="269"/>
      <c r="K317" s="269"/>
      <c r="L317" s="274"/>
      <c r="M317" s="275"/>
      <c r="N317" s="276"/>
      <c r="O317" s="276"/>
      <c r="P317" s="276"/>
      <c r="Q317" s="276"/>
      <c r="R317" s="276"/>
      <c r="S317" s="276"/>
      <c r="T317" s="277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78" t="s">
        <v>194</v>
      </c>
      <c r="AU317" s="278" t="s">
        <v>88</v>
      </c>
      <c r="AV317" s="15" t="s">
        <v>191</v>
      </c>
      <c r="AW317" s="15" t="s">
        <v>35</v>
      </c>
      <c r="AX317" s="15" t="s">
        <v>86</v>
      </c>
      <c r="AY317" s="278" t="s">
        <v>184</v>
      </c>
    </row>
    <row r="318" s="2" customFormat="1" ht="24.15" customHeight="1">
      <c r="A318" s="39"/>
      <c r="B318" s="40"/>
      <c r="C318" s="227" t="s">
        <v>299</v>
      </c>
      <c r="D318" s="227" t="s">
        <v>186</v>
      </c>
      <c r="E318" s="228" t="s">
        <v>392</v>
      </c>
      <c r="F318" s="229" t="s">
        <v>393</v>
      </c>
      <c r="G318" s="230" t="s">
        <v>189</v>
      </c>
      <c r="H318" s="231">
        <v>111.48</v>
      </c>
      <c r="I318" s="232"/>
      <c r="J318" s="233">
        <f>ROUND(I318*H318,2)</f>
        <v>0</v>
      </c>
      <c r="K318" s="229" t="s">
        <v>190</v>
      </c>
      <c r="L318" s="45"/>
      <c r="M318" s="234" t="s">
        <v>1</v>
      </c>
      <c r="N318" s="235" t="s">
        <v>44</v>
      </c>
      <c r="O318" s="92"/>
      <c r="P318" s="236">
        <f>O318*H318</f>
        <v>0</v>
      </c>
      <c r="Q318" s="236">
        <v>0</v>
      </c>
      <c r="R318" s="236">
        <f>Q318*H318</f>
        <v>0</v>
      </c>
      <c r="S318" s="236">
        <v>0</v>
      </c>
      <c r="T318" s="237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38" t="s">
        <v>191</v>
      </c>
      <c r="AT318" s="238" t="s">
        <v>186</v>
      </c>
      <c r="AU318" s="238" t="s">
        <v>88</v>
      </c>
      <c r="AY318" s="18" t="s">
        <v>184</v>
      </c>
      <c r="BE318" s="239">
        <f>IF(N318="základní",J318,0)</f>
        <v>0</v>
      </c>
      <c r="BF318" s="239">
        <f>IF(N318="snížená",J318,0)</f>
        <v>0</v>
      </c>
      <c r="BG318" s="239">
        <f>IF(N318="zákl. přenesená",J318,0)</f>
        <v>0</v>
      </c>
      <c r="BH318" s="239">
        <f>IF(N318="sníž. přenesená",J318,0)</f>
        <v>0</v>
      </c>
      <c r="BI318" s="239">
        <f>IF(N318="nulová",J318,0)</f>
        <v>0</v>
      </c>
      <c r="BJ318" s="18" t="s">
        <v>86</v>
      </c>
      <c r="BK318" s="239">
        <f>ROUND(I318*H318,2)</f>
        <v>0</v>
      </c>
      <c r="BL318" s="18" t="s">
        <v>191</v>
      </c>
      <c r="BM318" s="238" t="s">
        <v>394</v>
      </c>
    </row>
    <row r="319" s="2" customFormat="1">
      <c r="A319" s="39"/>
      <c r="B319" s="40"/>
      <c r="C319" s="41"/>
      <c r="D319" s="240" t="s">
        <v>192</v>
      </c>
      <c r="E319" s="41"/>
      <c r="F319" s="241" t="s">
        <v>395</v>
      </c>
      <c r="G319" s="41"/>
      <c r="H319" s="41"/>
      <c r="I319" s="242"/>
      <c r="J319" s="41"/>
      <c r="K319" s="41"/>
      <c r="L319" s="45"/>
      <c r="M319" s="243"/>
      <c r="N319" s="244"/>
      <c r="O319" s="92"/>
      <c r="P319" s="92"/>
      <c r="Q319" s="92"/>
      <c r="R319" s="92"/>
      <c r="S319" s="92"/>
      <c r="T319" s="93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192</v>
      </c>
      <c r="AU319" s="18" t="s">
        <v>88</v>
      </c>
    </row>
    <row r="320" s="2" customFormat="1" ht="44.25" customHeight="1">
      <c r="A320" s="39"/>
      <c r="B320" s="40"/>
      <c r="C320" s="227" t="s">
        <v>396</v>
      </c>
      <c r="D320" s="227" t="s">
        <v>186</v>
      </c>
      <c r="E320" s="228" t="s">
        <v>397</v>
      </c>
      <c r="F320" s="229" t="s">
        <v>398</v>
      </c>
      <c r="G320" s="230" t="s">
        <v>248</v>
      </c>
      <c r="H320" s="231">
        <v>3.5390000000000001</v>
      </c>
      <c r="I320" s="232"/>
      <c r="J320" s="233">
        <f>ROUND(I320*H320,2)</f>
        <v>0</v>
      </c>
      <c r="K320" s="229" t="s">
        <v>190</v>
      </c>
      <c r="L320" s="45"/>
      <c r="M320" s="234" t="s">
        <v>1</v>
      </c>
      <c r="N320" s="235" t="s">
        <v>44</v>
      </c>
      <c r="O320" s="92"/>
      <c r="P320" s="236">
        <f>O320*H320</f>
        <v>0</v>
      </c>
      <c r="Q320" s="236">
        <v>0</v>
      </c>
      <c r="R320" s="236">
        <f>Q320*H320</f>
        <v>0</v>
      </c>
      <c r="S320" s="236">
        <v>0</v>
      </c>
      <c r="T320" s="237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38" t="s">
        <v>191</v>
      </c>
      <c r="AT320" s="238" t="s">
        <v>186</v>
      </c>
      <c r="AU320" s="238" t="s">
        <v>88</v>
      </c>
      <c r="AY320" s="18" t="s">
        <v>184</v>
      </c>
      <c r="BE320" s="239">
        <f>IF(N320="základní",J320,0)</f>
        <v>0</v>
      </c>
      <c r="BF320" s="239">
        <f>IF(N320="snížená",J320,0)</f>
        <v>0</v>
      </c>
      <c r="BG320" s="239">
        <f>IF(N320="zákl. přenesená",J320,0)</f>
        <v>0</v>
      </c>
      <c r="BH320" s="239">
        <f>IF(N320="sníž. přenesená",J320,0)</f>
        <v>0</v>
      </c>
      <c r="BI320" s="239">
        <f>IF(N320="nulová",J320,0)</f>
        <v>0</v>
      </c>
      <c r="BJ320" s="18" t="s">
        <v>86</v>
      </c>
      <c r="BK320" s="239">
        <f>ROUND(I320*H320,2)</f>
        <v>0</v>
      </c>
      <c r="BL320" s="18" t="s">
        <v>191</v>
      </c>
      <c r="BM320" s="238" t="s">
        <v>399</v>
      </c>
    </row>
    <row r="321" s="2" customFormat="1">
      <c r="A321" s="39"/>
      <c r="B321" s="40"/>
      <c r="C321" s="41"/>
      <c r="D321" s="240" t="s">
        <v>192</v>
      </c>
      <c r="E321" s="41"/>
      <c r="F321" s="241" t="s">
        <v>400</v>
      </c>
      <c r="G321" s="41"/>
      <c r="H321" s="41"/>
      <c r="I321" s="242"/>
      <c r="J321" s="41"/>
      <c r="K321" s="41"/>
      <c r="L321" s="45"/>
      <c r="M321" s="243"/>
      <c r="N321" s="244"/>
      <c r="O321" s="92"/>
      <c r="P321" s="92"/>
      <c r="Q321" s="92"/>
      <c r="R321" s="92"/>
      <c r="S321" s="92"/>
      <c r="T321" s="93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T321" s="18" t="s">
        <v>192</v>
      </c>
      <c r="AU321" s="18" t="s">
        <v>88</v>
      </c>
    </row>
    <row r="322" s="13" customFormat="1">
      <c r="A322" s="13"/>
      <c r="B322" s="245"/>
      <c r="C322" s="246"/>
      <c r="D322" s="247" t="s">
        <v>194</v>
      </c>
      <c r="E322" s="248" t="s">
        <v>1</v>
      </c>
      <c r="F322" s="249" t="s">
        <v>401</v>
      </c>
      <c r="G322" s="246"/>
      <c r="H322" s="250">
        <v>3.5390000000000001</v>
      </c>
      <c r="I322" s="251"/>
      <c r="J322" s="246"/>
      <c r="K322" s="246"/>
      <c r="L322" s="252"/>
      <c r="M322" s="253"/>
      <c r="N322" s="254"/>
      <c r="O322" s="254"/>
      <c r="P322" s="254"/>
      <c r="Q322" s="254"/>
      <c r="R322" s="254"/>
      <c r="S322" s="254"/>
      <c r="T322" s="255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56" t="s">
        <v>194</v>
      </c>
      <c r="AU322" s="256" t="s">
        <v>88</v>
      </c>
      <c r="AV322" s="13" t="s">
        <v>88</v>
      </c>
      <c r="AW322" s="13" t="s">
        <v>35</v>
      </c>
      <c r="AX322" s="13" t="s">
        <v>79</v>
      </c>
      <c r="AY322" s="256" t="s">
        <v>184</v>
      </c>
    </row>
    <row r="323" s="14" customFormat="1">
      <c r="A323" s="14"/>
      <c r="B323" s="257"/>
      <c r="C323" s="258"/>
      <c r="D323" s="247" t="s">
        <v>194</v>
      </c>
      <c r="E323" s="259" t="s">
        <v>1</v>
      </c>
      <c r="F323" s="260" t="s">
        <v>196</v>
      </c>
      <c r="G323" s="258"/>
      <c r="H323" s="261">
        <v>3.5390000000000001</v>
      </c>
      <c r="I323" s="262"/>
      <c r="J323" s="258"/>
      <c r="K323" s="258"/>
      <c r="L323" s="263"/>
      <c r="M323" s="264"/>
      <c r="N323" s="265"/>
      <c r="O323" s="265"/>
      <c r="P323" s="265"/>
      <c r="Q323" s="265"/>
      <c r="R323" s="265"/>
      <c r="S323" s="265"/>
      <c r="T323" s="266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67" t="s">
        <v>194</v>
      </c>
      <c r="AU323" s="267" t="s">
        <v>88</v>
      </c>
      <c r="AV323" s="14" t="s">
        <v>197</v>
      </c>
      <c r="AW323" s="14" t="s">
        <v>35</v>
      </c>
      <c r="AX323" s="14" t="s">
        <v>79</v>
      </c>
      <c r="AY323" s="267" t="s">
        <v>184</v>
      </c>
    </row>
    <row r="324" s="15" customFormat="1">
      <c r="A324" s="15"/>
      <c r="B324" s="268"/>
      <c r="C324" s="269"/>
      <c r="D324" s="247" t="s">
        <v>194</v>
      </c>
      <c r="E324" s="270" t="s">
        <v>1</v>
      </c>
      <c r="F324" s="271" t="s">
        <v>198</v>
      </c>
      <c r="G324" s="269"/>
      <c r="H324" s="272">
        <v>3.5390000000000001</v>
      </c>
      <c r="I324" s="273"/>
      <c r="J324" s="269"/>
      <c r="K324" s="269"/>
      <c r="L324" s="274"/>
      <c r="M324" s="275"/>
      <c r="N324" s="276"/>
      <c r="O324" s="276"/>
      <c r="P324" s="276"/>
      <c r="Q324" s="276"/>
      <c r="R324" s="276"/>
      <c r="S324" s="276"/>
      <c r="T324" s="277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78" t="s">
        <v>194</v>
      </c>
      <c r="AU324" s="278" t="s">
        <v>88</v>
      </c>
      <c r="AV324" s="15" t="s">
        <v>191</v>
      </c>
      <c r="AW324" s="15" t="s">
        <v>35</v>
      </c>
      <c r="AX324" s="15" t="s">
        <v>86</v>
      </c>
      <c r="AY324" s="278" t="s">
        <v>184</v>
      </c>
    </row>
    <row r="325" s="12" customFormat="1" ht="22.8" customHeight="1">
      <c r="A325" s="12"/>
      <c r="B325" s="211"/>
      <c r="C325" s="212"/>
      <c r="D325" s="213" t="s">
        <v>78</v>
      </c>
      <c r="E325" s="225" t="s">
        <v>207</v>
      </c>
      <c r="F325" s="225" t="s">
        <v>402</v>
      </c>
      <c r="G325" s="212"/>
      <c r="H325" s="212"/>
      <c r="I325" s="215"/>
      <c r="J325" s="226">
        <f>BK325</f>
        <v>0</v>
      </c>
      <c r="K325" s="212"/>
      <c r="L325" s="217"/>
      <c r="M325" s="218"/>
      <c r="N325" s="219"/>
      <c r="O325" s="219"/>
      <c r="P325" s="220">
        <v>0</v>
      </c>
      <c r="Q325" s="219"/>
      <c r="R325" s="220">
        <v>0</v>
      </c>
      <c r="S325" s="219"/>
      <c r="T325" s="221"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22" t="s">
        <v>86</v>
      </c>
      <c r="AT325" s="223" t="s">
        <v>78</v>
      </c>
      <c r="AU325" s="223" t="s">
        <v>86</v>
      </c>
      <c r="AY325" s="222" t="s">
        <v>184</v>
      </c>
      <c r="BK325" s="224">
        <v>0</v>
      </c>
    </row>
    <row r="326" s="12" customFormat="1" ht="22.8" customHeight="1">
      <c r="A326" s="12"/>
      <c r="B326" s="211"/>
      <c r="C326" s="212"/>
      <c r="D326" s="213" t="s">
        <v>78</v>
      </c>
      <c r="E326" s="225" t="s">
        <v>403</v>
      </c>
      <c r="F326" s="225" t="s">
        <v>404</v>
      </c>
      <c r="G326" s="212"/>
      <c r="H326" s="212"/>
      <c r="I326" s="215"/>
      <c r="J326" s="226">
        <f>BK326</f>
        <v>0</v>
      </c>
      <c r="K326" s="212"/>
      <c r="L326" s="217"/>
      <c r="M326" s="218"/>
      <c r="N326" s="219"/>
      <c r="O326" s="219"/>
      <c r="P326" s="220">
        <f>SUM(P327:P344)</f>
        <v>0</v>
      </c>
      <c r="Q326" s="219"/>
      <c r="R326" s="220">
        <f>SUM(R327:R344)</f>
        <v>0</v>
      </c>
      <c r="S326" s="219"/>
      <c r="T326" s="221">
        <f>SUM(T327:T344)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22" t="s">
        <v>86</v>
      </c>
      <c r="AT326" s="223" t="s">
        <v>78</v>
      </c>
      <c r="AU326" s="223" t="s">
        <v>86</v>
      </c>
      <c r="AY326" s="222" t="s">
        <v>184</v>
      </c>
      <c r="BK326" s="224">
        <f>SUM(BK327:BK344)</f>
        <v>0</v>
      </c>
    </row>
    <row r="327" s="2" customFormat="1" ht="37.8" customHeight="1">
      <c r="A327" s="39"/>
      <c r="B327" s="40"/>
      <c r="C327" s="227" t="s">
        <v>306</v>
      </c>
      <c r="D327" s="227" t="s">
        <v>186</v>
      </c>
      <c r="E327" s="228" t="s">
        <v>405</v>
      </c>
      <c r="F327" s="229" t="s">
        <v>406</v>
      </c>
      <c r="G327" s="230" t="s">
        <v>189</v>
      </c>
      <c r="H327" s="231">
        <v>20.48</v>
      </c>
      <c r="I327" s="232"/>
      <c r="J327" s="233">
        <f>ROUND(I327*H327,2)</f>
        <v>0</v>
      </c>
      <c r="K327" s="229" t="s">
        <v>190</v>
      </c>
      <c r="L327" s="45"/>
      <c r="M327" s="234" t="s">
        <v>1</v>
      </c>
      <c r="N327" s="235" t="s">
        <v>44</v>
      </c>
      <c r="O327" s="92"/>
      <c r="P327" s="236">
        <f>O327*H327</f>
        <v>0</v>
      </c>
      <c r="Q327" s="236">
        <v>0</v>
      </c>
      <c r="R327" s="236">
        <f>Q327*H327</f>
        <v>0</v>
      </c>
      <c r="S327" s="236">
        <v>0</v>
      </c>
      <c r="T327" s="237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38" t="s">
        <v>191</v>
      </c>
      <c r="AT327" s="238" t="s">
        <v>186</v>
      </c>
      <c r="AU327" s="238" t="s">
        <v>88</v>
      </c>
      <c r="AY327" s="18" t="s">
        <v>184</v>
      </c>
      <c r="BE327" s="239">
        <f>IF(N327="základní",J327,0)</f>
        <v>0</v>
      </c>
      <c r="BF327" s="239">
        <f>IF(N327="snížená",J327,0)</f>
        <v>0</v>
      </c>
      <c r="BG327" s="239">
        <f>IF(N327="zákl. přenesená",J327,0)</f>
        <v>0</v>
      </c>
      <c r="BH327" s="239">
        <f>IF(N327="sníž. přenesená",J327,0)</f>
        <v>0</v>
      </c>
      <c r="BI327" s="239">
        <f>IF(N327="nulová",J327,0)</f>
        <v>0</v>
      </c>
      <c r="BJ327" s="18" t="s">
        <v>86</v>
      </c>
      <c r="BK327" s="239">
        <f>ROUND(I327*H327,2)</f>
        <v>0</v>
      </c>
      <c r="BL327" s="18" t="s">
        <v>191</v>
      </c>
      <c r="BM327" s="238" t="s">
        <v>407</v>
      </c>
    </row>
    <row r="328" s="2" customFormat="1">
      <c r="A328" s="39"/>
      <c r="B328" s="40"/>
      <c r="C328" s="41"/>
      <c r="D328" s="240" t="s">
        <v>192</v>
      </c>
      <c r="E328" s="41"/>
      <c r="F328" s="241" t="s">
        <v>408</v>
      </c>
      <c r="G328" s="41"/>
      <c r="H328" s="41"/>
      <c r="I328" s="242"/>
      <c r="J328" s="41"/>
      <c r="K328" s="41"/>
      <c r="L328" s="45"/>
      <c r="M328" s="243"/>
      <c r="N328" s="244"/>
      <c r="O328" s="92"/>
      <c r="P328" s="92"/>
      <c r="Q328" s="92"/>
      <c r="R328" s="92"/>
      <c r="S328" s="92"/>
      <c r="T328" s="93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192</v>
      </c>
      <c r="AU328" s="18" t="s">
        <v>88</v>
      </c>
    </row>
    <row r="329" s="16" customFormat="1">
      <c r="A329" s="16"/>
      <c r="B329" s="279"/>
      <c r="C329" s="280"/>
      <c r="D329" s="247" t="s">
        <v>194</v>
      </c>
      <c r="E329" s="281" t="s">
        <v>1</v>
      </c>
      <c r="F329" s="282" t="s">
        <v>409</v>
      </c>
      <c r="G329" s="280"/>
      <c r="H329" s="281" t="s">
        <v>1</v>
      </c>
      <c r="I329" s="283"/>
      <c r="J329" s="280"/>
      <c r="K329" s="280"/>
      <c r="L329" s="284"/>
      <c r="M329" s="285"/>
      <c r="N329" s="286"/>
      <c r="O329" s="286"/>
      <c r="P329" s="286"/>
      <c r="Q329" s="286"/>
      <c r="R329" s="286"/>
      <c r="S329" s="286"/>
      <c r="T329" s="287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T329" s="288" t="s">
        <v>194</v>
      </c>
      <c r="AU329" s="288" t="s">
        <v>88</v>
      </c>
      <c r="AV329" s="16" t="s">
        <v>86</v>
      </c>
      <c r="AW329" s="16" t="s">
        <v>35</v>
      </c>
      <c r="AX329" s="16" t="s">
        <v>79</v>
      </c>
      <c r="AY329" s="288" t="s">
        <v>184</v>
      </c>
    </row>
    <row r="330" s="13" customFormat="1">
      <c r="A330" s="13"/>
      <c r="B330" s="245"/>
      <c r="C330" s="246"/>
      <c r="D330" s="247" t="s">
        <v>194</v>
      </c>
      <c r="E330" s="248" t="s">
        <v>1</v>
      </c>
      <c r="F330" s="249" t="s">
        <v>410</v>
      </c>
      <c r="G330" s="246"/>
      <c r="H330" s="250">
        <v>20.48</v>
      </c>
      <c r="I330" s="251"/>
      <c r="J330" s="246"/>
      <c r="K330" s="246"/>
      <c r="L330" s="252"/>
      <c r="M330" s="253"/>
      <c r="N330" s="254"/>
      <c r="O330" s="254"/>
      <c r="P330" s="254"/>
      <c r="Q330" s="254"/>
      <c r="R330" s="254"/>
      <c r="S330" s="254"/>
      <c r="T330" s="255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56" t="s">
        <v>194</v>
      </c>
      <c r="AU330" s="256" t="s">
        <v>88</v>
      </c>
      <c r="AV330" s="13" t="s">
        <v>88</v>
      </c>
      <c r="AW330" s="13" t="s">
        <v>35</v>
      </c>
      <c r="AX330" s="13" t="s">
        <v>79</v>
      </c>
      <c r="AY330" s="256" t="s">
        <v>184</v>
      </c>
    </row>
    <row r="331" s="14" customFormat="1">
      <c r="A331" s="14"/>
      <c r="B331" s="257"/>
      <c r="C331" s="258"/>
      <c r="D331" s="247" t="s">
        <v>194</v>
      </c>
      <c r="E331" s="259" t="s">
        <v>1</v>
      </c>
      <c r="F331" s="260" t="s">
        <v>196</v>
      </c>
      <c r="G331" s="258"/>
      <c r="H331" s="261">
        <v>20.48</v>
      </c>
      <c r="I331" s="262"/>
      <c r="J331" s="258"/>
      <c r="K331" s="258"/>
      <c r="L331" s="263"/>
      <c r="M331" s="264"/>
      <c r="N331" s="265"/>
      <c r="O331" s="265"/>
      <c r="P331" s="265"/>
      <c r="Q331" s="265"/>
      <c r="R331" s="265"/>
      <c r="S331" s="265"/>
      <c r="T331" s="266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67" t="s">
        <v>194</v>
      </c>
      <c r="AU331" s="267" t="s">
        <v>88</v>
      </c>
      <c r="AV331" s="14" t="s">
        <v>197</v>
      </c>
      <c r="AW331" s="14" t="s">
        <v>35</v>
      </c>
      <c r="AX331" s="14" t="s">
        <v>79</v>
      </c>
      <c r="AY331" s="267" t="s">
        <v>184</v>
      </c>
    </row>
    <row r="332" s="15" customFormat="1">
      <c r="A332" s="15"/>
      <c r="B332" s="268"/>
      <c r="C332" s="269"/>
      <c r="D332" s="247" t="s">
        <v>194</v>
      </c>
      <c r="E332" s="270" t="s">
        <v>1</v>
      </c>
      <c r="F332" s="271" t="s">
        <v>198</v>
      </c>
      <c r="G332" s="269"/>
      <c r="H332" s="272">
        <v>20.48</v>
      </c>
      <c r="I332" s="273"/>
      <c r="J332" s="269"/>
      <c r="K332" s="269"/>
      <c r="L332" s="274"/>
      <c r="M332" s="275"/>
      <c r="N332" s="276"/>
      <c r="O332" s="276"/>
      <c r="P332" s="276"/>
      <c r="Q332" s="276"/>
      <c r="R332" s="276"/>
      <c r="S332" s="276"/>
      <c r="T332" s="277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278" t="s">
        <v>194</v>
      </c>
      <c r="AU332" s="278" t="s">
        <v>88</v>
      </c>
      <c r="AV332" s="15" t="s">
        <v>191</v>
      </c>
      <c r="AW332" s="15" t="s">
        <v>35</v>
      </c>
      <c r="AX332" s="15" t="s">
        <v>86</v>
      </c>
      <c r="AY332" s="278" t="s">
        <v>184</v>
      </c>
    </row>
    <row r="333" s="2" customFormat="1" ht="16.5" customHeight="1">
      <c r="A333" s="39"/>
      <c r="B333" s="40"/>
      <c r="C333" s="289" t="s">
        <v>411</v>
      </c>
      <c r="D333" s="289" t="s">
        <v>412</v>
      </c>
      <c r="E333" s="290" t="s">
        <v>413</v>
      </c>
      <c r="F333" s="291" t="s">
        <v>414</v>
      </c>
      <c r="G333" s="292" t="s">
        <v>189</v>
      </c>
      <c r="H333" s="293">
        <v>21.504000000000001</v>
      </c>
      <c r="I333" s="294"/>
      <c r="J333" s="295">
        <f>ROUND(I333*H333,2)</f>
        <v>0</v>
      </c>
      <c r="K333" s="291" t="s">
        <v>190</v>
      </c>
      <c r="L333" s="296"/>
      <c r="M333" s="297" t="s">
        <v>1</v>
      </c>
      <c r="N333" s="298" t="s">
        <v>44</v>
      </c>
      <c r="O333" s="92"/>
      <c r="P333" s="236">
        <f>O333*H333</f>
        <v>0</v>
      </c>
      <c r="Q333" s="236">
        <v>0</v>
      </c>
      <c r="R333" s="236">
        <f>Q333*H333</f>
        <v>0</v>
      </c>
      <c r="S333" s="236">
        <v>0</v>
      </c>
      <c r="T333" s="237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38" t="s">
        <v>213</v>
      </c>
      <c r="AT333" s="238" t="s">
        <v>412</v>
      </c>
      <c r="AU333" s="238" t="s">
        <v>88</v>
      </c>
      <c r="AY333" s="18" t="s">
        <v>184</v>
      </c>
      <c r="BE333" s="239">
        <f>IF(N333="základní",J333,0)</f>
        <v>0</v>
      </c>
      <c r="BF333" s="239">
        <f>IF(N333="snížená",J333,0)</f>
        <v>0</v>
      </c>
      <c r="BG333" s="239">
        <f>IF(N333="zákl. přenesená",J333,0)</f>
        <v>0</v>
      </c>
      <c r="BH333" s="239">
        <f>IF(N333="sníž. přenesená",J333,0)</f>
        <v>0</v>
      </c>
      <c r="BI333" s="239">
        <f>IF(N333="nulová",J333,0)</f>
        <v>0</v>
      </c>
      <c r="BJ333" s="18" t="s">
        <v>86</v>
      </c>
      <c r="BK333" s="239">
        <f>ROUND(I333*H333,2)</f>
        <v>0</v>
      </c>
      <c r="BL333" s="18" t="s">
        <v>191</v>
      </c>
      <c r="BM333" s="238" t="s">
        <v>415</v>
      </c>
    </row>
    <row r="334" s="13" customFormat="1">
      <c r="A334" s="13"/>
      <c r="B334" s="245"/>
      <c r="C334" s="246"/>
      <c r="D334" s="247" t="s">
        <v>194</v>
      </c>
      <c r="E334" s="248" t="s">
        <v>1</v>
      </c>
      <c r="F334" s="249" t="s">
        <v>416</v>
      </c>
      <c r="G334" s="246"/>
      <c r="H334" s="250">
        <v>21.504000000000001</v>
      </c>
      <c r="I334" s="251"/>
      <c r="J334" s="246"/>
      <c r="K334" s="246"/>
      <c r="L334" s="252"/>
      <c r="M334" s="253"/>
      <c r="N334" s="254"/>
      <c r="O334" s="254"/>
      <c r="P334" s="254"/>
      <c r="Q334" s="254"/>
      <c r="R334" s="254"/>
      <c r="S334" s="254"/>
      <c r="T334" s="255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56" t="s">
        <v>194</v>
      </c>
      <c r="AU334" s="256" t="s">
        <v>88</v>
      </c>
      <c r="AV334" s="13" t="s">
        <v>88</v>
      </c>
      <c r="AW334" s="13" t="s">
        <v>35</v>
      </c>
      <c r="AX334" s="13" t="s">
        <v>79</v>
      </c>
      <c r="AY334" s="256" t="s">
        <v>184</v>
      </c>
    </row>
    <row r="335" s="15" customFormat="1">
      <c r="A335" s="15"/>
      <c r="B335" s="268"/>
      <c r="C335" s="269"/>
      <c r="D335" s="247" t="s">
        <v>194</v>
      </c>
      <c r="E335" s="270" t="s">
        <v>1</v>
      </c>
      <c r="F335" s="271" t="s">
        <v>198</v>
      </c>
      <c r="G335" s="269"/>
      <c r="H335" s="272">
        <v>21.504000000000001</v>
      </c>
      <c r="I335" s="273"/>
      <c r="J335" s="269"/>
      <c r="K335" s="269"/>
      <c r="L335" s="274"/>
      <c r="M335" s="275"/>
      <c r="N335" s="276"/>
      <c r="O335" s="276"/>
      <c r="P335" s="276"/>
      <c r="Q335" s="276"/>
      <c r="R335" s="276"/>
      <c r="S335" s="276"/>
      <c r="T335" s="277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78" t="s">
        <v>194</v>
      </c>
      <c r="AU335" s="278" t="s">
        <v>88</v>
      </c>
      <c r="AV335" s="15" t="s">
        <v>191</v>
      </c>
      <c r="AW335" s="15" t="s">
        <v>35</v>
      </c>
      <c r="AX335" s="15" t="s">
        <v>86</v>
      </c>
      <c r="AY335" s="278" t="s">
        <v>184</v>
      </c>
    </row>
    <row r="336" s="2" customFormat="1" ht="24.15" customHeight="1">
      <c r="A336" s="39"/>
      <c r="B336" s="40"/>
      <c r="C336" s="227" t="s">
        <v>314</v>
      </c>
      <c r="D336" s="227" t="s">
        <v>186</v>
      </c>
      <c r="E336" s="228" t="s">
        <v>417</v>
      </c>
      <c r="F336" s="229" t="s">
        <v>418</v>
      </c>
      <c r="G336" s="230" t="s">
        <v>189</v>
      </c>
      <c r="H336" s="231">
        <v>87.753</v>
      </c>
      <c r="I336" s="232"/>
      <c r="J336" s="233">
        <f>ROUND(I336*H336,2)</f>
        <v>0</v>
      </c>
      <c r="K336" s="229" t="s">
        <v>190</v>
      </c>
      <c r="L336" s="45"/>
      <c r="M336" s="234" t="s">
        <v>1</v>
      </c>
      <c r="N336" s="235" t="s">
        <v>44</v>
      </c>
      <c r="O336" s="92"/>
      <c r="P336" s="236">
        <f>O336*H336</f>
        <v>0</v>
      </c>
      <c r="Q336" s="236">
        <v>0</v>
      </c>
      <c r="R336" s="236">
        <f>Q336*H336</f>
        <v>0</v>
      </c>
      <c r="S336" s="236">
        <v>0</v>
      </c>
      <c r="T336" s="237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38" t="s">
        <v>191</v>
      </c>
      <c r="AT336" s="238" t="s">
        <v>186</v>
      </c>
      <c r="AU336" s="238" t="s">
        <v>88</v>
      </c>
      <c r="AY336" s="18" t="s">
        <v>184</v>
      </c>
      <c r="BE336" s="239">
        <f>IF(N336="základní",J336,0)</f>
        <v>0</v>
      </c>
      <c r="BF336" s="239">
        <f>IF(N336="snížená",J336,0)</f>
        <v>0</v>
      </c>
      <c r="BG336" s="239">
        <f>IF(N336="zákl. přenesená",J336,0)</f>
        <v>0</v>
      </c>
      <c r="BH336" s="239">
        <f>IF(N336="sníž. přenesená",J336,0)</f>
        <v>0</v>
      </c>
      <c r="BI336" s="239">
        <f>IF(N336="nulová",J336,0)</f>
        <v>0</v>
      </c>
      <c r="BJ336" s="18" t="s">
        <v>86</v>
      </c>
      <c r="BK336" s="239">
        <f>ROUND(I336*H336,2)</f>
        <v>0</v>
      </c>
      <c r="BL336" s="18" t="s">
        <v>191</v>
      </c>
      <c r="BM336" s="238" t="s">
        <v>419</v>
      </c>
    </row>
    <row r="337" s="2" customFormat="1">
      <c r="A337" s="39"/>
      <c r="B337" s="40"/>
      <c r="C337" s="41"/>
      <c r="D337" s="240" t="s">
        <v>192</v>
      </c>
      <c r="E337" s="41"/>
      <c r="F337" s="241" t="s">
        <v>420</v>
      </c>
      <c r="G337" s="41"/>
      <c r="H337" s="41"/>
      <c r="I337" s="242"/>
      <c r="J337" s="41"/>
      <c r="K337" s="41"/>
      <c r="L337" s="45"/>
      <c r="M337" s="243"/>
      <c r="N337" s="244"/>
      <c r="O337" s="92"/>
      <c r="P337" s="92"/>
      <c r="Q337" s="92"/>
      <c r="R337" s="92"/>
      <c r="S337" s="92"/>
      <c r="T337" s="93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T337" s="18" t="s">
        <v>192</v>
      </c>
      <c r="AU337" s="18" t="s">
        <v>88</v>
      </c>
    </row>
    <row r="338" s="16" customFormat="1">
      <c r="A338" s="16"/>
      <c r="B338" s="279"/>
      <c r="C338" s="280"/>
      <c r="D338" s="247" t="s">
        <v>194</v>
      </c>
      <c r="E338" s="281" t="s">
        <v>1</v>
      </c>
      <c r="F338" s="282" t="s">
        <v>421</v>
      </c>
      <c r="G338" s="280"/>
      <c r="H338" s="281" t="s">
        <v>1</v>
      </c>
      <c r="I338" s="283"/>
      <c r="J338" s="280"/>
      <c r="K338" s="280"/>
      <c r="L338" s="284"/>
      <c r="M338" s="285"/>
      <c r="N338" s="286"/>
      <c r="O338" s="286"/>
      <c r="P338" s="286"/>
      <c r="Q338" s="286"/>
      <c r="R338" s="286"/>
      <c r="S338" s="286"/>
      <c r="T338" s="287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T338" s="288" t="s">
        <v>194</v>
      </c>
      <c r="AU338" s="288" t="s">
        <v>88</v>
      </c>
      <c r="AV338" s="16" t="s">
        <v>86</v>
      </c>
      <c r="AW338" s="16" t="s">
        <v>35</v>
      </c>
      <c r="AX338" s="16" t="s">
        <v>79</v>
      </c>
      <c r="AY338" s="288" t="s">
        <v>184</v>
      </c>
    </row>
    <row r="339" s="13" customFormat="1">
      <c r="A339" s="13"/>
      <c r="B339" s="245"/>
      <c r="C339" s="246"/>
      <c r="D339" s="247" t="s">
        <v>194</v>
      </c>
      <c r="E339" s="248" t="s">
        <v>1</v>
      </c>
      <c r="F339" s="249" t="s">
        <v>422</v>
      </c>
      <c r="G339" s="246"/>
      <c r="H339" s="250">
        <v>27.472999999999999</v>
      </c>
      <c r="I339" s="251"/>
      <c r="J339" s="246"/>
      <c r="K339" s="246"/>
      <c r="L339" s="252"/>
      <c r="M339" s="253"/>
      <c r="N339" s="254"/>
      <c r="O339" s="254"/>
      <c r="P339" s="254"/>
      <c r="Q339" s="254"/>
      <c r="R339" s="254"/>
      <c r="S339" s="254"/>
      <c r="T339" s="255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56" t="s">
        <v>194</v>
      </c>
      <c r="AU339" s="256" t="s">
        <v>88</v>
      </c>
      <c r="AV339" s="13" t="s">
        <v>88</v>
      </c>
      <c r="AW339" s="13" t="s">
        <v>35</v>
      </c>
      <c r="AX339" s="13" t="s">
        <v>79</v>
      </c>
      <c r="AY339" s="256" t="s">
        <v>184</v>
      </c>
    </row>
    <row r="340" s="13" customFormat="1">
      <c r="A340" s="13"/>
      <c r="B340" s="245"/>
      <c r="C340" s="246"/>
      <c r="D340" s="247" t="s">
        <v>194</v>
      </c>
      <c r="E340" s="248" t="s">
        <v>1</v>
      </c>
      <c r="F340" s="249" t="s">
        <v>423</v>
      </c>
      <c r="G340" s="246"/>
      <c r="H340" s="250">
        <v>15.924</v>
      </c>
      <c r="I340" s="251"/>
      <c r="J340" s="246"/>
      <c r="K340" s="246"/>
      <c r="L340" s="252"/>
      <c r="M340" s="253"/>
      <c r="N340" s="254"/>
      <c r="O340" s="254"/>
      <c r="P340" s="254"/>
      <c r="Q340" s="254"/>
      <c r="R340" s="254"/>
      <c r="S340" s="254"/>
      <c r="T340" s="255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56" t="s">
        <v>194</v>
      </c>
      <c r="AU340" s="256" t="s">
        <v>88</v>
      </c>
      <c r="AV340" s="13" t="s">
        <v>88</v>
      </c>
      <c r="AW340" s="13" t="s">
        <v>35</v>
      </c>
      <c r="AX340" s="13" t="s">
        <v>79</v>
      </c>
      <c r="AY340" s="256" t="s">
        <v>184</v>
      </c>
    </row>
    <row r="341" s="13" customFormat="1">
      <c r="A341" s="13"/>
      <c r="B341" s="245"/>
      <c r="C341" s="246"/>
      <c r="D341" s="247" t="s">
        <v>194</v>
      </c>
      <c r="E341" s="248" t="s">
        <v>1</v>
      </c>
      <c r="F341" s="249" t="s">
        <v>424</v>
      </c>
      <c r="G341" s="246"/>
      <c r="H341" s="250">
        <v>24.908000000000001</v>
      </c>
      <c r="I341" s="251"/>
      <c r="J341" s="246"/>
      <c r="K341" s="246"/>
      <c r="L341" s="252"/>
      <c r="M341" s="253"/>
      <c r="N341" s="254"/>
      <c r="O341" s="254"/>
      <c r="P341" s="254"/>
      <c r="Q341" s="254"/>
      <c r="R341" s="254"/>
      <c r="S341" s="254"/>
      <c r="T341" s="255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56" t="s">
        <v>194</v>
      </c>
      <c r="AU341" s="256" t="s">
        <v>88</v>
      </c>
      <c r="AV341" s="13" t="s">
        <v>88</v>
      </c>
      <c r="AW341" s="13" t="s">
        <v>35</v>
      </c>
      <c r="AX341" s="13" t="s">
        <v>79</v>
      </c>
      <c r="AY341" s="256" t="s">
        <v>184</v>
      </c>
    </row>
    <row r="342" s="13" customFormat="1">
      <c r="A342" s="13"/>
      <c r="B342" s="245"/>
      <c r="C342" s="246"/>
      <c r="D342" s="247" t="s">
        <v>194</v>
      </c>
      <c r="E342" s="248" t="s">
        <v>1</v>
      </c>
      <c r="F342" s="249" t="s">
        <v>425</v>
      </c>
      <c r="G342" s="246"/>
      <c r="H342" s="250">
        <v>19.448</v>
      </c>
      <c r="I342" s="251"/>
      <c r="J342" s="246"/>
      <c r="K342" s="246"/>
      <c r="L342" s="252"/>
      <c r="M342" s="253"/>
      <c r="N342" s="254"/>
      <c r="O342" s="254"/>
      <c r="P342" s="254"/>
      <c r="Q342" s="254"/>
      <c r="R342" s="254"/>
      <c r="S342" s="254"/>
      <c r="T342" s="255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56" t="s">
        <v>194</v>
      </c>
      <c r="AU342" s="256" t="s">
        <v>88</v>
      </c>
      <c r="AV342" s="13" t="s">
        <v>88</v>
      </c>
      <c r="AW342" s="13" t="s">
        <v>35</v>
      </c>
      <c r="AX342" s="13" t="s">
        <v>79</v>
      </c>
      <c r="AY342" s="256" t="s">
        <v>184</v>
      </c>
    </row>
    <row r="343" s="14" customFormat="1">
      <c r="A343" s="14"/>
      <c r="B343" s="257"/>
      <c r="C343" s="258"/>
      <c r="D343" s="247" t="s">
        <v>194</v>
      </c>
      <c r="E343" s="259" t="s">
        <v>1</v>
      </c>
      <c r="F343" s="260" t="s">
        <v>196</v>
      </c>
      <c r="G343" s="258"/>
      <c r="H343" s="261">
        <v>87.753000000000014</v>
      </c>
      <c r="I343" s="262"/>
      <c r="J343" s="258"/>
      <c r="K343" s="258"/>
      <c r="L343" s="263"/>
      <c r="M343" s="264"/>
      <c r="N343" s="265"/>
      <c r="O343" s="265"/>
      <c r="P343" s="265"/>
      <c r="Q343" s="265"/>
      <c r="R343" s="265"/>
      <c r="S343" s="265"/>
      <c r="T343" s="266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67" t="s">
        <v>194</v>
      </c>
      <c r="AU343" s="267" t="s">
        <v>88</v>
      </c>
      <c r="AV343" s="14" t="s">
        <v>197</v>
      </c>
      <c r="AW343" s="14" t="s">
        <v>35</v>
      </c>
      <c r="AX343" s="14" t="s">
        <v>79</v>
      </c>
      <c r="AY343" s="267" t="s">
        <v>184</v>
      </c>
    </row>
    <row r="344" s="15" customFormat="1">
      <c r="A344" s="15"/>
      <c r="B344" s="268"/>
      <c r="C344" s="269"/>
      <c r="D344" s="247" t="s">
        <v>194</v>
      </c>
      <c r="E344" s="270" t="s">
        <v>1</v>
      </c>
      <c r="F344" s="271" t="s">
        <v>198</v>
      </c>
      <c r="G344" s="269"/>
      <c r="H344" s="272">
        <v>87.753000000000014</v>
      </c>
      <c r="I344" s="273"/>
      <c r="J344" s="269"/>
      <c r="K344" s="269"/>
      <c r="L344" s="274"/>
      <c r="M344" s="275"/>
      <c r="N344" s="276"/>
      <c r="O344" s="276"/>
      <c r="P344" s="276"/>
      <c r="Q344" s="276"/>
      <c r="R344" s="276"/>
      <c r="S344" s="276"/>
      <c r="T344" s="277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78" t="s">
        <v>194</v>
      </c>
      <c r="AU344" s="278" t="s">
        <v>88</v>
      </c>
      <c r="AV344" s="15" t="s">
        <v>191</v>
      </c>
      <c r="AW344" s="15" t="s">
        <v>35</v>
      </c>
      <c r="AX344" s="15" t="s">
        <v>86</v>
      </c>
      <c r="AY344" s="278" t="s">
        <v>184</v>
      </c>
    </row>
    <row r="345" s="12" customFormat="1" ht="22.8" customHeight="1">
      <c r="A345" s="12"/>
      <c r="B345" s="211"/>
      <c r="C345" s="212"/>
      <c r="D345" s="213" t="s">
        <v>78</v>
      </c>
      <c r="E345" s="225" t="s">
        <v>380</v>
      </c>
      <c r="F345" s="225" t="s">
        <v>426</v>
      </c>
      <c r="G345" s="212"/>
      <c r="H345" s="212"/>
      <c r="I345" s="215"/>
      <c r="J345" s="226">
        <f>BK345</f>
        <v>0</v>
      </c>
      <c r="K345" s="212"/>
      <c r="L345" s="217"/>
      <c r="M345" s="218"/>
      <c r="N345" s="219"/>
      <c r="O345" s="219"/>
      <c r="P345" s="220">
        <f>SUM(P346:P432)</f>
        <v>0</v>
      </c>
      <c r="Q345" s="219"/>
      <c r="R345" s="220">
        <f>SUM(R346:R432)</f>
        <v>0</v>
      </c>
      <c r="S345" s="219"/>
      <c r="T345" s="221">
        <f>SUM(T346:T432)</f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222" t="s">
        <v>86</v>
      </c>
      <c r="AT345" s="223" t="s">
        <v>78</v>
      </c>
      <c r="AU345" s="223" t="s">
        <v>86</v>
      </c>
      <c r="AY345" s="222" t="s">
        <v>184</v>
      </c>
      <c r="BK345" s="224">
        <f>SUM(BK346:BK432)</f>
        <v>0</v>
      </c>
    </row>
    <row r="346" s="2" customFormat="1" ht="37.8" customHeight="1">
      <c r="A346" s="39"/>
      <c r="B346" s="40"/>
      <c r="C346" s="227" t="s">
        <v>427</v>
      </c>
      <c r="D346" s="227" t="s">
        <v>186</v>
      </c>
      <c r="E346" s="228" t="s">
        <v>428</v>
      </c>
      <c r="F346" s="229" t="s">
        <v>429</v>
      </c>
      <c r="G346" s="230" t="s">
        <v>189</v>
      </c>
      <c r="H346" s="231">
        <v>6.2999999999999998</v>
      </c>
      <c r="I346" s="232"/>
      <c r="J346" s="233">
        <f>ROUND(I346*H346,2)</f>
        <v>0</v>
      </c>
      <c r="K346" s="229" t="s">
        <v>190</v>
      </c>
      <c r="L346" s="45"/>
      <c r="M346" s="234" t="s">
        <v>1</v>
      </c>
      <c r="N346" s="235" t="s">
        <v>44</v>
      </c>
      <c r="O346" s="92"/>
      <c r="P346" s="236">
        <f>O346*H346</f>
        <v>0</v>
      </c>
      <c r="Q346" s="236">
        <v>0</v>
      </c>
      <c r="R346" s="236">
        <f>Q346*H346</f>
        <v>0</v>
      </c>
      <c r="S346" s="236">
        <v>0</v>
      </c>
      <c r="T346" s="237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38" t="s">
        <v>191</v>
      </c>
      <c r="AT346" s="238" t="s">
        <v>186</v>
      </c>
      <c r="AU346" s="238" t="s">
        <v>88</v>
      </c>
      <c r="AY346" s="18" t="s">
        <v>184</v>
      </c>
      <c r="BE346" s="239">
        <f>IF(N346="základní",J346,0)</f>
        <v>0</v>
      </c>
      <c r="BF346" s="239">
        <f>IF(N346="snížená",J346,0)</f>
        <v>0</v>
      </c>
      <c r="BG346" s="239">
        <f>IF(N346="zákl. přenesená",J346,0)</f>
        <v>0</v>
      </c>
      <c r="BH346" s="239">
        <f>IF(N346="sníž. přenesená",J346,0)</f>
        <v>0</v>
      </c>
      <c r="BI346" s="239">
        <f>IF(N346="nulová",J346,0)</f>
        <v>0</v>
      </c>
      <c r="BJ346" s="18" t="s">
        <v>86</v>
      </c>
      <c r="BK346" s="239">
        <f>ROUND(I346*H346,2)</f>
        <v>0</v>
      </c>
      <c r="BL346" s="18" t="s">
        <v>191</v>
      </c>
      <c r="BM346" s="238" t="s">
        <v>430</v>
      </c>
    </row>
    <row r="347" s="2" customFormat="1">
      <c r="A347" s="39"/>
      <c r="B347" s="40"/>
      <c r="C347" s="41"/>
      <c r="D347" s="240" t="s">
        <v>192</v>
      </c>
      <c r="E347" s="41"/>
      <c r="F347" s="241" t="s">
        <v>431</v>
      </c>
      <c r="G347" s="41"/>
      <c r="H347" s="41"/>
      <c r="I347" s="242"/>
      <c r="J347" s="41"/>
      <c r="K347" s="41"/>
      <c r="L347" s="45"/>
      <c r="M347" s="243"/>
      <c r="N347" s="244"/>
      <c r="O347" s="92"/>
      <c r="P347" s="92"/>
      <c r="Q347" s="92"/>
      <c r="R347" s="92"/>
      <c r="S347" s="92"/>
      <c r="T347" s="93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T347" s="18" t="s">
        <v>192</v>
      </c>
      <c r="AU347" s="18" t="s">
        <v>88</v>
      </c>
    </row>
    <row r="348" s="16" customFormat="1">
      <c r="A348" s="16"/>
      <c r="B348" s="279"/>
      <c r="C348" s="280"/>
      <c r="D348" s="247" t="s">
        <v>194</v>
      </c>
      <c r="E348" s="281" t="s">
        <v>1</v>
      </c>
      <c r="F348" s="282" t="s">
        <v>432</v>
      </c>
      <c r="G348" s="280"/>
      <c r="H348" s="281" t="s">
        <v>1</v>
      </c>
      <c r="I348" s="283"/>
      <c r="J348" s="280"/>
      <c r="K348" s="280"/>
      <c r="L348" s="284"/>
      <c r="M348" s="285"/>
      <c r="N348" s="286"/>
      <c r="O348" s="286"/>
      <c r="P348" s="286"/>
      <c r="Q348" s="286"/>
      <c r="R348" s="286"/>
      <c r="S348" s="286"/>
      <c r="T348" s="287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T348" s="288" t="s">
        <v>194</v>
      </c>
      <c r="AU348" s="288" t="s">
        <v>88</v>
      </c>
      <c r="AV348" s="16" t="s">
        <v>86</v>
      </c>
      <c r="AW348" s="16" t="s">
        <v>35</v>
      </c>
      <c r="AX348" s="16" t="s">
        <v>79</v>
      </c>
      <c r="AY348" s="288" t="s">
        <v>184</v>
      </c>
    </row>
    <row r="349" s="13" customFormat="1">
      <c r="A349" s="13"/>
      <c r="B349" s="245"/>
      <c r="C349" s="246"/>
      <c r="D349" s="247" t="s">
        <v>194</v>
      </c>
      <c r="E349" s="248" t="s">
        <v>1</v>
      </c>
      <c r="F349" s="249" t="s">
        <v>433</v>
      </c>
      <c r="G349" s="246"/>
      <c r="H349" s="250">
        <v>6.2999999999999998</v>
      </c>
      <c r="I349" s="251"/>
      <c r="J349" s="246"/>
      <c r="K349" s="246"/>
      <c r="L349" s="252"/>
      <c r="M349" s="253"/>
      <c r="N349" s="254"/>
      <c r="O349" s="254"/>
      <c r="P349" s="254"/>
      <c r="Q349" s="254"/>
      <c r="R349" s="254"/>
      <c r="S349" s="254"/>
      <c r="T349" s="255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56" t="s">
        <v>194</v>
      </c>
      <c r="AU349" s="256" t="s">
        <v>88</v>
      </c>
      <c r="AV349" s="13" t="s">
        <v>88</v>
      </c>
      <c r="AW349" s="13" t="s">
        <v>35</v>
      </c>
      <c r="AX349" s="13" t="s">
        <v>79</v>
      </c>
      <c r="AY349" s="256" t="s">
        <v>184</v>
      </c>
    </row>
    <row r="350" s="14" customFormat="1">
      <c r="A350" s="14"/>
      <c r="B350" s="257"/>
      <c r="C350" s="258"/>
      <c r="D350" s="247" t="s">
        <v>194</v>
      </c>
      <c r="E350" s="259" t="s">
        <v>1</v>
      </c>
      <c r="F350" s="260" t="s">
        <v>196</v>
      </c>
      <c r="G350" s="258"/>
      <c r="H350" s="261">
        <v>6.2999999999999998</v>
      </c>
      <c r="I350" s="262"/>
      <c r="J350" s="258"/>
      <c r="K350" s="258"/>
      <c r="L350" s="263"/>
      <c r="M350" s="264"/>
      <c r="N350" s="265"/>
      <c r="O350" s="265"/>
      <c r="P350" s="265"/>
      <c r="Q350" s="265"/>
      <c r="R350" s="265"/>
      <c r="S350" s="265"/>
      <c r="T350" s="266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67" t="s">
        <v>194</v>
      </c>
      <c r="AU350" s="267" t="s">
        <v>88</v>
      </c>
      <c r="AV350" s="14" t="s">
        <v>197</v>
      </c>
      <c r="AW350" s="14" t="s">
        <v>35</v>
      </c>
      <c r="AX350" s="14" t="s">
        <v>79</v>
      </c>
      <c r="AY350" s="267" t="s">
        <v>184</v>
      </c>
    </row>
    <row r="351" s="15" customFormat="1">
      <c r="A351" s="15"/>
      <c r="B351" s="268"/>
      <c r="C351" s="269"/>
      <c r="D351" s="247" t="s">
        <v>194</v>
      </c>
      <c r="E351" s="270" t="s">
        <v>1</v>
      </c>
      <c r="F351" s="271" t="s">
        <v>198</v>
      </c>
      <c r="G351" s="269"/>
      <c r="H351" s="272">
        <v>6.2999999999999998</v>
      </c>
      <c r="I351" s="273"/>
      <c r="J351" s="269"/>
      <c r="K351" s="269"/>
      <c r="L351" s="274"/>
      <c r="M351" s="275"/>
      <c r="N351" s="276"/>
      <c r="O351" s="276"/>
      <c r="P351" s="276"/>
      <c r="Q351" s="276"/>
      <c r="R351" s="276"/>
      <c r="S351" s="276"/>
      <c r="T351" s="277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78" t="s">
        <v>194</v>
      </c>
      <c r="AU351" s="278" t="s">
        <v>88</v>
      </c>
      <c r="AV351" s="15" t="s">
        <v>191</v>
      </c>
      <c r="AW351" s="15" t="s">
        <v>35</v>
      </c>
      <c r="AX351" s="15" t="s">
        <v>86</v>
      </c>
      <c r="AY351" s="278" t="s">
        <v>184</v>
      </c>
    </row>
    <row r="352" s="2" customFormat="1" ht="16.5" customHeight="1">
      <c r="A352" s="39"/>
      <c r="B352" s="40"/>
      <c r="C352" s="289" t="s">
        <v>318</v>
      </c>
      <c r="D352" s="289" t="s">
        <v>412</v>
      </c>
      <c r="E352" s="290" t="s">
        <v>434</v>
      </c>
      <c r="F352" s="291" t="s">
        <v>435</v>
      </c>
      <c r="G352" s="292" t="s">
        <v>189</v>
      </c>
      <c r="H352" s="293">
        <v>6.9299999999999997</v>
      </c>
      <c r="I352" s="294"/>
      <c r="J352" s="295">
        <f>ROUND(I352*H352,2)</f>
        <v>0</v>
      </c>
      <c r="K352" s="291" t="s">
        <v>190</v>
      </c>
      <c r="L352" s="296"/>
      <c r="M352" s="297" t="s">
        <v>1</v>
      </c>
      <c r="N352" s="298" t="s">
        <v>44</v>
      </c>
      <c r="O352" s="92"/>
      <c r="P352" s="236">
        <f>O352*H352</f>
        <v>0</v>
      </c>
      <c r="Q352" s="236">
        <v>0</v>
      </c>
      <c r="R352" s="236">
        <f>Q352*H352</f>
        <v>0</v>
      </c>
      <c r="S352" s="236">
        <v>0</v>
      </c>
      <c r="T352" s="237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38" t="s">
        <v>213</v>
      </c>
      <c r="AT352" s="238" t="s">
        <v>412</v>
      </c>
      <c r="AU352" s="238" t="s">
        <v>88</v>
      </c>
      <c r="AY352" s="18" t="s">
        <v>184</v>
      </c>
      <c r="BE352" s="239">
        <f>IF(N352="základní",J352,0)</f>
        <v>0</v>
      </c>
      <c r="BF352" s="239">
        <f>IF(N352="snížená",J352,0)</f>
        <v>0</v>
      </c>
      <c r="BG352" s="239">
        <f>IF(N352="zákl. přenesená",J352,0)</f>
        <v>0</v>
      </c>
      <c r="BH352" s="239">
        <f>IF(N352="sníž. přenesená",J352,0)</f>
        <v>0</v>
      </c>
      <c r="BI352" s="239">
        <f>IF(N352="nulová",J352,0)</f>
        <v>0</v>
      </c>
      <c r="BJ352" s="18" t="s">
        <v>86</v>
      </c>
      <c r="BK352" s="239">
        <f>ROUND(I352*H352,2)</f>
        <v>0</v>
      </c>
      <c r="BL352" s="18" t="s">
        <v>191</v>
      </c>
      <c r="BM352" s="238" t="s">
        <v>436</v>
      </c>
    </row>
    <row r="353" s="13" customFormat="1">
      <c r="A353" s="13"/>
      <c r="B353" s="245"/>
      <c r="C353" s="246"/>
      <c r="D353" s="247" t="s">
        <v>194</v>
      </c>
      <c r="E353" s="248" t="s">
        <v>1</v>
      </c>
      <c r="F353" s="249" t="s">
        <v>437</v>
      </c>
      <c r="G353" s="246"/>
      <c r="H353" s="250">
        <v>6.9299999999999997</v>
      </c>
      <c r="I353" s="251"/>
      <c r="J353" s="246"/>
      <c r="K353" s="246"/>
      <c r="L353" s="252"/>
      <c r="M353" s="253"/>
      <c r="N353" s="254"/>
      <c r="O353" s="254"/>
      <c r="P353" s="254"/>
      <c r="Q353" s="254"/>
      <c r="R353" s="254"/>
      <c r="S353" s="254"/>
      <c r="T353" s="255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56" t="s">
        <v>194</v>
      </c>
      <c r="AU353" s="256" t="s">
        <v>88</v>
      </c>
      <c r="AV353" s="13" t="s">
        <v>88</v>
      </c>
      <c r="AW353" s="13" t="s">
        <v>35</v>
      </c>
      <c r="AX353" s="13" t="s">
        <v>79</v>
      </c>
      <c r="AY353" s="256" t="s">
        <v>184</v>
      </c>
    </row>
    <row r="354" s="15" customFormat="1">
      <c r="A354" s="15"/>
      <c r="B354" s="268"/>
      <c r="C354" s="269"/>
      <c r="D354" s="247" t="s">
        <v>194</v>
      </c>
      <c r="E354" s="270" t="s">
        <v>1</v>
      </c>
      <c r="F354" s="271" t="s">
        <v>198</v>
      </c>
      <c r="G354" s="269"/>
      <c r="H354" s="272">
        <v>6.9299999999999997</v>
      </c>
      <c r="I354" s="273"/>
      <c r="J354" s="269"/>
      <c r="K354" s="269"/>
      <c r="L354" s="274"/>
      <c r="M354" s="275"/>
      <c r="N354" s="276"/>
      <c r="O354" s="276"/>
      <c r="P354" s="276"/>
      <c r="Q354" s="276"/>
      <c r="R354" s="276"/>
      <c r="S354" s="276"/>
      <c r="T354" s="277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78" t="s">
        <v>194</v>
      </c>
      <c r="AU354" s="278" t="s">
        <v>88</v>
      </c>
      <c r="AV354" s="15" t="s">
        <v>191</v>
      </c>
      <c r="AW354" s="15" t="s">
        <v>35</v>
      </c>
      <c r="AX354" s="15" t="s">
        <v>86</v>
      </c>
      <c r="AY354" s="278" t="s">
        <v>184</v>
      </c>
    </row>
    <row r="355" s="2" customFormat="1" ht="16.5" customHeight="1">
      <c r="A355" s="39"/>
      <c r="B355" s="40"/>
      <c r="C355" s="227" t="s">
        <v>438</v>
      </c>
      <c r="D355" s="227" t="s">
        <v>186</v>
      </c>
      <c r="E355" s="228" t="s">
        <v>439</v>
      </c>
      <c r="F355" s="229" t="s">
        <v>440</v>
      </c>
      <c r="G355" s="230" t="s">
        <v>189</v>
      </c>
      <c r="H355" s="231">
        <v>7.7000000000000002</v>
      </c>
      <c r="I355" s="232"/>
      <c r="J355" s="233">
        <f>ROUND(I355*H355,2)</f>
        <v>0</v>
      </c>
      <c r="K355" s="229" t="s">
        <v>190</v>
      </c>
      <c r="L355" s="45"/>
      <c r="M355" s="234" t="s">
        <v>1</v>
      </c>
      <c r="N355" s="235" t="s">
        <v>44</v>
      </c>
      <c r="O355" s="92"/>
      <c r="P355" s="236">
        <f>O355*H355</f>
        <v>0</v>
      </c>
      <c r="Q355" s="236">
        <v>0</v>
      </c>
      <c r="R355" s="236">
        <f>Q355*H355</f>
        <v>0</v>
      </c>
      <c r="S355" s="236">
        <v>0</v>
      </c>
      <c r="T355" s="237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38" t="s">
        <v>191</v>
      </c>
      <c r="AT355" s="238" t="s">
        <v>186</v>
      </c>
      <c r="AU355" s="238" t="s">
        <v>88</v>
      </c>
      <c r="AY355" s="18" t="s">
        <v>184</v>
      </c>
      <c r="BE355" s="239">
        <f>IF(N355="základní",J355,0)</f>
        <v>0</v>
      </c>
      <c r="BF355" s="239">
        <f>IF(N355="snížená",J355,0)</f>
        <v>0</v>
      </c>
      <c r="BG355" s="239">
        <f>IF(N355="zákl. přenesená",J355,0)</f>
        <v>0</v>
      </c>
      <c r="BH355" s="239">
        <f>IF(N355="sníž. přenesená",J355,0)</f>
        <v>0</v>
      </c>
      <c r="BI355" s="239">
        <f>IF(N355="nulová",J355,0)</f>
        <v>0</v>
      </c>
      <c r="BJ355" s="18" t="s">
        <v>86</v>
      </c>
      <c r="BK355" s="239">
        <f>ROUND(I355*H355,2)</f>
        <v>0</v>
      </c>
      <c r="BL355" s="18" t="s">
        <v>191</v>
      </c>
      <c r="BM355" s="238" t="s">
        <v>441</v>
      </c>
    </row>
    <row r="356" s="2" customFormat="1">
      <c r="A356" s="39"/>
      <c r="B356" s="40"/>
      <c r="C356" s="41"/>
      <c r="D356" s="240" t="s">
        <v>192</v>
      </c>
      <c r="E356" s="41"/>
      <c r="F356" s="241" t="s">
        <v>442</v>
      </c>
      <c r="G356" s="41"/>
      <c r="H356" s="41"/>
      <c r="I356" s="242"/>
      <c r="J356" s="41"/>
      <c r="K356" s="41"/>
      <c r="L356" s="45"/>
      <c r="M356" s="243"/>
      <c r="N356" s="244"/>
      <c r="O356" s="92"/>
      <c r="P356" s="92"/>
      <c r="Q356" s="92"/>
      <c r="R356" s="92"/>
      <c r="S356" s="92"/>
      <c r="T356" s="93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192</v>
      </c>
      <c r="AU356" s="18" t="s">
        <v>88</v>
      </c>
    </row>
    <row r="357" s="16" customFormat="1">
      <c r="A357" s="16"/>
      <c r="B357" s="279"/>
      <c r="C357" s="280"/>
      <c r="D357" s="247" t="s">
        <v>194</v>
      </c>
      <c r="E357" s="281" t="s">
        <v>1</v>
      </c>
      <c r="F357" s="282" t="s">
        <v>432</v>
      </c>
      <c r="G357" s="280"/>
      <c r="H357" s="281" t="s">
        <v>1</v>
      </c>
      <c r="I357" s="283"/>
      <c r="J357" s="280"/>
      <c r="K357" s="280"/>
      <c r="L357" s="284"/>
      <c r="M357" s="285"/>
      <c r="N357" s="286"/>
      <c r="O357" s="286"/>
      <c r="P357" s="286"/>
      <c r="Q357" s="286"/>
      <c r="R357" s="286"/>
      <c r="S357" s="286"/>
      <c r="T357" s="287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T357" s="288" t="s">
        <v>194</v>
      </c>
      <c r="AU357" s="288" t="s">
        <v>88</v>
      </c>
      <c r="AV357" s="16" t="s">
        <v>86</v>
      </c>
      <c r="AW357" s="16" t="s">
        <v>35</v>
      </c>
      <c r="AX357" s="16" t="s">
        <v>79</v>
      </c>
      <c r="AY357" s="288" t="s">
        <v>184</v>
      </c>
    </row>
    <row r="358" s="13" customFormat="1">
      <c r="A358" s="13"/>
      <c r="B358" s="245"/>
      <c r="C358" s="246"/>
      <c r="D358" s="247" t="s">
        <v>194</v>
      </c>
      <c r="E358" s="248" t="s">
        <v>1</v>
      </c>
      <c r="F358" s="249" t="s">
        <v>443</v>
      </c>
      <c r="G358" s="246"/>
      <c r="H358" s="250">
        <v>7.7000000000000002</v>
      </c>
      <c r="I358" s="251"/>
      <c r="J358" s="246"/>
      <c r="K358" s="246"/>
      <c r="L358" s="252"/>
      <c r="M358" s="253"/>
      <c r="N358" s="254"/>
      <c r="O358" s="254"/>
      <c r="P358" s="254"/>
      <c r="Q358" s="254"/>
      <c r="R358" s="254"/>
      <c r="S358" s="254"/>
      <c r="T358" s="255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56" t="s">
        <v>194</v>
      </c>
      <c r="AU358" s="256" t="s">
        <v>88</v>
      </c>
      <c r="AV358" s="13" t="s">
        <v>88</v>
      </c>
      <c r="AW358" s="13" t="s">
        <v>35</v>
      </c>
      <c r="AX358" s="13" t="s">
        <v>79</v>
      </c>
      <c r="AY358" s="256" t="s">
        <v>184</v>
      </c>
    </row>
    <row r="359" s="14" customFormat="1">
      <c r="A359" s="14"/>
      <c r="B359" s="257"/>
      <c r="C359" s="258"/>
      <c r="D359" s="247" t="s">
        <v>194</v>
      </c>
      <c r="E359" s="259" t="s">
        <v>1</v>
      </c>
      <c r="F359" s="260" t="s">
        <v>196</v>
      </c>
      <c r="G359" s="258"/>
      <c r="H359" s="261">
        <v>7.7000000000000002</v>
      </c>
      <c r="I359" s="262"/>
      <c r="J359" s="258"/>
      <c r="K359" s="258"/>
      <c r="L359" s="263"/>
      <c r="M359" s="264"/>
      <c r="N359" s="265"/>
      <c r="O359" s="265"/>
      <c r="P359" s="265"/>
      <c r="Q359" s="265"/>
      <c r="R359" s="265"/>
      <c r="S359" s="265"/>
      <c r="T359" s="266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67" t="s">
        <v>194</v>
      </c>
      <c r="AU359" s="267" t="s">
        <v>88</v>
      </c>
      <c r="AV359" s="14" t="s">
        <v>197</v>
      </c>
      <c r="AW359" s="14" t="s">
        <v>35</v>
      </c>
      <c r="AX359" s="14" t="s">
        <v>79</v>
      </c>
      <c r="AY359" s="267" t="s">
        <v>184</v>
      </c>
    </row>
    <row r="360" s="15" customFormat="1">
      <c r="A360" s="15"/>
      <c r="B360" s="268"/>
      <c r="C360" s="269"/>
      <c r="D360" s="247" t="s">
        <v>194</v>
      </c>
      <c r="E360" s="270" t="s">
        <v>1</v>
      </c>
      <c r="F360" s="271" t="s">
        <v>198</v>
      </c>
      <c r="G360" s="269"/>
      <c r="H360" s="272">
        <v>7.7000000000000002</v>
      </c>
      <c r="I360" s="273"/>
      <c r="J360" s="269"/>
      <c r="K360" s="269"/>
      <c r="L360" s="274"/>
      <c r="M360" s="275"/>
      <c r="N360" s="276"/>
      <c r="O360" s="276"/>
      <c r="P360" s="276"/>
      <c r="Q360" s="276"/>
      <c r="R360" s="276"/>
      <c r="S360" s="276"/>
      <c r="T360" s="277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78" t="s">
        <v>194</v>
      </c>
      <c r="AU360" s="278" t="s">
        <v>88</v>
      </c>
      <c r="AV360" s="15" t="s">
        <v>191</v>
      </c>
      <c r="AW360" s="15" t="s">
        <v>35</v>
      </c>
      <c r="AX360" s="15" t="s">
        <v>86</v>
      </c>
      <c r="AY360" s="278" t="s">
        <v>184</v>
      </c>
    </row>
    <row r="361" s="2" customFormat="1" ht="24.15" customHeight="1">
      <c r="A361" s="39"/>
      <c r="B361" s="40"/>
      <c r="C361" s="227" t="s">
        <v>322</v>
      </c>
      <c r="D361" s="227" t="s">
        <v>186</v>
      </c>
      <c r="E361" s="228" t="s">
        <v>444</v>
      </c>
      <c r="F361" s="229" t="s">
        <v>445</v>
      </c>
      <c r="G361" s="230" t="s">
        <v>189</v>
      </c>
      <c r="H361" s="231">
        <v>7.7000000000000002</v>
      </c>
      <c r="I361" s="232"/>
      <c r="J361" s="233">
        <f>ROUND(I361*H361,2)</f>
        <v>0</v>
      </c>
      <c r="K361" s="229" t="s">
        <v>190</v>
      </c>
      <c r="L361" s="45"/>
      <c r="M361" s="234" t="s">
        <v>1</v>
      </c>
      <c r="N361" s="235" t="s">
        <v>44</v>
      </c>
      <c r="O361" s="92"/>
      <c r="P361" s="236">
        <f>O361*H361</f>
        <v>0</v>
      </c>
      <c r="Q361" s="236">
        <v>0</v>
      </c>
      <c r="R361" s="236">
        <f>Q361*H361</f>
        <v>0</v>
      </c>
      <c r="S361" s="236">
        <v>0</v>
      </c>
      <c r="T361" s="237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38" t="s">
        <v>191</v>
      </c>
      <c r="AT361" s="238" t="s">
        <v>186</v>
      </c>
      <c r="AU361" s="238" t="s">
        <v>88</v>
      </c>
      <c r="AY361" s="18" t="s">
        <v>184</v>
      </c>
      <c r="BE361" s="239">
        <f>IF(N361="základní",J361,0)</f>
        <v>0</v>
      </c>
      <c r="BF361" s="239">
        <f>IF(N361="snížená",J361,0)</f>
        <v>0</v>
      </c>
      <c r="BG361" s="239">
        <f>IF(N361="zákl. přenesená",J361,0)</f>
        <v>0</v>
      </c>
      <c r="BH361" s="239">
        <f>IF(N361="sníž. přenesená",J361,0)</f>
        <v>0</v>
      </c>
      <c r="BI361" s="239">
        <f>IF(N361="nulová",J361,0)</f>
        <v>0</v>
      </c>
      <c r="BJ361" s="18" t="s">
        <v>86</v>
      </c>
      <c r="BK361" s="239">
        <f>ROUND(I361*H361,2)</f>
        <v>0</v>
      </c>
      <c r="BL361" s="18" t="s">
        <v>191</v>
      </c>
      <c r="BM361" s="238" t="s">
        <v>446</v>
      </c>
    </row>
    <row r="362" s="2" customFormat="1">
      <c r="A362" s="39"/>
      <c r="B362" s="40"/>
      <c r="C362" s="41"/>
      <c r="D362" s="240" t="s">
        <v>192</v>
      </c>
      <c r="E362" s="41"/>
      <c r="F362" s="241" t="s">
        <v>447</v>
      </c>
      <c r="G362" s="41"/>
      <c r="H362" s="41"/>
      <c r="I362" s="242"/>
      <c r="J362" s="41"/>
      <c r="K362" s="41"/>
      <c r="L362" s="45"/>
      <c r="M362" s="243"/>
      <c r="N362" s="244"/>
      <c r="O362" s="92"/>
      <c r="P362" s="92"/>
      <c r="Q362" s="92"/>
      <c r="R362" s="92"/>
      <c r="S362" s="92"/>
      <c r="T362" s="93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192</v>
      </c>
      <c r="AU362" s="18" t="s">
        <v>88</v>
      </c>
    </row>
    <row r="363" s="2" customFormat="1" ht="16.5" customHeight="1">
      <c r="A363" s="39"/>
      <c r="B363" s="40"/>
      <c r="C363" s="227" t="s">
        <v>448</v>
      </c>
      <c r="D363" s="227" t="s">
        <v>186</v>
      </c>
      <c r="E363" s="228" t="s">
        <v>449</v>
      </c>
      <c r="F363" s="229" t="s">
        <v>450</v>
      </c>
      <c r="G363" s="230" t="s">
        <v>342</v>
      </c>
      <c r="H363" s="231">
        <v>14</v>
      </c>
      <c r="I363" s="232"/>
      <c r="J363" s="233">
        <f>ROUND(I363*H363,2)</f>
        <v>0</v>
      </c>
      <c r="K363" s="229" t="s">
        <v>190</v>
      </c>
      <c r="L363" s="45"/>
      <c r="M363" s="234" t="s">
        <v>1</v>
      </c>
      <c r="N363" s="235" t="s">
        <v>44</v>
      </c>
      <c r="O363" s="92"/>
      <c r="P363" s="236">
        <f>O363*H363</f>
        <v>0</v>
      </c>
      <c r="Q363" s="236">
        <v>0</v>
      </c>
      <c r="R363" s="236">
        <f>Q363*H363</f>
        <v>0</v>
      </c>
      <c r="S363" s="236">
        <v>0</v>
      </c>
      <c r="T363" s="237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38" t="s">
        <v>191</v>
      </c>
      <c r="AT363" s="238" t="s">
        <v>186</v>
      </c>
      <c r="AU363" s="238" t="s">
        <v>88</v>
      </c>
      <c r="AY363" s="18" t="s">
        <v>184</v>
      </c>
      <c r="BE363" s="239">
        <f>IF(N363="základní",J363,0)</f>
        <v>0</v>
      </c>
      <c r="BF363" s="239">
        <f>IF(N363="snížená",J363,0)</f>
        <v>0</v>
      </c>
      <c r="BG363" s="239">
        <f>IF(N363="zákl. přenesená",J363,0)</f>
        <v>0</v>
      </c>
      <c r="BH363" s="239">
        <f>IF(N363="sníž. přenesená",J363,0)</f>
        <v>0</v>
      </c>
      <c r="BI363" s="239">
        <f>IF(N363="nulová",J363,0)</f>
        <v>0</v>
      </c>
      <c r="BJ363" s="18" t="s">
        <v>86</v>
      </c>
      <c r="BK363" s="239">
        <f>ROUND(I363*H363,2)</f>
        <v>0</v>
      </c>
      <c r="BL363" s="18" t="s">
        <v>191</v>
      </c>
      <c r="BM363" s="238" t="s">
        <v>451</v>
      </c>
    </row>
    <row r="364" s="2" customFormat="1">
      <c r="A364" s="39"/>
      <c r="B364" s="40"/>
      <c r="C364" s="41"/>
      <c r="D364" s="240" t="s">
        <v>192</v>
      </c>
      <c r="E364" s="41"/>
      <c r="F364" s="241" t="s">
        <v>452</v>
      </c>
      <c r="G364" s="41"/>
      <c r="H364" s="41"/>
      <c r="I364" s="242"/>
      <c r="J364" s="41"/>
      <c r="K364" s="41"/>
      <c r="L364" s="45"/>
      <c r="M364" s="243"/>
      <c r="N364" s="244"/>
      <c r="O364" s="92"/>
      <c r="P364" s="92"/>
      <c r="Q364" s="92"/>
      <c r="R364" s="92"/>
      <c r="S364" s="92"/>
      <c r="T364" s="93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18" t="s">
        <v>192</v>
      </c>
      <c r="AU364" s="18" t="s">
        <v>88</v>
      </c>
    </row>
    <row r="365" s="13" customFormat="1">
      <c r="A365" s="13"/>
      <c r="B365" s="245"/>
      <c r="C365" s="246"/>
      <c r="D365" s="247" t="s">
        <v>194</v>
      </c>
      <c r="E365" s="248" t="s">
        <v>1</v>
      </c>
      <c r="F365" s="249" t="s">
        <v>453</v>
      </c>
      <c r="G365" s="246"/>
      <c r="H365" s="250">
        <v>14</v>
      </c>
      <c r="I365" s="251"/>
      <c r="J365" s="246"/>
      <c r="K365" s="246"/>
      <c r="L365" s="252"/>
      <c r="M365" s="253"/>
      <c r="N365" s="254"/>
      <c r="O365" s="254"/>
      <c r="P365" s="254"/>
      <c r="Q365" s="254"/>
      <c r="R365" s="254"/>
      <c r="S365" s="254"/>
      <c r="T365" s="255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56" t="s">
        <v>194</v>
      </c>
      <c r="AU365" s="256" t="s">
        <v>88</v>
      </c>
      <c r="AV365" s="13" t="s">
        <v>88</v>
      </c>
      <c r="AW365" s="13" t="s">
        <v>35</v>
      </c>
      <c r="AX365" s="13" t="s">
        <v>79</v>
      </c>
      <c r="AY365" s="256" t="s">
        <v>184</v>
      </c>
    </row>
    <row r="366" s="14" customFormat="1">
      <c r="A366" s="14"/>
      <c r="B366" s="257"/>
      <c r="C366" s="258"/>
      <c r="D366" s="247" t="s">
        <v>194</v>
      </c>
      <c r="E366" s="259" t="s">
        <v>1</v>
      </c>
      <c r="F366" s="260" t="s">
        <v>196</v>
      </c>
      <c r="G366" s="258"/>
      <c r="H366" s="261">
        <v>14</v>
      </c>
      <c r="I366" s="262"/>
      <c r="J366" s="258"/>
      <c r="K366" s="258"/>
      <c r="L366" s="263"/>
      <c r="M366" s="264"/>
      <c r="N366" s="265"/>
      <c r="O366" s="265"/>
      <c r="P366" s="265"/>
      <c r="Q366" s="265"/>
      <c r="R366" s="265"/>
      <c r="S366" s="265"/>
      <c r="T366" s="266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67" t="s">
        <v>194</v>
      </c>
      <c r="AU366" s="267" t="s">
        <v>88</v>
      </c>
      <c r="AV366" s="14" t="s">
        <v>197</v>
      </c>
      <c r="AW366" s="14" t="s">
        <v>35</v>
      </c>
      <c r="AX366" s="14" t="s">
        <v>79</v>
      </c>
      <c r="AY366" s="267" t="s">
        <v>184</v>
      </c>
    </row>
    <row r="367" s="15" customFormat="1">
      <c r="A367" s="15"/>
      <c r="B367" s="268"/>
      <c r="C367" s="269"/>
      <c r="D367" s="247" t="s">
        <v>194</v>
      </c>
      <c r="E367" s="270" t="s">
        <v>1</v>
      </c>
      <c r="F367" s="271" t="s">
        <v>198</v>
      </c>
      <c r="G367" s="269"/>
      <c r="H367" s="272">
        <v>14</v>
      </c>
      <c r="I367" s="273"/>
      <c r="J367" s="269"/>
      <c r="K367" s="269"/>
      <c r="L367" s="274"/>
      <c r="M367" s="275"/>
      <c r="N367" s="276"/>
      <c r="O367" s="276"/>
      <c r="P367" s="276"/>
      <c r="Q367" s="276"/>
      <c r="R367" s="276"/>
      <c r="S367" s="276"/>
      <c r="T367" s="277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78" t="s">
        <v>194</v>
      </c>
      <c r="AU367" s="278" t="s">
        <v>88</v>
      </c>
      <c r="AV367" s="15" t="s">
        <v>191</v>
      </c>
      <c r="AW367" s="15" t="s">
        <v>35</v>
      </c>
      <c r="AX367" s="15" t="s">
        <v>86</v>
      </c>
      <c r="AY367" s="278" t="s">
        <v>184</v>
      </c>
    </row>
    <row r="368" s="2" customFormat="1" ht="16.5" customHeight="1">
      <c r="A368" s="39"/>
      <c r="B368" s="40"/>
      <c r="C368" s="289" t="s">
        <v>328</v>
      </c>
      <c r="D368" s="289" t="s">
        <v>412</v>
      </c>
      <c r="E368" s="290" t="s">
        <v>454</v>
      </c>
      <c r="F368" s="291" t="s">
        <v>455</v>
      </c>
      <c r="G368" s="292" t="s">
        <v>342</v>
      </c>
      <c r="H368" s="293">
        <v>14.699999999999999</v>
      </c>
      <c r="I368" s="294"/>
      <c r="J368" s="295">
        <f>ROUND(I368*H368,2)</f>
        <v>0</v>
      </c>
      <c r="K368" s="291" t="s">
        <v>190</v>
      </c>
      <c r="L368" s="296"/>
      <c r="M368" s="297" t="s">
        <v>1</v>
      </c>
      <c r="N368" s="298" t="s">
        <v>44</v>
      </c>
      <c r="O368" s="92"/>
      <c r="P368" s="236">
        <f>O368*H368</f>
        <v>0</v>
      </c>
      <c r="Q368" s="236">
        <v>0</v>
      </c>
      <c r="R368" s="236">
        <f>Q368*H368</f>
        <v>0</v>
      </c>
      <c r="S368" s="236">
        <v>0</v>
      </c>
      <c r="T368" s="237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38" t="s">
        <v>213</v>
      </c>
      <c r="AT368" s="238" t="s">
        <v>412</v>
      </c>
      <c r="AU368" s="238" t="s">
        <v>88</v>
      </c>
      <c r="AY368" s="18" t="s">
        <v>184</v>
      </c>
      <c r="BE368" s="239">
        <f>IF(N368="základní",J368,0)</f>
        <v>0</v>
      </c>
      <c r="BF368" s="239">
        <f>IF(N368="snížená",J368,0)</f>
        <v>0</v>
      </c>
      <c r="BG368" s="239">
        <f>IF(N368="zákl. přenesená",J368,0)</f>
        <v>0</v>
      </c>
      <c r="BH368" s="239">
        <f>IF(N368="sníž. přenesená",J368,0)</f>
        <v>0</v>
      </c>
      <c r="BI368" s="239">
        <f>IF(N368="nulová",J368,0)</f>
        <v>0</v>
      </c>
      <c r="BJ368" s="18" t="s">
        <v>86</v>
      </c>
      <c r="BK368" s="239">
        <f>ROUND(I368*H368,2)</f>
        <v>0</v>
      </c>
      <c r="BL368" s="18" t="s">
        <v>191</v>
      </c>
      <c r="BM368" s="238" t="s">
        <v>456</v>
      </c>
    </row>
    <row r="369" s="13" customFormat="1">
      <c r="A369" s="13"/>
      <c r="B369" s="245"/>
      <c r="C369" s="246"/>
      <c r="D369" s="247" t="s">
        <v>194</v>
      </c>
      <c r="E369" s="248" t="s">
        <v>1</v>
      </c>
      <c r="F369" s="249" t="s">
        <v>457</v>
      </c>
      <c r="G369" s="246"/>
      <c r="H369" s="250">
        <v>14.699999999999999</v>
      </c>
      <c r="I369" s="251"/>
      <c r="J369" s="246"/>
      <c r="K369" s="246"/>
      <c r="L369" s="252"/>
      <c r="M369" s="253"/>
      <c r="N369" s="254"/>
      <c r="O369" s="254"/>
      <c r="P369" s="254"/>
      <c r="Q369" s="254"/>
      <c r="R369" s="254"/>
      <c r="S369" s="254"/>
      <c r="T369" s="255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56" t="s">
        <v>194</v>
      </c>
      <c r="AU369" s="256" t="s">
        <v>88</v>
      </c>
      <c r="AV369" s="13" t="s">
        <v>88</v>
      </c>
      <c r="AW369" s="13" t="s">
        <v>35</v>
      </c>
      <c r="AX369" s="13" t="s">
        <v>79</v>
      </c>
      <c r="AY369" s="256" t="s">
        <v>184</v>
      </c>
    </row>
    <row r="370" s="15" customFormat="1">
      <c r="A370" s="15"/>
      <c r="B370" s="268"/>
      <c r="C370" s="269"/>
      <c r="D370" s="247" t="s">
        <v>194</v>
      </c>
      <c r="E370" s="270" t="s">
        <v>1</v>
      </c>
      <c r="F370" s="271" t="s">
        <v>198</v>
      </c>
      <c r="G370" s="269"/>
      <c r="H370" s="272">
        <v>14.699999999999999</v>
      </c>
      <c r="I370" s="273"/>
      <c r="J370" s="269"/>
      <c r="K370" s="269"/>
      <c r="L370" s="274"/>
      <c r="M370" s="275"/>
      <c r="N370" s="276"/>
      <c r="O370" s="276"/>
      <c r="P370" s="276"/>
      <c r="Q370" s="276"/>
      <c r="R370" s="276"/>
      <c r="S370" s="276"/>
      <c r="T370" s="277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T370" s="278" t="s">
        <v>194</v>
      </c>
      <c r="AU370" s="278" t="s">
        <v>88</v>
      </c>
      <c r="AV370" s="15" t="s">
        <v>191</v>
      </c>
      <c r="AW370" s="15" t="s">
        <v>35</v>
      </c>
      <c r="AX370" s="15" t="s">
        <v>86</v>
      </c>
      <c r="AY370" s="278" t="s">
        <v>184</v>
      </c>
    </row>
    <row r="371" s="2" customFormat="1" ht="37.8" customHeight="1">
      <c r="A371" s="39"/>
      <c r="B371" s="40"/>
      <c r="C371" s="227" t="s">
        <v>458</v>
      </c>
      <c r="D371" s="227" t="s">
        <v>186</v>
      </c>
      <c r="E371" s="228" t="s">
        <v>459</v>
      </c>
      <c r="F371" s="229" t="s">
        <v>460</v>
      </c>
      <c r="G371" s="230" t="s">
        <v>189</v>
      </c>
      <c r="H371" s="231">
        <v>12.960000000000001</v>
      </c>
      <c r="I371" s="232"/>
      <c r="J371" s="233">
        <f>ROUND(I371*H371,2)</f>
        <v>0</v>
      </c>
      <c r="K371" s="229" t="s">
        <v>190</v>
      </c>
      <c r="L371" s="45"/>
      <c r="M371" s="234" t="s">
        <v>1</v>
      </c>
      <c r="N371" s="235" t="s">
        <v>44</v>
      </c>
      <c r="O371" s="92"/>
      <c r="P371" s="236">
        <f>O371*H371</f>
        <v>0</v>
      </c>
      <c r="Q371" s="236">
        <v>0</v>
      </c>
      <c r="R371" s="236">
        <f>Q371*H371</f>
        <v>0</v>
      </c>
      <c r="S371" s="236">
        <v>0</v>
      </c>
      <c r="T371" s="237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38" t="s">
        <v>191</v>
      </c>
      <c r="AT371" s="238" t="s">
        <v>186</v>
      </c>
      <c r="AU371" s="238" t="s">
        <v>88</v>
      </c>
      <c r="AY371" s="18" t="s">
        <v>184</v>
      </c>
      <c r="BE371" s="239">
        <f>IF(N371="základní",J371,0)</f>
        <v>0</v>
      </c>
      <c r="BF371" s="239">
        <f>IF(N371="snížená",J371,0)</f>
        <v>0</v>
      </c>
      <c r="BG371" s="239">
        <f>IF(N371="zákl. přenesená",J371,0)</f>
        <v>0</v>
      </c>
      <c r="BH371" s="239">
        <f>IF(N371="sníž. přenesená",J371,0)</f>
        <v>0</v>
      </c>
      <c r="BI371" s="239">
        <f>IF(N371="nulová",J371,0)</f>
        <v>0</v>
      </c>
      <c r="BJ371" s="18" t="s">
        <v>86</v>
      </c>
      <c r="BK371" s="239">
        <f>ROUND(I371*H371,2)</f>
        <v>0</v>
      </c>
      <c r="BL371" s="18" t="s">
        <v>191</v>
      </c>
      <c r="BM371" s="238" t="s">
        <v>461</v>
      </c>
    </row>
    <row r="372" s="2" customFormat="1">
      <c r="A372" s="39"/>
      <c r="B372" s="40"/>
      <c r="C372" s="41"/>
      <c r="D372" s="240" t="s">
        <v>192</v>
      </c>
      <c r="E372" s="41"/>
      <c r="F372" s="241" t="s">
        <v>462</v>
      </c>
      <c r="G372" s="41"/>
      <c r="H372" s="41"/>
      <c r="I372" s="242"/>
      <c r="J372" s="41"/>
      <c r="K372" s="41"/>
      <c r="L372" s="45"/>
      <c r="M372" s="243"/>
      <c r="N372" s="244"/>
      <c r="O372" s="92"/>
      <c r="P372" s="92"/>
      <c r="Q372" s="92"/>
      <c r="R372" s="92"/>
      <c r="S372" s="92"/>
      <c r="T372" s="93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T372" s="18" t="s">
        <v>192</v>
      </c>
      <c r="AU372" s="18" t="s">
        <v>88</v>
      </c>
    </row>
    <row r="373" s="16" customFormat="1">
      <c r="A373" s="16"/>
      <c r="B373" s="279"/>
      <c r="C373" s="280"/>
      <c r="D373" s="247" t="s">
        <v>194</v>
      </c>
      <c r="E373" s="281" t="s">
        <v>1</v>
      </c>
      <c r="F373" s="282" t="s">
        <v>463</v>
      </c>
      <c r="G373" s="280"/>
      <c r="H373" s="281" t="s">
        <v>1</v>
      </c>
      <c r="I373" s="283"/>
      <c r="J373" s="280"/>
      <c r="K373" s="280"/>
      <c r="L373" s="284"/>
      <c r="M373" s="285"/>
      <c r="N373" s="286"/>
      <c r="O373" s="286"/>
      <c r="P373" s="286"/>
      <c r="Q373" s="286"/>
      <c r="R373" s="286"/>
      <c r="S373" s="286"/>
      <c r="T373" s="287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T373" s="288" t="s">
        <v>194</v>
      </c>
      <c r="AU373" s="288" t="s">
        <v>88</v>
      </c>
      <c r="AV373" s="16" t="s">
        <v>86</v>
      </c>
      <c r="AW373" s="16" t="s">
        <v>35</v>
      </c>
      <c r="AX373" s="16" t="s">
        <v>79</v>
      </c>
      <c r="AY373" s="288" t="s">
        <v>184</v>
      </c>
    </row>
    <row r="374" s="13" customFormat="1">
      <c r="A374" s="13"/>
      <c r="B374" s="245"/>
      <c r="C374" s="246"/>
      <c r="D374" s="247" t="s">
        <v>194</v>
      </c>
      <c r="E374" s="248" t="s">
        <v>1</v>
      </c>
      <c r="F374" s="249" t="s">
        <v>464</v>
      </c>
      <c r="G374" s="246"/>
      <c r="H374" s="250">
        <v>12.960000000000001</v>
      </c>
      <c r="I374" s="251"/>
      <c r="J374" s="246"/>
      <c r="K374" s="246"/>
      <c r="L374" s="252"/>
      <c r="M374" s="253"/>
      <c r="N374" s="254"/>
      <c r="O374" s="254"/>
      <c r="P374" s="254"/>
      <c r="Q374" s="254"/>
      <c r="R374" s="254"/>
      <c r="S374" s="254"/>
      <c r="T374" s="255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56" t="s">
        <v>194</v>
      </c>
      <c r="AU374" s="256" t="s">
        <v>88</v>
      </c>
      <c r="AV374" s="13" t="s">
        <v>88</v>
      </c>
      <c r="AW374" s="13" t="s">
        <v>35</v>
      </c>
      <c r="AX374" s="13" t="s">
        <v>79</v>
      </c>
      <c r="AY374" s="256" t="s">
        <v>184</v>
      </c>
    </row>
    <row r="375" s="14" customFormat="1">
      <c r="A375" s="14"/>
      <c r="B375" s="257"/>
      <c r="C375" s="258"/>
      <c r="D375" s="247" t="s">
        <v>194</v>
      </c>
      <c r="E375" s="259" t="s">
        <v>1</v>
      </c>
      <c r="F375" s="260" t="s">
        <v>196</v>
      </c>
      <c r="G375" s="258"/>
      <c r="H375" s="261">
        <v>12.960000000000001</v>
      </c>
      <c r="I375" s="262"/>
      <c r="J375" s="258"/>
      <c r="K375" s="258"/>
      <c r="L375" s="263"/>
      <c r="M375" s="264"/>
      <c r="N375" s="265"/>
      <c r="O375" s="265"/>
      <c r="P375" s="265"/>
      <c r="Q375" s="265"/>
      <c r="R375" s="265"/>
      <c r="S375" s="265"/>
      <c r="T375" s="266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67" t="s">
        <v>194</v>
      </c>
      <c r="AU375" s="267" t="s">
        <v>88</v>
      </c>
      <c r="AV375" s="14" t="s">
        <v>197</v>
      </c>
      <c r="AW375" s="14" t="s">
        <v>35</v>
      </c>
      <c r="AX375" s="14" t="s">
        <v>79</v>
      </c>
      <c r="AY375" s="267" t="s">
        <v>184</v>
      </c>
    </row>
    <row r="376" s="15" customFormat="1">
      <c r="A376" s="15"/>
      <c r="B376" s="268"/>
      <c r="C376" s="269"/>
      <c r="D376" s="247" t="s">
        <v>194</v>
      </c>
      <c r="E376" s="270" t="s">
        <v>1</v>
      </c>
      <c r="F376" s="271" t="s">
        <v>198</v>
      </c>
      <c r="G376" s="269"/>
      <c r="H376" s="272">
        <v>12.960000000000001</v>
      </c>
      <c r="I376" s="273"/>
      <c r="J376" s="269"/>
      <c r="K376" s="269"/>
      <c r="L376" s="274"/>
      <c r="M376" s="275"/>
      <c r="N376" s="276"/>
      <c r="O376" s="276"/>
      <c r="P376" s="276"/>
      <c r="Q376" s="276"/>
      <c r="R376" s="276"/>
      <c r="S376" s="276"/>
      <c r="T376" s="277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78" t="s">
        <v>194</v>
      </c>
      <c r="AU376" s="278" t="s">
        <v>88</v>
      </c>
      <c r="AV376" s="15" t="s">
        <v>191</v>
      </c>
      <c r="AW376" s="15" t="s">
        <v>35</v>
      </c>
      <c r="AX376" s="15" t="s">
        <v>86</v>
      </c>
      <c r="AY376" s="278" t="s">
        <v>184</v>
      </c>
    </row>
    <row r="377" s="2" customFormat="1" ht="16.5" customHeight="1">
      <c r="A377" s="39"/>
      <c r="B377" s="40"/>
      <c r="C377" s="289" t="s">
        <v>333</v>
      </c>
      <c r="D377" s="289" t="s">
        <v>412</v>
      </c>
      <c r="E377" s="290" t="s">
        <v>465</v>
      </c>
      <c r="F377" s="291" t="s">
        <v>466</v>
      </c>
      <c r="G377" s="292" t="s">
        <v>189</v>
      </c>
      <c r="H377" s="293">
        <v>13.608000000000001</v>
      </c>
      <c r="I377" s="294"/>
      <c r="J377" s="295">
        <f>ROUND(I377*H377,2)</f>
        <v>0</v>
      </c>
      <c r="K377" s="291" t="s">
        <v>190</v>
      </c>
      <c r="L377" s="296"/>
      <c r="M377" s="297" t="s">
        <v>1</v>
      </c>
      <c r="N377" s="298" t="s">
        <v>44</v>
      </c>
      <c r="O377" s="92"/>
      <c r="P377" s="236">
        <f>O377*H377</f>
        <v>0</v>
      </c>
      <c r="Q377" s="236">
        <v>0</v>
      </c>
      <c r="R377" s="236">
        <f>Q377*H377</f>
        <v>0</v>
      </c>
      <c r="S377" s="236">
        <v>0</v>
      </c>
      <c r="T377" s="237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38" t="s">
        <v>213</v>
      </c>
      <c r="AT377" s="238" t="s">
        <v>412</v>
      </c>
      <c r="AU377" s="238" t="s">
        <v>88</v>
      </c>
      <c r="AY377" s="18" t="s">
        <v>184</v>
      </c>
      <c r="BE377" s="239">
        <f>IF(N377="základní",J377,0)</f>
        <v>0</v>
      </c>
      <c r="BF377" s="239">
        <f>IF(N377="snížená",J377,0)</f>
        <v>0</v>
      </c>
      <c r="BG377" s="239">
        <f>IF(N377="zákl. přenesená",J377,0)</f>
        <v>0</v>
      </c>
      <c r="BH377" s="239">
        <f>IF(N377="sníž. přenesená",J377,0)</f>
        <v>0</v>
      </c>
      <c r="BI377" s="239">
        <f>IF(N377="nulová",J377,0)</f>
        <v>0</v>
      </c>
      <c r="BJ377" s="18" t="s">
        <v>86</v>
      </c>
      <c r="BK377" s="239">
        <f>ROUND(I377*H377,2)</f>
        <v>0</v>
      </c>
      <c r="BL377" s="18" t="s">
        <v>191</v>
      </c>
      <c r="BM377" s="238" t="s">
        <v>467</v>
      </c>
    </row>
    <row r="378" s="13" customFormat="1">
      <c r="A378" s="13"/>
      <c r="B378" s="245"/>
      <c r="C378" s="246"/>
      <c r="D378" s="247" t="s">
        <v>194</v>
      </c>
      <c r="E378" s="248" t="s">
        <v>1</v>
      </c>
      <c r="F378" s="249" t="s">
        <v>468</v>
      </c>
      <c r="G378" s="246"/>
      <c r="H378" s="250">
        <v>13.608000000000001</v>
      </c>
      <c r="I378" s="251"/>
      <c r="J378" s="246"/>
      <c r="K378" s="246"/>
      <c r="L378" s="252"/>
      <c r="M378" s="253"/>
      <c r="N378" s="254"/>
      <c r="O378" s="254"/>
      <c r="P378" s="254"/>
      <c r="Q378" s="254"/>
      <c r="R378" s="254"/>
      <c r="S378" s="254"/>
      <c r="T378" s="255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56" t="s">
        <v>194</v>
      </c>
      <c r="AU378" s="256" t="s">
        <v>88</v>
      </c>
      <c r="AV378" s="13" t="s">
        <v>88</v>
      </c>
      <c r="AW378" s="13" t="s">
        <v>35</v>
      </c>
      <c r="AX378" s="13" t="s">
        <v>79</v>
      </c>
      <c r="AY378" s="256" t="s">
        <v>184</v>
      </c>
    </row>
    <row r="379" s="15" customFormat="1">
      <c r="A379" s="15"/>
      <c r="B379" s="268"/>
      <c r="C379" s="269"/>
      <c r="D379" s="247" t="s">
        <v>194</v>
      </c>
      <c r="E379" s="270" t="s">
        <v>1</v>
      </c>
      <c r="F379" s="271" t="s">
        <v>198</v>
      </c>
      <c r="G379" s="269"/>
      <c r="H379" s="272">
        <v>13.608000000000001</v>
      </c>
      <c r="I379" s="273"/>
      <c r="J379" s="269"/>
      <c r="K379" s="269"/>
      <c r="L379" s="274"/>
      <c r="M379" s="275"/>
      <c r="N379" s="276"/>
      <c r="O379" s="276"/>
      <c r="P379" s="276"/>
      <c r="Q379" s="276"/>
      <c r="R379" s="276"/>
      <c r="S379" s="276"/>
      <c r="T379" s="277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78" t="s">
        <v>194</v>
      </c>
      <c r="AU379" s="278" t="s">
        <v>88</v>
      </c>
      <c r="AV379" s="15" t="s">
        <v>191</v>
      </c>
      <c r="AW379" s="15" t="s">
        <v>35</v>
      </c>
      <c r="AX379" s="15" t="s">
        <v>86</v>
      </c>
      <c r="AY379" s="278" t="s">
        <v>184</v>
      </c>
    </row>
    <row r="380" s="2" customFormat="1" ht="24.15" customHeight="1">
      <c r="A380" s="39"/>
      <c r="B380" s="40"/>
      <c r="C380" s="227" t="s">
        <v>469</v>
      </c>
      <c r="D380" s="227" t="s">
        <v>186</v>
      </c>
      <c r="E380" s="228" t="s">
        <v>470</v>
      </c>
      <c r="F380" s="229" t="s">
        <v>471</v>
      </c>
      <c r="G380" s="230" t="s">
        <v>189</v>
      </c>
      <c r="H380" s="231">
        <v>56.006</v>
      </c>
      <c r="I380" s="232"/>
      <c r="J380" s="233">
        <f>ROUND(I380*H380,2)</f>
        <v>0</v>
      </c>
      <c r="K380" s="229" t="s">
        <v>190</v>
      </c>
      <c r="L380" s="45"/>
      <c r="M380" s="234" t="s">
        <v>1</v>
      </c>
      <c r="N380" s="235" t="s">
        <v>44</v>
      </c>
      <c r="O380" s="92"/>
      <c r="P380" s="236">
        <f>O380*H380</f>
        <v>0</v>
      </c>
      <c r="Q380" s="236">
        <v>0</v>
      </c>
      <c r="R380" s="236">
        <f>Q380*H380</f>
        <v>0</v>
      </c>
      <c r="S380" s="236">
        <v>0</v>
      </c>
      <c r="T380" s="237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38" t="s">
        <v>191</v>
      </c>
      <c r="AT380" s="238" t="s">
        <v>186</v>
      </c>
      <c r="AU380" s="238" t="s">
        <v>88</v>
      </c>
      <c r="AY380" s="18" t="s">
        <v>184</v>
      </c>
      <c r="BE380" s="239">
        <f>IF(N380="základní",J380,0)</f>
        <v>0</v>
      </c>
      <c r="BF380" s="239">
        <f>IF(N380="snížená",J380,0)</f>
        <v>0</v>
      </c>
      <c r="BG380" s="239">
        <f>IF(N380="zákl. přenesená",J380,0)</f>
        <v>0</v>
      </c>
      <c r="BH380" s="239">
        <f>IF(N380="sníž. přenesená",J380,0)</f>
        <v>0</v>
      </c>
      <c r="BI380" s="239">
        <f>IF(N380="nulová",J380,0)</f>
        <v>0</v>
      </c>
      <c r="BJ380" s="18" t="s">
        <v>86</v>
      </c>
      <c r="BK380" s="239">
        <f>ROUND(I380*H380,2)</f>
        <v>0</v>
      </c>
      <c r="BL380" s="18" t="s">
        <v>191</v>
      </c>
      <c r="BM380" s="238" t="s">
        <v>472</v>
      </c>
    </row>
    <row r="381" s="2" customFormat="1">
      <c r="A381" s="39"/>
      <c r="B381" s="40"/>
      <c r="C381" s="41"/>
      <c r="D381" s="240" t="s">
        <v>192</v>
      </c>
      <c r="E381" s="41"/>
      <c r="F381" s="241" t="s">
        <v>473</v>
      </c>
      <c r="G381" s="41"/>
      <c r="H381" s="41"/>
      <c r="I381" s="242"/>
      <c r="J381" s="41"/>
      <c r="K381" s="41"/>
      <c r="L381" s="45"/>
      <c r="M381" s="243"/>
      <c r="N381" s="244"/>
      <c r="O381" s="92"/>
      <c r="P381" s="92"/>
      <c r="Q381" s="92"/>
      <c r="R381" s="92"/>
      <c r="S381" s="92"/>
      <c r="T381" s="93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192</v>
      </c>
      <c r="AU381" s="18" t="s">
        <v>88</v>
      </c>
    </row>
    <row r="382" s="16" customFormat="1">
      <c r="A382" s="16"/>
      <c r="B382" s="279"/>
      <c r="C382" s="280"/>
      <c r="D382" s="247" t="s">
        <v>194</v>
      </c>
      <c r="E382" s="281" t="s">
        <v>1</v>
      </c>
      <c r="F382" s="282" t="s">
        <v>474</v>
      </c>
      <c r="G382" s="280"/>
      <c r="H382" s="281" t="s">
        <v>1</v>
      </c>
      <c r="I382" s="283"/>
      <c r="J382" s="280"/>
      <c r="K382" s="280"/>
      <c r="L382" s="284"/>
      <c r="M382" s="285"/>
      <c r="N382" s="286"/>
      <c r="O382" s="286"/>
      <c r="P382" s="286"/>
      <c r="Q382" s="286"/>
      <c r="R382" s="286"/>
      <c r="S382" s="286"/>
      <c r="T382" s="287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T382" s="288" t="s">
        <v>194</v>
      </c>
      <c r="AU382" s="288" t="s">
        <v>88</v>
      </c>
      <c r="AV382" s="16" t="s">
        <v>86</v>
      </c>
      <c r="AW382" s="16" t="s">
        <v>35</v>
      </c>
      <c r="AX382" s="16" t="s">
        <v>79</v>
      </c>
      <c r="AY382" s="288" t="s">
        <v>184</v>
      </c>
    </row>
    <row r="383" s="13" customFormat="1">
      <c r="A383" s="13"/>
      <c r="B383" s="245"/>
      <c r="C383" s="246"/>
      <c r="D383" s="247" t="s">
        <v>194</v>
      </c>
      <c r="E383" s="248" t="s">
        <v>1</v>
      </c>
      <c r="F383" s="249" t="s">
        <v>289</v>
      </c>
      <c r="G383" s="246"/>
      <c r="H383" s="250">
        <v>59.399999999999999</v>
      </c>
      <c r="I383" s="251"/>
      <c r="J383" s="246"/>
      <c r="K383" s="246"/>
      <c r="L383" s="252"/>
      <c r="M383" s="253"/>
      <c r="N383" s="254"/>
      <c r="O383" s="254"/>
      <c r="P383" s="254"/>
      <c r="Q383" s="254"/>
      <c r="R383" s="254"/>
      <c r="S383" s="254"/>
      <c r="T383" s="255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56" t="s">
        <v>194</v>
      </c>
      <c r="AU383" s="256" t="s">
        <v>88</v>
      </c>
      <c r="AV383" s="13" t="s">
        <v>88</v>
      </c>
      <c r="AW383" s="13" t="s">
        <v>35</v>
      </c>
      <c r="AX383" s="13" t="s">
        <v>79</v>
      </c>
      <c r="AY383" s="256" t="s">
        <v>184</v>
      </c>
    </row>
    <row r="384" s="13" customFormat="1">
      <c r="A384" s="13"/>
      <c r="B384" s="245"/>
      <c r="C384" s="246"/>
      <c r="D384" s="247" t="s">
        <v>194</v>
      </c>
      <c r="E384" s="248" t="s">
        <v>1</v>
      </c>
      <c r="F384" s="249" t="s">
        <v>475</v>
      </c>
      <c r="G384" s="246"/>
      <c r="H384" s="250">
        <v>-5.5899999999999999</v>
      </c>
      <c r="I384" s="251"/>
      <c r="J384" s="246"/>
      <c r="K384" s="246"/>
      <c r="L384" s="252"/>
      <c r="M384" s="253"/>
      <c r="N384" s="254"/>
      <c r="O384" s="254"/>
      <c r="P384" s="254"/>
      <c r="Q384" s="254"/>
      <c r="R384" s="254"/>
      <c r="S384" s="254"/>
      <c r="T384" s="255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56" t="s">
        <v>194</v>
      </c>
      <c r="AU384" s="256" t="s">
        <v>88</v>
      </c>
      <c r="AV384" s="13" t="s">
        <v>88</v>
      </c>
      <c r="AW384" s="13" t="s">
        <v>35</v>
      </c>
      <c r="AX384" s="13" t="s">
        <v>79</v>
      </c>
      <c r="AY384" s="256" t="s">
        <v>184</v>
      </c>
    </row>
    <row r="385" s="13" customFormat="1">
      <c r="A385" s="13"/>
      <c r="B385" s="245"/>
      <c r="C385" s="246"/>
      <c r="D385" s="247" t="s">
        <v>194</v>
      </c>
      <c r="E385" s="248" t="s">
        <v>1</v>
      </c>
      <c r="F385" s="249" t="s">
        <v>476</v>
      </c>
      <c r="G385" s="246"/>
      <c r="H385" s="250">
        <v>1.1559999999999999</v>
      </c>
      <c r="I385" s="251"/>
      <c r="J385" s="246"/>
      <c r="K385" s="246"/>
      <c r="L385" s="252"/>
      <c r="M385" s="253"/>
      <c r="N385" s="254"/>
      <c r="O385" s="254"/>
      <c r="P385" s="254"/>
      <c r="Q385" s="254"/>
      <c r="R385" s="254"/>
      <c r="S385" s="254"/>
      <c r="T385" s="255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56" t="s">
        <v>194</v>
      </c>
      <c r="AU385" s="256" t="s">
        <v>88</v>
      </c>
      <c r="AV385" s="13" t="s">
        <v>88</v>
      </c>
      <c r="AW385" s="13" t="s">
        <v>35</v>
      </c>
      <c r="AX385" s="13" t="s">
        <v>79</v>
      </c>
      <c r="AY385" s="256" t="s">
        <v>184</v>
      </c>
    </row>
    <row r="386" s="13" customFormat="1">
      <c r="A386" s="13"/>
      <c r="B386" s="245"/>
      <c r="C386" s="246"/>
      <c r="D386" s="247" t="s">
        <v>194</v>
      </c>
      <c r="E386" s="248" t="s">
        <v>1</v>
      </c>
      <c r="F386" s="249" t="s">
        <v>477</v>
      </c>
      <c r="G386" s="246"/>
      <c r="H386" s="250">
        <v>1.04</v>
      </c>
      <c r="I386" s="251"/>
      <c r="J386" s="246"/>
      <c r="K386" s="246"/>
      <c r="L386" s="252"/>
      <c r="M386" s="253"/>
      <c r="N386" s="254"/>
      <c r="O386" s="254"/>
      <c r="P386" s="254"/>
      <c r="Q386" s="254"/>
      <c r="R386" s="254"/>
      <c r="S386" s="254"/>
      <c r="T386" s="255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56" t="s">
        <v>194</v>
      </c>
      <c r="AU386" s="256" t="s">
        <v>88</v>
      </c>
      <c r="AV386" s="13" t="s">
        <v>88</v>
      </c>
      <c r="AW386" s="13" t="s">
        <v>35</v>
      </c>
      <c r="AX386" s="13" t="s">
        <v>79</v>
      </c>
      <c r="AY386" s="256" t="s">
        <v>184</v>
      </c>
    </row>
    <row r="387" s="14" customFormat="1">
      <c r="A387" s="14"/>
      <c r="B387" s="257"/>
      <c r="C387" s="258"/>
      <c r="D387" s="247" t="s">
        <v>194</v>
      </c>
      <c r="E387" s="259" t="s">
        <v>1</v>
      </c>
      <c r="F387" s="260" t="s">
        <v>196</v>
      </c>
      <c r="G387" s="258"/>
      <c r="H387" s="261">
        <v>56.006</v>
      </c>
      <c r="I387" s="262"/>
      <c r="J387" s="258"/>
      <c r="K387" s="258"/>
      <c r="L387" s="263"/>
      <c r="M387" s="264"/>
      <c r="N387" s="265"/>
      <c r="O387" s="265"/>
      <c r="P387" s="265"/>
      <c r="Q387" s="265"/>
      <c r="R387" s="265"/>
      <c r="S387" s="265"/>
      <c r="T387" s="266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67" t="s">
        <v>194</v>
      </c>
      <c r="AU387" s="267" t="s">
        <v>88</v>
      </c>
      <c r="AV387" s="14" t="s">
        <v>197</v>
      </c>
      <c r="AW387" s="14" t="s">
        <v>35</v>
      </c>
      <c r="AX387" s="14" t="s">
        <v>79</v>
      </c>
      <c r="AY387" s="267" t="s">
        <v>184</v>
      </c>
    </row>
    <row r="388" s="15" customFormat="1">
      <c r="A388" s="15"/>
      <c r="B388" s="268"/>
      <c r="C388" s="269"/>
      <c r="D388" s="247" t="s">
        <v>194</v>
      </c>
      <c r="E388" s="270" t="s">
        <v>1</v>
      </c>
      <c r="F388" s="271" t="s">
        <v>198</v>
      </c>
      <c r="G388" s="269"/>
      <c r="H388" s="272">
        <v>56.006</v>
      </c>
      <c r="I388" s="273"/>
      <c r="J388" s="269"/>
      <c r="K388" s="269"/>
      <c r="L388" s="274"/>
      <c r="M388" s="275"/>
      <c r="N388" s="276"/>
      <c r="O388" s="276"/>
      <c r="P388" s="276"/>
      <c r="Q388" s="276"/>
      <c r="R388" s="276"/>
      <c r="S388" s="276"/>
      <c r="T388" s="277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78" t="s">
        <v>194</v>
      </c>
      <c r="AU388" s="278" t="s">
        <v>88</v>
      </c>
      <c r="AV388" s="15" t="s">
        <v>191</v>
      </c>
      <c r="AW388" s="15" t="s">
        <v>35</v>
      </c>
      <c r="AX388" s="15" t="s">
        <v>86</v>
      </c>
      <c r="AY388" s="278" t="s">
        <v>184</v>
      </c>
    </row>
    <row r="389" s="2" customFormat="1" ht="21.75" customHeight="1">
      <c r="A389" s="39"/>
      <c r="B389" s="40"/>
      <c r="C389" s="227" t="s">
        <v>337</v>
      </c>
      <c r="D389" s="227" t="s">
        <v>186</v>
      </c>
      <c r="E389" s="228" t="s">
        <v>478</v>
      </c>
      <c r="F389" s="229" t="s">
        <v>479</v>
      </c>
      <c r="G389" s="230" t="s">
        <v>189</v>
      </c>
      <c r="H389" s="231">
        <v>56.006</v>
      </c>
      <c r="I389" s="232"/>
      <c r="J389" s="233">
        <f>ROUND(I389*H389,2)</f>
        <v>0</v>
      </c>
      <c r="K389" s="229" t="s">
        <v>190</v>
      </c>
      <c r="L389" s="45"/>
      <c r="M389" s="234" t="s">
        <v>1</v>
      </c>
      <c r="N389" s="235" t="s">
        <v>44</v>
      </c>
      <c r="O389" s="92"/>
      <c r="P389" s="236">
        <f>O389*H389</f>
        <v>0</v>
      </c>
      <c r="Q389" s="236">
        <v>0</v>
      </c>
      <c r="R389" s="236">
        <f>Q389*H389</f>
        <v>0</v>
      </c>
      <c r="S389" s="236">
        <v>0</v>
      </c>
      <c r="T389" s="237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38" t="s">
        <v>191</v>
      </c>
      <c r="AT389" s="238" t="s">
        <v>186</v>
      </c>
      <c r="AU389" s="238" t="s">
        <v>88</v>
      </c>
      <c r="AY389" s="18" t="s">
        <v>184</v>
      </c>
      <c r="BE389" s="239">
        <f>IF(N389="základní",J389,0)</f>
        <v>0</v>
      </c>
      <c r="BF389" s="239">
        <f>IF(N389="snížená",J389,0)</f>
        <v>0</v>
      </c>
      <c r="BG389" s="239">
        <f>IF(N389="zákl. přenesená",J389,0)</f>
        <v>0</v>
      </c>
      <c r="BH389" s="239">
        <f>IF(N389="sníž. přenesená",J389,0)</f>
        <v>0</v>
      </c>
      <c r="BI389" s="239">
        <f>IF(N389="nulová",J389,0)</f>
        <v>0</v>
      </c>
      <c r="BJ389" s="18" t="s">
        <v>86</v>
      </c>
      <c r="BK389" s="239">
        <f>ROUND(I389*H389,2)</f>
        <v>0</v>
      </c>
      <c r="BL389" s="18" t="s">
        <v>191</v>
      </c>
      <c r="BM389" s="238" t="s">
        <v>480</v>
      </c>
    </row>
    <row r="390" s="2" customFormat="1">
      <c r="A390" s="39"/>
      <c r="B390" s="40"/>
      <c r="C390" s="41"/>
      <c r="D390" s="240" t="s">
        <v>192</v>
      </c>
      <c r="E390" s="41"/>
      <c r="F390" s="241" t="s">
        <v>481</v>
      </c>
      <c r="G390" s="41"/>
      <c r="H390" s="41"/>
      <c r="I390" s="242"/>
      <c r="J390" s="41"/>
      <c r="K390" s="41"/>
      <c r="L390" s="45"/>
      <c r="M390" s="243"/>
      <c r="N390" s="244"/>
      <c r="O390" s="92"/>
      <c r="P390" s="92"/>
      <c r="Q390" s="92"/>
      <c r="R390" s="92"/>
      <c r="S390" s="92"/>
      <c r="T390" s="93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T390" s="18" t="s">
        <v>192</v>
      </c>
      <c r="AU390" s="18" t="s">
        <v>88</v>
      </c>
    </row>
    <row r="391" s="2" customFormat="1" ht="16.5" customHeight="1">
      <c r="A391" s="39"/>
      <c r="B391" s="40"/>
      <c r="C391" s="227" t="s">
        <v>482</v>
      </c>
      <c r="D391" s="227" t="s">
        <v>186</v>
      </c>
      <c r="E391" s="228" t="s">
        <v>483</v>
      </c>
      <c r="F391" s="229" t="s">
        <v>484</v>
      </c>
      <c r="G391" s="230" t="s">
        <v>189</v>
      </c>
      <c r="H391" s="231">
        <v>56.006</v>
      </c>
      <c r="I391" s="232"/>
      <c r="J391" s="233">
        <f>ROUND(I391*H391,2)</f>
        <v>0</v>
      </c>
      <c r="K391" s="229" t="s">
        <v>190</v>
      </c>
      <c r="L391" s="45"/>
      <c r="M391" s="234" t="s">
        <v>1</v>
      </c>
      <c r="N391" s="235" t="s">
        <v>44</v>
      </c>
      <c r="O391" s="92"/>
      <c r="P391" s="236">
        <f>O391*H391</f>
        <v>0</v>
      </c>
      <c r="Q391" s="236">
        <v>0</v>
      </c>
      <c r="R391" s="236">
        <f>Q391*H391</f>
        <v>0</v>
      </c>
      <c r="S391" s="236">
        <v>0</v>
      </c>
      <c r="T391" s="237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38" t="s">
        <v>191</v>
      </c>
      <c r="AT391" s="238" t="s">
        <v>186</v>
      </c>
      <c r="AU391" s="238" t="s">
        <v>88</v>
      </c>
      <c r="AY391" s="18" t="s">
        <v>184</v>
      </c>
      <c r="BE391" s="239">
        <f>IF(N391="základní",J391,0)</f>
        <v>0</v>
      </c>
      <c r="BF391" s="239">
        <f>IF(N391="snížená",J391,0)</f>
        <v>0</v>
      </c>
      <c r="BG391" s="239">
        <f>IF(N391="zákl. přenesená",J391,0)</f>
        <v>0</v>
      </c>
      <c r="BH391" s="239">
        <f>IF(N391="sníž. přenesená",J391,0)</f>
        <v>0</v>
      </c>
      <c r="BI391" s="239">
        <f>IF(N391="nulová",J391,0)</f>
        <v>0</v>
      </c>
      <c r="BJ391" s="18" t="s">
        <v>86</v>
      </c>
      <c r="BK391" s="239">
        <f>ROUND(I391*H391,2)</f>
        <v>0</v>
      </c>
      <c r="BL391" s="18" t="s">
        <v>191</v>
      </c>
      <c r="BM391" s="238" t="s">
        <v>485</v>
      </c>
    </row>
    <row r="392" s="2" customFormat="1">
      <c r="A392" s="39"/>
      <c r="B392" s="40"/>
      <c r="C392" s="41"/>
      <c r="D392" s="240" t="s">
        <v>192</v>
      </c>
      <c r="E392" s="41"/>
      <c r="F392" s="241" t="s">
        <v>486</v>
      </c>
      <c r="G392" s="41"/>
      <c r="H392" s="41"/>
      <c r="I392" s="242"/>
      <c r="J392" s="41"/>
      <c r="K392" s="41"/>
      <c r="L392" s="45"/>
      <c r="M392" s="243"/>
      <c r="N392" s="244"/>
      <c r="O392" s="92"/>
      <c r="P392" s="92"/>
      <c r="Q392" s="92"/>
      <c r="R392" s="92"/>
      <c r="S392" s="92"/>
      <c r="T392" s="93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T392" s="18" t="s">
        <v>192</v>
      </c>
      <c r="AU392" s="18" t="s">
        <v>88</v>
      </c>
    </row>
    <row r="393" s="16" customFormat="1">
      <c r="A393" s="16"/>
      <c r="B393" s="279"/>
      <c r="C393" s="280"/>
      <c r="D393" s="247" t="s">
        <v>194</v>
      </c>
      <c r="E393" s="281" t="s">
        <v>1</v>
      </c>
      <c r="F393" s="282" t="s">
        <v>474</v>
      </c>
      <c r="G393" s="280"/>
      <c r="H393" s="281" t="s">
        <v>1</v>
      </c>
      <c r="I393" s="283"/>
      <c r="J393" s="280"/>
      <c r="K393" s="280"/>
      <c r="L393" s="284"/>
      <c r="M393" s="285"/>
      <c r="N393" s="286"/>
      <c r="O393" s="286"/>
      <c r="P393" s="286"/>
      <c r="Q393" s="286"/>
      <c r="R393" s="286"/>
      <c r="S393" s="286"/>
      <c r="T393" s="287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T393" s="288" t="s">
        <v>194</v>
      </c>
      <c r="AU393" s="288" t="s">
        <v>88</v>
      </c>
      <c r="AV393" s="16" t="s">
        <v>86</v>
      </c>
      <c r="AW393" s="16" t="s">
        <v>35</v>
      </c>
      <c r="AX393" s="16" t="s">
        <v>79</v>
      </c>
      <c r="AY393" s="288" t="s">
        <v>184</v>
      </c>
    </row>
    <row r="394" s="13" customFormat="1">
      <c r="A394" s="13"/>
      <c r="B394" s="245"/>
      <c r="C394" s="246"/>
      <c r="D394" s="247" t="s">
        <v>194</v>
      </c>
      <c r="E394" s="248" t="s">
        <v>1</v>
      </c>
      <c r="F394" s="249" t="s">
        <v>289</v>
      </c>
      <c r="G394" s="246"/>
      <c r="H394" s="250">
        <v>59.399999999999999</v>
      </c>
      <c r="I394" s="251"/>
      <c r="J394" s="246"/>
      <c r="K394" s="246"/>
      <c r="L394" s="252"/>
      <c r="M394" s="253"/>
      <c r="N394" s="254"/>
      <c r="O394" s="254"/>
      <c r="P394" s="254"/>
      <c r="Q394" s="254"/>
      <c r="R394" s="254"/>
      <c r="S394" s="254"/>
      <c r="T394" s="255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56" t="s">
        <v>194</v>
      </c>
      <c r="AU394" s="256" t="s">
        <v>88</v>
      </c>
      <c r="AV394" s="13" t="s">
        <v>88</v>
      </c>
      <c r="AW394" s="13" t="s">
        <v>35</v>
      </c>
      <c r="AX394" s="13" t="s">
        <v>79</v>
      </c>
      <c r="AY394" s="256" t="s">
        <v>184</v>
      </c>
    </row>
    <row r="395" s="13" customFormat="1">
      <c r="A395" s="13"/>
      <c r="B395" s="245"/>
      <c r="C395" s="246"/>
      <c r="D395" s="247" t="s">
        <v>194</v>
      </c>
      <c r="E395" s="248" t="s">
        <v>1</v>
      </c>
      <c r="F395" s="249" t="s">
        <v>475</v>
      </c>
      <c r="G395" s="246"/>
      <c r="H395" s="250">
        <v>-5.5899999999999999</v>
      </c>
      <c r="I395" s="251"/>
      <c r="J395" s="246"/>
      <c r="K395" s="246"/>
      <c r="L395" s="252"/>
      <c r="M395" s="253"/>
      <c r="N395" s="254"/>
      <c r="O395" s="254"/>
      <c r="P395" s="254"/>
      <c r="Q395" s="254"/>
      <c r="R395" s="254"/>
      <c r="S395" s="254"/>
      <c r="T395" s="255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56" t="s">
        <v>194</v>
      </c>
      <c r="AU395" s="256" t="s">
        <v>88</v>
      </c>
      <c r="AV395" s="13" t="s">
        <v>88</v>
      </c>
      <c r="AW395" s="13" t="s">
        <v>35</v>
      </c>
      <c r="AX395" s="13" t="s">
        <v>79</v>
      </c>
      <c r="AY395" s="256" t="s">
        <v>184</v>
      </c>
    </row>
    <row r="396" s="13" customFormat="1">
      <c r="A396" s="13"/>
      <c r="B396" s="245"/>
      <c r="C396" s="246"/>
      <c r="D396" s="247" t="s">
        <v>194</v>
      </c>
      <c r="E396" s="248" t="s">
        <v>1</v>
      </c>
      <c r="F396" s="249" t="s">
        <v>476</v>
      </c>
      <c r="G396" s="246"/>
      <c r="H396" s="250">
        <v>1.1559999999999999</v>
      </c>
      <c r="I396" s="251"/>
      <c r="J396" s="246"/>
      <c r="K396" s="246"/>
      <c r="L396" s="252"/>
      <c r="M396" s="253"/>
      <c r="N396" s="254"/>
      <c r="O396" s="254"/>
      <c r="P396" s="254"/>
      <c r="Q396" s="254"/>
      <c r="R396" s="254"/>
      <c r="S396" s="254"/>
      <c r="T396" s="255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56" t="s">
        <v>194</v>
      </c>
      <c r="AU396" s="256" t="s">
        <v>88</v>
      </c>
      <c r="AV396" s="13" t="s">
        <v>88</v>
      </c>
      <c r="AW396" s="13" t="s">
        <v>35</v>
      </c>
      <c r="AX396" s="13" t="s">
        <v>79</v>
      </c>
      <c r="AY396" s="256" t="s">
        <v>184</v>
      </c>
    </row>
    <row r="397" s="13" customFormat="1">
      <c r="A397" s="13"/>
      <c r="B397" s="245"/>
      <c r="C397" s="246"/>
      <c r="D397" s="247" t="s">
        <v>194</v>
      </c>
      <c r="E397" s="248" t="s">
        <v>1</v>
      </c>
      <c r="F397" s="249" t="s">
        <v>477</v>
      </c>
      <c r="G397" s="246"/>
      <c r="H397" s="250">
        <v>1.04</v>
      </c>
      <c r="I397" s="251"/>
      <c r="J397" s="246"/>
      <c r="K397" s="246"/>
      <c r="L397" s="252"/>
      <c r="M397" s="253"/>
      <c r="N397" s="254"/>
      <c r="O397" s="254"/>
      <c r="P397" s="254"/>
      <c r="Q397" s="254"/>
      <c r="R397" s="254"/>
      <c r="S397" s="254"/>
      <c r="T397" s="255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56" t="s">
        <v>194</v>
      </c>
      <c r="AU397" s="256" t="s">
        <v>88</v>
      </c>
      <c r="AV397" s="13" t="s">
        <v>88</v>
      </c>
      <c r="AW397" s="13" t="s">
        <v>35</v>
      </c>
      <c r="AX397" s="13" t="s">
        <v>79</v>
      </c>
      <c r="AY397" s="256" t="s">
        <v>184</v>
      </c>
    </row>
    <row r="398" s="14" customFormat="1">
      <c r="A398" s="14"/>
      <c r="B398" s="257"/>
      <c r="C398" s="258"/>
      <c r="D398" s="247" t="s">
        <v>194</v>
      </c>
      <c r="E398" s="259" t="s">
        <v>1</v>
      </c>
      <c r="F398" s="260" t="s">
        <v>196</v>
      </c>
      <c r="G398" s="258"/>
      <c r="H398" s="261">
        <v>56.006</v>
      </c>
      <c r="I398" s="262"/>
      <c r="J398" s="258"/>
      <c r="K398" s="258"/>
      <c r="L398" s="263"/>
      <c r="M398" s="264"/>
      <c r="N398" s="265"/>
      <c r="O398" s="265"/>
      <c r="P398" s="265"/>
      <c r="Q398" s="265"/>
      <c r="R398" s="265"/>
      <c r="S398" s="265"/>
      <c r="T398" s="266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67" t="s">
        <v>194</v>
      </c>
      <c r="AU398" s="267" t="s">
        <v>88</v>
      </c>
      <c r="AV398" s="14" t="s">
        <v>197</v>
      </c>
      <c r="AW398" s="14" t="s">
        <v>35</v>
      </c>
      <c r="AX398" s="14" t="s">
        <v>79</v>
      </c>
      <c r="AY398" s="267" t="s">
        <v>184</v>
      </c>
    </row>
    <row r="399" s="15" customFormat="1">
      <c r="A399" s="15"/>
      <c r="B399" s="268"/>
      <c r="C399" s="269"/>
      <c r="D399" s="247" t="s">
        <v>194</v>
      </c>
      <c r="E399" s="270" t="s">
        <v>1</v>
      </c>
      <c r="F399" s="271" t="s">
        <v>198</v>
      </c>
      <c r="G399" s="269"/>
      <c r="H399" s="272">
        <v>56.006</v>
      </c>
      <c r="I399" s="273"/>
      <c r="J399" s="269"/>
      <c r="K399" s="269"/>
      <c r="L399" s="274"/>
      <c r="M399" s="275"/>
      <c r="N399" s="276"/>
      <c r="O399" s="276"/>
      <c r="P399" s="276"/>
      <c r="Q399" s="276"/>
      <c r="R399" s="276"/>
      <c r="S399" s="276"/>
      <c r="T399" s="277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78" t="s">
        <v>194</v>
      </c>
      <c r="AU399" s="278" t="s">
        <v>88</v>
      </c>
      <c r="AV399" s="15" t="s">
        <v>191</v>
      </c>
      <c r="AW399" s="15" t="s">
        <v>35</v>
      </c>
      <c r="AX399" s="15" t="s">
        <v>86</v>
      </c>
      <c r="AY399" s="278" t="s">
        <v>184</v>
      </c>
    </row>
    <row r="400" s="2" customFormat="1" ht="24.15" customHeight="1">
      <c r="A400" s="39"/>
      <c r="B400" s="40"/>
      <c r="C400" s="227" t="s">
        <v>343</v>
      </c>
      <c r="D400" s="227" t="s">
        <v>186</v>
      </c>
      <c r="E400" s="228" t="s">
        <v>487</v>
      </c>
      <c r="F400" s="229" t="s">
        <v>488</v>
      </c>
      <c r="G400" s="230" t="s">
        <v>189</v>
      </c>
      <c r="H400" s="231">
        <v>56.006</v>
      </c>
      <c r="I400" s="232"/>
      <c r="J400" s="233">
        <f>ROUND(I400*H400,2)</f>
        <v>0</v>
      </c>
      <c r="K400" s="229" t="s">
        <v>190</v>
      </c>
      <c r="L400" s="45"/>
      <c r="M400" s="234" t="s">
        <v>1</v>
      </c>
      <c r="N400" s="235" t="s">
        <v>44</v>
      </c>
      <c r="O400" s="92"/>
      <c r="P400" s="236">
        <f>O400*H400</f>
        <v>0</v>
      </c>
      <c r="Q400" s="236">
        <v>0</v>
      </c>
      <c r="R400" s="236">
        <f>Q400*H400</f>
        <v>0</v>
      </c>
      <c r="S400" s="236">
        <v>0</v>
      </c>
      <c r="T400" s="237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38" t="s">
        <v>191</v>
      </c>
      <c r="AT400" s="238" t="s">
        <v>186</v>
      </c>
      <c r="AU400" s="238" t="s">
        <v>88</v>
      </c>
      <c r="AY400" s="18" t="s">
        <v>184</v>
      </c>
      <c r="BE400" s="239">
        <f>IF(N400="základní",J400,0)</f>
        <v>0</v>
      </c>
      <c r="BF400" s="239">
        <f>IF(N400="snížená",J400,0)</f>
        <v>0</v>
      </c>
      <c r="BG400" s="239">
        <f>IF(N400="zákl. přenesená",J400,0)</f>
        <v>0</v>
      </c>
      <c r="BH400" s="239">
        <f>IF(N400="sníž. přenesená",J400,0)</f>
        <v>0</v>
      </c>
      <c r="BI400" s="239">
        <f>IF(N400="nulová",J400,0)</f>
        <v>0</v>
      </c>
      <c r="BJ400" s="18" t="s">
        <v>86</v>
      </c>
      <c r="BK400" s="239">
        <f>ROUND(I400*H400,2)</f>
        <v>0</v>
      </c>
      <c r="BL400" s="18" t="s">
        <v>191</v>
      </c>
      <c r="BM400" s="238" t="s">
        <v>489</v>
      </c>
    </row>
    <row r="401" s="2" customFormat="1">
      <c r="A401" s="39"/>
      <c r="B401" s="40"/>
      <c r="C401" s="41"/>
      <c r="D401" s="240" t="s">
        <v>192</v>
      </c>
      <c r="E401" s="41"/>
      <c r="F401" s="241" t="s">
        <v>490</v>
      </c>
      <c r="G401" s="41"/>
      <c r="H401" s="41"/>
      <c r="I401" s="242"/>
      <c r="J401" s="41"/>
      <c r="K401" s="41"/>
      <c r="L401" s="45"/>
      <c r="M401" s="243"/>
      <c r="N401" s="244"/>
      <c r="O401" s="92"/>
      <c r="P401" s="92"/>
      <c r="Q401" s="92"/>
      <c r="R401" s="92"/>
      <c r="S401" s="92"/>
      <c r="T401" s="93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T401" s="18" t="s">
        <v>192</v>
      </c>
      <c r="AU401" s="18" t="s">
        <v>88</v>
      </c>
    </row>
    <row r="402" s="2" customFormat="1" ht="21.75" customHeight="1">
      <c r="A402" s="39"/>
      <c r="B402" s="40"/>
      <c r="C402" s="227" t="s">
        <v>491</v>
      </c>
      <c r="D402" s="227" t="s">
        <v>186</v>
      </c>
      <c r="E402" s="228" t="s">
        <v>492</v>
      </c>
      <c r="F402" s="229" t="s">
        <v>493</v>
      </c>
      <c r="G402" s="230" t="s">
        <v>342</v>
      </c>
      <c r="H402" s="231">
        <v>21.600000000000001</v>
      </c>
      <c r="I402" s="232"/>
      <c r="J402" s="233">
        <f>ROUND(I402*H402,2)</f>
        <v>0</v>
      </c>
      <c r="K402" s="229" t="s">
        <v>190</v>
      </c>
      <c r="L402" s="45"/>
      <c r="M402" s="234" t="s">
        <v>1</v>
      </c>
      <c r="N402" s="235" t="s">
        <v>44</v>
      </c>
      <c r="O402" s="92"/>
      <c r="P402" s="236">
        <f>O402*H402</f>
        <v>0</v>
      </c>
      <c r="Q402" s="236">
        <v>0</v>
      </c>
      <c r="R402" s="236">
        <f>Q402*H402</f>
        <v>0</v>
      </c>
      <c r="S402" s="236">
        <v>0</v>
      </c>
      <c r="T402" s="237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38" t="s">
        <v>191</v>
      </c>
      <c r="AT402" s="238" t="s">
        <v>186</v>
      </c>
      <c r="AU402" s="238" t="s">
        <v>88</v>
      </c>
      <c r="AY402" s="18" t="s">
        <v>184</v>
      </c>
      <c r="BE402" s="239">
        <f>IF(N402="základní",J402,0)</f>
        <v>0</v>
      </c>
      <c r="BF402" s="239">
        <f>IF(N402="snížená",J402,0)</f>
        <v>0</v>
      </c>
      <c r="BG402" s="239">
        <f>IF(N402="zákl. přenesená",J402,0)</f>
        <v>0</v>
      </c>
      <c r="BH402" s="239">
        <f>IF(N402="sníž. přenesená",J402,0)</f>
        <v>0</v>
      </c>
      <c r="BI402" s="239">
        <f>IF(N402="nulová",J402,0)</f>
        <v>0</v>
      </c>
      <c r="BJ402" s="18" t="s">
        <v>86</v>
      </c>
      <c r="BK402" s="239">
        <f>ROUND(I402*H402,2)</f>
        <v>0</v>
      </c>
      <c r="BL402" s="18" t="s">
        <v>191</v>
      </c>
      <c r="BM402" s="238" t="s">
        <v>494</v>
      </c>
    </row>
    <row r="403" s="2" customFormat="1">
      <c r="A403" s="39"/>
      <c r="B403" s="40"/>
      <c r="C403" s="41"/>
      <c r="D403" s="240" t="s">
        <v>192</v>
      </c>
      <c r="E403" s="41"/>
      <c r="F403" s="241" t="s">
        <v>495</v>
      </c>
      <c r="G403" s="41"/>
      <c r="H403" s="41"/>
      <c r="I403" s="242"/>
      <c r="J403" s="41"/>
      <c r="K403" s="41"/>
      <c r="L403" s="45"/>
      <c r="M403" s="243"/>
      <c r="N403" s="244"/>
      <c r="O403" s="92"/>
      <c r="P403" s="92"/>
      <c r="Q403" s="92"/>
      <c r="R403" s="92"/>
      <c r="S403" s="92"/>
      <c r="T403" s="93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T403" s="18" t="s">
        <v>192</v>
      </c>
      <c r="AU403" s="18" t="s">
        <v>88</v>
      </c>
    </row>
    <row r="404" s="13" customFormat="1">
      <c r="A404" s="13"/>
      <c r="B404" s="245"/>
      <c r="C404" s="246"/>
      <c r="D404" s="247" t="s">
        <v>194</v>
      </c>
      <c r="E404" s="248" t="s">
        <v>1</v>
      </c>
      <c r="F404" s="249" t="s">
        <v>496</v>
      </c>
      <c r="G404" s="246"/>
      <c r="H404" s="250">
        <v>21.600000000000001</v>
      </c>
      <c r="I404" s="251"/>
      <c r="J404" s="246"/>
      <c r="K404" s="246"/>
      <c r="L404" s="252"/>
      <c r="M404" s="253"/>
      <c r="N404" s="254"/>
      <c r="O404" s="254"/>
      <c r="P404" s="254"/>
      <c r="Q404" s="254"/>
      <c r="R404" s="254"/>
      <c r="S404" s="254"/>
      <c r="T404" s="255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56" t="s">
        <v>194</v>
      </c>
      <c r="AU404" s="256" t="s">
        <v>88</v>
      </c>
      <c r="AV404" s="13" t="s">
        <v>88</v>
      </c>
      <c r="AW404" s="13" t="s">
        <v>35</v>
      </c>
      <c r="AX404" s="13" t="s">
        <v>79</v>
      </c>
      <c r="AY404" s="256" t="s">
        <v>184</v>
      </c>
    </row>
    <row r="405" s="14" customFormat="1">
      <c r="A405" s="14"/>
      <c r="B405" s="257"/>
      <c r="C405" s="258"/>
      <c r="D405" s="247" t="s">
        <v>194</v>
      </c>
      <c r="E405" s="259" t="s">
        <v>1</v>
      </c>
      <c r="F405" s="260" t="s">
        <v>196</v>
      </c>
      <c r="G405" s="258"/>
      <c r="H405" s="261">
        <v>21.600000000000001</v>
      </c>
      <c r="I405" s="262"/>
      <c r="J405" s="258"/>
      <c r="K405" s="258"/>
      <c r="L405" s="263"/>
      <c r="M405" s="264"/>
      <c r="N405" s="265"/>
      <c r="O405" s="265"/>
      <c r="P405" s="265"/>
      <c r="Q405" s="265"/>
      <c r="R405" s="265"/>
      <c r="S405" s="265"/>
      <c r="T405" s="266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67" t="s">
        <v>194</v>
      </c>
      <c r="AU405" s="267" t="s">
        <v>88</v>
      </c>
      <c r="AV405" s="14" t="s">
        <v>197</v>
      </c>
      <c r="AW405" s="14" t="s">
        <v>35</v>
      </c>
      <c r="AX405" s="14" t="s">
        <v>79</v>
      </c>
      <c r="AY405" s="267" t="s">
        <v>184</v>
      </c>
    </row>
    <row r="406" s="15" customFormat="1">
      <c r="A406" s="15"/>
      <c r="B406" s="268"/>
      <c r="C406" s="269"/>
      <c r="D406" s="247" t="s">
        <v>194</v>
      </c>
      <c r="E406" s="270" t="s">
        <v>1</v>
      </c>
      <c r="F406" s="271" t="s">
        <v>198</v>
      </c>
      <c r="G406" s="269"/>
      <c r="H406" s="272">
        <v>21.600000000000001</v>
      </c>
      <c r="I406" s="273"/>
      <c r="J406" s="269"/>
      <c r="K406" s="269"/>
      <c r="L406" s="274"/>
      <c r="M406" s="275"/>
      <c r="N406" s="276"/>
      <c r="O406" s="276"/>
      <c r="P406" s="276"/>
      <c r="Q406" s="276"/>
      <c r="R406" s="276"/>
      <c r="S406" s="276"/>
      <c r="T406" s="277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78" t="s">
        <v>194</v>
      </c>
      <c r="AU406" s="278" t="s">
        <v>88</v>
      </c>
      <c r="AV406" s="15" t="s">
        <v>191</v>
      </c>
      <c r="AW406" s="15" t="s">
        <v>35</v>
      </c>
      <c r="AX406" s="15" t="s">
        <v>86</v>
      </c>
      <c r="AY406" s="278" t="s">
        <v>184</v>
      </c>
    </row>
    <row r="407" s="2" customFormat="1" ht="24.15" customHeight="1">
      <c r="A407" s="39"/>
      <c r="B407" s="40"/>
      <c r="C407" s="227" t="s">
        <v>348</v>
      </c>
      <c r="D407" s="227" t="s">
        <v>186</v>
      </c>
      <c r="E407" s="228" t="s">
        <v>497</v>
      </c>
      <c r="F407" s="229" t="s">
        <v>498</v>
      </c>
      <c r="G407" s="230" t="s">
        <v>342</v>
      </c>
      <c r="H407" s="231">
        <v>11</v>
      </c>
      <c r="I407" s="232"/>
      <c r="J407" s="233">
        <f>ROUND(I407*H407,2)</f>
        <v>0</v>
      </c>
      <c r="K407" s="229" t="s">
        <v>190</v>
      </c>
      <c r="L407" s="45"/>
      <c r="M407" s="234" t="s">
        <v>1</v>
      </c>
      <c r="N407" s="235" t="s">
        <v>44</v>
      </c>
      <c r="O407" s="92"/>
      <c r="P407" s="236">
        <f>O407*H407</f>
        <v>0</v>
      </c>
      <c r="Q407" s="236">
        <v>0</v>
      </c>
      <c r="R407" s="236">
        <f>Q407*H407</f>
        <v>0</v>
      </c>
      <c r="S407" s="236">
        <v>0</v>
      </c>
      <c r="T407" s="237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38" t="s">
        <v>191</v>
      </c>
      <c r="AT407" s="238" t="s">
        <v>186</v>
      </c>
      <c r="AU407" s="238" t="s">
        <v>88</v>
      </c>
      <c r="AY407" s="18" t="s">
        <v>184</v>
      </c>
      <c r="BE407" s="239">
        <f>IF(N407="základní",J407,0)</f>
        <v>0</v>
      </c>
      <c r="BF407" s="239">
        <f>IF(N407="snížená",J407,0)</f>
        <v>0</v>
      </c>
      <c r="BG407" s="239">
        <f>IF(N407="zákl. přenesená",J407,0)</f>
        <v>0</v>
      </c>
      <c r="BH407" s="239">
        <f>IF(N407="sníž. přenesená",J407,0)</f>
        <v>0</v>
      </c>
      <c r="BI407" s="239">
        <f>IF(N407="nulová",J407,0)</f>
        <v>0</v>
      </c>
      <c r="BJ407" s="18" t="s">
        <v>86</v>
      </c>
      <c r="BK407" s="239">
        <f>ROUND(I407*H407,2)</f>
        <v>0</v>
      </c>
      <c r="BL407" s="18" t="s">
        <v>191</v>
      </c>
      <c r="BM407" s="238" t="s">
        <v>499</v>
      </c>
    </row>
    <row r="408" s="2" customFormat="1">
      <c r="A408" s="39"/>
      <c r="B408" s="40"/>
      <c r="C408" s="41"/>
      <c r="D408" s="240" t="s">
        <v>192</v>
      </c>
      <c r="E408" s="41"/>
      <c r="F408" s="241" t="s">
        <v>500</v>
      </c>
      <c r="G408" s="41"/>
      <c r="H408" s="41"/>
      <c r="I408" s="242"/>
      <c r="J408" s="41"/>
      <c r="K408" s="41"/>
      <c r="L408" s="45"/>
      <c r="M408" s="243"/>
      <c r="N408" s="244"/>
      <c r="O408" s="92"/>
      <c r="P408" s="92"/>
      <c r="Q408" s="92"/>
      <c r="R408" s="92"/>
      <c r="S408" s="92"/>
      <c r="T408" s="93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18" t="s">
        <v>192</v>
      </c>
      <c r="AU408" s="18" t="s">
        <v>88</v>
      </c>
    </row>
    <row r="409" s="13" customFormat="1">
      <c r="A409" s="13"/>
      <c r="B409" s="245"/>
      <c r="C409" s="246"/>
      <c r="D409" s="247" t="s">
        <v>194</v>
      </c>
      <c r="E409" s="248" t="s">
        <v>1</v>
      </c>
      <c r="F409" s="249" t="s">
        <v>501</v>
      </c>
      <c r="G409" s="246"/>
      <c r="H409" s="250">
        <v>11</v>
      </c>
      <c r="I409" s="251"/>
      <c r="J409" s="246"/>
      <c r="K409" s="246"/>
      <c r="L409" s="252"/>
      <c r="M409" s="253"/>
      <c r="N409" s="254"/>
      <c r="O409" s="254"/>
      <c r="P409" s="254"/>
      <c r="Q409" s="254"/>
      <c r="R409" s="254"/>
      <c r="S409" s="254"/>
      <c r="T409" s="255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56" t="s">
        <v>194</v>
      </c>
      <c r="AU409" s="256" t="s">
        <v>88</v>
      </c>
      <c r="AV409" s="13" t="s">
        <v>88</v>
      </c>
      <c r="AW409" s="13" t="s">
        <v>35</v>
      </c>
      <c r="AX409" s="13" t="s">
        <v>79</v>
      </c>
      <c r="AY409" s="256" t="s">
        <v>184</v>
      </c>
    </row>
    <row r="410" s="14" customFormat="1">
      <c r="A410" s="14"/>
      <c r="B410" s="257"/>
      <c r="C410" s="258"/>
      <c r="D410" s="247" t="s">
        <v>194</v>
      </c>
      <c r="E410" s="259" t="s">
        <v>1</v>
      </c>
      <c r="F410" s="260" t="s">
        <v>196</v>
      </c>
      <c r="G410" s="258"/>
      <c r="H410" s="261">
        <v>11</v>
      </c>
      <c r="I410" s="262"/>
      <c r="J410" s="258"/>
      <c r="K410" s="258"/>
      <c r="L410" s="263"/>
      <c r="M410" s="264"/>
      <c r="N410" s="265"/>
      <c r="O410" s="265"/>
      <c r="P410" s="265"/>
      <c r="Q410" s="265"/>
      <c r="R410" s="265"/>
      <c r="S410" s="265"/>
      <c r="T410" s="266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67" t="s">
        <v>194</v>
      </c>
      <c r="AU410" s="267" t="s">
        <v>88</v>
      </c>
      <c r="AV410" s="14" t="s">
        <v>197</v>
      </c>
      <c r="AW410" s="14" t="s">
        <v>35</v>
      </c>
      <c r="AX410" s="14" t="s">
        <v>79</v>
      </c>
      <c r="AY410" s="267" t="s">
        <v>184</v>
      </c>
    </row>
    <row r="411" s="15" customFormat="1">
      <c r="A411" s="15"/>
      <c r="B411" s="268"/>
      <c r="C411" s="269"/>
      <c r="D411" s="247" t="s">
        <v>194</v>
      </c>
      <c r="E411" s="270" t="s">
        <v>1</v>
      </c>
      <c r="F411" s="271" t="s">
        <v>198</v>
      </c>
      <c r="G411" s="269"/>
      <c r="H411" s="272">
        <v>11</v>
      </c>
      <c r="I411" s="273"/>
      <c r="J411" s="269"/>
      <c r="K411" s="269"/>
      <c r="L411" s="274"/>
      <c r="M411" s="275"/>
      <c r="N411" s="276"/>
      <c r="O411" s="276"/>
      <c r="P411" s="276"/>
      <c r="Q411" s="276"/>
      <c r="R411" s="276"/>
      <c r="S411" s="276"/>
      <c r="T411" s="277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78" t="s">
        <v>194</v>
      </c>
      <c r="AU411" s="278" t="s">
        <v>88</v>
      </c>
      <c r="AV411" s="15" t="s">
        <v>191</v>
      </c>
      <c r="AW411" s="15" t="s">
        <v>35</v>
      </c>
      <c r="AX411" s="15" t="s">
        <v>86</v>
      </c>
      <c r="AY411" s="278" t="s">
        <v>184</v>
      </c>
    </row>
    <row r="412" s="2" customFormat="1" ht="16.5" customHeight="1">
      <c r="A412" s="39"/>
      <c r="B412" s="40"/>
      <c r="C412" s="289" t="s">
        <v>502</v>
      </c>
      <c r="D412" s="289" t="s">
        <v>412</v>
      </c>
      <c r="E412" s="290" t="s">
        <v>503</v>
      </c>
      <c r="F412" s="291" t="s">
        <v>504</v>
      </c>
      <c r="G412" s="292" t="s">
        <v>342</v>
      </c>
      <c r="H412" s="293">
        <v>11.550000000000001</v>
      </c>
      <c r="I412" s="294"/>
      <c r="J412" s="295">
        <f>ROUND(I412*H412,2)</f>
        <v>0</v>
      </c>
      <c r="K412" s="291" t="s">
        <v>190</v>
      </c>
      <c r="L412" s="296"/>
      <c r="M412" s="297" t="s">
        <v>1</v>
      </c>
      <c r="N412" s="298" t="s">
        <v>44</v>
      </c>
      <c r="O412" s="92"/>
      <c r="P412" s="236">
        <f>O412*H412</f>
        <v>0</v>
      </c>
      <c r="Q412" s="236">
        <v>0</v>
      </c>
      <c r="R412" s="236">
        <f>Q412*H412</f>
        <v>0</v>
      </c>
      <c r="S412" s="236">
        <v>0</v>
      </c>
      <c r="T412" s="237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38" t="s">
        <v>213</v>
      </c>
      <c r="AT412" s="238" t="s">
        <v>412</v>
      </c>
      <c r="AU412" s="238" t="s">
        <v>88</v>
      </c>
      <c r="AY412" s="18" t="s">
        <v>184</v>
      </c>
      <c r="BE412" s="239">
        <f>IF(N412="základní",J412,0)</f>
        <v>0</v>
      </c>
      <c r="BF412" s="239">
        <f>IF(N412="snížená",J412,0)</f>
        <v>0</v>
      </c>
      <c r="BG412" s="239">
        <f>IF(N412="zákl. přenesená",J412,0)</f>
        <v>0</v>
      </c>
      <c r="BH412" s="239">
        <f>IF(N412="sníž. přenesená",J412,0)</f>
        <v>0</v>
      </c>
      <c r="BI412" s="239">
        <f>IF(N412="nulová",J412,0)</f>
        <v>0</v>
      </c>
      <c r="BJ412" s="18" t="s">
        <v>86</v>
      </c>
      <c r="BK412" s="239">
        <f>ROUND(I412*H412,2)</f>
        <v>0</v>
      </c>
      <c r="BL412" s="18" t="s">
        <v>191</v>
      </c>
      <c r="BM412" s="238" t="s">
        <v>505</v>
      </c>
    </row>
    <row r="413" s="13" customFormat="1">
      <c r="A413" s="13"/>
      <c r="B413" s="245"/>
      <c r="C413" s="246"/>
      <c r="D413" s="247" t="s">
        <v>194</v>
      </c>
      <c r="E413" s="248" t="s">
        <v>1</v>
      </c>
      <c r="F413" s="249" t="s">
        <v>506</v>
      </c>
      <c r="G413" s="246"/>
      <c r="H413" s="250">
        <v>11.550000000000001</v>
      </c>
      <c r="I413" s="251"/>
      <c r="J413" s="246"/>
      <c r="K413" s="246"/>
      <c r="L413" s="252"/>
      <c r="M413" s="253"/>
      <c r="N413" s="254"/>
      <c r="O413" s="254"/>
      <c r="P413" s="254"/>
      <c r="Q413" s="254"/>
      <c r="R413" s="254"/>
      <c r="S413" s="254"/>
      <c r="T413" s="255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56" t="s">
        <v>194</v>
      </c>
      <c r="AU413" s="256" t="s">
        <v>88</v>
      </c>
      <c r="AV413" s="13" t="s">
        <v>88</v>
      </c>
      <c r="AW413" s="13" t="s">
        <v>35</v>
      </c>
      <c r="AX413" s="13" t="s">
        <v>79</v>
      </c>
      <c r="AY413" s="256" t="s">
        <v>184</v>
      </c>
    </row>
    <row r="414" s="15" customFormat="1">
      <c r="A414" s="15"/>
      <c r="B414" s="268"/>
      <c r="C414" s="269"/>
      <c r="D414" s="247" t="s">
        <v>194</v>
      </c>
      <c r="E414" s="270" t="s">
        <v>1</v>
      </c>
      <c r="F414" s="271" t="s">
        <v>198</v>
      </c>
      <c r="G414" s="269"/>
      <c r="H414" s="272">
        <v>11.550000000000001</v>
      </c>
      <c r="I414" s="273"/>
      <c r="J414" s="269"/>
      <c r="K414" s="269"/>
      <c r="L414" s="274"/>
      <c r="M414" s="275"/>
      <c r="N414" s="276"/>
      <c r="O414" s="276"/>
      <c r="P414" s="276"/>
      <c r="Q414" s="276"/>
      <c r="R414" s="276"/>
      <c r="S414" s="276"/>
      <c r="T414" s="277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T414" s="278" t="s">
        <v>194</v>
      </c>
      <c r="AU414" s="278" t="s">
        <v>88</v>
      </c>
      <c r="AV414" s="15" t="s">
        <v>191</v>
      </c>
      <c r="AW414" s="15" t="s">
        <v>35</v>
      </c>
      <c r="AX414" s="15" t="s">
        <v>86</v>
      </c>
      <c r="AY414" s="278" t="s">
        <v>184</v>
      </c>
    </row>
    <row r="415" s="2" customFormat="1" ht="33" customHeight="1">
      <c r="A415" s="39"/>
      <c r="B415" s="40"/>
      <c r="C415" s="227" t="s">
        <v>354</v>
      </c>
      <c r="D415" s="227" t="s">
        <v>186</v>
      </c>
      <c r="E415" s="228" t="s">
        <v>507</v>
      </c>
      <c r="F415" s="229" t="s">
        <v>508</v>
      </c>
      <c r="G415" s="230" t="s">
        <v>342</v>
      </c>
      <c r="H415" s="231">
        <v>39.299999999999997</v>
      </c>
      <c r="I415" s="232"/>
      <c r="J415" s="233">
        <f>ROUND(I415*H415,2)</f>
        <v>0</v>
      </c>
      <c r="K415" s="229" t="s">
        <v>190</v>
      </c>
      <c r="L415" s="45"/>
      <c r="M415" s="234" t="s">
        <v>1</v>
      </c>
      <c r="N415" s="235" t="s">
        <v>44</v>
      </c>
      <c r="O415" s="92"/>
      <c r="P415" s="236">
        <f>O415*H415</f>
        <v>0</v>
      </c>
      <c r="Q415" s="236">
        <v>0</v>
      </c>
      <c r="R415" s="236">
        <f>Q415*H415</f>
        <v>0</v>
      </c>
      <c r="S415" s="236">
        <v>0</v>
      </c>
      <c r="T415" s="237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38" t="s">
        <v>191</v>
      </c>
      <c r="AT415" s="238" t="s">
        <v>186</v>
      </c>
      <c r="AU415" s="238" t="s">
        <v>88</v>
      </c>
      <c r="AY415" s="18" t="s">
        <v>184</v>
      </c>
      <c r="BE415" s="239">
        <f>IF(N415="základní",J415,0)</f>
        <v>0</v>
      </c>
      <c r="BF415" s="239">
        <f>IF(N415="snížená",J415,0)</f>
        <v>0</v>
      </c>
      <c r="BG415" s="239">
        <f>IF(N415="zákl. přenesená",J415,0)</f>
        <v>0</v>
      </c>
      <c r="BH415" s="239">
        <f>IF(N415="sníž. přenesená",J415,0)</f>
        <v>0</v>
      </c>
      <c r="BI415" s="239">
        <f>IF(N415="nulová",J415,0)</f>
        <v>0</v>
      </c>
      <c r="BJ415" s="18" t="s">
        <v>86</v>
      </c>
      <c r="BK415" s="239">
        <f>ROUND(I415*H415,2)</f>
        <v>0</v>
      </c>
      <c r="BL415" s="18" t="s">
        <v>191</v>
      </c>
      <c r="BM415" s="238" t="s">
        <v>509</v>
      </c>
    </row>
    <row r="416" s="2" customFormat="1">
      <c r="A416" s="39"/>
      <c r="B416" s="40"/>
      <c r="C416" s="41"/>
      <c r="D416" s="240" t="s">
        <v>192</v>
      </c>
      <c r="E416" s="41"/>
      <c r="F416" s="241" t="s">
        <v>510</v>
      </c>
      <c r="G416" s="41"/>
      <c r="H416" s="41"/>
      <c r="I416" s="242"/>
      <c r="J416" s="41"/>
      <c r="K416" s="41"/>
      <c r="L416" s="45"/>
      <c r="M416" s="243"/>
      <c r="N416" s="244"/>
      <c r="O416" s="92"/>
      <c r="P416" s="92"/>
      <c r="Q416" s="92"/>
      <c r="R416" s="92"/>
      <c r="S416" s="92"/>
      <c r="T416" s="93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192</v>
      </c>
      <c r="AU416" s="18" t="s">
        <v>88</v>
      </c>
    </row>
    <row r="417" s="16" customFormat="1">
      <c r="A417" s="16"/>
      <c r="B417" s="279"/>
      <c r="C417" s="280"/>
      <c r="D417" s="247" t="s">
        <v>194</v>
      </c>
      <c r="E417" s="281" t="s">
        <v>1</v>
      </c>
      <c r="F417" s="282" t="s">
        <v>511</v>
      </c>
      <c r="G417" s="280"/>
      <c r="H417" s="281" t="s">
        <v>1</v>
      </c>
      <c r="I417" s="283"/>
      <c r="J417" s="280"/>
      <c r="K417" s="280"/>
      <c r="L417" s="284"/>
      <c r="M417" s="285"/>
      <c r="N417" s="286"/>
      <c r="O417" s="286"/>
      <c r="P417" s="286"/>
      <c r="Q417" s="286"/>
      <c r="R417" s="286"/>
      <c r="S417" s="286"/>
      <c r="T417" s="287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T417" s="288" t="s">
        <v>194</v>
      </c>
      <c r="AU417" s="288" t="s">
        <v>88</v>
      </c>
      <c r="AV417" s="16" t="s">
        <v>86</v>
      </c>
      <c r="AW417" s="16" t="s">
        <v>35</v>
      </c>
      <c r="AX417" s="16" t="s">
        <v>79</v>
      </c>
      <c r="AY417" s="288" t="s">
        <v>184</v>
      </c>
    </row>
    <row r="418" s="13" customFormat="1">
      <c r="A418" s="13"/>
      <c r="B418" s="245"/>
      <c r="C418" s="246"/>
      <c r="D418" s="247" t="s">
        <v>194</v>
      </c>
      <c r="E418" s="248" t="s">
        <v>1</v>
      </c>
      <c r="F418" s="249" t="s">
        <v>512</v>
      </c>
      <c r="G418" s="246"/>
      <c r="H418" s="250">
        <v>19.649999999999999</v>
      </c>
      <c r="I418" s="251"/>
      <c r="J418" s="246"/>
      <c r="K418" s="246"/>
      <c r="L418" s="252"/>
      <c r="M418" s="253"/>
      <c r="N418" s="254"/>
      <c r="O418" s="254"/>
      <c r="P418" s="254"/>
      <c r="Q418" s="254"/>
      <c r="R418" s="254"/>
      <c r="S418" s="254"/>
      <c r="T418" s="255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56" t="s">
        <v>194</v>
      </c>
      <c r="AU418" s="256" t="s">
        <v>88</v>
      </c>
      <c r="AV418" s="13" t="s">
        <v>88</v>
      </c>
      <c r="AW418" s="13" t="s">
        <v>35</v>
      </c>
      <c r="AX418" s="13" t="s">
        <v>79</v>
      </c>
      <c r="AY418" s="256" t="s">
        <v>184</v>
      </c>
    </row>
    <row r="419" s="13" customFormat="1">
      <c r="A419" s="13"/>
      <c r="B419" s="245"/>
      <c r="C419" s="246"/>
      <c r="D419" s="247" t="s">
        <v>194</v>
      </c>
      <c r="E419" s="248" t="s">
        <v>1</v>
      </c>
      <c r="F419" s="249" t="s">
        <v>513</v>
      </c>
      <c r="G419" s="246"/>
      <c r="H419" s="250">
        <v>19.649999999999999</v>
      </c>
      <c r="I419" s="251"/>
      <c r="J419" s="246"/>
      <c r="K419" s="246"/>
      <c r="L419" s="252"/>
      <c r="M419" s="253"/>
      <c r="N419" s="254"/>
      <c r="O419" s="254"/>
      <c r="P419" s="254"/>
      <c r="Q419" s="254"/>
      <c r="R419" s="254"/>
      <c r="S419" s="254"/>
      <c r="T419" s="255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56" t="s">
        <v>194</v>
      </c>
      <c r="AU419" s="256" t="s">
        <v>88</v>
      </c>
      <c r="AV419" s="13" t="s">
        <v>88</v>
      </c>
      <c r="AW419" s="13" t="s">
        <v>35</v>
      </c>
      <c r="AX419" s="13" t="s">
        <v>79</v>
      </c>
      <c r="AY419" s="256" t="s">
        <v>184</v>
      </c>
    </row>
    <row r="420" s="14" customFormat="1">
      <c r="A420" s="14"/>
      <c r="B420" s="257"/>
      <c r="C420" s="258"/>
      <c r="D420" s="247" t="s">
        <v>194</v>
      </c>
      <c r="E420" s="259" t="s">
        <v>1</v>
      </c>
      <c r="F420" s="260" t="s">
        <v>196</v>
      </c>
      <c r="G420" s="258"/>
      <c r="H420" s="261">
        <v>39.299999999999997</v>
      </c>
      <c r="I420" s="262"/>
      <c r="J420" s="258"/>
      <c r="K420" s="258"/>
      <c r="L420" s="263"/>
      <c r="M420" s="264"/>
      <c r="N420" s="265"/>
      <c r="O420" s="265"/>
      <c r="P420" s="265"/>
      <c r="Q420" s="265"/>
      <c r="R420" s="265"/>
      <c r="S420" s="265"/>
      <c r="T420" s="266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67" t="s">
        <v>194</v>
      </c>
      <c r="AU420" s="267" t="s">
        <v>88</v>
      </c>
      <c r="AV420" s="14" t="s">
        <v>197</v>
      </c>
      <c r="AW420" s="14" t="s">
        <v>35</v>
      </c>
      <c r="AX420" s="14" t="s">
        <v>79</v>
      </c>
      <c r="AY420" s="267" t="s">
        <v>184</v>
      </c>
    </row>
    <row r="421" s="15" customFormat="1">
      <c r="A421" s="15"/>
      <c r="B421" s="268"/>
      <c r="C421" s="269"/>
      <c r="D421" s="247" t="s">
        <v>194</v>
      </c>
      <c r="E421" s="270" t="s">
        <v>1</v>
      </c>
      <c r="F421" s="271" t="s">
        <v>198</v>
      </c>
      <c r="G421" s="269"/>
      <c r="H421" s="272">
        <v>39.299999999999997</v>
      </c>
      <c r="I421" s="273"/>
      <c r="J421" s="269"/>
      <c r="K421" s="269"/>
      <c r="L421" s="274"/>
      <c r="M421" s="275"/>
      <c r="N421" s="276"/>
      <c r="O421" s="276"/>
      <c r="P421" s="276"/>
      <c r="Q421" s="276"/>
      <c r="R421" s="276"/>
      <c r="S421" s="276"/>
      <c r="T421" s="277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T421" s="278" t="s">
        <v>194</v>
      </c>
      <c r="AU421" s="278" t="s">
        <v>88</v>
      </c>
      <c r="AV421" s="15" t="s">
        <v>191</v>
      </c>
      <c r="AW421" s="15" t="s">
        <v>35</v>
      </c>
      <c r="AX421" s="15" t="s">
        <v>86</v>
      </c>
      <c r="AY421" s="278" t="s">
        <v>184</v>
      </c>
    </row>
    <row r="422" s="2" customFormat="1" ht="16.5" customHeight="1">
      <c r="A422" s="39"/>
      <c r="B422" s="40"/>
      <c r="C422" s="289" t="s">
        <v>514</v>
      </c>
      <c r="D422" s="289" t="s">
        <v>412</v>
      </c>
      <c r="E422" s="290" t="s">
        <v>515</v>
      </c>
      <c r="F422" s="291" t="s">
        <v>516</v>
      </c>
      <c r="G422" s="292" t="s">
        <v>342</v>
      </c>
      <c r="H422" s="293">
        <v>41.265000000000001</v>
      </c>
      <c r="I422" s="294"/>
      <c r="J422" s="295">
        <f>ROUND(I422*H422,2)</f>
        <v>0</v>
      </c>
      <c r="K422" s="291" t="s">
        <v>190</v>
      </c>
      <c r="L422" s="296"/>
      <c r="M422" s="297" t="s">
        <v>1</v>
      </c>
      <c r="N422" s="298" t="s">
        <v>44</v>
      </c>
      <c r="O422" s="92"/>
      <c r="P422" s="236">
        <f>O422*H422</f>
        <v>0</v>
      </c>
      <c r="Q422" s="236">
        <v>0</v>
      </c>
      <c r="R422" s="236">
        <f>Q422*H422</f>
        <v>0</v>
      </c>
      <c r="S422" s="236">
        <v>0</v>
      </c>
      <c r="T422" s="237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38" t="s">
        <v>213</v>
      </c>
      <c r="AT422" s="238" t="s">
        <v>412</v>
      </c>
      <c r="AU422" s="238" t="s">
        <v>88</v>
      </c>
      <c r="AY422" s="18" t="s">
        <v>184</v>
      </c>
      <c r="BE422" s="239">
        <f>IF(N422="základní",J422,0)</f>
        <v>0</v>
      </c>
      <c r="BF422" s="239">
        <f>IF(N422="snížená",J422,0)</f>
        <v>0</v>
      </c>
      <c r="BG422" s="239">
        <f>IF(N422="zákl. přenesená",J422,0)</f>
        <v>0</v>
      </c>
      <c r="BH422" s="239">
        <f>IF(N422="sníž. přenesená",J422,0)</f>
        <v>0</v>
      </c>
      <c r="BI422" s="239">
        <f>IF(N422="nulová",J422,0)</f>
        <v>0</v>
      </c>
      <c r="BJ422" s="18" t="s">
        <v>86</v>
      </c>
      <c r="BK422" s="239">
        <f>ROUND(I422*H422,2)</f>
        <v>0</v>
      </c>
      <c r="BL422" s="18" t="s">
        <v>191</v>
      </c>
      <c r="BM422" s="238" t="s">
        <v>517</v>
      </c>
    </row>
    <row r="423" s="13" customFormat="1">
      <c r="A423" s="13"/>
      <c r="B423" s="245"/>
      <c r="C423" s="246"/>
      <c r="D423" s="247" t="s">
        <v>194</v>
      </c>
      <c r="E423" s="248" t="s">
        <v>1</v>
      </c>
      <c r="F423" s="249" t="s">
        <v>518</v>
      </c>
      <c r="G423" s="246"/>
      <c r="H423" s="250">
        <v>41.265000000000001</v>
      </c>
      <c r="I423" s="251"/>
      <c r="J423" s="246"/>
      <c r="K423" s="246"/>
      <c r="L423" s="252"/>
      <c r="M423" s="253"/>
      <c r="N423" s="254"/>
      <c r="O423" s="254"/>
      <c r="P423" s="254"/>
      <c r="Q423" s="254"/>
      <c r="R423" s="254"/>
      <c r="S423" s="254"/>
      <c r="T423" s="255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56" t="s">
        <v>194</v>
      </c>
      <c r="AU423" s="256" t="s">
        <v>88</v>
      </c>
      <c r="AV423" s="13" t="s">
        <v>88</v>
      </c>
      <c r="AW423" s="13" t="s">
        <v>35</v>
      </c>
      <c r="AX423" s="13" t="s">
        <v>79</v>
      </c>
      <c r="AY423" s="256" t="s">
        <v>184</v>
      </c>
    </row>
    <row r="424" s="15" customFormat="1">
      <c r="A424" s="15"/>
      <c r="B424" s="268"/>
      <c r="C424" s="269"/>
      <c r="D424" s="247" t="s">
        <v>194</v>
      </c>
      <c r="E424" s="270" t="s">
        <v>1</v>
      </c>
      <c r="F424" s="271" t="s">
        <v>198</v>
      </c>
      <c r="G424" s="269"/>
      <c r="H424" s="272">
        <v>41.265000000000001</v>
      </c>
      <c r="I424" s="273"/>
      <c r="J424" s="269"/>
      <c r="K424" s="269"/>
      <c r="L424" s="274"/>
      <c r="M424" s="275"/>
      <c r="N424" s="276"/>
      <c r="O424" s="276"/>
      <c r="P424" s="276"/>
      <c r="Q424" s="276"/>
      <c r="R424" s="276"/>
      <c r="S424" s="276"/>
      <c r="T424" s="277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278" t="s">
        <v>194</v>
      </c>
      <c r="AU424" s="278" t="s">
        <v>88</v>
      </c>
      <c r="AV424" s="15" t="s">
        <v>191</v>
      </c>
      <c r="AW424" s="15" t="s">
        <v>35</v>
      </c>
      <c r="AX424" s="15" t="s">
        <v>86</v>
      </c>
      <c r="AY424" s="278" t="s">
        <v>184</v>
      </c>
    </row>
    <row r="425" s="2" customFormat="1" ht="24.15" customHeight="1">
      <c r="A425" s="39"/>
      <c r="B425" s="40"/>
      <c r="C425" s="227" t="s">
        <v>360</v>
      </c>
      <c r="D425" s="227" t="s">
        <v>186</v>
      </c>
      <c r="E425" s="228" t="s">
        <v>519</v>
      </c>
      <c r="F425" s="229" t="s">
        <v>520</v>
      </c>
      <c r="G425" s="230" t="s">
        <v>189</v>
      </c>
      <c r="H425" s="231">
        <v>7.423</v>
      </c>
      <c r="I425" s="232"/>
      <c r="J425" s="233">
        <f>ROUND(I425*H425,2)</f>
        <v>0</v>
      </c>
      <c r="K425" s="229" t="s">
        <v>190</v>
      </c>
      <c r="L425" s="45"/>
      <c r="M425" s="234" t="s">
        <v>1</v>
      </c>
      <c r="N425" s="235" t="s">
        <v>44</v>
      </c>
      <c r="O425" s="92"/>
      <c r="P425" s="236">
        <f>O425*H425</f>
        <v>0</v>
      </c>
      <c r="Q425" s="236">
        <v>0</v>
      </c>
      <c r="R425" s="236">
        <f>Q425*H425</f>
        <v>0</v>
      </c>
      <c r="S425" s="236">
        <v>0</v>
      </c>
      <c r="T425" s="237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38" t="s">
        <v>191</v>
      </c>
      <c r="AT425" s="238" t="s">
        <v>186</v>
      </c>
      <c r="AU425" s="238" t="s">
        <v>88</v>
      </c>
      <c r="AY425" s="18" t="s">
        <v>184</v>
      </c>
      <c r="BE425" s="239">
        <f>IF(N425="základní",J425,0)</f>
        <v>0</v>
      </c>
      <c r="BF425" s="239">
        <f>IF(N425="snížená",J425,0)</f>
        <v>0</v>
      </c>
      <c r="BG425" s="239">
        <f>IF(N425="zákl. přenesená",J425,0)</f>
        <v>0</v>
      </c>
      <c r="BH425" s="239">
        <f>IF(N425="sníž. přenesená",J425,0)</f>
        <v>0</v>
      </c>
      <c r="BI425" s="239">
        <f>IF(N425="nulová",J425,0)</f>
        <v>0</v>
      </c>
      <c r="BJ425" s="18" t="s">
        <v>86</v>
      </c>
      <c r="BK425" s="239">
        <f>ROUND(I425*H425,2)</f>
        <v>0</v>
      </c>
      <c r="BL425" s="18" t="s">
        <v>191</v>
      </c>
      <c r="BM425" s="238" t="s">
        <v>521</v>
      </c>
    </row>
    <row r="426" s="2" customFormat="1">
      <c r="A426" s="39"/>
      <c r="B426" s="40"/>
      <c r="C426" s="41"/>
      <c r="D426" s="240" t="s">
        <v>192</v>
      </c>
      <c r="E426" s="41"/>
      <c r="F426" s="241" t="s">
        <v>522</v>
      </c>
      <c r="G426" s="41"/>
      <c r="H426" s="41"/>
      <c r="I426" s="242"/>
      <c r="J426" s="41"/>
      <c r="K426" s="41"/>
      <c r="L426" s="45"/>
      <c r="M426" s="243"/>
      <c r="N426" s="244"/>
      <c r="O426" s="92"/>
      <c r="P426" s="92"/>
      <c r="Q426" s="92"/>
      <c r="R426" s="92"/>
      <c r="S426" s="92"/>
      <c r="T426" s="93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T426" s="18" t="s">
        <v>192</v>
      </c>
      <c r="AU426" s="18" t="s">
        <v>88</v>
      </c>
    </row>
    <row r="427" s="16" customFormat="1">
      <c r="A427" s="16"/>
      <c r="B427" s="279"/>
      <c r="C427" s="280"/>
      <c r="D427" s="247" t="s">
        <v>194</v>
      </c>
      <c r="E427" s="281" t="s">
        <v>1</v>
      </c>
      <c r="F427" s="282" t="s">
        <v>523</v>
      </c>
      <c r="G427" s="280"/>
      <c r="H427" s="281" t="s">
        <v>1</v>
      </c>
      <c r="I427" s="283"/>
      <c r="J427" s="280"/>
      <c r="K427" s="280"/>
      <c r="L427" s="284"/>
      <c r="M427" s="285"/>
      <c r="N427" s="286"/>
      <c r="O427" s="286"/>
      <c r="P427" s="286"/>
      <c r="Q427" s="286"/>
      <c r="R427" s="286"/>
      <c r="S427" s="286"/>
      <c r="T427" s="287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T427" s="288" t="s">
        <v>194</v>
      </c>
      <c r="AU427" s="288" t="s">
        <v>88</v>
      </c>
      <c r="AV427" s="16" t="s">
        <v>86</v>
      </c>
      <c r="AW427" s="16" t="s">
        <v>35</v>
      </c>
      <c r="AX427" s="16" t="s">
        <v>79</v>
      </c>
      <c r="AY427" s="288" t="s">
        <v>184</v>
      </c>
    </row>
    <row r="428" s="13" customFormat="1">
      <c r="A428" s="13"/>
      <c r="B428" s="245"/>
      <c r="C428" s="246"/>
      <c r="D428" s="247" t="s">
        <v>194</v>
      </c>
      <c r="E428" s="248" t="s">
        <v>1</v>
      </c>
      <c r="F428" s="249" t="s">
        <v>524</v>
      </c>
      <c r="G428" s="246"/>
      <c r="H428" s="250">
        <v>6.3879999999999999</v>
      </c>
      <c r="I428" s="251"/>
      <c r="J428" s="246"/>
      <c r="K428" s="246"/>
      <c r="L428" s="252"/>
      <c r="M428" s="253"/>
      <c r="N428" s="254"/>
      <c r="O428" s="254"/>
      <c r="P428" s="254"/>
      <c r="Q428" s="254"/>
      <c r="R428" s="254"/>
      <c r="S428" s="254"/>
      <c r="T428" s="255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56" t="s">
        <v>194</v>
      </c>
      <c r="AU428" s="256" t="s">
        <v>88</v>
      </c>
      <c r="AV428" s="13" t="s">
        <v>88</v>
      </c>
      <c r="AW428" s="13" t="s">
        <v>35</v>
      </c>
      <c r="AX428" s="13" t="s">
        <v>79</v>
      </c>
      <c r="AY428" s="256" t="s">
        <v>184</v>
      </c>
    </row>
    <row r="429" s="16" customFormat="1">
      <c r="A429" s="16"/>
      <c r="B429" s="279"/>
      <c r="C429" s="280"/>
      <c r="D429" s="247" t="s">
        <v>194</v>
      </c>
      <c r="E429" s="281" t="s">
        <v>1</v>
      </c>
      <c r="F429" s="282" t="s">
        <v>525</v>
      </c>
      <c r="G429" s="280"/>
      <c r="H429" s="281" t="s">
        <v>1</v>
      </c>
      <c r="I429" s="283"/>
      <c r="J429" s="280"/>
      <c r="K429" s="280"/>
      <c r="L429" s="284"/>
      <c r="M429" s="285"/>
      <c r="N429" s="286"/>
      <c r="O429" s="286"/>
      <c r="P429" s="286"/>
      <c r="Q429" s="286"/>
      <c r="R429" s="286"/>
      <c r="S429" s="286"/>
      <c r="T429" s="287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T429" s="288" t="s">
        <v>194</v>
      </c>
      <c r="AU429" s="288" t="s">
        <v>88</v>
      </c>
      <c r="AV429" s="16" t="s">
        <v>86</v>
      </c>
      <c r="AW429" s="16" t="s">
        <v>35</v>
      </c>
      <c r="AX429" s="16" t="s">
        <v>79</v>
      </c>
      <c r="AY429" s="288" t="s">
        <v>184</v>
      </c>
    </row>
    <row r="430" s="13" customFormat="1">
      <c r="A430" s="13"/>
      <c r="B430" s="245"/>
      <c r="C430" s="246"/>
      <c r="D430" s="247" t="s">
        <v>194</v>
      </c>
      <c r="E430" s="248" t="s">
        <v>1</v>
      </c>
      <c r="F430" s="249" t="s">
        <v>526</v>
      </c>
      <c r="G430" s="246"/>
      <c r="H430" s="250">
        <v>1.0349999999999999</v>
      </c>
      <c r="I430" s="251"/>
      <c r="J430" s="246"/>
      <c r="K430" s="246"/>
      <c r="L430" s="252"/>
      <c r="M430" s="253"/>
      <c r="N430" s="254"/>
      <c r="O430" s="254"/>
      <c r="P430" s="254"/>
      <c r="Q430" s="254"/>
      <c r="R430" s="254"/>
      <c r="S430" s="254"/>
      <c r="T430" s="255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56" t="s">
        <v>194</v>
      </c>
      <c r="AU430" s="256" t="s">
        <v>88</v>
      </c>
      <c r="AV430" s="13" t="s">
        <v>88</v>
      </c>
      <c r="AW430" s="13" t="s">
        <v>35</v>
      </c>
      <c r="AX430" s="13" t="s">
        <v>79</v>
      </c>
      <c r="AY430" s="256" t="s">
        <v>184</v>
      </c>
    </row>
    <row r="431" s="14" customFormat="1">
      <c r="A431" s="14"/>
      <c r="B431" s="257"/>
      <c r="C431" s="258"/>
      <c r="D431" s="247" t="s">
        <v>194</v>
      </c>
      <c r="E431" s="259" t="s">
        <v>1</v>
      </c>
      <c r="F431" s="260" t="s">
        <v>196</v>
      </c>
      <c r="G431" s="258"/>
      <c r="H431" s="261">
        <v>7.423</v>
      </c>
      <c r="I431" s="262"/>
      <c r="J431" s="258"/>
      <c r="K431" s="258"/>
      <c r="L431" s="263"/>
      <c r="M431" s="264"/>
      <c r="N431" s="265"/>
      <c r="O431" s="265"/>
      <c r="P431" s="265"/>
      <c r="Q431" s="265"/>
      <c r="R431" s="265"/>
      <c r="S431" s="265"/>
      <c r="T431" s="266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67" t="s">
        <v>194</v>
      </c>
      <c r="AU431" s="267" t="s">
        <v>88</v>
      </c>
      <c r="AV431" s="14" t="s">
        <v>197</v>
      </c>
      <c r="AW431" s="14" t="s">
        <v>35</v>
      </c>
      <c r="AX431" s="14" t="s">
        <v>79</v>
      </c>
      <c r="AY431" s="267" t="s">
        <v>184</v>
      </c>
    </row>
    <row r="432" s="15" customFormat="1">
      <c r="A432" s="15"/>
      <c r="B432" s="268"/>
      <c r="C432" s="269"/>
      <c r="D432" s="247" t="s">
        <v>194</v>
      </c>
      <c r="E432" s="270" t="s">
        <v>1</v>
      </c>
      <c r="F432" s="271" t="s">
        <v>198</v>
      </c>
      <c r="G432" s="269"/>
      <c r="H432" s="272">
        <v>7.423</v>
      </c>
      <c r="I432" s="273"/>
      <c r="J432" s="269"/>
      <c r="K432" s="269"/>
      <c r="L432" s="274"/>
      <c r="M432" s="275"/>
      <c r="N432" s="276"/>
      <c r="O432" s="276"/>
      <c r="P432" s="276"/>
      <c r="Q432" s="276"/>
      <c r="R432" s="276"/>
      <c r="S432" s="276"/>
      <c r="T432" s="277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T432" s="278" t="s">
        <v>194</v>
      </c>
      <c r="AU432" s="278" t="s">
        <v>88</v>
      </c>
      <c r="AV432" s="15" t="s">
        <v>191</v>
      </c>
      <c r="AW432" s="15" t="s">
        <v>35</v>
      </c>
      <c r="AX432" s="15" t="s">
        <v>86</v>
      </c>
      <c r="AY432" s="278" t="s">
        <v>184</v>
      </c>
    </row>
    <row r="433" s="12" customFormat="1" ht="22.8" customHeight="1">
      <c r="A433" s="12"/>
      <c r="B433" s="211"/>
      <c r="C433" s="212"/>
      <c r="D433" s="213" t="s">
        <v>78</v>
      </c>
      <c r="E433" s="225" t="s">
        <v>527</v>
      </c>
      <c r="F433" s="225" t="s">
        <v>528</v>
      </c>
      <c r="G433" s="212"/>
      <c r="H433" s="212"/>
      <c r="I433" s="215"/>
      <c r="J433" s="226">
        <f>BK433</f>
        <v>0</v>
      </c>
      <c r="K433" s="212"/>
      <c r="L433" s="217"/>
      <c r="M433" s="218"/>
      <c r="N433" s="219"/>
      <c r="O433" s="219"/>
      <c r="P433" s="220">
        <f>SUM(P434:P462)</f>
        <v>0</v>
      </c>
      <c r="Q433" s="219"/>
      <c r="R433" s="220">
        <f>SUM(R434:R462)</f>
        <v>0</v>
      </c>
      <c r="S433" s="219"/>
      <c r="T433" s="221">
        <f>SUM(T434:T462)</f>
        <v>0</v>
      </c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R433" s="222" t="s">
        <v>86</v>
      </c>
      <c r="AT433" s="223" t="s">
        <v>78</v>
      </c>
      <c r="AU433" s="223" t="s">
        <v>86</v>
      </c>
      <c r="AY433" s="222" t="s">
        <v>184</v>
      </c>
      <c r="BK433" s="224">
        <f>SUM(BK434:BK462)</f>
        <v>0</v>
      </c>
    </row>
    <row r="434" s="2" customFormat="1" ht="21.75" customHeight="1">
      <c r="A434" s="39"/>
      <c r="B434" s="40"/>
      <c r="C434" s="227" t="s">
        <v>529</v>
      </c>
      <c r="D434" s="227" t="s">
        <v>186</v>
      </c>
      <c r="E434" s="228" t="s">
        <v>530</v>
      </c>
      <c r="F434" s="229" t="s">
        <v>531</v>
      </c>
      <c r="G434" s="230" t="s">
        <v>201</v>
      </c>
      <c r="H434" s="231">
        <v>3.9900000000000002</v>
      </c>
      <c r="I434" s="232"/>
      <c r="J434" s="233">
        <f>ROUND(I434*H434,2)</f>
        <v>0</v>
      </c>
      <c r="K434" s="229" t="s">
        <v>190</v>
      </c>
      <c r="L434" s="45"/>
      <c r="M434" s="234" t="s">
        <v>1</v>
      </c>
      <c r="N434" s="235" t="s">
        <v>44</v>
      </c>
      <c r="O434" s="92"/>
      <c r="P434" s="236">
        <f>O434*H434</f>
        <v>0</v>
      </c>
      <c r="Q434" s="236">
        <v>0</v>
      </c>
      <c r="R434" s="236">
        <f>Q434*H434</f>
        <v>0</v>
      </c>
      <c r="S434" s="236">
        <v>0</v>
      </c>
      <c r="T434" s="237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38" t="s">
        <v>191</v>
      </c>
      <c r="AT434" s="238" t="s">
        <v>186</v>
      </c>
      <c r="AU434" s="238" t="s">
        <v>88</v>
      </c>
      <c r="AY434" s="18" t="s">
        <v>184</v>
      </c>
      <c r="BE434" s="239">
        <f>IF(N434="základní",J434,0)</f>
        <v>0</v>
      </c>
      <c r="BF434" s="239">
        <f>IF(N434="snížená",J434,0)</f>
        <v>0</v>
      </c>
      <c r="BG434" s="239">
        <f>IF(N434="zákl. přenesená",J434,0)</f>
        <v>0</v>
      </c>
      <c r="BH434" s="239">
        <f>IF(N434="sníž. přenesená",J434,0)</f>
        <v>0</v>
      </c>
      <c r="BI434" s="239">
        <f>IF(N434="nulová",J434,0)</f>
        <v>0</v>
      </c>
      <c r="BJ434" s="18" t="s">
        <v>86</v>
      </c>
      <c r="BK434" s="239">
        <f>ROUND(I434*H434,2)</f>
        <v>0</v>
      </c>
      <c r="BL434" s="18" t="s">
        <v>191</v>
      </c>
      <c r="BM434" s="238" t="s">
        <v>532</v>
      </c>
    </row>
    <row r="435" s="2" customFormat="1">
      <c r="A435" s="39"/>
      <c r="B435" s="40"/>
      <c r="C435" s="41"/>
      <c r="D435" s="240" t="s">
        <v>192</v>
      </c>
      <c r="E435" s="41"/>
      <c r="F435" s="241" t="s">
        <v>533</v>
      </c>
      <c r="G435" s="41"/>
      <c r="H435" s="41"/>
      <c r="I435" s="242"/>
      <c r="J435" s="41"/>
      <c r="K435" s="41"/>
      <c r="L435" s="45"/>
      <c r="M435" s="243"/>
      <c r="N435" s="244"/>
      <c r="O435" s="92"/>
      <c r="P435" s="92"/>
      <c r="Q435" s="92"/>
      <c r="R435" s="92"/>
      <c r="S435" s="92"/>
      <c r="T435" s="93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T435" s="18" t="s">
        <v>192</v>
      </c>
      <c r="AU435" s="18" t="s">
        <v>88</v>
      </c>
    </row>
    <row r="436" s="16" customFormat="1">
      <c r="A436" s="16"/>
      <c r="B436" s="279"/>
      <c r="C436" s="280"/>
      <c r="D436" s="247" t="s">
        <v>194</v>
      </c>
      <c r="E436" s="281" t="s">
        <v>1</v>
      </c>
      <c r="F436" s="282" t="s">
        <v>534</v>
      </c>
      <c r="G436" s="280"/>
      <c r="H436" s="281" t="s">
        <v>1</v>
      </c>
      <c r="I436" s="283"/>
      <c r="J436" s="280"/>
      <c r="K436" s="280"/>
      <c r="L436" s="284"/>
      <c r="M436" s="285"/>
      <c r="N436" s="286"/>
      <c r="O436" s="286"/>
      <c r="P436" s="286"/>
      <c r="Q436" s="286"/>
      <c r="R436" s="286"/>
      <c r="S436" s="286"/>
      <c r="T436" s="287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T436" s="288" t="s">
        <v>194</v>
      </c>
      <c r="AU436" s="288" t="s">
        <v>88</v>
      </c>
      <c r="AV436" s="16" t="s">
        <v>86</v>
      </c>
      <c r="AW436" s="16" t="s">
        <v>35</v>
      </c>
      <c r="AX436" s="16" t="s">
        <v>79</v>
      </c>
      <c r="AY436" s="288" t="s">
        <v>184</v>
      </c>
    </row>
    <row r="437" s="13" customFormat="1">
      <c r="A437" s="13"/>
      <c r="B437" s="245"/>
      <c r="C437" s="246"/>
      <c r="D437" s="247" t="s">
        <v>194</v>
      </c>
      <c r="E437" s="248" t="s">
        <v>1</v>
      </c>
      <c r="F437" s="249" t="s">
        <v>535</v>
      </c>
      <c r="G437" s="246"/>
      <c r="H437" s="250">
        <v>3.9900000000000002</v>
      </c>
      <c r="I437" s="251"/>
      <c r="J437" s="246"/>
      <c r="K437" s="246"/>
      <c r="L437" s="252"/>
      <c r="M437" s="253"/>
      <c r="N437" s="254"/>
      <c r="O437" s="254"/>
      <c r="P437" s="254"/>
      <c r="Q437" s="254"/>
      <c r="R437" s="254"/>
      <c r="S437" s="254"/>
      <c r="T437" s="255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56" t="s">
        <v>194</v>
      </c>
      <c r="AU437" s="256" t="s">
        <v>88</v>
      </c>
      <c r="AV437" s="13" t="s">
        <v>88</v>
      </c>
      <c r="AW437" s="13" t="s">
        <v>35</v>
      </c>
      <c r="AX437" s="13" t="s">
        <v>79</v>
      </c>
      <c r="AY437" s="256" t="s">
        <v>184</v>
      </c>
    </row>
    <row r="438" s="14" customFormat="1">
      <c r="A438" s="14"/>
      <c r="B438" s="257"/>
      <c r="C438" s="258"/>
      <c r="D438" s="247" t="s">
        <v>194</v>
      </c>
      <c r="E438" s="259" t="s">
        <v>1</v>
      </c>
      <c r="F438" s="260" t="s">
        <v>196</v>
      </c>
      <c r="G438" s="258"/>
      <c r="H438" s="261">
        <v>3.9900000000000002</v>
      </c>
      <c r="I438" s="262"/>
      <c r="J438" s="258"/>
      <c r="K438" s="258"/>
      <c r="L438" s="263"/>
      <c r="M438" s="264"/>
      <c r="N438" s="265"/>
      <c r="O438" s="265"/>
      <c r="P438" s="265"/>
      <c r="Q438" s="265"/>
      <c r="R438" s="265"/>
      <c r="S438" s="265"/>
      <c r="T438" s="266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67" t="s">
        <v>194</v>
      </c>
      <c r="AU438" s="267" t="s">
        <v>88</v>
      </c>
      <c r="AV438" s="14" t="s">
        <v>197</v>
      </c>
      <c r="AW438" s="14" t="s">
        <v>35</v>
      </c>
      <c r="AX438" s="14" t="s">
        <v>79</v>
      </c>
      <c r="AY438" s="267" t="s">
        <v>184</v>
      </c>
    </row>
    <row r="439" s="15" customFormat="1">
      <c r="A439" s="15"/>
      <c r="B439" s="268"/>
      <c r="C439" s="269"/>
      <c r="D439" s="247" t="s">
        <v>194</v>
      </c>
      <c r="E439" s="270" t="s">
        <v>1</v>
      </c>
      <c r="F439" s="271" t="s">
        <v>198</v>
      </c>
      <c r="G439" s="269"/>
      <c r="H439" s="272">
        <v>3.9900000000000002</v>
      </c>
      <c r="I439" s="273"/>
      <c r="J439" s="269"/>
      <c r="K439" s="269"/>
      <c r="L439" s="274"/>
      <c r="M439" s="275"/>
      <c r="N439" s="276"/>
      <c r="O439" s="276"/>
      <c r="P439" s="276"/>
      <c r="Q439" s="276"/>
      <c r="R439" s="276"/>
      <c r="S439" s="276"/>
      <c r="T439" s="277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T439" s="278" t="s">
        <v>194</v>
      </c>
      <c r="AU439" s="278" t="s">
        <v>88</v>
      </c>
      <c r="AV439" s="15" t="s">
        <v>191</v>
      </c>
      <c r="AW439" s="15" t="s">
        <v>35</v>
      </c>
      <c r="AX439" s="15" t="s">
        <v>86</v>
      </c>
      <c r="AY439" s="278" t="s">
        <v>184</v>
      </c>
    </row>
    <row r="440" s="2" customFormat="1" ht="24.15" customHeight="1">
      <c r="A440" s="39"/>
      <c r="B440" s="40"/>
      <c r="C440" s="227" t="s">
        <v>367</v>
      </c>
      <c r="D440" s="227" t="s">
        <v>186</v>
      </c>
      <c r="E440" s="228" t="s">
        <v>536</v>
      </c>
      <c r="F440" s="229" t="s">
        <v>537</v>
      </c>
      <c r="G440" s="230" t="s">
        <v>201</v>
      </c>
      <c r="H440" s="231">
        <v>3.9900000000000002</v>
      </c>
      <c r="I440" s="232"/>
      <c r="J440" s="233">
        <f>ROUND(I440*H440,2)</f>
        <v>0</v>
      </c>
      <c r="K440" s="229" t="s">
        <v>190</v>
      </c>
      <c r="L440" s="45"/>
      <c r="M440" s="234" t="s">
        <v>1</v>
      </c>
      <c r="N440" s="235" t="s">
        <v>44</v>
      </c>
      <c r="O440" s="92"/>
      <c r="P440" s="236">
        <f>O440*H440</f>
        <v>0</v>
      </c>
      <c r="Q440" s="236">
        <v>0</v>
      </c>
      <c r="R440" s="236">
        <f>Q440*H440</f>
        <v>0</v>
      </c>
      <c r="S440" s="236">
        <v>0</v>
      </c>
      <c r="T440" s="237">
        <f>S440*H440</f>
        <v>0</v>
      </c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R440" s="238" t="s">
        <v>191</v>
      </c>
      <c r="AT440" s="238" t="s">
        <v>186</v>
      </c>
      <c r="AU440" s="238" t="s">
        <v>88</v>
      </c>
      <c r="AY440" s="18" t="s">
        <v>184</v>
      </c>
      <c r="BE440" s="239">
        <f>IF(N440="základní",J440,0)</f>
        <v>0</v>
      </c>
      <c r="BF440" s="239">
        <f>IF(N440="snížená",J440,0)</f>
        <v>0</v>
      </c>
      <c r="BG440" s="239">
        <f>IF(N440="zákl. přenesená",J440,0)</f>
        <v>0</v>
      </c>
      <c r="BH440" s="239">
        <f>IF(N440="sníž. přenesená",J440,0)</f>
        <v>0</v>
      </c>
      <c r="BI440" s="239">
        <f>IF(N440="nulová",J440,0)</f>
        <v>0</v>
      </c>
      <c r="BJ440" s="18" t="s">
        <v>86</v>
      </c>
      <c r="BK440" s="239">
        <f>ROUND(I440*H440,2)</f>
        <v>0</v>
      </c>
      <c r="BL440" s="18" t="s">
        <v>191</v>
      </c>
      <c r="BM440" s="238" t="s">
        <v>538</v>
      </c>
    </row>
    <row r="441" s="2" customFormat="1">
      <c r="A441" s="39"/>
      <c r="B441" s="40"/>
      <c r="C441" s="41"/>
      <c r="D441" s="240" t="s">
        <v>192</v>
      </c>
      <c r="E441" s="41"/>
      <c r="F441" s="241" t="s">
        <v>539</v>
      </c>
      <c r="G441" s="41"/>
      <c r="H441" s="41"/>
      <c r="I441" s="242"/>
      <c r="J441" s="41"/>
      <c r="K441" s="41"/>
      <c r="L441" s="45"/>
      <c r="M441" s="243"/>
      <c r="N441" s="244"/>
      <c r="O441" s="92"/>
      <c r="P441" s="92"/>
      <c r="Q441" s="92"/>
      <c r="R441" s="92"/>
      <c r="S441" s="92"/>
      <c r="T441" s="93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T441" s="18" t="s">
        <v>192</v>
      </c>
      <c r="AU441" s="18" t="s">
        <v>88</v>
      </c>
    </row>
    <row r="442" s="2" customFormat="1" ht="16.5" customHeight="1">
      <c r="A442" s="39"/>
      <c r="B442" s="40"/>
      <c r="C442" s="227" t="s">
        <v>540</v>
      </c>
      <c r="D442" s="227" t="s">
        <v>186</v>
      </c>
      <c r="E442" s="228" t="s">
        <v>541</v>
      </c>
      <c r="F442" s="229" t="s">
        <v>542</v>
      </c>
      <c r="G442" s="230" t="s">
        <v>248</v>
      </c>
      <c r="H442" s="231">
        <v>0.14799999999999999</v>
      </c>
      <c r="I442" s="232"/>
      <c r="J442" s="233">
        <f>ROUND(I442*H442,2)</f>
        <v>0</v>
      </c>
      <c r="K442" s="229" t="s">
        <v>190</v>
      </c>
      <c r="L442" s="45"/>
      <c r="M442" s="234" t="s">
        <v>1</v>
      </c>
      <c r="N442" s="235" t="s">
        <v>44</v>
      </c>
      <c r="O442" s="92"/>
      <c r="P442" s="236">
        <f>O442*H442</f>
        <v>0</v>
      </c>
      <c r="Q442" s="236">
        <v>0</v>
      </c>
      <c r="R442" s="236">
        <f>Q442*H442</f>
        <v>0</v>
      </c>
      <c r="S442" s="236">
        <v>0</v>
      </c>
      <c r="T442" s="237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38" t="s">
        <v>191</v>
      </c>
      <c r="AT442" s="238" t="s">
        <v>186</v>
      </c>
      <c r="AU442" s="238" t="s">
        <v>88</v>
      </c>
      <c r="AY442" s="18" t="s">
        <v>184</v>
      </c>
      <c r="BE442" s="239">
        <f>IF(N442="základní",J442,0)</f>
        <v>0</v>
      </c>
      <c r="BF442" s="239">
        <f>IF(N442="snížená",J442,0)</f>
        <v>0</v>
      </c>
      <c r="BG442" s="239">
        <f>IF(N442="zákl. přenesená",J442,0)</f>
        <v>0</v>
      </c>
      <c r="BH442" s="239">
        <f>IF(N442="sníž. přenesená",J442,0)</f>
        <v>0</v>
      </c>
      <c r="BI442" s="239">
        <f>IF(N442="nulová",J442,0)</f>
        <v>0</v>
      </c>
      <c r="BJ442" s="18" t="s">
        <v>86</v>
      </c>
      <c r="BK442" s="239">
        <f>ROUND(I442*H442,2)</f>
        <v>0</v>
      </c>
      <c r="BL442" s="18" t="s">
        <v>191</v>
      </c>
      <c r="BM442" s="238" t="s">
        <v>543</v>
      </c>
    </row>
    <row r="443" s="2" customFormat="1">
      <c r="A443" s="39"/>
      <c r="B443" s="40"/>
      <c r="C443" s="41"/>
      <c r="D443" s="240" t="s">
        <v>192</v>
      </c>
      <c r="E443" s="41"/>
      <c r="F443" s="241" t="s">
        <v>544</v>
      </c>
      <c r="G443" s="41"/>
      <c r="H443" s="41"/>
      <c r="I443" s="242"/>
      <c r="J443" s="41"/>
      <c r="K443" s="41"/>
      <c r="L443" s="45"/>
      <c r="M443" s="243"/>
      <c r="N443" s="244"/>
      <c r="O443" s="92"/>
      <c r="P443" s="92"/>
      <c r="Q443" s="92"/>
      <c r="R443" s="92"/>
      <c r="S443" s="92"/>
      <c r="T443" s="93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T443" s="18" t="s">
        <v>192</v>
      </c>
      <c r="AU443" s="18" t="s">
        <v>88</v>
      </c>
    </row>
    <row r="444" s="13" customFormat="1">
      <c r="A444" s="13"/>
      <c r="B444" s="245"/>
      <c r="C444" s="246"/>
      <c r="D444" s="247" t="s">
        <v>194</v>
      </c>
      <c r="E444" s="248" t="s">
        <v>1</v>
      </c>
      <c r="F444" s="249" t="s">
        <v>545</v>
      </c>
      <c r="G444" s="246"/>
      <c r="H444" s="250">
        <v>0.14799999999999999</v>
      </c>
      <c r="I444" s="251"/>
      <c r="J444" s="246"/>
      <c r="K444" s="246"/>
      <c r="L444" s="252"/>
      <c r="M444" s="253"/>
      <c r="N444" s="254"/>
      <c r="O444" s="254"/>
      <c r="P444" s="254"/>
      <c r="Q444" s="254"/>
      <c r="R444" s="254"/>
      <c r="S444" s="254"/>
      <c r="T444" s="255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56" t="s">
        <v>194</v>
      </c>
      <c r="AU444" s="256" t="s">
        <v>88</v>
      </c>
      <c r="AV444" s="13" t="s">
        <v>88</v>
      </c>
      <c r="AW444" s="13" t="s">
        <v>35</v>
      </c>
      <c r="AX444" s="13" t="s">
        <v>79</v>
      </c>
      <c r="AY444" s="256" t="s">
        <v>184</v>
      </c>
    </row>
    <row r="445" s="14" customFormat="1">
      <c r="A445" s="14"/>
      <c r="B445" s="257"/>
      <c r="C445" s="258"/>
      <c r="D445" s="247" t="s">
        <v>194</v>
      </c>
      <c r="E445" s="259" t="s">
        <v>1</v>
      </c>
      <c r="F445" s="260" t="s">
        <v>196</v>
      </c>
      <c r="G445" s="258"/>
      <c r="H445" s="261">
        <v>0.14799999999999999</v>
      </c>
      <c r="I445" s="262"/>
      <c r="J445" s="258"/>
      <c r="K445" s="258"/>
      <c r="L445" s="263"/>
      <c r="M445" s="264"/>
      <c r="N445" s="265"/>
      <c r="O445" s="265"/>
      <c r="P445" s="265"/>
      <c r="Q445" s="265"/>
      <c r="R445" s="265"/>
      <c r="S445" s="265"/>
      <c r="T445" s="266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67" t="s">
        <v>194</v>
      </c>
      <c r="AU445" s="267" t="s">
        <v>88</v>
      </c>
      <c r="AV445" s="14" t="s">
        <v>197</v>
      </c>
      <c r="AW445" s="14" t="s">
        <v>35</v>
      </c>
      <c r="AX445" s="14" t="s">
        <v>79</v>
      </c>
      <c r="AY445" s="267" t="s">
        <v>184</v>
      </c>
    </row>
    <row r="446" s="15" customFormat="1">
      <c r="A446" s="15"/>
      <c r="B446" s="268"/>
      <c r="C446" s="269"/>
      <c r="D446" s="247" t="s">
        <v>194</v>
      </c>
      <c r="E446" s="270" t="s">
        <v>1</v>
      </c>
      <c r="F446" s="271" t="s">
        <v>198</v>
      </c>
      <c r="G446" s="269"/>
      <c r="H446" s="272">
        <v>0.14799999999999999</v>
      </c>
      <c r="I446" s="273"/>
      <c r="J446" s="269"/>
      <c r="K446" s="269"/>
      <c r="L446" s="274"/>
      <c r="M446" s="275"/>
      <c r="N446" s="276"/>
      <c r="O446" s="276"/>
      <c r="P446" s="276"/>
      <c r="Q446" s="276"/>
      <c r="R446" s="276"/>
      <c r="S446" s="276"/>
      <c r="T446" s="277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T446" s="278" t="s">
        <v>194</v>
      </c>
      <c r="AU446" s="278" t="s">
        <v>88</v>
      </c>
      <c r="AV446" s="15" t="s">
        <v>191</v>
      </c>
      <c r="AW446" s="15" t="s">
        <v>35</v>
      </c>
      <c r="AX446" s="15" t="s">
        <v>86</v>
      </c>
      <c r="AY446" s="278" t="s">
        <v>184</v>
      </c>
    </row>
    <row r="447" s="2" customFormat="1" ht="21.75" customHeight="1">
      <c r="A447" s="39"/>
      <c r="B447" s="40"/>
      <c r="C447" s="227" t="s">
        <v>373</v>
      </c>
      <c r="D447" s="227" t="s">
        <v>186</v>
      </c>
      <c r="E447" s="228" t="s">
        <v>546</v>
      </c>
      <c r="F447" s="229" t="s">
        <v>547</v>
      </c>
      <c r="G447" s="230" t="s">
        <v>201</v>
      </c>
      <c r="H447" s="231">
        <v>1.7689999999999999</v>
      </c>
      <c r="I447" s="232"/>
      <c r="J447" s="233">
        <f>ROUND(I447*H447,2)</f>
        <v>0</v>
      </c>
      <c r="K447" s="229" t="s">
        <v>190</v>
      </c>
      <c r="L447" s="45"/>
      <c r="M447" s="234" t="s">
        <v>1</v>
      </c>
      <c r="N447" s="235" t="s">
        <v>44</v>
      </c>
      <c r="O447" s="92"/>
      <c r="P447" s="236">
        <f>O447*H447</f>
        <v>0</v>
      </c>
      <c r="Q447" s="236">
        <v>0</v>
      </c>
      <c r="R447" s="236">
        <f>Q447*H447</f>
        <v>0</v>
      </c>
      <c r="S447" s="236">
        <v>0</v>
      </c>
      <c r="T447" s="237">
        <f>S447*H447</f>
        <v>0</v>
      </c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R447" s="238" t="s">
        <v>191</v>
      </c>
      <c r="AT447" s="238" t="s">
        <v>186</v>
      </c>
      <c r="AU447" s="238" t="s">
        <v>88</v>
      </c>
      <c r="AY447" s="18" t="s">
        <v>184</v>
      </c>
      <c r="BE447" s="239">
        <f>IF(N447="základní",J447,0)</f>
        <v>0</v>
      </c>
      <c r="BF447" s="239">
        <f>IF(N447="snížená",J447,0)</f>
        <v>0</v>
      </c>
      <c r="BG447" s="239">
        <f>IF(N447="zákl. přenesená",J447,0)</f>
        <v>0</v>
      </c>
      <c r="BH447" s="239">
        <f>IF(N447="sníž. přenesená",J447,0)</f>
        <v>0</v>
      </c>
      <c r="BI447" s="239">
        <f>IF(N447="nulová",J447,0)</f>
        <v>0</v>
      </c>
      <c r="BJ447" s="18" t="s">
        <v>86</v>
      </c>
      <c r="BK447" s="239">
        <f>ROUND(I447*H447,2)</f>
        <v>0</v>
      </c>
      <c r="BL447" s="18" t="s">
        <v>191</v>
      </c>
      <c r="BM447" s="238" t="s">
        <v>548</v>
      </c>
    </row>
    <row r="448" s="2" customFormat="1">
      <c r="A448" s="39"/>
      <c r="B448" s="40"/>
      <c r="C448" s="41"/>
      <c r="D448" s="240" t="s">
        <v>192</v>
      </c>
      <c r="E448" s="41"/>
      <c r="F448" s="241" t="s">
        <v>549</v>
      </c>
      <c r="G448" s="41"/>
      <c r="H448" s="41"/>
      <c r="I448" s="242"/>
      <c r="J448" s="41"/>
      <c r="K448" s="41"/>
      <c r="L448" s="45"/>
      <c r="M448" s="243"/>
      <c r="N448" s="244"/>
      <c r="O448" s="92"/>
      <c r="P448" s="92"/>
      <c r="Q448" s="92"/>
      <c r="R448" s="92"/>
      <c r="S448" s="92"/>
      <c r="T448" s="93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T448" s="18" t="s">
        <v>192</v>
      </c>
      <c r="AU448" s="18" t="s">
        <v>88</v>
      </c>
    </row>
    <row r="449" s="16" customFormat="1">
      <c r="A449" s="16"/>
      <c r="B449" s="279"/>
      <c r="C449" s="280"/>
      <c r="D449" s="247" t="s">
        <v>194</v>
      </c>
      <c r="E449" s="281" t="s">
        <v>1</v>
      </c>
      <c r="F449" s="282" t="s">
        <v>550</v>
      </c>
      <c r="G449" s="280"/>
      <c r="H449" s="281" t="s">
        <v>1</v>
      </c>
      <c r="I449" s="283"/>
      <c r="J449" s="280"/>
      <c r="K449" s="280"/>
      <c r="L449" s="284"/>
      <c r="M449" s="285"/>
      <c r="N449" s="286"/>
      <c r="O449" s="286"/>
      <c r="P449" s="286"/>
      <c r="Q449" s="286"/>
      <c r="R449" s="286"/>
      <c r="S449" s="286"/>
      <c r="T449" s="287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T449" s="288" t="s">
        <v>194</v>
      </c>
      <c r="AU449" s="288" t="s">
        <v>88</v>
      </c>
      <c r="AV449" s="16" t="s">
        <v>86</v>
      </c>
      <c r="AW449" s="16" t="s">
        <v>35</v>
      </c>
      <c r="AX449" s="16" t="s">
        <v>79</v>
      </c>
      <c r="AY449" s="288" t="s">
        <v>184</v>
      </c>
    </row>
    <row r="450" s="13" customFormat="1">
      <c r="A450" s="13"/>
      <c r="B450" s="245"/>
      <c r="C450" s="246"/>
      <c r="D450" s="247" t="s">
        <v>194</v>
      </c>
      <c r="E450" s="248" t="s">
        <v>1</v>
      </c>
      <c r="F450" s="249" t="s">
        <v>551</v>
      </c>
      <c r="G450" s="246"/>
      <c r="H450" s="250">
        <v>1.7689999999999999</v>
      </c>
      <c r="I450" s="251"/>
      <c r="J450" s="246"/>
      <c r="K450" s="246"/>
      <c r="L450" s="252"/>
      <c r="M450" s="253"/>
      <c r="N450" s="254"/>
      <c r="O450" s="254"/>
      <c r="P450" s="254"/>
      <c r="Q450" s="254"/>
      <c r="R450" s="254"/>
      <c r="S450" s="254"/>
      <c r="T450" s="255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56" t="s">
        <v>194</v>
      </c>
      <c r="AU450" s="256" t="s">
        <v>88</v>
      </c>
      <c r="AV450" s="13" t="s">
        <v>88</v>
      </c>
      <c r="AW450" s="13" t="s">
        <v>35</v>
      </c>
      <c r="AX450" s="13" t="s">
        <v>79</v>
      </c>
      <c r="AY450" s="256" t="s">
        <v>184</v>
      </c>
    </row>
    <row r="451" s="14" customFormat="1">
      <c r="A451" s="14"/>
      <c r="B451" s="257"/>
      <c r="C451" s="258"/>
      <c r="D451" s="247" t="s">
        <v>194</v>
      </c>
      <c r="E451" s="259" t="s">
        <v>1</v>
      </c>
      <c r="F451" s="260" t="s">
        <v>196</v>
      </c>
      <c r="G451" s="258"/>
      <c r="H451" s="261">
        <v>1.7689999999999999</v>
      </c>
      <c r="I451" s="262"/>
      <c r="J451" s="258"/>
      <c r="K451" s="258"/>
      <c r="L451" s="263"/>
      <c r="M451" s="264"/>
      <c r="N451" s="265"/>
      <c r="O451" s="265"/>
      <c r="P451" s="265"/>
      <c r="Q451" s="265"/>
      <c r="R451" s="265"/>
      <c r="S451" s="265"/>
      <c r="T451" s="266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67" t="s">
        <v>194</v>
      </c>
      <c r="AU451" s="267" t="s">
        <v>88</v>
      </c>
      <c r="AV451" s="14" t="s">
        <v>197</v>
      </c>
      <c r="AW451" s="14" t="s">
        <v>35</v>
      </c>
      <c r="AX451" s="14" t="s">
        <v>79</v>
      </c>
      <c r="AY451" s="267" t="s">
        <v>184</v>
      </c>
    </row>
    <row r="452" s="15" customFormat="1">
      <c r="A452" s="15"/>
      <c r="B452" s="268"/>
      <c r="C452" s="269"/>
      <c r="D452" s="247" t="s">
        <v>194</v>
      </c>
      <c r="E452" s="270" t="s">
        <v>1</v>
      </c>
      <c r="F452" s="271" t="s">
        <v>198</v>
      </c>
      <c r="G452" s="269"/>
      <c r="H452" s="272">
        <v>1.7689999999999999</v>
      </c>
      <c r="I452" s="273"/>
      <c r="J452" s="269"/>
      <c r="K452" s="269"/>
      <c r="L452" s="274"/>
      <c r="M452" s="275"/>
      <c r="N452" s="276"/>
      <c r="O452" s="276"/>
      <c r="P452" s="276"/>
      <c r="Q452" s="276"/>
      <c r="R452" s="276"/>
      <c r="S452" s="276"/>
      <c r="T452" s="277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T452" s="278" t="s">
        <v>194</v>
      </c>
      <c r="AU452" s="278" t="s">
        <v>88</v>
      </c>
      <c r="AV452" s="15" t="s">
        <v>191</v>
      </c>
      <c r="AW452" s="15" t="s">
        <v>35</v>
      </c>
      <c r="AX452" s="15" t="s">
        <v>86</v>
      </c>
      <c r="AY452" s="278" t="s">
        <v>184</v>
      </c>
    </row>
    <row r="453" s="2" customFormat="1" ht="16.5" customHeight="1">
      <c r="A453" s="39"/>
      <c r="B453" s="40"/>
      <c r="C453" s="227" t="s">
        <v>403</v>
      </c>
      <c r="D453" s="227" t="s">
        <v>186</v>
      </c>
      <c r="E453" s="228" t="s">
        <v>552</v>
      </c>
      <c r="F453" s="229" t="s">
        <v>553</v>
      </c>
      <c r="G453" s="230" t="s">
        <v>189</v>
      </c>
      <c r="H453" s="231">
        <v>19.385999999999999</v>
      </c>
      <c r="I453" s="232"/>
      <c r="J453" s="233">
        <f>ROUND(I453*H453,2)</f>
        <v>0</v>
      </c>
      <c r="K453" s="229" t="s">
        <v>190</v>
      </c>
      <c r="L453" s="45"/>
      <c r="M453" s="234" t="s">
        <v>1</v>
      </c>
      <c r="N453" s="235" t="s">
        <v>44</v>
      </c>
      <c r="O453" s="92"/>
      <c r="P453" s="236">
        <f>O453*H453</f>
        <v>0</v>
      </c>
      <c r="Q453" s="236">
        <v>0</v>
      </c>
      <c r="R453" s="236">
        <f>Q453*H453</f>
        <v>0</v>
      </c>
      <c r="S453" s="236">
        <v>0</v>
      </c>
      <c r="T453" s="237">
        <f>S453*H453</f>
        <v>0</v>
      </c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R453" s="238" t="s">
        <v>191</v>
      </c>
      <c r="AT453" s="238" t="s">
        <v>186</v>
      </c>
      <c r="AU453" s="238" t="s">
        <v>88</v>
      </c>
      <c r="AY453" s="18" t="s">
        <v>184</v>
      </c>
      <c r="BE453" s="239">
        <f>IF(N453="základní",J453,0)</f>
        <v>0</v>
      </c>
      <c r="BF453" s="239">
        <f>IF(N453="snížená",J453,0)</f>
        <v>0</v>
      </c>
      <c r="BG453" s="239">
        <f>IF(N453="zákl. přenesená",J453,0)</f>
        <v>0</v>
      </c>
      <c r="BH453" s="239">
        <f>IF(N453="sníž. přenesená",J453,0)</f>
        <v>0</v>
      </c>
      <c r="BI453" s="239">
        <f>IF(N453="nulová",J453,0)</f>
        <v>0</v>
      </c>
      <c r="BJ453" s="18" t="s">
        <v>86</v>
      </c>
      <c r="BK453" s="239">
        <f>ROUND(I453*H453,2)</f>
        <v>0</v>
      </c>
      <c r="BL453" s="18" t="s">
        <v>191</v>
      </c>
      <c r="BM453" s="238" t="s">
        <v>554</v>
      </c>
    </row>
    <row r="454" s="2" customFormat="1">
      <c r="A454" s="39"/>
      <c r="B454" s="40"/>
      <c r="C454" s="41"/>
      <c r="D454" s="240" t="s">
        <v>192</v>
      </c>
      <c r="E454" s="41"/>
      <c r="F454" s="241" t="s">
        <v>555</v>
      </c>
      <c r="G454" s="41"/>
      <c r="H454" s="41"/>
      <c r="I454" s="242"/>
      <c r="J454" s="41"/>
      <c r="K454" s="41"/>
      <c r="L454" s="45"/>
      <c r="M454" s="243"/>
      <c r="N454" s="244"/>
      <c r="O454" s="92"/>
      <c r="P454" s="92"/>
      <c r="Q454" s="92"/>
      <c r="R454" s="92"/>
      <c r="S454" s="92"/>
      <c r="T454" s="93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T454" s="18" t="s">
        <v>192</v>
      </c>
      <c r="AU454" s="18" t="s">
        <v>88</v>
      </c>
    </row>
    <row r="455" s="13" customFormat="1">
      <c r="A455" s="13"/>
      <c r="B455" s="245"/>
      <c r="C455" s="246"/>
      <c r="D455" s="247" t="s">
        <v>194</v>
      </c>
      <c r="E455" s="248" t="s">
        <v>1</v>
      </c>
      <c r="F455" s="249" t="s">
        <v>556</v>
      </c>
      <c r="G455" s="246"/>
      <c r="H455" s="250">
        <v>19.385999999999999</v>
      </c>
      <c r="I455" s="251"/>
      <c r="J455" s="246"/>
      <c r="K455" s="246"/>
      <c r="L455" s="252"/>
      <c r="M455" s="253"/>
      <c r="N455" s="254"/>
      <c r="O455" s="254"/>
      <c r="P455" s="254"/>
      <c r="Q455" s="254"/>
      <c r="R455" s="254"/>
      <c r="S455" s="254"/>
      <c r="T455" s="255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56" t="s">
        <v>194</v>
      </c>
      <c r="AU455" s="256" t="s">
        <v>88</v>
      </c>
      <c r="AV455" s="13" t="s">
        <v>88</v>
      </c>
      <c r="AW455" s="13" t="s">
        <v>35</v>
      </c>
      <c r="AX455" s="13" t="s">
        <v>79</v>
      </c>
      <c r="AY455" s="256" t="s">
        <v>184</v>
      </c>
    </row>
    <row r="456" s="14" customFormat="1">
      <c r="A456" s="14"/>
      <c r="B456" s="257"/>
      <c r="C456" s="258"/>
      <c r="D456" s="247" t="s">
        <v>194</v>
      </c>
      <c r="E456" s="259" t="s">
        <v>1</v>
      </c>
      <c r="F456" s="260" t="s">
        <v>196</v>
      </c>
      <c r="G456" s="258"/>
      <c r="H456" s="261">
        <v>19.385999999999999</v>
      </c>
      <c r="I456" s="262"/>
      <c r="J456" s="258"/>
      <c r="K456" s="258"/>
      <c r="L456" s="263"/>
      <c r="M456" s="264"/>
      <c r="N456" s="265"/>
      <c r="O456" s="265"/>
      <c r="P456" s="265"/>
      <c r="Q456" s="265"/>
      <c r="R456" s="265"/>
      <c r="S456" s="265"/>
      <c r="T456" s="266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67" t="s">
        <v>194</v>
      </c>
      <c r="AU456" s="267" t="s">
        <v>88</v>
      </c>
      <c r="AV456" s="14" t="s">
        <v>197</v>
      </c>
      <c r="AW456" s="14" t="s">
        <v>35</v>
      </c>
      <c r="AX456" s="14" t="s">
        <v>79</v>
      </c>
      <c r="AY456" s="267" t="s">
        <v>184</v>
      </c>
    </row>
    <row r="457" s="15" customFormat="1">
      <c r="A457" s="15"/>
      <c r="B457" s="268"/>
      <c r="C457" s="269"/>
      <c r="D457" s="247" t="s">
        <v>194</v>
      </c>
      <c r="E457" s="270" t="s">
        <v>1</v>
      </c>
      <c r="F457" s="271" t="s">
        <v>198</v>
      </c>
      <c r="G457" s="269"/>
      <c r="H457" s="272">
        <v>19.385999999999999</v>
      </c>
      <c r="I457" s="273"/>
      <c r="J457" s="269"/>
      <c r="K457" s="269"/>
      <c r="L457" s="274"/>
      <c r="M457" s="275"/>
      <c r="N457" s="276"/>
      <c r="O457" s="276"/>
      <c r="P457" s="276"/>
      <c r="Q457" s="276"/>
      <c r="R457" s="276"/>
      <c r="S457" s="276"/>
      <c r="T457" s="277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78" t="s">
        <v>194</v>
      </c>
      <c r="AU457" s="278" t="s">
        <v>88</v>
      </c>
      <c r="AV457" s="15" t="s">
        <v>191</v>
      </c>
      <c r="AW457" s="15" t="s">
        <v>35</v>
      </c>
      <c r="AX457" s="15" t="s">
        <v>86</v>
      </c>
      <c r="AY457" s="278" t="s">
        <v>184</v>
      </c>
    </row>
    <row r="458" s="2" customFormat="1" ht="24.15" customHeight="1">
      <c r="A458" s="39"/>
      <c r="B458" s="40"/>
      <c r="C458" s="227" t="s">
        <v>380</v>
      </c>
      <c r="D458" s="227" t="s">
        <v>186</v>
      </c>
      <c r="E458" s="228" t="s">
        <v>557</v>
      </c>
      <c r="F458" s="229" t="s">
        <v>558</v>
      </c>
      <c r="G458" s="230" t="s">
        <v>189</v>
      </c>
      <c r="H458" s="231">
        <v>38.771999999999998</v>
      </c>
      <c r="I458" s="232"/>
      <c r="J458" s="233">
        <f>ROUND(I458*H458,2)</f>
        <v>0</v>
      </c>
      <c r="K458" s="229" t="s">
        <v>190</v>
      </c>
      <c r="L458" s="45"/>
      <c r="M458" s="234" t="s">
        <v>1</v>
      </c>
      <c r="N458" s="235" t="s">
        <v>44</v>
      </c>
      <c r="O458" s="92"/>
      <c r="P458" s="236">
        <f>O458*H458</f>
        <v>0</v>
      </c>
      <c r="Q458" s="236">
        <v>0</v>
      </c>
      <c r="R458" s="236">
        <f>Q458*H458</f>
        <v>0</v>
      </c>
      <c r="S458" s="236">
        <v>0</v>
      </c>
      <c r="T458" s="237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38" t="s">
        <v>191</v>
      </c>
      <c r="AT458" s="238" t="s">
        <v>186</v>
      </c>
      <c r="AU458" s="238" t="s">
        <v>88</v>
      </c>
      <c r="AY458" s="18" t="s">
        <v>184</v>
      </c>
      <c r="BE458" s="239">
        <f>IF(N458="základní",J458,0)</f>
        <v>0</v>
      </c>
      <c r="BF458" s="239">
        <f>IF(N458="snížená",J458,0)</f>
        <v>0</v>
      </c>
      <c r="BG458" s="239">
        <f>IF(N458="zákl. přenesená",J458,0)</f>
        <v>0</v>
      </c>
      <c r="BH458" s="239">
        <f>IF(N458="sníž. přenesená",J458,0)</f>
        <v>0</v>
      </c>
      <c r="BI458" s="239">
        <f>IF(N458="nulová",J458,0)</f>
        <v>0</v>
      </c>
      <c r="BJ458" s="18" t="s">
        <v>86</v>
      </c>
      <c r="BK458" s="239">
        <f>ROUND(I458*H458,2)</f>
        <v>0</v>
      </c>
      <c r="BL458" s="18" t="s">
        <v>191</v>
      </c>
      <c r="BM458" s="238" t="s">
        <v>559</v>
      </c>
    </row>
    <row r="459" s="2" customFormat="1">
      <c r="A459" s="39"/>
      <c r="B459" s="40"/>
      <c r="C459" s="41"/>
      <c r="D459" s="240" t="s">
        <v>192</v>
      </c>
      <c r="E459" s="41"/>
      <c r="F459" s="241" t="s">
        <v>560</v>
      </c>
      <c r="G459" s="41"/>
      <c r="H459" s="41"/>
      <c r="I459" s="242"/>
      <c r="J459" s="41"/>
      <c r="K459" s="41"/>
      <c r="L459" s="45"/>
      <c r="M459" s="243"/>
      <c r="N459" s="244"/>
      <c r="O459" s="92"/>
      <c r="P459" s="92"/>
      <c r="Q459" s="92"/>
      <c r="R459" s="92"/>
      <c r="S459" s="92"/>
      <c r="T459" s="93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T459" s="18" t="s">
        <v>192</v>
      </c>
      <c r="AU459" s="18" t="s">
        <v>88</v>
      </c>
    </row>
    <row r="460" s="13" customFormat="1">
      <c r="A460" s="13"/>
      <c r="B460" s="245"/>
      <c r="C460" s="246"/>
      <c r="D460" s="247" t="s">
        <v>194</v>
      </c>
      <c r="E460" s="248" t="s">
        <v>1</v>
      </c>
      <c r="F460" s="249" t="s">
        <v>561</v>
      </c>
      <c r="G460" s="246"/>
      <c r="H460" s="250">
        <v>38.771999999999998</v>
      </c>
      <c r="I460" s="251"/>
      <c r="J460" s="246"/>
      <c r="K460" s="246"/>
      <c r="L460" s="252"/>
      <c r="M460" s="253"/>
      <c r="N460" s="254"/>
      <c r="O460" s="254"/>
      <c r="P460" s="254"/>
      <c r="Q460" s="254"/>
      <c r="R460" s="254"/>
      <c r="S460" s="254"/>
      <c r="T460" s="255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56" t="s">
        <v>194</v>
      </c>
      <c r="AU460" s="256" t="s">
        <v>88</v>
      </c>
      <c r="AV460" s="13" t="s">
        <v>88</v>
      </c>
      <c r="AW460" s="13" t="s">
        <v>35</v>
      </c>
      <c r="AX460" s="13" t="s">
        <v>79</v>
      </c>
      <c r="AY460" s="256" t="s">
        <v>184</v>
      </c>
    </row>
    <row r="461" s="14" customFormat="1">
      <c r="A461" s="14"/>
      <c r="B461" s="257"/>
      <c r="C461" s="258"/>
      <c r="D461" s="247" t="s">
        <v>194</v>
      </c>
      <c r="E461" s="259" t="s">
        <v>1</v>
      </c>
      <c r="F461" s="260" t="s">
        <v>196</v>
      </c>
      <c r="G461" s="258"/>
      <c r="H461" s="261">
        <v>38.771999999999998</v>
      </c>
      <c r="I461" s="262"/>
      <c r="J461" s="258"/>
      <c r="K461" s="258"/>
      <c r="L461" s="263"/>
      <c r="M461" s="264"/>
      <c r="N461" s="265"/>
      <c r="O461" s="265"/>
      <c r="P461" s="265"/>
      <c r="Q461" s="265"/>
      <c r="R461" s="265"/>
      <c r="S461" s="265"/>
      <c r="T461" s="266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67" t="s">
        <v>194</v>
      </c>
      <c r="AU461" s="267" t="s">
        <v>88</v>
      </c>
      <c r="AV461" s="14" t="s">
        <v>197</v>
      </c>
      <c r="AW461" s="14" t="s">
        <v>35</v>
      </c>
      <c r="AX461" s="14" t="s">
        <v>79</v>
      </c>
      <c r="AY461" s="267" t="s">
        <v>184</v>
      </c>
    </row>
    <row r="462" s="15" customFormat="1">
      <c r="A462" s="15"/>
      <c r="B462" s="268"/>
      <c r="C462" s="269"/>
      <c r="D462" s="247" t="s">
        <v>194</v>
      </c>
      <c r="E462" s="270" t="s">
        <v>1</v>
      </c>
      <c r="F462" s="271" t="s">
        <v>198</v>
      </c>
      <c r="G462" s="269"/>
      <c r="H462" s="272">
        <v>38.771999999999998</v>
      </c>
      <c r="I462" s="273"/>
      <c r="J462" s="269"/>
      <c r="K462" s="269"/>
      <c r="L462" s="274"/>
      <c r="M462" s="275"/>
      <c r="N462" s="276"/>
      <c r="O462" s="276"/>
      <c r="P462" s="276"/>
      <c r="Q462" s="276"/>
      <c r="R462" s="276"/>
      <c r="S462" s="276"/>
      <c r="T462" s="277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T462" s="278" t="s">
        <v>194</v>
      </c>
      <c r="AU462" s="278" t="s">
        <v>88</v>
      </c>
      <c r="AV462" s="15" t="s">
        <v>191</v>
      </c>
      <c r="AW462" s="15" t="s">
        <v>35</v>
      </c>
      <c r="AX462" s="15" t="s">
        <v>86</v>
      </c>
      <c r="AY462" s="278" t="s">
        <v>184</v>
      </c>
    </row>
    <row r="463" s="12" customFormat="1" ht="22.8" customHeight="1">
      <c r="A463" s="12"/>
      <c r="B463" s="211"/>
      <c r="C463" s="212"/>
      <c r="D463" s="213" t="s">
        <v>78</v>
      </c>
      <c r="E463" s="225" t="s">
        <v>384</v>
      </c>
      <c r="F463" s="225" t="s">
        <v>562</v>
      </c>
      <c r="G463" s="212"/>
      <c r="H463" s="212"/>
      <c r="I463" s="215"/>
      <c r="J463" s="226">
        <f>BK463</f>
        <v>0</v>
      </c>
      <c r="K463" s="212"/>
      <c r="L463" s="217"/>
      <c r="M463" s="218"/>
      <c r="N463" s="219"/>
      <c r="O463" s="219"/>
      <c r="P463" s="220">
        <f>SUM(P464:P466)</f>
        <v>0</v>
      </c>
      <c r="Q463" s="219"/>
      <c r="R463" s="220">
        <f>SUM(R464:R466)</f>
        <v>0</v>
      </c>
      <c r="S463" s="219"/>
      <c r="T463" s="221">
        <f>SUM(T464:T466)</f>
        <v>0</v>
      </c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R463" s="222" t="s">
        <v>86</v>
      </c>
      <c r="AT463" s="223" t="s">
        <v>78</v>
      </c>
      <c r="AU463" s="223" t="s">
        <v>86</v>
      </c>
      <c r="AY463" s="222" t="s">
        <v>184</v>
      </c>
      <c r="BK463" s="224">
        <f>SUM(BK464:BK466)</f>
        <v>0</v>
      </c>
    </row>
    <row r="464" s="2" customFormat="1" ht="16.5" customHeight="1">
      <c r="A464" s="39"/>
      <c r="B464" s="40"/>
      <c r="C464" s="227" t="s">
        <v>527</v>
      </c>
      <c r="D464" s="227" t="s">
        <v>186</v>
      </c>
      <c r="E464" s="228" t="s">
        <v>563</v>
      </c>
      <c r="F464" s="229" t="s">
        <v>564</v>
      </c>
      <c r="G464" s="230" t="s">
        <v>327</v>
      </c>
      <c r="H464" s="231">
        <v>3</v>
      </c>
      <c r="I464" s="232"/>
      <c r="J464" s="233">
        <f>ROUND(I464*H464,2)</f>
        <v>0</v>
      </c>
      <c r="K464" s="229" t="s">
        <v>190</v>
      </c>
      <c r="L464" s="45"/>
      <c r="M464" s="234" t="s">
        <v>1</v>
      </c>
      <c r="N464" s="235" t="s">
        <v>44</v>
      </c>
      <c r="O464" s="92"/>
      <c r="P464" s="236">
        <f>O464*H464</f>
        <v>0</v>
      </c>
      <c r="Q464" s="236">
        <v>0</v>
      </c>
      <c r="R464" s="236">
        <f>Q464*H464</f>
        <v>0</v>
      </c>
      <c r="S464" s="236">
        <v>0</v>
      </c>
      <c r="T464" s="237">
        <f>S464*H464</f>
        <v>0</v>
      </c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R464" s="238" t="s">
        <v>191</v>
      </c>
      <c r="AT464" s="238" t="s">
        <v>186</v>
      </c>
      <c r="AU464" s="238" t="s">
        <v>88</v>
      </c>
      <c r="AY464" s="18" t="s">
        <v>184</v>
      </c>
      <c r="BE464" s="239">
        <f>IF(N464="základní",J464,0)</f>
        <v>0</v>
      </c>
      <c r="BF464" s="239">
        <f>IF(N464="snížená",J464,0)</f>
        <v>0</v>
      </c>
      <c r="BG464" s="239">
        <f>IF(N464="zákl. přenesená",J464,0)</f>
        <v>0</v>
      </c>
      <c r="BH464" s="239">
        <f>IF(N464="sníž. přenesená",J464,0)</f>
        <v>0</v>
      </c>
      <c r="BI464" s="239">
        <f>IF(N464="nulová",J464,0)</f>
        <v>0</v>
      </c>
      <c r="BJ464" s="18" t="s">
        <v>86</v>
      </c>
      <c r="BK464" s="239">
        <f>ROUND(I464*H464,2)</f>
        <v>0</v>
      </c>
      <c r="BL464" s="18" t="s">
        <v>191</v>
      </c>
      <c r="BM464" s="238" t="s">
        <v>565</v>
      </c>
    </row>
    <row r="465" s="2" customFormat="1">
      <c r="A465" s="39"/>
      <c r="B465" s="40"/>
      <c r="C465" s="41"/>
      <c r="D465" s="240" t="s">
        <v>192</v>
      </c>
      <c r="E465" s="41"/>
      <c r="F465" s="241" t="s">
        <v>566</v>
      </c>
      <c r="G465" s="41"/>
      <c r="H465" s="41"/>
      <c r="I465" s="242"/>
      <c r="J465" s="41"/>
      <c r="K465" s="41"/>
      <c r="L465" s="45"/>
      <c r="M465" s="243"/>
      <c r="N465" s="244"/>
      <c r="O465" s="92"/>
      <c r="P465" s="92"/>
      <c r="Q465" s="92"/>
      <c r="R465" s="92"/>
      <c r="S465" s="92"/>
      <c r="T465" s="93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T465" s="18" t="s">
        <v>192</v>
      </c>
      <c r="AU465" s="18" t="s">
        <v>88</v>
      </c>
    </row>
    <row r="466" s="2" customFormat="1" ht="16.5" customHeight="1">
      <c r="A466" s="39"/>
      <c r="B466" s="40"/>
      <c r="C466" s="289" t="s">
        <v>384</v>
      </c>
      <c r="D466" s="289" t="s">
        <v>412</v>
      </c>
      <c r="E466" s="290" t="s">
        <v>567</v>
      </c>
      <c r="F466" s="291" t="s">
        <v>568</v>
      </c>
      <c r="G466" s="292" t="s">
        <v>327</v>
      </c>
      <c r="H466" s="293">
        <v>3</v>
      </c>
      <c r="I466" s="294"/>
      <c r="J466" s="295">
        <f>ROUND(I466*H466,2)</f>
        <v>0</v>
      </c>
      <c r="K466" s="291" t="s">
        <v>190</v>
      </c>
      <c r="L466" s="296"/>
      <c r="M466" s="297" t="s">
        <v>1</v>
      </c>
      <c r="N466" s="298" t="s">
        <v>44</v>
      </c>
      <c r="O466" s="92"/>
      <c r="P466" s="236">
        <f>O466*H466</f>
        <v>0</v>
      </c>
      <c r="Q466" s="236">
        <v>0</v>
      </c>
      <c r="R466" s="236">
        <f>Q466*H466</f>
        <v>0</v>
      </c>
      <c r="S466" s="236">
        <v>0</v>
      </c>
      <c r="T466" s="237">
        <f>S466*H466</f>
        <v>0</v>
      </c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R466" s="238" t="s">
        <v>213</v>
      </c>
      <c r="AT466" s="238" t="s">
        <v>412</v>
      </c>
      <c r="AU466" s="238" t="s">
        <v>88</v>
      </c>
      <c r="AY466" s="18" t="s">
        <v>184</v>
      </c>
      <c r="BE466" s="239">
        <f>IF(N466="základní",J466,0)</f>
        <v>0</v>
      </c>
      <c r="BF466" s="239">
        <f>IF(N466="snížená",J466,0)</f>
        <v>0</v>
      </c>
      <c r="BG466" s="239">
        <f>IF(N466="zákl. přenesená",J466,0)</f>
        <v>0</v>
      </c>
      <c r="BH466" s="239">
        <f>IF(N466="sníž. přenesená",J466,0)</f>
        <v>0</v>
      </c>
      <c r="BI466" s="239">
        <f>IF(N466="nulová",J466,0)</f>
        <v>0</v>
      </c>
      <c r="BJ466" s="18" t="s">
        <v>86</v>
      </c>
      <c r="BK466" s="239">
        <f>ROUND(I466*H466,2)</f>
        <v>0</v>
      </c>
      <c r="BL466" s="18" t="s">
        <v>191</v>
      </c>
      <c r="BM466" s="238" t="s">
        <v>569</v>
      </c>
    </row>
    <row r="467" s="12" customFormat="1" ht="22.8" customHeight="1">
      <c r="A467" s="12"/>
      <c r="B467" s="211"/>
      <c r="C467" s="212"/>
      <c r="D467" s="213" t="s">
        <v>78</v>
      </c>
      <c r="E467" s="225" t="s">
        <v>245</v>
      </c>
      <c r="F467" s="225" t="s">
        <v>570</v>
      </c>
      <c r="G467" s="212"/>
      <c r="H467" s="212"/>
      <c r="I467" s="215"/>
      <c r="J467" s="226">
        <f>BK467</f>
        <v>0</v>
      </c>
      <c r="K467" s="212"/>
      <c r="L467" s="217"/>
      <c r="M467" s="218"/>
      <c r="N467" s="219"/>
      <c r="O467" s="219"/>
      <c r="P467" s="220">
        <v>0</v>
      </c>
      <c r="Q467" s="219"/>
      <c r="R467" s="220">
        <v>0</v>
      </c>
      <c r="S467" s="219"/>
      <c r="T467" s="221">
        <v>0</v>
      </c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R467" s="222" t="s">
        <v>86</v>
      </c>
      <c r="AT467" s="223" t="s">
        <v>78</v>
      </c>
      <c r="AU467" s="223" t="s">
        <v>86</v>
      </c>
      <c r="AY467" s="222" t="s">
        <v>184</v>
      </c>
      <c r="BK467" s="224">
        <v>0</v>
      </c>
    </row>
    <row r="468" s="12" customFormat="1" ht="22.8" customHeight="1">
      <c r="A468" s="12"/>
      <c r="B468" s="211"/>
      <c r="C468" s="212"/>
      <c r="D468" s="213" t="s">
        <v>78</v>
      </c>
      <c r="E468" s="225" t="s">
        <v>472</v>
      </c>
      <c r="F468" s="225" t="s">
        <v>571</v>
      </c>
      <c r="G468" s="212"/>
      <c r="H468" s="212"/>
      <c r="I468" s="215"/>
      <c r="J468" s="226">
        <f>BK468</f>
        <v>0</v>
      </c>
      <c r="K468" s="212"/>
      <c r="L468" s="217"/>
      <c r="M468" s="218"/>
      <c r="N468" s="219"/>
      <c r="O468" s="219"/>
      <c r="P468" s="220">
        <f>SUM(P469:P482)</f>
        <v>0</v>
      </c>
      <c r="Q468" s="219"/>
      <c r="R468" s="220">
        <f>SUM(R469:R482)</f>
        <v>0</v>
      </c>
      <c r="S468" s="219"/>
      <c r="T468" s="221">
        <f>SUM(T469:T482)</f>
        <v>0</v>
      </c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R468" s="222" t="s">
        <v>86</v>
      </c>
      <c r="AT468" s="223" t="s">
        <v>78</v>
      </c>
      <c r="AU468" s="223" t="s">
        <v>86</v>
      </c>
      <c r="AY468" s="222" t="s">
        <v>184</v>
      </c>
      <c r="BK468" s="224">
        <f>SUM(BK469:BK482)</f>
        <v>0</v>
      </c>
    </row>
    <row r="469" s="2" customFormat="1" ht="24.15" customHeight="1">
      <c r="A469" s="39"/>
      <c r="B469" s="40"/>
      <c r="C469" s="227" t="s">
        <v>572</v>
      </c>
      <c r="D469" s="227" t="s">
        <v>186</v>
      </c>
      <c r="E469" s="228" t="s">
        <v>573</v>
      </c>
      <c r="F469" s="229" t="s">
        <v>574</v>
      </c>
      <c r="G469" s="230" t="s">
        <v>189</v>
      </c>
      <c r="H469" s="231">
        <v>20.48</v>
      </c>
      <c r="I469" s="232"/>
      <c r="J469" s="233">
        <f>ROUND(I469*H469,2)</f>
        <v>0</v>
      </c>
      <c r="K469" s="229" t="s">
        <v>190</v>
      </c>
      <c r="L469" s="45"/>
      <c r="M469" s="234" t="s">
        <v>1</v>
      </c>
      <c r="N469" s="235" t="s">
        <v>44</v>
      </c>
      <c r="O469" s="92"/>
      <c r="P469" s="236">
        <f>O469*H469</f>
        <v>0</v>
      </c>
      <c r="Q469" s="236">
        <v>0</v>
      </c>
      <c r="R469" s="236">
        <f>Q469*H469</f>
        <v>0</v>
      </c>
      <c r="S469" s="236">
        <v>0</v>
      </c>
      <c r="T469" s="237">
        <f>S469*H469</f>
        <v>0</v>
      </c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R469" s="238" t="s">
        <v>191</v>
      </c>
      <c r="AT469" s="238" t="s">
        <v>186</v>
      </c>
      <c r="AU469" s="238" t="s">
        <v>88</v>
      </c>
      <c r="AY469" s="18" t="s">
        <v>184</v>
      </c>
      <c r="BE469" s="239">
        <f>IF(N469="základní",J469,0)</f>
        <v>0</v>
      </c>
      <c r="BF469" s="239">
        <f>IF(N469="snížená",J469,0)</f>
        <v>0</v>
      </c>
      <c r="BG469" s="239">
        <f>IF(N469="zákl. přenesená",J469,0)</f>
        <v>0</v>
      </c>
      <c r="BH469" s="239">
        <f>IF(N469="sníž. přenesená",J469,0)</f>
        <v>0</v>
      </c>
      <c r="BI469" s="239">
        <f>IF(N469="nulová",J469,0)</f>
        <v>0</v>
      </c>
      <c r="BJ469" s="18" t="s">
        <v>86</v>
      </c>
      <c r="BK469" s="239">
        <f>ROUND(I469*H469,2)</f>
        <v>0</v>
      </c>
      <c r="BL469" s="18" t="s">
        <v>191</v>
      </c>
      <c r="BM469" s="238" t="s">
        <v>575</v>
      </c>
    </row>
    <row r="470" s="2" customFormat="1">
      <c r="A470" s="39"/>
      <c r="B470" s="40"/>
      <c r="C470" s="41"/>
      <c r="D470" s="240" t="s">
        <v>192</v>
      </c>
      <c r="E470" s="41"/>
      <c r="F470" s="241" t="s">
        <v>576</v>
      </c>
      <c r="G470" s="41"/>
      <c r="H470" s="41"/>
      <c r="I470" s="242"/>
      <c r="J470" s="41"/>
      <c r="K470" s="41"/>
      <c r="L470" s="45"/>
      <c r="M470" s="243"/>
      <c r="N470" s="244"/>
      <c r="O470" s="92"/>
      <c r="P470" s="92"/>
      <c r="Q470" s="92"/>
      <c r="R470" s="92"/>
      <c r="S470" s="92"/>
      <c r="T470" s="93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T470" s="18" t="s">
        <v>192</v>
      </c>
      <c r="AU470" s="18" t="s">
        <v>88</v>
      </c>
    </row>
    <row r="471" s="13" customFormat="1">
      <c r="A471" s="13"/>
      <c r="B471" s="245"/>
      <c r="C471" s="246"/>
      <c r="D471" s="247" t="s">
        <v>194</v>
      </c>
      <c r="E471" s="248" t="s">
        <v>1</v>
      </c>
      <c r="F471" s="249" t="s">
        <v>577</v>
      </c>
      <c r="G471" s="246"/>
      <c r="H471" s="250">
        <v>20.48</v>
      </c>
      <c r="I471" s="251"/>
      <c r="J471" s="246"/>
      <c r="K471" s="246"/>
      <c r="L471" s="252"/>
      <c r="M471" s="253"/>
      <c r="N471" s="254"/>
      <c r="O471" s="254"/>
      <c r="P471" s="254"/>
      <c r="Q471" s="254"/>
      <c r="R471" s="254"/>
      <c r="S471" s="254"/>
      <c r="T471" s="255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56" t="s">
        <v>194</v>
      </c>
      <c r="AU471" s="256" t="s">
        <v>88</v>
      </c>
      <c r="AV471" s="13" t="s">
        <v>88</v>
      </c>
      <c r="AW471" s="13" t="s">
        <v>35</v>
      </c>
      <c r="AX471" s="13" t="s">
        <v>79</v>
      </c>
      <c r="AY471" s="256" t="s">
        <v>184</v>
      </c>
    </row>
    <row r="472" s="14" customFormat="1">
      <c r="A472" s="14"/>
      <c r="B472" s="257"/>
      <c r="C472" s="258"/>
      <c r="D472" s="247" t="s">
        <v>194</v>
      </c>
      <c r="E472" s="259" t="s">
        <v>1</v>
      </c>
      <c r="F472" s="260" t="s">
        <v>196</v>
      </c>
      <c r="G472" s="258"/>
      <c r="H472" s="261">
        <v>20.48</v>
      </c>
      <c r="I472" s="262"/>
      <c r="J472" s="258"/>
      <c r="K472" s="258"/>
      <c r="L472" s="263"/>
      <c r="M472" s="264"/>
      <c r="N472" s="265"/>
      <c r="O472" s="265"/>
      <c r="P472" s="265"/>
      <c r="Q472" s="265"/>
      <c r="R472" s="265"/>
      <c r="S472" s="265"/>
      <c r="T472" s="266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67" t="s">
        <v>194</v>
      </c>
      <c r="AU472" s="267" t="s">
        <v>88</v>
      </c>
      <c r="AV472" s="14" t="s">
        <v>197</v>
      </c>
      <c r="AW472" s="14" t="s">
        <v>35</v>
      </c>
      <c r="AX472" s="14" t="s">
        <v>79</v>
      </c>
      <c r="AY472" s="267" t="s">
        <v>184</v>
      </c>
    </row>
    <row r="473" s="15" customFormat="1">
      <c r="A473" s="15"/>
      <c r="B473" s="268"/>
      <c r="C473" s="269"/>
      <c r="D473" s="247" t="s">
        <v>194</v>
      </c>
      <c r="E473" s="270" t="s">
        <v>1</v>
      </c>
      <c r="F473" s="271" t="s">
        <v>198</v>
      </c>
      <c r="G473" s="269"/>
      <c r="H473" s="272">
        <v>20.48</v>
      </c>
      <c r="I473" s="273"/>
      <c r="J473" s="269"/>
      <c r="K473" s="269"/>
      <c r="L473" s="274"/>
      <c r="M473" s="275"/>
      <c r="N473" s="276"/>
      <c r="O473" s="276"/>
      <c r="P473" s="276"/>
      <c r="Q473" s="276"/>
      <c r="R473" s="276"/>
      <c r="S473" s="276"/>
      <c r="T473" s="277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T473" s="278" t="s">
        <v>194</v>
      </c>
      <c r="AU473" s="278" t="s">
        <v>88</v>
      </c>
      <c r="AV473" s="15" t="s">
        <v>191</v>
      </c>
      <c r="AW473" s="15" t="s">
        <v>35</v>
      </c>
      <c r="AX473" s="15" t="s">
        <v>86</v>
      </c>
      <c r="AY473" s="278" t="s">
        <v>184</v>
      </c>
    </row>
    <row r="474" s="2" customFormat="1" ht="16.5" customHeight="1">
      <c r="A474" s="39"/>
      <c r="B474" s="40"/>
      <c r="C474" s="227" t="s">
        <v>389</v>
      </c>
      <c r="D474" s="227" t="s">
        <v>186</v>
      </c>
      <c r="E474" s="228" t="s">
        <v>578</v>
      </c>
      <c r="F474" s="229" t="s">
        <v>579</v>
      </c>
      <c r="G474" s="230" t="s">
        <v>580</v>
      </c>
      <c r="H474" s="231">
        <v>30</v>
      </c>
      <c r="I474" s="232"/>
      <c r="J474" s="233">
        <f>ROUND(I474*H474,2)</f>
        <v>0</v>
      </c>
      <c r="K474" s="229" t="s">
        <v>190</v>
      </c>
      <c r="L474" s="45"/>
      <c r="M474" s="234" t="s">
        <v>1</v>
      </c>
      <c r="N474" s="235" t="s">
        <v>44</v>
      </c>
      <c r="O474" s="92"/>
      <c r="P474" s="236">
        <f>O474*H474</f>
        <v>0</v>
      </c>
      <c r="Q474" s="236">
        <v>0</v>
      </c>
      <c r="R474" s="236">
        <f>Q474*H474</f>
        <v>0</v>
      </c>
      <c r="S474" s="236">
        <v>0</v>
      </c>
      <c r="T474" s="237">
        <f>S474*H474</f>
        <v>0</v>
      </c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R474" s="238" t="s">
        <v>191</v>
      </c>
      <c r="AT474" s="238" t="s">
        <v>186</v>
      </c>
      <c r="AU474" s="238" t="s">
        <v>88</v>
      </c>
      <c r="AY474" s="18" t="s">
        <v>184</v>
      </c>
      <c r="BE474" s="239">
        <f>IF(N474="základní",J474,0)</f>
        <v>0</v>
      </c>
      <c r="BF474" s="239">
        <f>IF(N474="snížená",J474,0)</f>
        <v>0</v>
      </c>
      <c r="BG474" s="239">
        <f>IF(N474="zákl. přenesená",J474,0)</f>
        <v>0</v>
      </c>
      <c r="BH474" s="239">
        <f>IF(N474="sníž. přenesená",J474,0)</f>
        <v>0</v>
      </c>
      <c r="BI474" s="239">
        <f>IF(N474="nulová",J474,0)</f>
        <v>0</v>
      </c>
      <c r="BJ474" s="18" t="s">
        <v>86</v>
      </c>
      <c r="BK474" s="239">
        <f>ROUND(I474*H474,2)</f>
        <v>0</v>
      </c>
      <c r="BL474" s="18" t="s">
        <v>191</v>
      </c>
      <c r="BM474" s="238" t="s">
        <v>581</v>
      </c>
    </row>
    <row r="475" s="2" customFormat="1">
      <c r="A475" s="39"/>
      <c r="B475" s="40"/>
      <c r="C475" s="41"/>
      <c r="D475" s="240" t="s">
        <v>192</v>
      </c>
      <c r="E475" s="41"/>
      <c r="F475" s="241" t="s">
        <v>582</v>
      </c>
      <c r="G475" s="41"/>
      <c r="H475" s="41"/>
      <c r="I475" s="242"/>
      <c r="J475" s="41"/>
      <c r="K475" s="41"/>
      <c r="L475" s="45"/>
      <c r="M475" s="243"/>
      <c r="N475" s="244"/>
      <c r="O475" s="92"/>
      <c r="P475" s="92"/>
      <c r="Q475" s="92"/>
      <c r="R475" s="92"/>
      <c r="S475" s="92"/>
      <c r="T475" s="93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T475" s="18" t="s">
        <v>192</v>
      </c>
      <c r="AU475" s="18" t="s">
        <v>88</v>
      </c>
    </row>
    <row r="476" s="2" customFormat="1" ht="21.75" customHeight="1">
      <c r="A476" s="39"/>
      <c r="B476" s="40"/>
      <c r="C476" s="227" t="s">
        <v>583</v>
      </c>
      <c r="D476" s="227" t="s">
        <v>186</v>
      </c>
      <c r="E476" s="228" t="s">
        <v>584</v>
      </c>
      <c r="F476" s="229" t="s">
        <v>585</v>
      </c>
      <c r="G476" s="230" t="s">
        <v>580</v>
      </c>
      <c r="H476" s="231">
        <v>1350</v>
      </c>
      <c r="I476" s="232"/>
      <c r="J476" s="233">
        <f>ROUND(I476*H476,2)</f>
        <v>0</v>
      </c>
      <c r="K476" s="229" t="s">
        <v>190</v>
      </c>
      <c r="L476" s="45"/>
      <c r="M476" s="234" t="s">
        <v>1</v>
      </c>
      <c r="N476" s="235" t="s">
        <v>44</v>
      </c>
      <c r="O476" s="92"/>
      <c r="P476" s="236">
        <f>O476*H476</f>
        <v>0</v>
      </c>
      <c r="Q476" s="236">
        <v>0</v>
      </c>
      <c r="R476" s="236">
        <f>Q476*H476</f>
        <v>0</v>
      </c>
      <c r="S476" s="236">
        <v>0</v>
      </c>
      <c r="T476" s="237">
        <f>S476*H476</f>
        <v>0</v>
      </c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R476" s="238" t="s">
        <v>191</v>
      </c>
      <c r="AT476" s="238" t="s">
        <v>186</v>
      </c>
      <c r="AU476" s="238" t="s">
        <v>88</v>
      </c>
      <c r="AY476" s="18" t="s">
        <v>184</v>
      </c>
      <c r="BE476" s="239">
        <f>IF(N476="základní",J476,0)</f>
        <v>0</v>
      </c>
      <c r="BF476" s="239">
        <f>IF(N476="snížená",J476,0)</f>
        <v>0</v>
      </c>
      <c r="BG476" s="239">
        <f>IF(N476="zákl. přenesená",J476,0)</f>
        <v>0</v>
      </c>
      <c r="BH476" s="239">
        <f>IF(N476="sníž. přenesená",J476,0)</f>
        <v>0</v>
      </c>
      <c r="BI476" s="239">
        <f>IF(N476="nulová",J476,0)</f>
        <v>0</v>
      </c>
      <c r="BJ476" s="18" t="s">
        <v>86</v>
      </c>
      <c r="BK476" s="239">
        <f>ROUND(I476*H476,2)</f>
        <v>0</v>
      </c>
      <c r="BL476" s="18" t="s">
        <v>191</v>
      </c>
      <c r="BM476" s="238" t="s">
        <v>586</v>
      </c>
    </row>
    <row r="477" s="2" customFormat="1">
      <c r="A477" s="39"/>
      <c r="B477" s="40"/>
      <c r="C477" s="41"/>
      <c r="D477" s="240" t="s">
        <v>192</v>
      </c>
      <c r="E477" s="41"/>
      <c r="F477" s="241" t="s">
        <v>587</v>
      </c>
      <c r="G477" s="41"/>
      <c r="H477" s="41"/>
      <c r="I477" s="242"/>
      <c r="J477" s="41"/>
      <c r="K477" s="41"/>
      <c r="L477" s="45"/>
      <c r="M477" s="243"/>
      <c r="N477" s="244"/>
      <c r="O477" s="92"/>
      <c r="P477" s="92"/>
      <c r="Q477" s="92"/>
      <c r="R477" s="92"/>
      <c r="S477" s="92"/>
      <c r="T477" s="93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T477" s="18" t="s">
        <v>192</v>
      </c>
      <c r="AU477" s="18" t="s">
        <v>88</v>
      </c>
    </row>
    <row r="478" s="13" customFormat="1">
      <c r="A478" s="13"/>
      <c r="B478" s="245"/>
      <c r="C478" s="246"/>
      <c r="D478" s="247" t="s">
        <v>194</v>
      </c>
      <c r="E478" s="248" t="s">
        <v>1</v>
      </c>
      <c r="F478" s="249" t="s">
        <v>588</v>
      </c>
      <c r="G478" s="246"/>
      <c r="H478" s="250">
        <v>1350</v>
      </c>
      <c r="I478" s="251"/>
      <c r="J478" s="246"/>
      <c r="K478" s="246"/>
      <c r="L478" s="252"/>
      <c r="M478" s="253"/>
      <c r="N478" s="254"/>
      <c r="O478" s="254"/>
      <c r="P478" s="254"/>
      <c r="Q478" s="254"/>
      <c r="R478" s="254"/>
      <c r="S478" s="254"/>
      <c r="T478" s="255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56" t="s">
        <v>194</v>
      </c>
      <c r="AU478" s="256" t="s">
        <v>88</v>
      </c>
      <c r="AV478" s="13" t="s">
        <v>88</v>
      </c>
      <c r="AW478" s="13" t="s">
        <v>35</v>
      </c>
      <c r="AX478" s="13" t="s">
        <v>79</v>
      </c>
      <c r="AY478" s="256" t="s">
        <v>184</v>
      </c>
    </row>
    <row r="479" s="14" customFormat="1">
      <c r="A479" s="14"/>
      <c r="B479" s="257"/>
      <c r="C479" s="258"/>
      <c r="D479" s="247" t="s">
        <v>194</v>
      </c>
      <c r="E479" s="259" t="s">
        <v>1</v>
      </c>
      <c r="F479" s="260" t="s">
        <v>196</v>
      </c>
      <c r="G479" s="258"/>
      <c r="H479" s="261">
        <v>1350</v>
      </c>
      <c r="I479" s="262"/>
      <c r="J479" s="258"/>
      <c r="K479" s="258"/>
      <c r="L479" s="263"/>
      <c r="M479" s="264"/>
      <c r="N479" s="265"/>
      <c r="O479" s="265"/>
      <c r="P479" s="265"/>
      <c r="Q479" s="265"/>
      <c r="R479" s="265"/>
      <c r="S479" s="265"/>
      <c r="T479" s="266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67" t="s">
        <v>194</v>
      </c>
      <c r="AU479" s="267" t="s">
        <v>88</v>
      </c>
      <c r="AV479" s="14" t="s">
        <v>197</v>
      </c>
      <c r="AW479" s="14" t="s">
        <v>35</v>
      </c>
      <c r="AX479" s="14" t="s">
        <v>79</v>
      </c>
      <c r="AY479" s="267" t="s">
        <v>184</v>
      </c>
    </row>
    <row r="480" s="15" customFormat="1">
      <c r="A480" s="15"/>
      <c r="B480" s="268"/>
      <c r="C480" s="269"/>
      <c r="D480" s="247" t="s">
        <v>194</v>
      </c>
      <c r="E480" s="270" t="s">
        <v>1</v>
      </c>
      <c r="F480" s="271" t="s">
        <v>198</v>
      </c>
      <c r="G480" s="269"/>
      <c r="H480" s="272">
        <v>1350</v>
      </c>
      <c r="I480" s="273"/>
      <c r="J480" s="269"/>
      <c r="K480" s="269"/>
      <c r="L480" s="274"/>
      <c r="M480" s="275"/>
      <c r="N480" s="276"/>
      <c r="O480" s="276"/>
      <c r="P480" s="276"/>
      <c r="Q480" s="276"/>
      <c r="R480" s="276"/>
      <c r="S480" s="276"/>
      <c r="T480" s="277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T480" s="278" t="s">
        <v>194</v>
      </c>
      <c r="AU480" s="278" t="s">
        <v>88</v>
      </c>
      <c r="AV480" s="15" t="s">
        <v>191</v>
      </c>
      <c r="AW480" s="15" t="s">
        <v>35</v>
      </c>
      <c r="AX480" s="15" t="s">
        <v>86</v>
      </c>
      <c r="AY480" s="278" t="s">
        <v>184</v>
      </c>
    </row>
    <row r="481" s="2" customFormat="1" ht="16.5" customHeight="1">
      <c r="A481" s="39"/>
      <c r="B481" s="40"/>
      <c r="C481" s="227" t="s">
        <v>394</v>
      </c>
      <c r="D481" s="227" t="s">
        <v>186</v>
      </c>
      <c r="E481" s="228" t="s">
        <v>589</v>
      </c>
      <c r="F481" s="229" t="s">
        <v>590</v>
      </c>
      <c r="G481" s="230" t="s">
        <v>580</v>
      </c>
      <c r="H481" s="231">
        <v>30</v>
      </c>
      <c r="I481" s="232"/>
      <c r="J481" s="233">
        <f>ROUND(I481*H481,2)</f>
        <v>0</v>
      </c>
      <c r="K481" s="229" t="s">
        <v>190</v>
      </c>
      <c r="L481" s="45"/>
      <c r="M481" s="234" t="s">
        <v>1</v>
      </c>
      <c r="N481" s="235" t="s">
        <v>44</v>
      </c>
      <c r="O481" s="92"/>
      <c r="P481" s="236">
        <f>O481*H481</f>
        <v>0</v>
      </c>
      <c r="Q481" s="236">
        <v>0</v>
      </c>
      <c r="R481" s="236">
        <f>Q481*H481</f>
        <v>0</v>
      </c>
      <c r="S481" s="236">
        <v>0</v>
      </c>
      <c r="T481" s="237">
        <f>S481*H481</f>
        <v>0</v>
      </c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R481" s="238" t="s">
        <v>191</v>
      </c>
      <c r="AT481" s="238" t="s">
        <v>186</v>
      </c>
      <c r="AU481" s="238" t="s">
        <v>88</v>
      </c>
      <c r="AY481" s="18" t="s">
        <v>184</v>
      </c>
      <c r="BE481" s="239">
        <f>IF(N481="základní",J481,0)</f>
        <v>0</v>
      </c>
      <c r="BF481" s="239">
        <f>IF(N481="snížená",J481,0)</f>
        <v>0</v>
      </c>
      <c r="BG481" s="239">
        <f>IF(N481="zákl. přenesená",J481,0)</f>
        <v>0</v>
      </c>
      <c r="BH481" s="239">
        <f>IF(N481="sníž. přenesená",J481,0)</f>
        <v>0</v>
      </c>
      <c r="BI481" s="239">
        <f>IF(N481="nulová",J481,0)</f>
        <v>0</v>
      </c>
      <c r="BJ481" s="18" t="s">
        <v>86</v>
      </c>
      <c r="BK481" s="239">
        <f>ROUND(I481*H481,2)</f>
        <v>0</v>
      </c>
      <c r="BL481" s="18" t="s">
        <v>191</v>
      </c>
      <c r="BM481" s="238" t="s">
        <v>591</v>
      </c>
    </row>
    <row r="482" s="2" customFormat="1">
      <c r="A482" s="39"/>
      <c r="B482" s="40"/>
      <c r="C482" s="41"/>
      <c r="D482" s="240" t="s">
        <v>192</v>
      </c>
      <c r="E482" s="41"/>
      <c r="F482" s="241" t="s">
        <v>592</v>
      </c>
      <c r="G482" s="41"/>
      <c r="H482" s="41"/>
      <c r="I482" s="242"/>
      <c r="J482" s="41"/>
      <c r="K482" s="41"/>
      <c r="L482" s="45"/>
      <c r="M482" s="243"/>
      <c r="N482" s="244"/>
      <c r="O482" s="92"/>
      <c r="P482" s="92"/>
      <c r="Q482" s="92"/>
      <c r="R482" s="92"/>
      <c r="S482" s="92"/>
      <c r="T482" s="93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T482" s="18" t="s">
        <v>192</v>
      </c>
      <c r="AU482" s="18" t="s">
        <v>88</v>
      </c>
    </row>
    <row r="483" s="12" customFormat="1" ht="22.8" customHeight="1">
      <c r="A483" s="12"/>
      <c r="B483" s="211"/>
      <c r="C483" s="212"/>
      <c r="D483" s="213" t="s">
        <v>78</v>
      </c>
      <c r="E483" s="225" t="s">
        <v>593</v>
      </c>
      <c r="F483" s="225" t="s">
        <v>594</v>
      </c>
      <c r="G483" s="212"/>
      <c r="H483" s="212"/>
      <c r="I483" s="215"/>
      <c r="J483" s="226">
        <f>BK483</f>
        <v>0</v>
      </c>
      <c r="K483" s="212"/>
      <c r="L483" s="217"/>
      <c r="M483" s="218"/>
      <c r="N483" s="219"/>
      <c r="O483" s="219"/>
      <c r="P483" s="220">
        <f>SUM(P484:P496)</f>
        <v>0</v>
      </c>
      <c r="Q483" s="219"/>
      <c r="R483" s="220">
        <f>SUM(R484:R496)</f>
        <v>0</v>
      </c>
      <c r="S483" s="219"/>
      <c r="T483" s="221">
        <f>SUM(T484:T496)</f>
        <v>0</v>
      </c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R483" s="222" t="s">
        <v>86</v>
      </c>
      <c r="AT483" s="223" t="s">
        <v>78</v>
      </c>
      <c r="AU483" s="223" t="s">
        <v>86</v>
      </c>
      <c r="AY483" s="222" t="s">
        <v>184</v>
      </c>
      <c r="BK483" s="224">
        <f>SUM(BK484:BK496)</f>
        <v>0</v>
      </c>
    </row>
    <row r="484" s="2" customFormat="1" ht="24.15" customHeight="1">
      <c r="A484" s="39"/>
      <c r="B484" s="40"/>
      <c r="C484" s="227" t="s">
        <v>595</v>
      </c>
      <c r="D484" s="227" t="s">
        <v>186</v>
      </c>
      <c r="E484" s="228" t="s">
        <v>596</v>
      </c>
      <c r="F484" s="229" t="s">
        <v>597</v>
      </c>
      <c r="G484" s="230" t="s">
        <v>189</v>
      </c>
      <c r="H484" s="231">
        <v>26.600000000000001</v>
      </c>
      <c r="I484" s="232"/>
      <c r="J484" s="233">
        <f>ROUND(I484*H484,2)</f>
        <v>0</v>
      </c>
      <c r="K484" s="229" t="s">
        <v>190</v>
      </c>
      <c r="L484" s="45"/>
      <c r="M484" s="234" t="s">
        <v>1</v>
      </c>
      <c r="N484" s="235" t="s">
        <v>44</v>
      </c>
      <c r="O484" s="92"/>
      <c r="P484" s="236">
        <f>O484*H484</f>
        <v>0</v>
      </c>
      <c r="Q484" s="236">
        <v>0</v>
      </c>
      <c r="R484" s="236">
        <f>Q484*H484</f>
        <v>0</v>
      </c>
      <c r="S484" s="236">
        <v>0</v>
      </c>
      <c r="T484" s="237">
        <f>S484*H484</f>
        <v>0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38" t="s">
        <v>191</v>
      </c>
      <c r="AT484" s="238" t="s">
        <v>186</v>
      </c>
      <c r="AU484" s="238" t="s">
        <v>88</v>
      </c>
      <c r="AY484" s="18" t="s">
        <v>184</v>
      </c>
      <c r="BE484" s="239">
        <f>IF(N484="základní",J484,0)</f>
        <v>0</v>
      </c>
      <c r="BF484" s="239">
        <f>IF(N484="snížená",J484,0)</f>
        <v>0</v>
      </c>
      <c r="BG484" s="239">
        <f>IF(N484="zákl. přenesená",J484,0)</f>
        <v>0</v>
      </c>
      <c r="BH484" s="239">
        <f>IF(N484="sníž. přenesená",J484,0)</f>
        <v>0</v>
      </c>
      <c r="BI484" s="239">
        <f>IF(N484="nulová",J484,0)</f>
        <v>0</v>
      </c>
      <c r="BJ484" s="18" t="s">
        <v>86</v>
      </c>
      <c r="BK484" s="239">
        <f>ROUND(I484*H484,2)</f>
        <v>0</v>
      </c>
      <c r="BL484" s="18" t="s">
        <v>191</v>
      </c>
      <c r="BM484" s="238" t="s">
        <v>598</v>
      </c>
    </row>
    <row r="485" s="2" customFormat="1">
      <c r="A485" s="39"/>
      <c r="B485" s="40"/>
      <c r="C485" s="41"/>
      <c r="D485" s="240" t="s">
        <v>192</v>
      </c>
      <c r="E485" s="41"/>
      <c r="F485" s="241" t="s">
        <v>599</v>
      </c>
      <c r="G485" s="41"/>
      <c r="H485" s="41"/>
      <c r="I485" s="242"/>
      <c r="J485" s="41"/>
      <c r="K485" s="41"/>
      <c r="L485" s="45"/>
      <c r="M485" s="243"/>
      <c r="N485" s="244"/>
      <c r="O485" s="92"/>
      <c r="P485" s="92"/>
      <c r="Q485" s="92"/>
      <c r="R485" s="92"/>
      <c r="S485" s="92"/>
      <c r="T485" s="93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T485" s="18" t="s">
        <v>192</v>
      </c>
      <c r="AU485" s="18" t="s">
        <v>88</v>
      </c>
    </row>
    <row r="486" s="13" customFormat="1">
      <c r="A486" s="13"/>
      <c r="B486" s="245"/>
      <c r="C486" s="246"/>
      <c r="D486" s="247" t="s">
        <v>194</v>
      </c>
      <c r="E486" s="248" t="s">
        <v>1</v>
      </c>
      <c r="F486" s="249" t="s">
        <v>600</v>
      </c>
      <c r="G486" s="246"/>
      <c r="H486" s="250">
        <v>26.600000000000001</v>
      </c>
      <c r="I486" s="251"/>
      <c r="J486" s="246"/>
      <c r="K486" s="246"/>
      <c r="L486" s="252"/>
      <c r="M486" s="253"/>
      <c r="N486" s="254"/>
      <c r="O486" s="254"/>
      <c r="P486" s="254"/>
      <c r="Q486" s="254"/>
      <c r="R486" s="254"/>
      <c r="S486" s="254"/>
      <c r="T486" s="255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56" t="s">
        <v>194</v>
      </c>
      <c r="AU486" s="256" t="s">
        <v>88</v>
      </c>
      <c r="AV486" s="13" t="s">
        <v>88</v>
      </c>
      <c r="AW486" s="13" t="s">
        <v>35</v>
      </c>
      <c r="AX486" s="13" t="s">
        <v>79</v>
      </c>
      <c r="AY486" s="256" t="s">
        <v>184</v>
      </c>
    </row>
    <row r="487" s="14" customFormat="1">
      <c r="A487" s="14"/>
      <c r="B487" s="257"/>
      <c r="C487" s="258"/>
      <c r="D487" s="247" t="s">
        <v>194</v>
      </c>
      <c r="E487" s="259" t="s">
        <v>1</v>
      </c>
      <c r="F487" s="260" t="s">
        <v>196</v>
      </c>
      <c r="G487" s="258"/>
      <c r="H487" s="261">
        <v>26.600000000000001</v>
      </c>
      <c r="I487" s="262"/>
      <c r="J487" s="258"/>
      <c r="K487" s="258"/>
      <c r="L487" s="263"/>
      <c r="M487" s="264"/>
      <c r="N487" s="265"/>
      <c r="O487" s="265"/>
      <c r="P487" s="265"/>
      <c r="Q487" s="265"/>
      <c r="R487" s="265"/>
      <c r="S487" s="265"/>
      <c r="T487" s="266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67" t="s">
        <v>194</v>
      </c>
      <c r="AU487" s="267" t="s">
        <v>88</v>
      </c>
      <c r="AV487" s="14" t="s">
        <v>197</v>
      </c>
      <c r="AW487" s="14" t="s">
        <v>35</v>
      </c>
      <c r="AX487" s="14" t="s">
        <v>79</v>
      </c>
      <c r="AY487" s="267" t="s">
        <v>184</v>
      </c>
    </row>
    <row r="488" s="15" customFormat="1">
      <c r="A488" s="15"/>
      <c r="B488" s="268"/>
      <c r="C488" s="269"/>
      <c r="D488" s="247" t="s">
        <v>194</v>
      </c>
      <c r="E488" s="270" t="s">
        <v>1</v>
      </c>
      <c r="F488" s="271" t="s">
        <v>198</v>
      </c>
      <c r="G488" s="269"/>
      <c r="H488" s="272">
        <v>26.600000000000001</v>
      </c>
      <c r="I488" s="273"/>
      <c r="J488" s="269"/>
      <c r="K488" s="269"/>
      <c r="L488" s="274"/>
      <c r="M488" s="275"/>
      <c r="N488" s="276"/>
      <c r="O488" s="276"/>
      <c r="P488" s="276"/>
      <c r="Q488" s="276"/>
      <c r="R488" s="276"/>
      <c r="S488" s="276"/>
      <c r="T488" s="277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T488" s="278" t="s">
        <v>194</v>
      </c>
      <c r="AU488" s="278" t="s">
        <v>88</v>
      </c>
      <c r="AV488" s="15" t="s">
        <v>191</v>
      </c>
      <c r="AW488" s="15" t="s">
        <v>35</v>
      </c>
      <c r="AX488" s="15" t="s">
        <v>86</v>
      </c>
      <c r="AY488" s="278" t="s">
        <v>184</v>
      </c>
    </row>
    <row r="489" s="2" customFormat="1" ht="24.15" customHeight="1">
      <c r="A489" s="39"/>
      <c r="B489" s="40"/>
      <c r="C489" s="227" t="s">
        <v>399</v>
      </c>
      <c r="D489" s="227" t="s">
        <v>186</v>
      </c>
      <c r="E489" s="228" t="s">
        <v>601</v>
      </c>
      <c r="F489" s="229" t="s">
        <v>602</v>
      </c>
      <c r="G489" s="230" t="s">
        <v>189</v>
      </c>
      <c r="H489" s="231">
        <v>25.600000000000001</v>
      </c>
      <c r="I489" s="232"/>
      <c r="J489" s="233">
        <f>ROUND(I489*H489,2)</f>
        <v>0</v>
      </c>
      <c r="K489" s="229" t="s">
        <v>190</v>
      </c>
      <c r="L489" s="45"/>
      <c r="M489" s="234" t="s">
        <v>1</v>
      </c>
      <c r="N489" s="235" t="s">
        <v>44</v>
      </c>
      <c r="O489" s="92"/>
      <c r="P489" s="236">
        <f>O489*H489</f>
        <v>0</v>
      </c>
      <c r="Q489" s="236">
        <v>0</v>
      </c>
      <c r="R489" s="236">
        <f>Q489*H489</f>
        <v>0</v>
      </c>
      <c r="S489" s="236">
        <v>0</v>
      </c>
      <c r="T489" s="237">
        <f>S489*H489</f>
        <v>0</v>
      </c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R489" s="238" t="s">
        <v>191</v>
      </c>
      <c r="AT489" s="238" t="s">
        <v>186</v>
      </c>
      <c r="AU489" s="238" t="s">
        <v>88</v>
      </c>
      <c r="AY489" s="18" t="s">
        <v>184</v>
      </c>
      <c r="BE489" s="239">
        <f>IF(N489="základní",J489,0)</f>
        <v>0</v>
      </c>
      <c r="BF489" s="239">
        <f>IF(N489="snížená",J489,0)</f>
        <v>0</v>
      </c>
      <c r="BG489" s="239">
        <f>IF(N489="zákl. přenesená",J489,0)</f>
        <v>0</v>
      </c>
      <c r="BH489" s="239">
        <f>IF(N489="sníž. přenesená",J489,0)</f>
        <v>0</v>
      </c>
      <c r="BI489" s="239">
        <f>IF(N489="nulová",J489,0)</f>
        <v>0</v>
      </c>
      <c r="BJ489" s="18" t="s">
        <v>86</v>
      </c>
      <c r="BK489" s="239">
        <f>ROUND(I489*H489,2)</f>
        <v>0</v>
      </c>
      <c r="BL489" s="18" t="s">
        <v>191</v>
      </c>
      <c r="BM489" s="238" t="s">
        <v>603</v>
      </c>
    </row>
    <row r="490" s="2" customFormat="1">
      <c r="A490" s="39"/>
      <c r="B490" s="40"/>
      <c r="C490" s="41"/>
      <c r="D490" s="240" t="s">
        <v>192</v>
      </c>
      <c r="E490" s="41"/>
      <c r="F490" s="241" t="s">
        <v>604</v>
      </c>
      <c r="G490" s="41"/>
      <c r="H490" s="41"/>
      <c r="I490" s="242"/>
      <c r="J490" s="41"/>
      <c r="K490" s="41"/>
      <c r="L490" s="45"/>
      <c r="M490" s="243"/>
      <c r="N490" s="244"/>
      <c r="O490" s="92"/>
      <c r="P490" s="92"/>
      <c r="Q490" s="92"/>
      <c r="R490" s="92"/>
      <c r="S490" s="92"/>
      <c r="T490" s="93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T490" s="18" t="s">
        <v>192</v>
      </c>
      <c r="AU490" s="18" t="s">
        <v>88</v>
      </c>
    </row>
    <row r="491" s="16" customFormat="1">
      <c r="A491" s="16"/>
      <c r="B491" s="279"/>
      <c r="C491" s="280"/>
      <c r="D491" s="247" t="s">
        <v>194</v>
      </c>
      <c r="E491" s="281" t="s">
        <v>1</v>
      </c>
      <c r="F491" s="282" t="s">
        <v>605</v>
      </c>
      <c r="G491" s="280"/>
      <c r="H491" s="281" t="s">
        <v>1</v>
      </c>
      <c r="I491" s="283"/>
      <c r="J491" s="280"/>
      <c r="K491" s="280"/>
      <c r="L491" s="284"/>
      <c r="M491" s="285"/>
      <c r="N491" s="286"/>
      <c r="O491" s="286"/>
      <c r="P491" s="286"/>
      <c r="Q491" s="286"/>
      <c r="R491" s="286"/>
      <c r="S491" s="286"/>
      <c r="T491" s="287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T491" s="288" t="s">
        <v>194</v>
      </c>
      <c r="AU491" s="288" t="s">
        <v>88</v>
      </c>
      <c r="AV491" s="16" t="s">
        <v>86</v>
      </c>
      <c r="AW491" s="16" t="s">
        <v>35</v>
      </c>
      <c r="AX491" s="16" t="s">
        <v>79</v>
      </c>
      <c r="AY491" s="288" t="s">
        <v>184</v>
      </c>
    </row>
    <row r="492" s="13" customFormat="1">
      <c r="A492" s="13"/>
      <c r="B492" s="245"/>
      <c r="C492" s="246"/>
      <c r="D492" s="247" t="s">
        <v>194</v>
      </c>
      <c r="E492" s="248" t="s">
        <v>1</v>
      </c>
      <c r="F492" s="249" t="s">
        <v>606</v>
      </c>
      <c r="G492" s="246"/>
      <c r="H492" s="250">
        <v>10.800000000000001</v>
      </c>
      <c r="I492" s="251"/>
      <c r="J492" s="246"/>
      <c r="K492" s="246"/>
      <c r="L492" s="252"/>
      <c r="M492" s="253"/>
      <c r="N492" s="254"/>
      <c r="O492" s="254"/>
      <c r="P492" s="254"/>
      <c r="Q492" s="254"/>
      <c r="R492" s="254"/>
      <c r="S492" s="254"/>
      <c r="T492" s="255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56" t="s">
        <v>194</v>
      </c>
      <c r="AU492" s="256" t="s">
        <v>88</v>
      </c>
      <c r="AV492" s="13" t="s">
        <v>88</v>
      </c>
      <c r="AW492" s="13" t="s">
        <v>35</v>
      </c>
      <c r="AX492" s="13" t="s">
        <v>79</v>
      </c>
      <c r="AY492" s="256" t="s">
        <v>184</v>
      </c>
    </row>
    <row r="493" s="16" customFormat="1">
      <c r="A493" s="16"/>
      <c r="B493" s="279"/>
      <c r="C493" s="280"/>
      <c r="D493" s="247" t="s">
        <v>194</v>
      </c>
      <c r="E493" s="281" t="s">
        <v>1</v>
      </c>
      <c r="F493" s="282" t="s">
        <v>607</v>
      </c>
      <c r="G493" s="280"/>
      <c r="H493" s="281" t="s">
        <v>1</v>
      </c>
      <c r="I493" s="283"/>
      <c r="J493" s="280"/>
      <c r="K493" s="280"/>
      <c r="L493" s="284"/>
      <c r="M493" s="285"/>
      <c r="N493" s="286"/>
      <c r="O493" s="286"/>
      <c r="P493" s="286"/>
      <c r="Q493" s="286"/>
      <c r="R493" s="286"/>
      <c r="S493" s="286"/>
      <c r="T493" s="287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T493" s="288" t="s">
        <v>194</v>
      </c>
      <c r="AU493" s="288" t="s">
        <v>88</v>
      </c>
      <c r="AV493" s="16" t="s">
        <v>86</v>
      </c>
      <c r="AW493" s="16" t="s">
        <v>35</v>
      </c>
      <c r="AX493" s="16" t="s">
        <v>79</v>
      </c>
      <c r="AY493" s="288" t="s">
        <v>184</v>
      </c>
    </row>
    <row r="494" s="13" customFormat="1">
      <c r="A494" s="13"/>
      <c r="B494" s="245"/>
      <c r="C494" s="246"/>
      <c r="D494" s="247" t="s">
        <v>194</v>
      </c>
      <c r="E494" s="248" t="s">
        <v>1</v>
      </c>
      <c r="F494" s="249" t="s">
        <v>608</v>
      </c>
      <c r="G494" s="246"/>
      <c r="H494" s="250">
        <v>14.800000000000001</v>
      </c>
      <c r="I494" s="251"/>
      <c r="J494" s="246"/>
      <c r="K494" s="246"/>
      <c r="L494" s="252"/>
      <c r="M494" s="253"/>
      <c r="N494" s="254"/>
      <c r="O494" s="254"/>
      <c r="P494" s="254"/>
      <c r="Q494" s="254"/>
      <c r="R494" s="254"/>
      <c r="S494" s="254"/>
      <c r="T494" s="255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56" t="s">
        <v>194</v>
      </c>
      <c r="AU494" s="256" t="s">
        <v>88</v>
      </c>
      <c r="AV494" s="13" t="s">
        <v>88</v>
      </c>
      <c r="AW494" s="13" t="s">
        <v>35</v>
      </c>
      <c r="AX494" s="13" t="s">
        <v>79</v>
      </c>
      <c r="AY494" s="256" t="s">
        <v>184</v>
      </c>
    </row>
    <row r="495" s="14" customFormat="1">
      <c r="A495" s="14"/>
      <c r="B495" s="257"/>
      <c r="C495" s="258"/>
      <c r="D495" s="247" t="s">
        <v>194</v>
      </c>
      <c r="E495" s="259" t="s">
        <v>1</v>
      </c>
      <c r="F495" s="260" t="s">
        <v>196</v>
      </c>
      <c r="G495" s="258"/>
      <c r="H495" s="261">
        <v>25.600000000000001</v>
      </c>
      <c r="I495" s="262"/>
      <c r="J495" s="258"/>
      <c r="K495" s="258"/>
      <c r="L495" s="263"/>
      <c r="M495" s="264"/>
      <c r="N495" s="265"/>
      <c r="O495" s="265"/>
      <c r="P495" s="265"/>
      <c r="Q495" s="265"/>
      <c r="R495" s="265"/>
      <c r="S495" s="265"/>
      <c r="T495" s="266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67" t="s">
        <v>194</v>
      </c>
      <c r="AU495" s="267" t="s">
        <v>88</v>
      </c>
      <c r="AV495" s="14" t="s">
        <v>197</v>
      </c>
      <c r="AW495" s="14" t="s">
        <v>35</v>
      </c>
      <c r="AX495" s="14" t="s">
        <v>79</v>
      </c>
      <c r="AY495" s="267" t="s">
        <v>184</v>
      </c>
    </row>
    <row r="496" s="15" customFormat="1">
      <c r="A496" s="15"/>
      <c r="B496" s="268"/>
      <c r="C496" s="269"/>
      <c r="D496" s="247" t="s">
        <v>194</v>
      </c>
      <c r="E496" s="270" t="s">
        <v>1</v>
      </c>
      <c r="F496" s="271" t="s">
        <v>198</v>
      </c>
      <c r="G496" s="269"/>
      <c r="H496" s="272">
        <v>25.600000000000001</v>
      </c>
      <c r="I496" s="273"/>
      <c r="J496" s="269"/>
      <c r="K496" s="269"/>
      <c r="L496" s="274"/>
      <c r="M496" s="275"/>
      <c r="N496" s="276"/>
      <c r="O496" s="276"/>
      <c r="P496" s="276"/>
      <c r="Q496" s="276"/>
      <c r="R496" s="276"/>
      <c r="S496" s="276"/>
      <c r="T496" s="277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T496" s="278" t="s">
        <v>194</v>
      </c>
      <c r="AU496" s="278" t="s">
        <v>88</v>
      </c>
      <c r="AV496" s="15" t="s">
        <v>191</v>
      </c>
      <c r="AW496" s="15" t="s">
        <v>35</v>
      </c>
      <c r="AX496" s="15" t="s">
        <v>86</v>
      </c>
      <c r="AY496" s="278" t="s">
        <v>184</v>
      </c>
    </row>
    <row r="497" s="12" customFormat="1" ht="22.8" customHeight="1">
      <c r="A497" s="12"/>
      <c r="B497" s="211"/>
      <c r="C497" s="212"/>
      <c r="D497" s="213" t="s">
        <v>78</v>
      </c>
      <c r="E497" s="225" t="s">
        <v>609</v>
      </c>
      <c r="F497" s="225" t="s">
        <v>610</v>
      </c>
      <c r="G497" s="212"/>
      <c r="H497" s="212"/>
      <c r="I497" s="215"/>
      <c r="J497" s="226">
        <f>BK497</f>
        <v>0</v>
      </c>
      <c r="K497" s="212"/>
      <c r="L497" s="217"/>
      <c r="M497" s="218"/>
      <c r="N497" s="219"/>
      <c r="O497" s="219"/>
      <c r="P497" s="220">
        <f>SUM(P498:P499)</f>
        <v>0</v>
      </c>
      <c r="Q497" s="219"/>
      <c r="R497" s="220">
        <f>SUM(R498:R499)</f>
        <v>0</v>
      </c>
      <c r="S497" s="219"/>
      <c r="T497" s="221">
        <f>SUM(T498:T499)</f>
        <v>0</v>
      </c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R497" s="222" t="s">
        <v>86</v>
      </c>
      <c r="AT497" s="223" t="s">
        <v>78</v>
      </c>
      <c r="AU497" s="223" t="s">
        <v>86</v>
      </c>
      <c r="AY497" s="222" t="s">
        <v>184</v>
      </c>
      <c r="BK497" s="224">
        <f>SUM(BK498:BK499)</f>
        <v>0</v>
      </c>
    </row>
    <row r="498" s="2" customFormat="1" ht="37.8" customHeight="1">
      <c r="A498" s="39"/>
      <c r="B498" s="40"/>
      <c r="C498" s="227" t="s">
        <v>611</v>
      </c>
      <c r="D498" s="227" t="s">
        <v>186</v>
      </c>
      <c r="E498" s="228" t="s">
        <v>612</v>
      </c>
      <c r="F498" s="229" t="s">
        <v>613</v>
      </c>
      <c r="G498" s="230" t="s">
        <v>248</v>
      </c>
      <c r="H498" s="231">
        <v>230.75800000000001</v>
      </c>
      <c r="I498" s="232"/>
      <c r="J498" s="233">
        <f>ROUND(I498*H498,2)</f>
        <v>0</v>
      </c>
      <c r="K498" s="229" t="s">
        <v>190</v>
      </c>
      <c r="L498" s="45"/>
      <c r="M498" s="234" t="s">
        <v>1</v>
      </c>
      <c r="N498" s="235" t="s">
        <v>44</v>
      </c>
      <c r="O498" s="92"/>
      <c r="P498" s="236">
        <f>O498*H498</f>
        <v>0</v>
      </c>
      <c r="Q498" s="236">
        <v>0</v>
      </c>
      <c r="R498" s="236">
        <f>Q498*H498</f>
        <v>0</v>
      </c>
      <c r="S498" s="236">
        <v>0</v>
      </c>
      <c r="T498" s="237">
        <f>S498*H498</f>
        <v>0</v>
      </c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R498" s="238" t="s">
        <v>191</v>
      </c>
      <c r="AT498" s="238" t="s">
        <v>186</v>
      </c>
      <c r="AU498" s="238" t="s">
        <v>88</v>
      </c>
      <c r="AY498" s="18" t="s">
        <v>184</v>
      </c>
      <c r="BE498" s="239">
        <f>IF(N498="základní",J498,0)</f>
        <v>0</v>
      </c>
      <c r="BF498" s="239">
        <f>IF(N498="snížená",J498,0)</f>
        <v>0</v>
      </c>
      <c r="BG498" s="239">
        <f>IF(N498="zákl. přenesená",J498,0)</f>
        <v>0</v>
      </c>
      <c r="BH498" s="239">
        <f>IF(N498="sníž. přenesená",J498,0)</f>
        <v>0</v>
      </c>
      <c r="BI498" s="239">
        <f>IF(N498="nulová",J498,0)</f>
        <v>0</v>
      </c>
      <c r="BJ498" s="18" t="s">
        <v>86</v>
      </c>
      <c r="BK498" s="239">
        <f>ROUND(I498*H498,2)</f>
        <v>0</v>
      </c>
      <c r="BL498" s="18" t="s">
        <v>191</v>
      </c>
      <c r="BM498" s="238" t="s">
        <v>614</v>
      </c>
    </row>
    <row r="499" s="2" customFormat="1">
      <c r="A499" s="39"/>
      <c r="B499" s="40"/>
      <c r="C499" s="41"/>
      <c r="D499" s="240" t="s">
        <v>192</v>
      </c>
      <c r="E499" s="41"/>
      <c r="F499" s="241" t="s">
        <v>615</v>
      </c>
      <c r="G499" s="41"/>
      <c r="H499" s="41"/>
      <c r="I499" s="242"/>
      <c r="J499" s="41"/>
      <c r="K499" s="41"/>
      <c r="L499" s="45"/>
      <c r="M499" s="243"/>
      <c r="N499" s="244"/>
      <c r="O499" s="92"/>
      <c r="P499" s="92"/>
      <c r="Q499" s="92"/>
      <c r="R499" s="92"/>
      <c r="S499" s="92"/>
      <c r="T499" s="93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T499" s="18" t="s">
        <v>192</v>
      </c>
      <c r="AU499" s="18" t="s">
        <v>88</v>
      </c>
    </row>
    <row r="500" s="12" customFormat="1" ht="25.92" customHeight="1">
      <c r="A500" s="12"/>
      <c r="B500" s="211"/>
      <c r="C500" s="212"/>
      <c r="D500" s="213" t="s">
        <v>78</v>
      </c>
      <c r="E500" s="214" t="s">
        <v>616</v>
      </c>
      <c r="F500" s="214" t="s">
        <v>617</v>
      </c>
      <c r="G500" s="212"/>
      <c r="H500" s="212"/>
      <c r="I500" s="215"/>
      <c r="J500" s="216">
        <f>BK500</f>
        <v>0</v>
      </c>
      <c r="K500" s="212"/>
      <c r="L500" s="217"/>
      <c r="M500" s="218"/>
      <c r="N500" s="219"/>
      <c r="O500" s="219"/>
      <c r="P500" s="220">
        <f>P501+P565+P646+P679+P698+P703+P738+P752+P757+P776+P781+P785+P815+P836+P845</f>
        <v>0</v>
      </c>
      <c r="Q500" s="219"/>
      <c r="R500" s="220">
        <f>R501+R565+R646+R679+R698+R703+R738+R752+R757+R776+R781+R785+R815+R836+R845</f>
        <v>0</v>
      </c>
      <c r="S500" s="219"/>
      <c r="T500" s="221">
        <f>T501+T565+T646+T679+T698+T703+T738+T752+T757+T776+T781+T785+T815+T836+T845</f>
        <v>0</v>
      </c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R500" s="222" t="s">
        <v>88</v>
      </c>
      <c r="AT500" s="223" t="s">
        <v>78</v>
      </c>
      <c r="AU500" s="223" t="s">
        <v>79</v>
      </c>
      <c r="AY500" s="222" t="s">
        <v>184</v>
      </c>
      <c r="BK500" s="224">
        <f>BK501+BK565+BK646+BK679+BK698+BK703+BK738+BK752+BK757+BK776+BK781+BK785+BK815+BK836+BK845</f>
        <v>0</v>
      </c>
    </row>
    <row r="501" s="12" customFormat="1" ht="22.8" customHeight="1">
      <c r="A501" s="12"/>
      <c r="B501" s="211"/>
      <c r="C501" s="212"/>
      <c r="D501" s="213" t="s">
        <v>78</v>
      </c>
      <c r="E501" s="225" t="s">
        <v>618</v>
      </c>
      <c r="F501" s="225" t="s">
        <v>619</v>
      </c>
      <c r="G501" s="212"/>
      <c r="H501" s="212"/>
      <c r="I501" s="215"/>
      <c r="J501" s="226">
        <f>BK501</f>
        <v>0</v>
      </c>
      <c r="K501" s="212"/>
      <c r="L501" s="217"/>
      <c r="M501" s="218"/>
      <c r="N501" s="219"/>
      <c r="O501" s="219"/>
      <c r="P501" s="220">
        <f>SUM(P502:P564)</f>
        <v>0</v>
      </c>
      <c r="Q501" s="219"/>
      <c r="R501" s="220">
        <f>SUM(R502:R564)</f>
        <v>0</v>
      </c>
      <c r="S501" s="219"/>
      <c r="T501" s="221">
        <f>SUM(T502:T564)</f>
        <v>0</v>
      </c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R501" s="222" t="s">
        <v>88</v>
      </c>
      <c r="AT501" s="223" t="s">
        <v>78</v>
      </c>
      <c r="AU501" s="223" t="s">
        <v>86</v>
      </c>
      <c r="AY501" s="222" t="s">
        <v>184</v>
      </c>
      <c r="BK501" s="224">
        <f>SUM(BK502:BK564)</f>
        <v>0</v>
      </c>
    </row>
    <row r="502" s="2" customFormat="1" ht="21.75" customHeight="1">
      <c r="A502" s="39"/>
      <c r="B502" s="40"/>
      <c r="C502" s="227" t="s">
        <v>407</v>
      </c>
      <c r="D502" s="227" t="s">
        <v>186</v>
      </c>
      <c r="E502" s="228" t="s">
        <v>620</v>
      </c>
      <c r="F502" s="229" t="s">
        <v>621</v>
      </c>
      <c r="G502" s="230" t="s">
        <v>189</v>
      </c>
      <c r="H502" s="231">
        <v>34.25</v>
      </c>
      <c r="I502" s="232"/>
      <c r="J502" s="233">
        <f>ROUND(I502*H502,2)</f>
        <v>0</v>
      </c>
      <c r="K502" s="229" t="s">
        <v>190</v>
      </c>
      <c r="L502" s="45"/>
      <c r="M502" s="234" t="s">
        <v>1</v>
      </c>
      <c r="N502" s="235" t="s">
        <v>44</v>
      </c>
      <c r="O502" s="92"/>
      <c r="P502" s="236">
        <f>O502*H502</f>
        <v>0</v>
      </c>
      <c r="Q502" s="236">
        <v>0</v>
      </c>
      <c r="R502" s="236">
        <f>Q502*H502</f>
        <v>0</v>
      </c>
      <c r="S502" s="236">
        <v>0</v>
      </c>
      <c r="T502" s="237">
        <f>S502*H502</f>
        <v>0</v>
      </c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R502" s="238" t="s">
        <v>242</v>
      </c>
      <c r="AT502" s="238" t="s">
        <v>186</v>
      </c>
      <c r="AU502" s="238" t="s">
        <v>88</v>
      </c>
      <c r="AY502" s="18" t="s">
        <v>184</v>
      </c>
      <c r="BE502" s="239">
        <f>IF(N502="základní",J502,0)</f>
        <v>0</v>
      </c>
      <c r="BF502" s="239">
        <f>IF(N502="snížená",J502,0)</f>
        <v>0</v>
      </c>
      <c r="BG502" s="239">
        <f>IF(N502="zákl. přenesená",J502,0)</f>
        <v>0</v>
      </c>
      <c r="BH502" s="239">
        <f>IF(N502="sníž. přenesená",J502,0)</f>
        <v>0</v>
      </c>
      <c r="BI502" s="239">
        <f>IF(N502="nulová",J502,0)</f>
        <v>0</v>
      </c>
      <c r="BJ502" s="18" t="s">
        <v>86</v>
      </c>
      <c r="BK502" s="239">
        <f>ROUND(I502*H502,2)</f>
        <v>0</v>
      </c>
      <c r="BL502" s="18" t="s">
        <v>242</v>
      </c>
      <c r="BM502" s="238" t="s">
        <v>622</v>
      </c>
    </row>
    <row r="503" s="2" customFormat="1">
      <c r="A503" s="39"/>
      <c r="B503" s="40"/>
      <c r="C503" s="41"/>
      <c r="D503" s="240" t="s">
        <v>192</v>
      </c>
      <c r="E503" s="41"/>
      <c r="F503" s="241" t="s">
        <v>623</v>
      </c>
      <c r="G503" s="41"/>
      <c r="H503" s="41"/>
      <c r="I503" s="242"/>
      <c r="J503" s="41"/>
      <c r="K503" s="41"/>
      <c r="L503" s="45"/>
      <c r="M503" s="243"/>
      <c r="N503" s="244"/>
      <c r="O503" s="92"/>
      <c r="P503" s="92"/>
      <c r="Q503" s="92"/>
      <c r="R503" s="92"/>
      <c r="S503" s="92"/>
      <c r="T503" s="93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T503" s="18" t="s">
        <v>192</v>
      </c>
      <c r="AU503" s="18" t="s">
        <v>88</v>
      </c>
    </row>
    <row r="504" s="13" customFormat="1">
      <c r="A504" s="13"/>
      <c r="B504" s="245"/>
      <c r="C504" s="246"/>
      <c r="D504" s="247" t="s">
        <v>194</v>
      </c>
      <c r="E504" s="248" t="s">
        <v>1</v>
      </c>
      <c r="F504" s="249" t="s">
        <v>624</v>
      </c>
      <c r="G504" s="246"/>
      <c r="H504" s="250">
        <v>34.25</v>
      </c>
      <c r="I504" s="251"/>
      <c r="J504" s="246"/>
      <c r="K504" s="246"/>
      <c r="L504" s="252"/>
      <c r="M504" s="253"/>
      <c r="N504" s="254"/>
      <c r="O504" s="254"/>
      <c r="P504" s="254"/>
      <c r="Q504" s="254"/>
      <c r="R504" s="254"/>
      <c r="S504" s="254"/>
      <c r="T504" s="255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56" t="s">
        <v>194</v>
      </c>
      <c r="AU504" s="256" t="s">
        <v>88</v>
      </c>
      <c r="AV504" s="13" t="s">
        <v>88</v>
      </c>
      <c r="AW504" s="13" t="s">
        <v>35</v>
      </c>
      <c r="AX504" s="13" t="s">
        <v>79</v>
      </c>
      <c r="AY504" s="256" t="s">
        <v>184</v>
      </c>
    </row>
    <row r="505" s="14" customFormat="1">
      <c r="A505" s="14"/>
      <c r="B505" s="257"/>
      <c r="C505" s="258"/>
      <c r="D505" s="247" t="s">
        <v>194</v>
      </c>
      <c r="E505" s="259" t="s">
        <v>1</v>
      </c>
      <c r="F505" s="260" t="s">
        <v>196</v>
      </c>
      <c r="G505" s="258"/>
      <c r="H505" s="261">
        <v>34.25</v>
      </c>
      <c r="I505" s="262"/>
      <c r="J505" s="258"/>
      <c r="K505" s="258"/>
      <c r="L505" s="263"/>
      <c r="M505" s="264"/>
      <c r="N505" s="265"/>
      <c r="O505" s="265"/>
      <c r="P505" s="265"/>
      <c r="Q505" s="265"/>
      <c r="R505" s="265"/>
      <c r="S505" s="265"/>
      <c r="T505" s="266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67" t="s">
        <v>194</v>
      </c>
      <c r="AU505" s="267" t="s">
        <v>88</v>
      </c>
      <c r="AV505" s="14" t="s">
        <v>197</v>
      </c>
      <c r="AW505" s="14" t="s">
        <v>35</v>
      </c>
      <c r="AX505" s="14" t="s">
        <v>79</v>
      </c>
      <c r="AY505" s="267" t="s">
        <v>184</v>
      </c>
    </row>
    <row r="506" s="15" customFormat="1">
      <c r="A506" s="15"/>
      <c r="B506" s="268"/>
      <c r="C506" s="269"/>
      <c r="D506" s="247" t="s">
        <v>194</v>
      </c>
      <c r="E506" s="270" t="s">
        <v>1</v>
      </c>
      <c r="F506" s="271" t="s">
        <v>198</v>
      </c>
      <c r="G506" s="269"/>
      <c r="H506" s="272">
        <v>34.25</v>
      </c>
      <c r="I506" s="273"/>
      <c r="J506" s="269"/>
      <c r="K506" s="269"/>
      <c r="L506" s="274"/>
      <c r="M506" s="275"/>
      <c r="N506" s="276"/>
      <c r="O506" s="276"/>
      <c r="P506" s="276"/>
      <c r="Q506" s="276"/>
      <c r="R506" s="276"/>
      <c r="S506" s="276"/>
      <c r="T506" s="277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T506" s="278" t="s">
        <v>194</v>
      </c>
      <c r="AU506" s="278" t="s">
        <v>88</v>
      </c>
      <c r="AV506" s="15" t="s">
        <v>191</v>
      </c>
      <c r="AW506" s="15" t="s">
        <v>35</v>
      </c>
      <c r="AX506" s="15" t="s">
        <v>86</v>
      </c>
      <c r="AY506" s="278" t="s">
        <v>184</v>
      </c>
    </row>
    <row r="507" s="2" customFormat="1" ht="16.5" customHeight="1">
      <c r="A507" s="39"/>
      <c r="B507" s="40"/>
      <c r="C507" s="289" t="s">
        <v>625</v>
      </c>
      <c r="D507" s="289" t="s">
        <v>412</v>
      </c>
      <c r="E507" s="290" t="s">
        <v>626</v>
      </c>
      <c r="F507" s="291" t="s">
        <v>627</v>
      </c>
      <c r="G507" s="292" t="s">
        <v>248</v>
      </c>
      <c r="H507" s="293">
        <v>0.01</v>
      </c>
      <c r="I507" s="294"/>
      <c r="J507" s="295">
        <f>ROUND(I507*H507,2)</f>
        <v>0</v>
      </c>
      <c r="K507" s="291" t="s">
        <v>190</v>
      </c>
      <c r="L507" s="296"/>
      <c r="M507" s="297" t="s">
        <v>1</v>
      </c>
      <c r="N507" s="298" t="s">
        <v>44</v>
      </c>
      <c r="O507" s="92"/>
      <c r="P507" s="236">
        <f>O507*H507</f>
        <v>0</v>
      </c>
      <c r="Q507" s="236">
        <v>0</v>
      </c>
      <c r="R507" s="236">
        <f>Q507*H507</f>
        <v>0</v>
      </c>
      <c r="S507" s="236">
        <v>0</v>
      </c>
      <c r="T507" s="237">
        <f>S507*H507</f>
        <v>0</v>
      </c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R507" s="238" t="s">
        <v>293</v>
      </c>
      <c r="AT507" s="238" t="s">
        <v>412</v>
      </c>
      <c r="AU507" s="238" t="s">
        <v>88</v>
      </c>
      <c r="AY507" s="18" t="s">
        <v>184</v>
      </c>
      <c r="BE507" s="239">
        <f>IF(N507="základní",J507,0)</f>
        <v>0</v>
      </c>
      <c r="BF507" s="239">
        <f>IF(N507="snížená",J507,0)</f>
        <v>0</v>
      </c>
      <c r="BG507" s="239">
        <f>IF(N507="zákl. přenesená",J507,0)</f>
        <v>0</v>
      </c>
      <c r="BH507" s="239">
        <f>IF(N507="sníž. přenesená",J507,0)</f>
        <v>0</v>
      </c>
      <c r="BI507" s="239">
        <f>IF(N507="nulová",J507,0)</f>
        <v>0</v>
      </c>
      <c r="BJ507" s="18" t="s">
        <v>86</v>
      </c>
      <c r="BK507" s="239">
        <f>ROUND(I507*H507,2)</f>
        <v>0</v>
      </c>
      <c r="BL507" s="18" t="s">
        <v>242</v>
      </c>
      <c r="BM507" s="238" t="s">
        <v>628</v>
      </c>
    </row>
    <row r="508" s="13" customFormat="1">
      <c r="A508" s="13"/>
      <c r="B508" s="245"/>
      <c r="C508" s="246"/>
      <c r="D508" s="247" t="s">
        <v>194</v>
      </c>
      <c r="E508" s="248" t="s">
        <v>1</v>
      </c>
      <c r="F508" s="249" t="s">
        <v>629</v>
      </c>
      <c r="G508" s="246"/>
      <c r="H508" s="250">
        <v>0.01</v>
      </c>
      <c r="I508" s="251"/>
      <c r="J508" s="246"/>
      <c r="K508" s="246"/>
      <c r="L508" s="252"/>
      <c r="M508" s="253"/>
      <c r="N508" s="254"/>
      <c r="O508" s="254"/>
      <c r="P508" s="254"/>
      <c r="Q508" s="254"/>
      <c r="R508" s="254"/>
      <c r="S508" s="254"/>
      <c r="T508" s="255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56" t="s">
        <v>194</v>
      </c>
      <c r="AU508" s="256" t="s">
        <v>88</v>
      </c>
      <c r="AV508" s="13" t="s">
        <v>88</v>
      </c>
      <c r="AW508" s="13" t="s">
        <v>35</v>
      </c>
      <c r="AX508" s="13" t="s">
        <v>79</v>
      </c>
      <c r="AY508" s="256" t="s">
        <v>184</v>
      </c>
    </row>
    <row r="509" s="15" customFormat="1">
      <c r="A509" s="15"/>
      <c r="B509" s="268"/>
      <c r="C509" s="269"/>
      <c r="D509" s="247" t="s">
        <v>194</v>
      </c>
      <c r="E509" s="270" t="s">
        <v>1</v>
      </c>
      <c r="F509" s="271" t="s">
        <v>198</v>
      </c>
      <c r="G509" s="269"/>
      <c r="H509" s="272">
        <v>0.01</v>
      </c>
      <c r="I509" s="273"/>
      <c r="J509" s="269"/>
      <c r="K509" s="269"/>
      <c r="L509" s="274"/>
      <c r="M509" s="275"/>
      <c r="N509" s="276"/>
      <c r="O509" s="276"/>
      <c r="P509" s="276"/>
      <c r="Q509" s="276"/>
      <c r="R509" s="276"/>
      <c r="S509" s="276"/>
      <c r="T509" s="277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T509" s="278" t="s">
        <v>194</v>
      </c>
      <c r="AU509" s="278" t="s">
        <v>88</v>
      </c>
      <c r="AV509" s="15" t="s">
        <v>191</v>
      </c>
      <c r="AW509" s="15" t="s">
        <v>35</v>
      </c>
      <c r="AX509" s="15" t="s">
        <v>86</v>
      </c>
      <c r="AY509" s="278" t="s">
        <v>184</v>
      </c>
    </row>
    <row r="510" s="2" customFormat="1" ht="16.5" customHeight="1">
      <c r="A510" s="39"/>
      <c r="B510" s="40"/>
      <c r="C510" s="227" t="s">
        <v>415</v>
      </c>
      <c r="D510" s="227" t="s">
        <v>186</v>
      </c>
      <c r="E510" s="228" t="s">
        <v>630</v>
      </c>
      <c r="F510" s="229" t="s">
        <v>631</v>
      </c>
      <c r="G510" s="230" t="s">
        <v>189</v>
      </c>
      <c r="H510" s="231">
        <v>39.799999999999997</v>
      </c>
      <c r="I510" s="232"/>
      <c r="J510" s="233">
        <f>ROUND(I510*H510,2)</f>
        <v>0</v>
      </c>
      <c r="K510" s="229" t="s">
        <v>190</v>
      </c>
      <c r="L510" s="45"/>
      <c r="M510" s="234" t="s">
        <v>1</v>
      </c>
      <c r="N510" s="235" t="s">
        <v>44</v>
      </c>
      <c r="O510" s="92"/>
      <c r="P510" s="236">
        <f>O510*H510</f>
        <v>0</v>
      </c>
      <c r="Q510" s="236">
        <v>0</v>
      </c>
      <c r="R510" s="236">
        <f>Q510*H510</f>
        <v>0</v>
      </c>
      <c r="S510" s="236">
        <v>0</v>
      </c>
      <c r="T510" s="237">
        <f>S510*H510</f>
        <v>0</v>
      </c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R510" s="238" t="s">
        <v>242</v>
      </c>
      <c r="AT510" s="238" t="s">
        <v>186</v>
      </c>
      <c r="AU510" s="238" t="s">
        <v>88</v>
      </c>
      <c r="AY510" s="18" t="s">
        <v>184</v>
      </c>
      <c r="BE510" s="239">
        <f>IF(N510="základní",J510,0)</f>
        <v>0</v>
      </c>
      <c r="BF510" s="239">
        <f>IF(N510="snížená",J510,0)</f>
        <v>0</v>
      </c>
      <c r="BG510" s="239">
        <f>IF(N510="zákl. přenesená",J510,0)</f>
        <v>0</v>
      </c>
      <c r="BH510" s="239">
        <f>IF(N510="sníž. přenesená",J510,0)</f>
        <v>0</v>
      </c>
      <c r="BI510" s="239">
        <f>IF(N510="nulová",J510,0)</f>
        <v>0</v>
      </c>
      <c r="BJ510" s="18" t="s">
        <v>86</v>
      </c>
      <c r="BK510" s="239">
        <f>ROUND(I510*H510,2)</f>
        <v>0</v>
      </c>
      <c r="BL510" s="18" t="s">
        <v>242</v>
      </c>
      <c r="BM510" s="238" t="s">
        <v>632</v>
      </c>
    </row>
    <row r="511" s="2" customFormat="1">
      <c r="A511" s="39"/>
      <c r="B511" s="40"/>
      <c r="C511" s="41"/>
      <c r="D511" s="240" t="s">
        <v>192</v>
      </c>
      <c r="E511" s="41"/>
      <c r="F511" s="241" t="s">
        <v>633</v>
      </c>
      <c r="G511" s="41"/>
      <c r="H511" s="41"/>
      <c r="I511" s="242"/>
      <c r="J511" s="41"/>
      <c r="K511" s="41"/>
      <c r="L511" s="45"/>
      <c r="M511" s="243"/>
      <c r="N511" s="244"/>
      <c r="O511" s="92"/>
      <c r="P511" s="92"/>
      <c r="Q511" s="92"/>
      <c r="R511" s="92"/>
      <c r="S511" s="92"/>
      <c r="T511" s="93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T511" s="18" t="s">
        <v>192</v>
      </c>
      <c r="AU511" s="18" t="s">
        <v>88</v>
      </c>
    </row>
    <row r="512" s="13" customFormat="1">
      <c r="A512" s="13"/>
      <c r="B512" s="245"/>
      <c r="C512" s="246"/>
      <c r="D512" s="247" t="s">
        <v>194</v>
      </c>
      <c r="E512" s="248" t="s">
        <v>1</v>
      </c>
      <c r="F512" s="249" t="s">
        <v>634</v>
      </c>
      <c r="G512" s="246"/>
      <c r="H512" s="250">
        <v>39.799999999999997</v>
      </c>
      <c r="I512" s="251"/>
      <c r="J512" s="246"/>
      <c r="K512" s="246"/>
      <c r="L512" s="252"/>
      <c r="M512" s="253"/>
      <c r="N512" s="254"/>
      <c r="O512" s="254"/>
      <c r="P512" s="254"/>
      <c r="Q512" s="254"/>
      <c r="R512" s="254"/>
      <c r="S512" s="254"/>
      <c r="T512" s="255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56" t="s">
        <v>194</v>
      </c>
      <c r="AU512" s="256" t="s">
        <v>88</v>
      </c>
      <c r="AV512" s="13" t="s">
        <v>88</v>
      </c>
      <c r="AW512" s="13" t="s">
        <v>35</v>
      </c>
      <c r="AX512" s="13" t="s">
        <v>79</v>
      </c>
      <c r="AY512" s="256" t="s">
        <v>184</v>
      </c>
    </row>
    <row r="513" s="14" customFormat="1">
      <c r="A513" s="14"/>
      <c r="B513" s="257"/>
      <c r="C513" s="258"/>
      <c r="D513" s="247" t="s">
        <v>194</v>
      </c>
      <c r="E513" s="259" t="s">
        <v>1</v>
      </c>
      <c r="F513" s="260" t="s">
        <v>196</v>
      </c>
      <c r="G513" s="258"/>
      <c r="H513" s="261">
        <v>39.799999999999997</v>
      </c>
      <c r="I513" s="262"/>
      <c r="J513" s="258"/>
      <c r="K513" s="258"/>
      <c r="L513" s="263"/>
      <c r="M513" s="264"/>
      <c r="N513" s="265"/>
      <c r="O513" s="265"/>
      <c r="P513" s="265"/>
      <c r="Q513" s="265"/>
      <c r="R513" s="265"/>
      <c r="S513" s="265"/>
      <c r="T513" s="266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67" t="s">
        <v>194</v>
      </c>
      <c r="AU513" s="267" t="s">
        <v>88</v>
      </c>
      <c r="AV513" s="14" t="s">
        <v>197</v>
      </c>
      <c r="AW513" s="14" t="s">
        <v>35</v>
      </c>
      <c r="AX513" s="14" t="s">
        <v>79</v>
      </c>
      <c r="AY513" s="267" t="s">
        <v>184</v>
      </c>
    </row>
    <row r="514" s="15" customFormat="1">
      <c r="A514" s="15"/>
      <c r="B514" s="268"/>
      <c r="C514" s="269"/>
      <c r="D514" s="247" t="s">
        <v>194</v>
      </c>
      <c r="E514" s="270" t="s">
        <v>1</v>
      </c>
      <c r="F514" s="271" t="s">
        <v>198</v>
      </c>
      <c r="G514" s="269"/>
      <c r="H514" s="272">
        <v>39.799999999999997</v>
      </c>
      <c r="I514" s="273"/>
      <c r="J514" s="269"/>
      <c r="K514" s="269"/>
      <c r="L514" s="274"/>
      <c r="M514" s="275"/>
      <c r="N514" s="276"/>
      <c r="O514" s="276"/>
      <c r="P514" s="276"/>
      <c r="Q514" s="276"/>
      <c r="R514" s="276"/>
      <c r="S514" s="276"/>
      <c r="T514" s="277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T514" s="278" t="s">
        <v>194</v>
      </c>
      <c r="AU514" s="278" t="s">
        <v>88</v>
      </c>
      <c r="AV514" s="15" t="s">
        <v>191</v>
      </c>
      <c r="AW514" s="15" t="s">
        <v>35</v>
      </c>
      <c r="AX514" s="15" t="s">
        <v>86</v>
      </c>
      <c r="AY514" s="278" t="s">
        <v>184</v>
      </c>
    </row>
    <row r="515" s="2" customFormat="1" ht="24.15" customHeight="1">
      <c r="A515" s="39"/>
      <c r="B515" s="40"/>
      <c r="C515" s="289" t="s">
        <v>635</v>
      </c>
      <c r="D515" s="289" t="s">
        <v>412</v>
      </c>
      <c r="E515" s="290" t="s">
        <v>636</v>
      </c>
      <c r="F515" s="291" t="s">
        <v>637</v>
      </c>
      <c r="G515" s="292" t="s">
        <v>189</v>
      </c>
      <c r="H515" s="293">
        <v>45.770000000000003</v>
      </c>
      <c r="I515" s="294"/>
      <c r="J515" s="295">
        <f>ROUND(I515*H515,2)</f>
        <v>0</v>
      </c>
      <c r="K515" s="291" t="s">
        <v>190</v>
      </c>
      <c r="L515" s="296"/>
      <c r="M515" s="297" t="s">
        <v>1</v>
      </c>
      <c r="N515" s="298" t="s">
        <v>44</v>
      </c>
      <c r="O515" s="92"/>
      <c r="P515" s="236">
        <f>O515*H515</f>
        <v>0</v>
      </c>
      <c r="Q515" s="236">
        <v>0</v>
      </c>
      <c r="R515" s="236">
        <f>Q515*H515</f>
        <v>0</v>
      </c>
      <c r="S515" s="236">
        <v>0</v>
      </c>
      <c r="T515" s="237">
        <f>S515*H515</f>
        <v>0</v>
      </c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R515" s="238" t="s">
        <v>293</v>
      </c>
      <c r="AT515" s="238" t="s">
        <v>412</v>
      </c>
      <c r="AU515" s="238" t="s">
        <v>88</v>
      </c>
      <c r="AY515" s="18" t="s">
        <v>184</v>
      </c>
      <c r="BE515" s="239">
        <f>IF(N515="základní",J515,0)</f>
        <v>0</v>
      </c>
      <c r="BF515" s="239">
        <f>IF(N515="snížená",J515,0)</f>
        <v>0</v>
      </c>
      <c r="BG515" s="239">
        <f>IF(N515="zákl. přenesená",J515,0)</f>
        <v>0</v>
      </c>
      <c r="BH515" s="239">
        <f>IF(N515="sníž. přenesená",J515,0)</f>
        <v>0</v>
      </c>
      <c r="BI515" s="239">
        <f>IF(N515="nulová",J515,0)</f>
        <v>0</v>
      </c>
      <c r="BJ515" s="18" t="s">
        <v>86</v>
      </c>
      <c r="BK515" s="239">
        <f>ROUND(I515*H515,2)</f>
        <v>0</v>
      </c>
      <c r="BL515" s="18" t="s">
        <v>242</v>
      </c>
      <c r="BM515" s="238" t="s">
        <v>638</v>
      </c>
    </row>
    <row r="516" s="13" customFormat="1">
      <c r="A516" s="13"/>
      <c r="B516" s="245"/>
      <c r="C516" s="246"/>
      <c r="D516" s="247" t="s">
        <v>194</v>
      </c>
      <c r="E516" s="248" t="s">
        <v>1</v>
      </c>
      <c r="F516" s="249" t="s">
        <v>639</v>
      </c>
      <c r="G516" s="246"/>
      <c r="H516" s="250">
        <v>45.770000000000003</v>
      </c>
      <c r="I516" s="251"/>
      <c r="J516" s="246"/>
      <c r="K516" s="246"/>
      <c r="L516" s="252"/>
      <c r="M516" s="253"/>
      <c r="N516" s="254"/>
      <c r="O516" s="254"/>
      <c r="P516" s="254"/>
      <c r="Q516" s="254"/>
      <c r="R516" s="254"/>
      <c r="S516" s="254"/>
      <c r="T516" s="255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56" t="s">
        <v>194</v>
      </c>
      <c r="AU516" s="256" t="s">
        <v>88</v>
      </c>
      <c r="AV516" s="13" t="s">
        <v>88</v>
      </c>
      <c r="AW516" s="13" t="s">
        <v>35</v>
      </c>
      <c r="AX516" s="13" t="s">
        <v>79</v>
      </c>
      <c r="AY516" s="256" t="s">
        <v>184</v>
      </c>
    </row>
    <row r="517" s="15" customFormat="1">
      <c r="A517" s="15"/>
      <c r="B517" s="268"/>
      <c r="C517" s="269"/>
      <c r="D517" s="247" t="s">
        <v>194</v>
      </c>
      <c r="E517" s="270" t="s">
        <v>1</v>
      </c>
      <c r="F517" s="271" t="s">
        <v>198</v>
      </c>
      <c r="G517" s="269"/>
      <c r="H517" s="272">
        <v>45.770000000000003</v>
      </c>
      <c r="I517" s="273"/>
      <c r="J517" s="269"/>
      <c r="K517" s="269"/>
      <c r="L517" s="274"/>
      <c r="M517" s="275"/>
      <c r="N517" s="276"/>
      <c r="O517" s="276"/>
      <c r="P517" s="276"/>
      <c r="Q517" s="276"/>
      <c r="R517" s="276"/>
      <c r="S517" s="276"/>
      <c r="T517" s="277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T517" s="278" t="s">
        <v>194</v>
      </c>
      <c r="AU517" s="278" t="s">
        <v>88</v>
      </c>
      <c r="AV517" s="15" t="s">
        <v>191</v>
      </c>
      <c r="AW517" s="15" t="s">
        <v>35</v>
      </c>
      <c r="AX517" s="15" t="s">
        <v>86</v>
      </c>
      <c r="AY517" s="278" t="s">
        <v>184</v>
      </c>
    </row>
    <row r="518" s="2" customFormat="1" ht="21.75" customHeight="1">
      <c r="A518" s="39"/>
      <c r="B518" s="40"/>
      <c r="C518" s="227" t="s">
        <v>419</v>
      </c>
      <c r="D518" s="227" t="s">
        <v>186</v>
      </c>
      <c r="E518" s="228" t="s">
        <v>640</v>
      </c>
      <c r="F518" s="229" t="s">
        <v>641</v>
      </c>
      <c r="G518" s="230" t="s">
        <v>189</v>
      </c>
      <c r="H518" s="231">
        <v>19.385999999999999</v>
      </c>
      <c r="I518" s="232"/>
      <c r="J518" s="233">
        <f>ROUND(I518*H518,2)</f>
        <v>0</v>
      </c>
      <c r="K518" s="229" t="s">
        <v>190</v>
      </c>
      <c r="L518" s="45"/>
      <c r="M518" s="234" t="s">
        <v>1</v>
      </c>
      <c r="N518" s="235" t="s">
        <v>44</v>
      </c>
      <c r="O518" s="92"/>
      <c r="P518" s="236">
        <f>O518*H518</f>
        <v>0</v>
      </c>
      <c r="Q518" s="236">
        <v>0</v>
      </c>
      <c r="R518" s="236">
        <f>Q518*H518</f>
        <v>0</v>
      </c>
      <c r="S518" s="236">
        <v>0</v>
      </c>
      <c r="T518" s="237">
        <f>S518*H518</f>
        <v>0</v>
      </c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R518" s="238" t="s">
        <v>242</v>
      </c>
      <c r="AT518" s="238" t="s">
        <v>186</v>
      </c>
      <c r="AU518" s="238" t="s">
        <v>88</v>
      </c>
      <c r="AY518" s="18" t="s">
        <v>184</v>
      </c>
      <c r="BE518" s="239">
        <f>IF(N518="základní",J518,0)</f>
        <v>0</v>
      </c>
      <c r="BF518" s="239">
        <f>IF(N518="snížená",J518,0)</f>
        <v>0</v>
      </c>
      <c r="BG518" s="239">
        <f>IF(N518="zákl. přenesená",J518,0)</f>
        <v>0</v>
      </c>
      <c r="BH518" s="239">
        <f>IF(N518="sníž. přenesená",J518,0)</f>
        <v>0</v>
      </c>
      <c r="BI518" s="239">
        <f>IF(N518="nulová",J518,0)</f>
        <v>0</v>
      </c>
      <c r="BJ518" s="18" t="s">
        <v>86</v>
      </c>
      <c r="BK518" s="239">
        <f>ROUND(I518*H518,2)</f>
        <v>0</v>
      </c>
      <c r="BL518" s="18" t="s">
        <v>242</v>
      </c>
      <c r="BM518" s="238" t="s">
        <v>642</v>
      </c>
    </row>
    <row r="519" s="2" customFormat="1">
      <c r="A519" s="39"/>
      <c r="B519" s="40"/>
      <c r="C519" s="41"/>
      <c r="D519" s="240" t="s">
        <v>192</v>
      </c>
      <c r="E519" s="41"/>
      <c r="F519" s="241" t="s">
        <v>643</v>
      </c>
      <c r="G519" s="41"/>
      <c r="H519" s="41"/>
      <c r="I519" s="242"/>
      <c r="J519" s="41"/>
      <c r="K519" s="41"/>
      <c r="L519" s="45"/>
      <c r="M519" s="243"/>
      <c r="N519" s="244"/>
      <c r="O519" s="92"/>
      <c r="P519" s="92"/>
      <c r="Q519" s="92"/>
      <c r="R519" s="92"/>
      <c r="S519" s="92"/>
      <c r="T519" s="93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T519" s="18" t="s">
        <v>192</v>
      </c>
      <c r="AU519" s="18" t="s">
        <v>88</v>
      </c>
    </row>
    <row r="520" s="16" customFormat="1">
      <c r="A520" s="16"/>
      <c r="B520" s="279"/>
      <c r="C520" s="280"/>
      <c r="D520" s="247" t="s">
        <v>194</v>
      </c>
      <c r="E520" s="281" t="s">
        <v>1</v>
      </c>
      <c r="F520" s="282" t="s">
        <v>644</v>
      </c>
      <c r="G520" s="280"/>
      <c r="H520" s="281" t="s">
        <v>1</v>
      </c>
      <c r="I520" s="283"/>
      <c r="J520" s="280"/>
      <c r="K520" s="280"/>
      <c r="L520" s="284"/>
      <c r="M520" s="285"/>
      <c r="N520" s="286"/>
      <c r="O520" s="286"/>
      <c r="P520" s="286"/>
      <c r="Q520" s="286"/>
      <c r="R520" s="286"/>
      <c r="S520" s="286"/>
      <c r="T520" s="287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T520" s="288" t="s">
        <v>194</v>
      </c>
      <c r="AU520" s="288" t="s">
        <v>88</v>
      </c>
      <c r="AV520" s="16" t="s">
        <v>86</v>
      </c>
      <c r="AW520" s="16" t="s">
        <v>35</v>
      </c>
      <c r="AX520" s="16" t="s">
        <v>79</v>
      </c>
      <c r="AY520" s="288" t="s">
        <v>184</v>
      </c>
    </row>
    <row r="521" s="13" customFormat="1">
      <c r="A521" s="13"/>
      <c r="B521" s="245"/>
      <c r="C521" s="246"/>
      <c r="D521" s="247" t="s">
        <v>194</v>
      </c>
      <c r="E521" s="248" t="s">
        <v>1</v>
      </c>
      <c r="F521" s="249" t="s">
        <v>645</v>
      </c>
      <c r="G521" s="246"/>
      <c r="H521" s="250">
        <v>5.8879999999999999</v>
      </c>
      <c r="I521" s="251"/>
      <c r="J521" s="246"/>
      <c r="K521" s="246"/>
      <c r="L521" s="252"/>
      <c r="M521" s="253"/>
      <c r="N521" s="254"/>
      <c r="O521" s="254"/>
      <c r="P521" s="254"/>
      <c r="Q521" s="254"/>
      <c r="R521" s="254"/>
      <c r="S521" s="254"/>
      <c r="T521" s="255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56" t="s">
        <v>194</v>
      </c>
      <c r="AU521" s="256" t="s">
        <v>88</v>
      </c>
      <c r="AV521" s="13" t="s">
        <v>88</v>
      </c>
      <c r="AW521" s="13" t="s">
        <v>35</v>
      </c>
      <c r="AX521" s="13" t="s">
        <v>79</v>
      </c>
      <c r="AY521" s="256" t="s">
        <v>184</v>
      </c>
    </row>
    <row r="522" s="13" customFormat="1">
      <c r="A522" s="13"/>
      <c r="B522" s="245"/>
      <c r="C522" s="246"/>
      <c r="D522" s="247" t="s">
        <v>194</v>
      </c>
      <c r="E522" s="248" t="s">
        <v>1</v>
      </c>
      <c r="F522" s="249" t="s">
        <v>646</v>
      </c>
      <c r="G522" s="246"/>
      <c r="H522" s="250">
        <v>3.1200000000000001</v>
      </c>
      <c r="I522" s="251"/>
      <c r="J522" s="246"/>
      <c r="K522" s="246"/>
      <c r="L522" s="252"/>
      <c r="M522" s="253"/>
      <c r="N522" s="254"/>
      <c r="O522" s="254"/>
      <c r="P522" s="254"/>
      <c r="Q522" s="254"/>
      <c r="R522" s="254"/>
      <c r="S522" s="254"/>
      <c r="T522" s="255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56" t="s">
        <v>194</v>
      </c>
      <c r="AU522" s="256" t="s">
        <v>88</v>
      </c>
      <c r="AV522" s="13" t="s">
        <v>88</v>
      </c>
      <c r="AW522" s="13" t="s">
        <v>35</v>
      </c>
      <c r="AX522" s="13" t="s">
        <v>79</v>
      </c>
      <c r="AY522" s="256" t="s">
        <v>184</v>
      </c>
    </row>
    <row r="523" s="13" customFormat="1">
      <c r="A523" s="13"/>
      <c r="B523" s="245"/>
      <c r="C523" s="246"/>
      <c r="D523" s="247" t="s">
        <v>194</v>
      </c>
      <c r="E523" s="248" t="s">
        <v>1</v>
      </c>
      <c r="F523" s="249" t="s">
        <v>647</v>
      </c>
      <c r="G523" s="246"/>
      <c r="H523" s="250">
        <v>6.2629999999999999</v>
      </c>
      <c r="I523" s="251"/>
      <c r="J523" s="246"/>
      <c r="K523" s="246"/>
      <c r="L523" s="252"/>
      <c r="M523" s="253"/>
      <c r="N523" s="254"/>
      <c r="O523" s="254"/>
      <c r="P523" s="254"/>
      <c r="Q523" s="254"/>
      <c r="R523" s="254"/>
      <c r="S523" s="254"/>
      <c r="T523" s="255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56" t="s">
        <v>194</v>
      </c>
      <c r="AU523" s="256" t="s">
        <v>88</v>
      </c>
      <c r="AV523" s="13" t="s">
        <v>88</v>
      </c>
      <c r="AW523" s="13" t="s">
        <v>35</v>
      </c>
      <c r="AX523" s="13" t="s">
        <v>79</v>
      </c>
      <c r="AY523" s="256" t="s">
        <v>184</v>
      </c>
    </row>
    <row r="524" s="13" customFormat="1">
      <c r="A524" s="13"/>
      <c r="B524" s="245"/>
      <c r="C524" s="246"/>
      <c r="D524" s="247" t="s">
        <v>194</v>
      </c>
      <c r="E524" s="248" t="s">
        <v>1</v>
      </c>
      <c r="F524" s="249" t="s">
        <v>648</v>
      </c>
      <c r="G524" s="246"/>
      <c r="H524" s="250">
        <v>4.1150000000000002</v>
      </c>
      <c r="I524" s="251"/>
      <c r="J524" s="246"/>
      <c r="K524" s="246"/>
      <c r="L524" s="252"/>
      <c r="M524" s="253"/>
      <c r="N524" s="254"/>
      <c r="O524" s="254"/>
      <c r="P524" s="254"/>
      <c r="Q524" s="254"/>
      <c r="R524" s="254"/>
      <c r="S524" s="254"/>
      <c r="T524" s="255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56" t="s">
        <v>194</v>
      </c>
      <c r="AU524" s="256" t="s">
        <v>88</v>
      </c>
      <c r="AV524" s="13" t="s">
        <v>88</v>
      </c>
      <c r="AW524" s="13" t="s">
        <v>35</v>
      </c>
      <c r="AX524" s="13" t="s">
        <v>79</v>
      </c>
      <c r="AY524" s="256" t="s">
        <v>184</v>
      </c>
    </row>
    <row r="525" s="14" customFormat="1">
      <c r="A525" s="14"/>
      <c r="B525" s="257"/>
      <c r="C525" s="258"/>
      <c r="D525" s="247" t="s">
        <v>194</v>
      </c>
      <c r="E525" s="259" t="s">
        <v>1</v>
      </c>
      <c r="F525" s="260" t="s">
        <v>196</v>
      </c>
      <c r="G525" s="258"/>
      <c r="H525" s="261">
        <v>19.385999999999999</v>
      </c>
      <c r="I525" s="262"/>
      <c r="J525" s="258"/>
      <c r="K525" s="258"/>
      <c r="L525" s="263"/>
      <c r="M525" s="264"/>
      <c r="N525" s="265"/>
      <c r="O525" s="265"/>
      <c r="P525" s="265"/>
      <c r="Q525" s="265"/>
      <c r="R525" s="265"/>
      <c r="S525" s="265"/>
      <c r="T525" s="266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67" t="s">
        <v>194</v>
      </c>
      <c r="AU525" s="267" t="s">
        <v>88</v>
      </c>
      <c r="AV525" s="14" t="s">
        <v>197</v>
      </c>
      <c r="AW525" s="14" t="s">
        <v>35</v>
      </c>
      <c r="AX525" s="14" t="s">
        <v>79</v>
      </c>
      <c r="AY525" s="267" t="s">
        <v>184</v>
      </c>
    </row>
    <row r="526" s="15" customFormat="1">
      <c r="A526" s="15"/>
      <c r="B526" s="268"/>
      <c r="C526" s="269"/>
      <c r="D526" s="247" t="s">
        <v>194</v>
      </c>
      <c r="E526" s="270" t="s">
        <v>1</v>
      </c>
      <c r="F526" s="271" t="s">
        <v>198</v>
      </c>
      <c r="G526" s="269"/>
      <c r="H526" s="272">
        <v>19.385999999999999</v>
      </c>
      <c r="I526" s="273"/>
      <c r="J526" s="269"/>
      <c r="K526" s="269"/>
      <c r="L526" s="274"/>
      <c r="M526" s="275"/>
      <c r="N526" s="276"/>
      <c r="O526" s="276"/>
      <c r="P526" s="276"/>
      <c r="Q526" s="276"/>
      <c r="R526" s="276"/>
      <c r="S526" s="276"/>
      <c r="T526" s="277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T526" s="278" t="s">
        <v>194</v>
      </c>
      <c r="AU526" s="278" t="s">
        <v>88</v>
      </c>
      <c r="AV526" s="15" t="s">
        <v>191</v>
      </c>
      <c r="AW526" s="15" t="s">
        <v>35</v>
      </c>
      <c r="AX526" s="15" t="s">
        <v>86</v>
      </c>
      <c r="AY526" s="278" t="s">
        <v>184</v>
      </c>
    </row>
    <row r="527" s="2" customFormat="1" ht="21.75" customHeight="1">
      <c r="A527" s="39"/>
      <c r="B527" s="40"/>
      <c r="C527" s="227" t="s">
        <v>649</v>
      </c>
      <c r="D527" s="227" t="s">
        <v>186</v>
      </c>
      <c r="E527" s="228" t="s">
        <v>650</v>
      </c>
      <c r="F527" s="229" t="s">
        <v>651</v>
      </c>
      <c r="G527" s="230" t="s">
        <v>189</v>
      </c>
      <c r="H527" s="231">
        <v>12.640000000000001</v>
      </c>
      <c r="I527" s="232"/>
      <c r="J527" s="233">
        <f>ROUND(I527*H527,2)</f>
        <v>0</v>
      </c>
      <c r="K527" s="229" t="s">
        <v>190</v>
      </c>
      <c r="L527" s="45"/>
      <c r="M527" s="234" t="s">
        <v>1</v>
      </c>
      <c r="N527" s="235" t="s">
        <v>44</v>
      </c>
      <c r="O527" s="92"/>
      <c r="P527" s="236">
        <f>O527*H527</f>
        <v>0</v>
      </c>
      <c r="Q527" s="236">
        <v>0</v>
      </c>
      <c r="R527" s="236">
        <f>Q527*H527</f>
        <v>0</v>
      </c>
      <c r="S527" s="236">
        <v>0</v>
      </c>
      <c r="T527" s="237">
        <f>S527*H527</f>
        <v>0</v>
      </c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R527" s="238" t="s">
        <v>242</v>
      </c>
      <c r="AT527" s="238" t="s">
        <v>186</v>
      </c>
      <c r="AU527" s="238" t="s">
        <v>88</v>
      </c>
      <c r="AY527" s="18" t="s">
        <v>184</v>
      </c>
      <c r="BE527" s="239">
        <f>IF(N527="základní",J527,0)</f>
        <v>0</v>
      </c>
      <c r="BF527" s="239">
        <f>IF(N527="snížená",J527,0)</f>
        <v>0</v>
      </c>
      <c r="BG527" s="239">
        <f>IF(N527="zákl. přenesená",J527,0)</f>
        <v>0</v>
      </c>
      <c r="BH527" s="239">
        <f>IF(N527="sníž. přenesená",J527,0)</f>
        <v>0</v>
      </c>
      <c r="BI527" s="239">
        <f>IF(N527="nulová",J527,0)</f>
        <v>0</v>
      </c>
      <c r="BJ527" s="18" t="s">
        <v>86</v>
      </c>
      <c r="BK527" s="239">
        <f>ROUND(I527*H527,2)</f>
        <v>0</v>
      </c>
      <c r="BL527" s="18" t="s">
        <v>242</v>
      </c>
      <c r="BM527" s="238" t="s">
        <v>652</v>
      </c>
    </row>
    <row r="528" s="2" customFormat="1">
      <c r="A528" s="39"/>
      <c r="B528" s="40"/>
      <c r="C528" s="41"/>
      <c r="D528" s="240" t="s">
        <v>192</v>
      </c>
      <c r="E528" s="41"/>
      <c r="F528" s="241" t="s">
        <v>653</v>
      </c>
      <c r="G528" s="41"/>
      <c r="H528" s="41"/>
      <c r="I528" s="242"/>
      <c r="J528" s="41"/>
      <c r="K528" s="41"/>
      <c r="L528" s="45"/>
      <c r="M528" s="243"/>
      <c r="N528" s="244"/>
      <c r="O528" s="92"/>
      <c r="P528" s="92"/>
      <c r="Q528" s="92"/>
      <c r="R528" s="92"/>
      <c r="S528" s="92"/>
      <c r="T528" s="93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T528" s="18" t="s">
        <v>192</v>
      </c>
      <c r="AU528" s="18" t="s">
        <v>88</v>
      </c>
    </row>
    <row r="529" s="13" customFormat="1">
      <c r="A529" s="13"/>
      <c r="B529" s="245"/>
      <c r="C529" s="246"/>
      <c r="D529" s="247" t="s">
        <v>194</v>
      </c>
      <c r="E529" s="248" t="s">
        <v>1</v>
      </c>
      <c r="F529" s="249" t="s">
        <v>654</v>
      </c>
      <c r="G529" s="246"/>
      <c r="H529" s="250">
        <v>2.2599999999999998</v>
      </c>
      <c r="I529" s="251"/>
      <c r="J529" s="246"/>
      <c r="K529" s="246"/>
      <c r="L529" s="252"/>
      <c r="M529" s="253"/>
      <c r="N529" s="254"/>
      <c r="O529" s="254"/>
      <c r="P529" s="254"/>
      <c r="Q529" s="254"/>
      <c r="R529" s="254"/>
      <c r="S529" s="254"/>
      <c r="T529" s="255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56" t="s">
        <v>194</v>
      </c>
      <c r="AU529" s="256" t="s">
        <v>88</v>
      </c>
      <c r="AV529" s="13" t="s">
        <v>88</v>
      </c>
      <c r="AW529" s="13" t="s">
        <v>35</v>
      </c>
      <c r="AX529" s="13" t="s">
        <v>79</v>
      </c>
      <c r="AY529" s="256" t="s">
        <v>184</v>
      </c>
    </row>
    <row r="530" s="13" customFormat="1">
      <c r="A530" s="13"/>
      <c r="B530" s="245"/>
      <c r="C530" s="246"/>
      <c r="D530" s="247" t="s">
        <v>194</v>
      </c>
      <c r="E530" s="248" t="s">
        <v>1</v>
      </c>
      <c r="F530" s="249" t="s">
        <v>655</v>
      </c>
      <c r="G530" s="246"/>
      <c r="H530" s="250">
        <v>1.47</v>
      </c>
      <c r="I530" s="251"/>
      <c r="J530" s="246"/>
      <c r="K530" s="246"/>
      <c r="L530" s="252"/>
      <c r="M530" s="253"/>
      <c r="N530" s="254"/>
      <c r="O530" s="254"/>
      <c r="P530" s="254"/>
      <c r="Q530" s="254"/>
      <c r="R530" s="254"/>
      <c r="S530" s="254"/>
      <c r="T530" s="255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56" t="s">
        <v>194</v>
      </c>
      <c r="AU530" s="256" t="s">
        <v>88</v>
      </c>
      <c r="AV530" s="13" t="s">
        <v>88</v>
      </c>
      <c r="AW530" s="13" t="s">
        <v>35</v>
      </c>
      <c r="AX530" s="13" t="s">
        <v>79</v>
      </c>
      <c r="AY530" s="256" t="s">
        <v>184</v>
      </c>
    </row>
    <row r="531" s="13" customFormat="1">
      <c r="A531" s="13"/>
      <c r="B531" s="245"/>
      <c r="C531" s="246"/>
      <c r="D531" s="247" t="s">
        <v>194</v>
      </c>
      <c r="E531" s="248" t="s">
        <v>1</v>
      </c>
      <c r="F531" s="249" t="s">
        <v>656</v>
      </c>
      <c r="G531" s="246"/>
      <c r="H531" s="250">
        <v>7.2999999999999998</v>
      </c>
      <c r="I531" s="251"/>
      <c r="J531" s="246"/>
      <c r="K531" s="246"/>
      <c r="L531" s="252"/>
      <c r="M531" s="253"/>
      <c r="N531" s="254"/>
      <c r="O531" s="254"/>
      <c r="P531" s="254"/>
      <c r="Q531" s="254"/>
      <c r="R531" s="254"/>
      <c r="S531" s="254"/>
      <c r="T531" s="255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56" t="s">
        <v>194</v>
      </c>
      <c r="AU531" s="256" t="s">
        <v>88</v>
      </c>
      <c r="AV531" s="13" t="s">
        <v>88</v>
      </c>
      <c r="AW531" s="13" t="s">
        <v>35</v>
      </c>
      <c r="AX531" s="13" t="s">
        <v>79</v>
      </c>
      <c r="AY531" s="256" t="s">
        <v>184</v>
      </c>
    </row>
    <row r="532" s="13" customFormat="1">
      <c r="A532" s="13"/>
      <c r="B532" s="245"/>
      <c r="C532" s="246"/>
      <c r="D532" s="247" t="s">
        <v>194</v>
      </c>
      <c r="E532" s="248" t="s">
        <v>1</v>
      </c>
      <c r="F532" s="249" t="s">
        <v>657</v>
      </c>
      <c r="G532" s="246"/>
      <c r="H532" s="250">
        <v>1.6100000000000001</v>
      </c>
      <c r="I532" s="251"/>
      <c r="J532" s="246"/>
      <c r="K532" s="246"/>
      <c r="L532" s="252"/>
      <c r="M532" s="253"/>
      <c r="N532" s="254"/>
      <c r="O532" s="254"/>
      <c r="P532" s="254"/>
      <c r="Q532" s="254"/>
      <c r="R532" s="254"/>
      <c r="S532" s="254"/>
      <c r="T532" s="255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56" t="s">
        <v>194</v>
      </c>
      <c r="AU532" s="256" t="s">
        <v>88</v>
      </c>
      <c r="AV532" s="13" t="s">
        <v>88</v>
      </c>
      <c r="AW532" s="13" t="s">
        <v>35</v>
      </c>
      <c r="AX532" s="13" t="s">
        <v>79</v>
      </c>
      <c r="AY532" s="256" t="s">
        <v>184</v>
      </c>
    </row>
    <row r="533" s="14" customFormat="1">
      <c r="A533" s="14"/>
      <c r="B533" s="257"/>
      <c r="C533" s="258"/>
      <c r="D533" s="247" t="s">
        <v>194</v>
      </c>
      <c r="E533" s="259" t="s">
        <v>1</v>
      </c>
      <c r="F533" s="260" t="s">
        <v>196</v>
      </c>
      <c r="G533" s="258"/>
      <c r="H533" s="261">
        <v>12.639999999999999</v>
      </c>
      <c r="I533" s="262"/>
      <c r="J533" s="258"/>
      <c r="K533" s="258"/>
      <c r="L533" s="263"/>
      <c r="M533" s="264"/>
      <c r="N533" s="265"/>
      <c r="O533" s="265"/>
      <c r="P533" s="265"/>
      <c r="Q533" s="265"/>
      <c r="R533" s="265"/>
      <c r="S533" s="265"/>
      <c r="T533" s="266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67" t="s">
        <v>194</v>
      </c>
      <c r="AU533" s="267" t="s">
        <v>88</v>
      </c>
      <c r="AV533" s="14" t="s">
        <v>197</v>
      </c>
      <c r="AW533" s="14" t="s">
        <v>35</v>
      </c>
      <c r="AX533" s="14" t="s">
        <v>79</v>
      </c>
      <c r="AY533" s="267" t="s">
        <v>184</v>
      </c>
    </row>
    <row r="534" s="15" customFormat="1">
      <c r="A534" s="15"/>
      <c r="B534" s="268"/>
      <c r="C534" s="269"/>
      <c r="D534" s="247" t="s">
        <v>194</v>
      </c>
      <c r="E534" s="270" t="s">
        <v>1</v>
      </c>
      <c r="F534" s="271" t="s">
        <v>198</v>
      </c>
      <c r="G534" s="269"/>
      <c r="H534" s="272">
        <v>12.639999999999999</v>
      </c>
      <c r="I534" s="273"/>
      <c r="J534" s="269"/>
      <c r="K534" s="269"/>
      <c r="L534" s="274"/>
      <c r="M534" s="275"/>
      <c r="N534" s="276"/>
      <c r="O534" s="276"/>
      <c r="P534" s="276"/>
      <c r="Q534" s="276"/>
      <c r="R534" s="276"/>
      <c r="S534" s="276"/>
      <c r="T534" s="277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T534" s="278" t="s">
        <v>194</v>
      </c>
      <c r="AU534" s="278" t="s">
        <v>88</v>
      </c>
      <c r="AV534" s="15" t="s">
        <v>191</v>
      </c>
      <c r="AW534" s="15" t="s">
        <v>35</v>
      </c>
      <c r="AX534" s="15" t="s">
        <v>86</v>
      </c>
      <c r="AY534" s="278" t="s">
        <v>184</v>
      </c>
    </row>
    <row r="535" s="2" customFormat="1" ht="21.75" customHeight="1">
      <c r="A535" s="39"/>
      <c r="B535" s="40"/>
      <c r="C535" s="227" t="s">
        <v>430</v>
      </c>
      <c r="D535" s="227" t="s">
        <v>186</v>
      </c>
      <c r="E535" s="228" t="s">
        <v>658</v>
      </c>
      <c r="F535" s="229" t="s">
        <v>659</v>
      </c>
      <c r="G535" s="230" t="s">
        <v>342</v>
      </c>
      <c r="H535" s="231">
        <v>45.899999999999999</v>
      </c>
      <c r="I535" s="232"/>
      <c r="J535" s="233">
        <f>ROUND(I535*H535,2)</f>
        <v>0</v>
      </c>
      <c r="K535" s="229" t="s">
        <v>190</v>
      </c>
      <c r="L535" s="45"/>
      <c r="M535" s="234" t="s">
        <v>1</v>
      </c>
      <c r="N535" s="235" t="s">
        <v>44</v>
      </c>
      <c r="O535" s="92"/>
      <c r="P535" s="236">
        <f>O535*H535</f>
        <v>0</v>
      </c>
      <c r="Q535" s="236">
        <v>0</v>
      </c>
      <c r="R535" s="236">
        <f>Q535*H535</f>
        <v>0</v>
      </c>
      <c r="S535" s="236">
        <v>0</v>
      </c>
      <c r="T535" s="237">
        <f>S535*H535</f>
        <v>0</v>
      </c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R535" s="238" t="s">
        <v>242</v>
      </c>
      <c r="AT535" s="238" t="s">
        <v>186</v>
      </c>
      <c r="AU535" s="238" t="s">
        <v>88</v>
      </c>
      <c r="AY535" s="18" t="s">
        <v>184</v>
      </c>
      <c r="BE535" s="239">
        <f>IF(N535="základní",J535,0)</f>
        <v>0</v>
      </c>
      <c r="BF535" s="239">
        <f>IF(N535="snížená",J535,0)</f>
        <v>0</v>
      </c>
      <c r="BG535" s="239">
        <f>IF(N535="zákl. přenesená",J535,0)</f>
        <v>0</v>
      </c>
      <c r="BH535" s="239">
        <f>IF(N535="sníž. přenesená",J535,0)</f>
        <v>0</v>
      </c>
      <c r="BI535" s="239">
        <f>IF(N535="nulová",J535,0)</f>
        <v>0</v>
      </c>
      <c r="BJ535" s="18" t="s">
        <v>86</v>
      </c>
      <c r="BK535" s="239">
        <f>ROUND(I535*H535,2)</f>
        <v>0</v>
      </c>
      <c r="BL535" s="18" t="s">
        <v>242</v>
      </c>
      <c r="BM535" s="238" t="s">
        <v>660</v>
      </c>
    </row>
    <row r="536" s="2" customFormat="1">
      <c r="A536" s="39"/>
      <c r="B536" s="40"/>
      <c r="C536" s="41"/>
      <c r="D536" s="240" t="s">
        <v>192</v>
      </c>
      <c r="E536" s="41"/>
      <c r="F536" s="241" t="s">
        <v>661</v>
      </c>
      <c r="G536" s="41"/>
      <c r="H536" s="41"/>
      <c r="I536" s="242"/>
      <c r="J536" s="41"/>
      <c r="K536" s="41"/>
      <c r="L536" s="45"/>
      <c r="M536" s="243"/>
      <c r="N536" s="244"/>
      <c r="O536" s="92"/>
      <c r="P536" s="92"/>
      <c r="Q536" s="92"/>
      <c r="R536" s="92"/>
      <c r="S536" s="92"/>
      <c r="T536" s="93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T536" s="18" t="s">
        <v>192</v>
      </c>
      <c r="AU536" s="18" t="s">
        <v>88</v>
      </c>
    </row>
    <row r="537" s="13" customFormat="1">
      <c r="A537" s="13"/>
      <c r="B537" s="245"/>
      <c r="C537" s="246"/>
      <c r="D537" s="247" t="s">
        <v>194</v>
      </c>
      <c r="E537" s="248" t="s">
        <v>1</v>
      </c>
      <c r="F537" s="249" t="s">
        <v>662</v>
      </c>
      <c r="G537" s="246"/>
      <c r="H537" s="250">
        <v>13.300000000000001</v>
      </c>
      <c r="I537" s="251"/>
      <c r="J537" s="246"/>
      <c r="K537" s="246"/>
      <c r="L537" s="252"/>
      <c r="M537" s="253"/>
      <c r="N537" s="254"/>
      <c r="O537" s="254"/>
      <c r="P537" s="254"/>
      <c r="Q537" s="254"/>
      <c r="R537" s="254"/>
      <c r="S537" s="254"/>
      <c r="T537" s="255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56" t="s">
        <v>194</v>
      </c>
      <c r="AU537" s="256" t="s">
        <v>88</v>
      </c>
      <c r="AV537" s="13" t="s">
        <v>88</v>
      </c>
      <c r="AW537" s="13" t="s">
        <v>35</v>
      </c>
      <c r="AX537" s="13" t="s">
        <v>79</v>
      </c>
      <c r="AY537" s="256" t="s">
        <v>184</v>
      </c>
    </row>
    <row r="538" s="13" customFormat="1">
      <c r="A538" s="13"/>
      <c r="B538" s="245"/>
      <c r="C538" s="246"/>
      <c r="D538" s="247" t="s">
        <v>194</v>
      </c>
      <c r="E538" s="248" t="s">
        <v>1</v>
      </c>
      <c r="F538" s="249" t="s">
        <v>663</v>
      </c>
      <c r="G538" s="246"/>
      <c r="H538" s="250">
        <v>8.1500000000000004</v>
      </c>
      <c r="I538" s="251"/>
      <c r="J538" s="246"/>
      <c r="K538" s="246"/>
      <c r="L538" s="252"/>
      <c r="M538" s="253"/>
      <c r="N538" s="254"/>
      <c r="O538" s="254"/>
      <c r="P538" s="254"/>
      <c r="Q538" s="254"/>
      <c r="R538" s="254"/>
      <c r="S538" s="254"/>
      <c r="T538" s="255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56" t="s">
        <v>194</v>
      </c>
      <c r="AU538" s="256" t="s">
        <v>88</v>
      </c>
      <c r="AV538" s="13" t="s">
        <v>88</v>
      </c>
      <c r="AW538" s="13" t="s">
        <v>35</v>
      </c>
      <c r="AX538" s="13" t="s">
        <v>79</v>
      </c>
      <c r="AY538" s="256" t="s">
        <v>184</v>
      </c>
    </row>
    <row r="539" s="13" customFormat="1">
      <c r="A539" s="13"/>
      <c r="B539" s="245"/>
      <c r="C539" s="246"/>
      <c r="D539" s="247" t="s">
        <v>194</v>
      </c>
      <c r="E539" s="248" t="s">
        <v>1</v>
      </c>
      <c r="F539" s="249" t="s">
        <v>664</v>
      </c>
      <c r="G539" s="246"/>
      <c r="H539" s="250">
        <v>14.800000000000001</v>
      </c>
      <c r="I539" s="251"/>
      <c r="J539" s="246"/>
      <c r="K539" s="246"/>
      <c r="L539" s="252"/>
      <c r="M539" s="253"/>
      <c r="N539" s="254"/>
      <c r="O539" s="254"/>
      <c r="P539" s="254"/>
      <c r="Q539" s="254"/>
      <c r="R539" s="254"/>
      <c r="S539" s="254"/>
      <c r="T539" s="255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56" t="s">
        <v>194</v>
      </c>
      <c r="AU539" s="256" t="s">
        <v>88</v>
      </c>
      <c r="AV539" s="13" t="s">
        <v>88</v>
      </c>
      <c r="AW539" s="13" t="s">
        <v>35</v>
      </c>
      <c r="AX539" s="13" t="s">
        <v>79</v>
      </c>
      <c r="AY539" s="256" t="s">
        <v>184</v>
      </c>
    </row>
    <row r="540" s="13" customFormat="1">
      <c r="A540" s="13"/>
      <c r="B540" s="245"/>
      <c r="C540" s="246"/>
      <c r="D540" s="247" t="s">
        <v>194</v>
      </c>
      <c r="E540" s="248" t="s">
        <v>1</v>
      </c>
      <c r="F540" s="249" t="s">
        <v>665</v>
      </c>
      <c r="G540" s="246"/>
      <c r="H540" s="250">
        <v>9.6500000000000004</v>
      </c>
      <c r="I540" s="251"/>
      <c r="J540" s="246"/>
      <c r="K540" s="246"/>
      <c r="L540" s="252"/>
      <c r="M540" s="253"/>
      <c r="N540" s="254"/>
      <c r="O540" s="254"/>
      <c r="P540" s="254"/>
      <c r="Q540" s="254"/>
      <c r="R540" s="254"/>
      <c r="S540" s="254"/>
      <c r="T540" s="255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56" t="s">
        <v>194</v>
      </c>
      <c r="AU540" s="256" t="s">
        <v>88</v>
      </c>
      <c r="AV540" s="13" t="s">
        <v>88</v>
      </c>
      <c r="AW540" s="13" t="s">
        <v>35</v>
      </c>
      <c r="AX540" s="13" t="s">
        <v>79</v>
      </c>
      <c r="AY540" s="256" t="s">
        <v>184</v>
      </c>
    </row>
    <row r="541" s="14" customFormat="1">
      <c r="A541" s="14"/>
      <c r="B541" s="257"/>
      <c r="C541" s="258"/>
      <c r="D541" s="247" t="s">
        <v>194</v>
      </c>
      <c r="E541" s="259" t="s">
        <v>1</v>
      </c>
      <c r="F541" s="260" t="s">
        <v>196</v>
      </c>
      <c r="G541" s="258"/>
      <c r="H541" s="261">
        <v>45.899999999999999</v>
      </c>
      <c r="I541" s="262"/>
      <c r="J541" s="258"/>
      <c r="K541" s="258"/>
      <c r="L541" s="263"/>
      <c r="M541" s="264"/>
      <c r="N541" s="265"/>
      <c r="O541" s="265"/>
      <c r="P541" s="265"/>
      <c r="Q541" s="265"/>
      <c r="R541" s="265"/>
      <c r="S541" s="265"/>
      <c r="T541" s="266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67" t="s">
        <v>194</v>
      </c>
      <c r="AU541" s="267" t="s">
        <v>88</v>
      </c>
      <c r="AV541" s="14" t="s">
        <v>197</v>
      </c>
      <c r="AW541" s="14" t="s">
        <v>35</v>
      </c>
      <c r="AX541" s="14" t="s">
        <v>79</v>
      </c>
      <c r="AY541" s="267" t="s">
        <v>184</v>
      </c>
    </row>
    <row r="542" s="15" customFormat="1">
      <c r="A542" s="15"/>
      <c r="B542" s="268"/>
      <c r="C542" s="269"/>
      <c r="D542" s="247" t="s">
        <v>194</v>
      </c>
      <c r="E542" s="270" t="s">
        <v>1</v>
      </c>
      <c r="F542" s="271" t="s">
        <v>198</v>
      </c>
      <c r="G542" s="269"/>
      <c r="H542" s="272">
        <v>45.899999999999999</v>
      </c>
      <c r="I542" s="273"/>
      <c r="J542" s="269"/>
      <c r="K542" s="269"/>
      <c r="L542" s="274"/>
      <c r="M542" s="275"/>
      <c r="N542" s="276"/>
      <c r="O542" s="276"/>
      <c r="P542" s="276"/>
      <c r="Q542" s="276"/>
      <c r="R542" s="276"/>
      <c r="S542" s="276"/>
      <c r="T542" s="277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T542" s="278" t="s">
        <v>194</v>
      </c>
      <c r="AU542" s="278" t="s">
        <v>88</v>
      </c>
      <c r="AV542" s="15" t="s">
        <v>191</v>
      </c>
      <c r="AW542" s="15" t="s">
        <v>35</v>
      </c>
      <c r="AX542" s="15" t="s">
        <v>86</v>
      </c>
      <c r="AY542" s="278" t="s">
        <v>184</v>
      </c>
    </row>
    <row r="543" s="2" customFormat="1" ht="16.5" customHeight="1">
      <c r="A543" s="39"/>
      <c r="B543" s="40"/>
      <c r="C543" s="289" t="s">
        <v>666</v>
      </c>
      <c r="D543" s="289" t="s">
        <v>412</v>
      </c>
      <c r="E543" s="290" t="s">
        <v>667</v>
      </c>
      <c r="F543" s="291" t="s">
        <v>668</v>
      </c>
      <c r="G543" s="292" t="s">
        <v>342</v>
      </c>
      <c r="H543" s="293">
        <v>50.490000000000002</v>
      </c>
      <c r="I543" s="294"/>
      <c r="J543" s="295">
        <f>ROUND(I543*H543,2)</f>
        <v>0</v>
      </c>
      <c r="K543" s="291" t="s">
        <v>190</v>
      </c>
      <c r="L543" s="296"/>
      <c r="M543" s="297" t="s">
        <v>1</v>
      </c>
      <c r="N543" s="298" t="s">
        <v>44</v>
      </c>
      <c r="O543" s="92"/>
      <c r="P543" s="236">
        <f>O543*H543</f>
        <v>0</v>
      </c>
      <c r="Q543" s="236">
        <v>0</v>
      </c>
      <c r="R543" s="236">
        <f>Q543*H543</f>
        <v>0</v>
      </c>
      <c r="S543" s="236">
        <v>0</v>
      </c>
      <c r="T543" s="237">
        <f>S543*H543</f>
        <v>0</v>
      </c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R543" s="238" t="s">
        <v>293</v>
      </c>
      <c r="AT543" s="238" t="s">
        <v>412</v>
      </c>
      <c r="AU543" s="238" t="s">
        <v>88</v>
      </c>
      <c r="AY543" s="18" t="s">
        <v>184</v>
      </c>
      <c r="BE543" s="239">
        <f>IF(N543="základní",J543,0)</f>
        <v>0</v>
      </c>
      <c r="BF543" s="239">
        <f>IF(N543="snížená",J543,0)</f>
        <v>0</v>
      </c>
      <c r="BG543" s="239">
        <f>IF(N543="zákl. přenesená",J543,0)</f>
        <v>0</v>
      </c>
      <c r="BH543" s="239">
        <f>IF(N543="sníž. přenesená",J543,0)</f>
        <v>0</v>
      </c>
      <c r="BI543" s="239">
        <f>IF(N543="nulová",J543,0)</f>
        <v>0</v>
      </c>
      <c r="BJ543" s="18" t="s">
        <v>86</v>
      </c>
      <c r="BK543" s="239">
        <f>ROUND(I543*H543,2)</f>
        <v>0</v>
      </c>
      <c r="BL543" s="18" t="s">
        <v>242</v>
      </c>
      <c r="BM543" s="238" t="s">
        <v>669</v>
      </c>
    </row>
    <row r="544" s="13" customFormat="1">
      <c r="A544" s="13"/>
      <c r="B544" s="245"/>
      <c r="C544" s="246"/>
      <c r="D544" s="247" t="s">
        <v>194</v>
      </c>
      <c r="E544" s="248" t="s">
        <v>1</v>
      </c>
      <c r="F544" s="249" t="s">
        <v>670</v>
      </c>
      <c r="G544" s="246"/>
      <c r="H544" s="250">
        <v>50.490000000000002</v>
      </c>
      <c r="I544" s="251"/>
      <c r="J544" s="246"/>
      <c r="K544" s="246"/>
      <c r="L544" s="252"/>
      <c r="M544" s="253"/>
      <c r="N544" s="254"/>
      <c r="O544" s="254"/>
      <c r="P544" s="254"/>
      <c r="Q544" s="254"/>
      <c r="R544" s="254"/>
      <c r="S544" s="254"/>
      <c r="T544" s="255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56" t="s">
        <v>194</v>
      </c>
      <c r="AU544" s="256" t="s">
        <v>88</v>
      </c>
      <c r="AV544" s="13" t="s">
        <v>88</v>
      </c>
      <c r="AW544" s="13" t="s">
        <v>35</v>
      </c>
      <c r="AX544" s="13" t="s">
        <v>79</v>
      </c>
      <c r="AY544" s="256" t="s">
        <v>184</v>
      </c>
    </row>
    <row r="545" s="15" customFormat="1">
      <c r="A545" s="15"/>
      <c r="B545" s="268"/>
      <c r="C545" s="269"/>
      <c r="D545" s="247" t="s">
        <v>194</v>
      </c>
      <c r="E545" s="270" t="s">
        <v>1</v>
      </c>
      <c r="F545" s="271" t="s">
        <v>198</v>
      </c>
      <c r="G545" s="269"/>
      <c r="H545" s="272">
        <v>50.490000000000002</v>
      </c>
      <c r="I545" s="273"/>
      <c r="J545" s="269"/>
      <c r="K545" s="269"/>
      <c r="L545" s="274"/>
      <c r="M545" s="275"/>
      <c r="N545" s="276"/>
      <c r="O545" s="276"/>
      <c r="P545" s="276"/>
      <c r="Q545" s="276"/>
      <c r="R545" s="276"/>
      <c r="S545" s="276"/>
      <c r="T545" s="277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T545" s="278" t="s">
        <v>194</v>
      </c>
      <c r="AU545" s="278" t="s">
        <v>88</v>
      </c>
      <c r="AV545" s="15" t="s">
        <v>191</v>
      </c>
      <c r="AW545" s="15" t="s">
        <v>35</v>
      </c>
      <c r="AX545" s="15" t="s">
        <v>86</v>
      </c>
      <c r="AY545" s="278" t="s">
        <v>184</v>
      </c>
    </row>
    <row r="546" s="2" customFormat="1" ht="16.5" customHeight="1">
      <c r="A546" s="39"/>
      <c r="B546" s="40"/>
      <c r="C546" s="227" t="s">
        <v>436</v>
      </c>
      <c r="D546" s="227" t="s">
        <v>186</v>
      </c>
      <c r="E546" s="228" t="s">
        <v>671</v>
      </c>
      <c r="F546" s="229" t="s">
        <v>672</v>
      </c>
      <c r="G546" s="230" t="s">
        <v>342</v>
      </c>
      <c r="H546" s="231">
        <v>37.100000000000001</v>
      </c>
      <c r="I546" s="232"/>
      <c r="J546" s="233">
        <f>ROUND(I546*H546,2)</f>
        <v>0</v>
      </c>
      <c r="K546" s="229" t="s">
        <v>190</v>
      </c>
      <c r="L546" s="45"/>
      <c r="M546" s="234" t="s">
        <v>1</v>
      </c>
      <c r="N546" s="235" t="s">
        <v>44</v>
      </c>
      <c r="O546" s="92"/>
      <c r="P546" s="236">
        <f>O546*H546</f>
        <v>0</v>
      </c>
      <c r="Q546" s="236">
        <v>0</v>
      </c>
      <c r="R546" s="236">
        <f>Q546*H546</f>
        <v>0</v>
      </c>
      <c r="S546" s="236">
        <v>0</v>
      </c>
      <c r="T546" s="237">
        <f>S546*H546</f>
        <v>0</v>
      </c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R546" s="238" t="s">
        <v>242</v>
      </c>
      <c r="AT546" s="238" t="s">
        <v>186</v>
      </c>
      <c r="AU546" s="238" t="s">
        <v>88</v>
      </c>
      <c r="AY546" s="18" t="s">
        <v>184</v>
      </c>
      <c r="BE546" s="239">
        <f>IF(N546="základní",J546,0)</f>
        <v>0</v>
      </c>
      <c r="BF546" s="239">
        <f>IF(N546="snížená",J546,0)</f>
        <v>0</v>
      </c>
      <c r="BG546" s="239">
        <f>IF(N546="zákl. přenesená",J546,0)</f>
        <v>0</v>
      </c>
      <c r="BH546" s="239">
        <f>IF(N546="sníž. přenesená",J546,0)</f>
        <v>0</v>
      </c>
      <c r="BI546" s="239">
        <f>IF(N546="nulová",J546,0)</f>
        <v>0</v>
      </c>
      <c r="BJ546" s="18" t="s">
        <v>86</v>
      </c>
      <c r="BK546" s="239">
        <f>ROUND(I546*H546,2)</f>
        <v>0</v>
      </c>
      <c r="BL546" s="18" t="s">
        <v>242</v>
      </c>
      <c r="BM546" s="238" t="s">
        <v>673</v>
      </c>
    </row>
    <row r="547" s="2" customFormat="1">
      <c r="A547" s="39"/>
      <c r="B547" s="40"/>
      <c r="C547" s="41"/>
      <c r="D547" s="240" t="s">
        <v>192</v>
      </c>
      <c r="E547" s="41"/>
      <c r="F547" s="241" t="s">
        <v>674</v>
      </c>
      <c r="G547" s="41"/>
      <c r="H547" s="41"/>
      <c r="I547" s="242"/>
      <c r="J547" s="41"/>
      <c r="K547" s="41"/>
      <c r="L547" s="45"/>
      <c r="M547" s="243"/>
      <c r="N547" s="244"/>
      <c r="O547" s="92"/>
      <c r="P547" s="92"/>
      <c r="Q547" s="92"/>
      <c r="R547" s="92"/>
      <c r="S547" s="92"/>
      <c r="T547" s="93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T547" s="18" t="s">
        <v>192</v>
      </c>
      <c r="AU547" s="18" t="s">
        <v>88</v>
      </c>
    </row>
    <row r="548" s="16" customFormat="1">
      <c r="A548" s="16"/>
      <c r="B548" s="279"/>
      <c r="C548" s="280"/>
      <c r="D548" s="247" t="s">
        <v>194</v>
      </c>
      <c r="E548" s="281" t="s">
        <v>1</v>
      </c>
      <c r="F548" s="282" t="s">
        <v>675</v>
      </c>
      <c r="G548" s="280"/>
      <c r="H548" s="281" t="s">
        <v>1</v>
      </c>
      <c r="I548" s="283"/>
      <c r="J548" s="280"/>
      <c r="K548" s="280"/>
      <c r="L548" s="284"/>
      <c r="M548" s="285"/>
      <c r="N548" s="286"/>
      <c r="O548" s="286"/>
      <c r="P548" s="286"/>
      <c r="Q548" s="286"/>
      <c r="R548" s="286"/>
      <c r="S548" s="286"/>
      <c r="T548" s="287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T548" s="288" t="s">
        <v>194</v>
      </c>
      <c r="AU548" s="288" t="s">
        <v>88</v>
      </c>
      <c r="AV548" s="16" t="s">
        <v>86</v>
      </c>
      <c r="AW548" s="16" t="s">
        <v>35</v>
      </c>
      <c r="AX548" s="16" t="s">
        <v>79</v>
      </c>
      <c r="AY548" s="288" t="s">
        <v>184</v>
      </c>
    </row>
    <row r="549" s="13" customFormat="1">
      <c r="A549" s="13"/>
      <c r="B549" s="245"/>
      <c r="C549" s="246"/>
      <c r="D549" s="247" t="s">
        <v>194</v>
      </c>
      <c r="E549" s="248" t="s">
        <v>1</v>
      </c>
      <c r="F549" s="249" t="s">
        <v>676</v>
      </c>
      <c r="G549" s="246"/>
      <c r="H549" s="250">
        <v>11.300000000000001</v>
      </c>
      <c r="I549" s="251"/>
      <c r="J549" s="246"/>
      <c r="K549" s="246"/>
      <c r="L549" s="252"/>
      <c r="M549" s="253"/>
      <c r="N549" s="254"/>
      <c r="O549" s="254"/>
      <c r="P549" s="254"/>
      <c r="Q549" s="254"/>
      <c r="R549" s="254"/>
      <c r="S549" s="254"/>
      <c r="T549" s="255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56" t="s">
        <v>194</v>
      </c>
      <c r="AU549" s="256" t="s">
        <v>88</v>
      </c>
      <c r="AV549" s="13" t="s">
        <v>88</v>
      </c>
      <c r="AW549" s="13" t="s">
        <v>35</v>
      </c>
      <c r="AX549" s="13" t="s">
        <v>79</v>
      </c>
      <c r="AY549" s="256" t="s">
        <v>184</v>
      </c>
    </row>
    <row r="550" s="13" customFormat="1">
      <c r="A550" s="13"/>
      <c r="B550" s="245"/>
      <c r="C550" s="246"/>
      <c r="D550" s="247" t="s">
        <v>194</v>
      </c>
      <c r="E550" s="248" t="s">
        <v>1</v>
      </c>
      <c r="F550" s="249" t="s">
        <v>677</v>
      </c>
      <c r="G550" s="246"/>
      <c r="H550" s="250">
        <v>7.3499999999999996</v>
      </c>
      <c r="I550" s="251"/>
      <c r="J550" s="246"/>
      <c r="K550" s="246"/>
      <c r="L550" s="252"/>
      <c r="M550" s="253"/>
      <c r="N550" s="254"/>
      <c r="O550" s="254"/>
      <c r="P550" s="254"/>
      <c r="Q550" s="254"/>
      <c r="R550" s="254"/>
      <c r="S550" s="254"/>
      <c r="T550" s="255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56" t="s">
        <v>194</v>
      </c>
      <c r="AU550" s="256" t="s">
        <v>88</v>
      </c>
      <c r="AV550" s="13" t="s">
        <v>88</v>
      </c>
      <c r="AW550" s="13" t="s">
        <v>35</v>
      </c>
      <c r="AX550" s="13" t="s">
        <v>79</v>
      </c>
      <c r="AY550" s="256" t="s">
        <v>184</v>
      </c>
    </row>
    <row r="551" s="13" customFormat="1">
      <c r="A551" s="13"/>
      <c r="B551" s="245"/>
      <c r="C551" s="246"/>
      <c r="D551" s="247" t="s">
        <v>194</v>
      </c>
      <c r="E551" s="248" t="s">
        <v>1</v>
      </c>
      <c r="F551" s="249" t="s">
        <v>678</v>
      </c>
      <c r="G551" s="246"/>
      <c r="H551" s="250">
        <v>10.4</v>
      </c>
      <c r="I551" s="251"/>
      <c r="J551" s="246"/>
      <c r="K551" s="246"/>
      <c r="L551" s="252"/>
      <c r="M551" s="253"/>
      <c r="N551" s="254"/>
      <c r="O551" s="254"/>
      <c r="P551" s="254"/>
      <c r="Q551" s="254"/>
      <c r="R551" s="254"/>
      <c r="S551" s="254"/>
      <c r="T551" s="255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56" t="s">
        <v>194</v>
      </c>
      <c r="AU551" s="256" t="s">
        <v>88</v>
      </c>
      <c r="AV551" s="13" t="s">
        <v>88</v>
      </c>
      <c r="AW551" s="13" t="s">
        <v>35</v>
      </c>
      <c r="AX551" s="13" t="s">
        <v>79</v>
      </c>
      <c r="AY551" s="256" t="s">
        <v>184</v>
      </c>
    </row>
    <row r="552" s="13" customFormat="1">
      <c r="A552" s="13"/>
      <c r="B552" s="245"/>
      <c r="C552" s="246"/>
      <c r="D552" s="247" t="s">
        <v>194</v>
      </c>
      <c r="E552" s="248" t="s">
        <v>1</v>
      </c>
      <c r="F552" s="249" t="s">
        <v>679</v>
      </c>
      <c r="G552" s="246"/>
      <c r="H552" s="250">
        <v>8.0500000000000007</v>
      </c>
      <c r="I552" s="251"/>
      <c r="J552" s="246"/>
      <c r="K552" s="246"/>
      <c r="L552" s="252"/>
      <c r="M552" s="253"/>
      <c r="N552" s="254"/>
      <c r="O552" s="254"/>
      <c r="P552" s="254"/>
      <c r="Q552" s="254"/>
      <c r="R552" s="254"/>
      <c r="S552" s="254"/>
      <c r="T552" s="255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56" t="s">
        <v>194</v>
      </c>
      <c r="AU552" s="256" t="s">
        <v>88</v>
      </c>
      <c r="AV552" s="13" t="s">
        <v>88</v>
      </c>
      <c r="AW552" s="13" t="s">
        <v>35</v>
      </c>
      <c r="AX552" s="13" t="s">
        <v>79</v>
      </c>
      <c r="AY552" s="256" t="s">
        <v>184</v>
      </c>
    </row>
    <row r="553" s="14" customFormat="1">
      <c r="A553" s="14"/>
      <c r="B553" s="257"/>
      <c r="C553" s="258"/>
      <c r="D553" s="247" t="s">
        <v>194</v>
      </c>
      <c r="E553" s="259" t="s">
        <v>1</v>
      </c>
      <c r="F553" s="260" t="s">
        <v>196</v>
      </c>
      <c r="G553" s="258"/>
      <c r="H553" s="261">
        <v>37.099999999999994</v>
      </c>
      <c r="I553" s="262"/>
      <c r="J553" s="258"/>
      <c r="K553" s="258"/>
      <c r="L553" s="263"/>
      <c r="M553" s="264"/>
      <c r="N553" s="265"/>
      <c r="O553" s="265"/>
      <c r="P553" s="265"/>
      <c r="Q553" s="265"/>
      <c r="R553" s="265"/>
      <c r="S553" s="265"/>
      <c r="T553" s="266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267" t="s">
        <v>194</v>
      </c>
      <c r="AU553" s="267" t="s">
        <v>88</v>
      </c>
      <c r="AV553" s="14" t="s">
        <v>197</v>
      </c>
      <c r="AW553" s="14" t="s">
        <v>35</v>
      </c>
      <c r="AX553" s="14" t="s">
        <v>79</v>
      </c>
      <c r="AY553" s="267" t="s">
        <v>184</v>
      </c>
    </row>
    <row r="554" s="15" customFormat="1">
      <c r="A554" s="15"/>
      <c r="B554" s="268"/>
      <c r="C554" s="269"/>
      <c r="D554" s="247" t="s">
        <v>194</v>
      </c>
      <c r="E554" s="270" t="s">
        <v>1</v>
      </c>
      <c r="F554" s="271" t="s">
        <v>198</v>
      </c>
      <c r="G554" s="269"/>
      <c r="H554" s="272">
        <v>37.099999999999994</v>
      </c>
      <c r="I554" s="273"/>
      <c r="J554" s="269"/>
      <c r="K554" s="269"/>
      <c r="L554" s="274"/>
      <c r="M554" s="275"/>
      <c r="N554" s="276"/>
      <c r="O554" s="276"/>
      <c r="P554" s="276"/>
      <c r="Q554" s="276"/>
      <c r="R554" s="276"/>
      <c r="S554" s="276"/>
      <c r="T554" s="277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T554" s="278" t="s">
        <v>194</v>
      </c>
      <c r="AU554" s="278" t="s">
        <v>88</v>
      </c>
      <c r="AV554" s="15" t="s">
        <v>191</v>
      </c>
      <c r="AW554" s="15" t="s">
        <v>35</v>
      </c>
      <c r="AX554" s="15" t="s">
        <v>86</v>
      </c>
      <c r="AY554" s="278" t="s">
        <v>184</v>
      </c>
    </row>
    <row r="555" s="2" customFormat="1" ht="16.5" customHeight="1">
      <c r="A555" s="39"/>
      <c r="B555" s="40"/>
      <c r="C555" s="227" t="s">
        <v>680</v>
      </c>
      <c r="D555" s="227" t="s">
        <v>186</v>
      </c>
      <c r="E555" s="228" t="s">
        <v>681</v>
      </c>
      <c r="F555" s="229" t="s">
        <v>682</v>
      </c>
      <c r="G555" s="230" t="s">
        <v>342</v>
      </c>
      <c r="H555" s="231">
        <v>8.8000000000000007</v>
      </c>
      <c r="I555" s="232"/>
      <c r="J555" s="233">
        <f>ROUND(I555*H555,2)</f>
        <v>0</v>
      </c>
      <c r="K555" s="229" t="s">
        <v>190</v>
      </c>
      <c r="L555" s="45"/>
      <c r="M555" s="234" t="s">
        <v>1</v>
      </c>
      <c r="N555" s="235" t="s">
        <v>44</v>
      </c>
      <c r="O555" s="92"/>
      <c r="P555" s="236">
        <f>O555*H555</f>
        <v>0</v>
      </c>
      <c r="Q555" s="236">
        <v>0</v>
      </c>
      <c r="R555" s="236">
        <f>Q555*H555</f>
        <v>0</v>
      </c>
      <c r="S555" s="236">
        <v>0</v>
      </c>
      <c r="T555" s="237">
        <f>S555*H555</f>
        <v>0</v>
      </c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R555" s="238" t="s">
        <v>242</v>
      </c>
      <c r="AT555" s="238" t="s">
        <v>186</v>
      </c>
      <c r="AU555" s="238" t="s">
        <v>88</v>
      </c>
      <c r="AY555" s="18" t="s">
        <v>184</v>
      </c>
      <c r="BE555" s="239">
        <f>IF(N555="základní",J555,0)</f>
        <v>0</v>
      </c>
      <c r="BF555" s="239">
        <f>IF(N555="snížená",J555,0)</f>
        <v>0</v>
      </c>
      <c r="BG555" s="239">
        <f>IF(N555="zákl. přenesená",J555,0)</f>
        <v>0</v>
      </c>
      <c r="BH555" s="239">
        <f>IF(N555="sníž. přenesená",J555,0)</f>
        <v>0</v>
      </c>
      <c r="BI555" s="239">
        <f>IF(N555="nulová",J555,0)</f>
        <v>0</v>
      </c>
      <c r="BJ555" s="18" t="s">
        <v>86</v>
      </c>
      <c r="BK555" s="239">
        <f>ROUND(I555*H555,2)</f>
        <v>0</v>
      </c>
      <c r="BL555" s="18" t="s">
        <v>242</v>
      </c>
      <c r="BM555" s="238" t="s">
        <v>683</v>
      </c>
    </row>
    <row r="556" s="2" customFormat="1">
      <c r="A556" s="39"/>
      <c r="B556" s="40"/>
      <c r="C556" s="41"/>
      <c r="D556" s="240" t="s">
        <v>192</v>
      </c>
      <c r="E556" s="41"/>
      <c r="F556" s="241" t="s">
        <v>684</v>
      </c>
      <c r="G556" s="41"/>
      <c r="H556" s="41"/>
      <c r="I556" s="242"/>
      <c r="J556" s="41"/>
      <c r="K556" s="41"/>
      <c r="L556" s="45"/>
      <c r="M556" s="243"/>
      <c r="N556" s="244"/>
      <c r="O556" s="92"/>
      <c r="P556" s="92"/>
      <c r="Q556" s="92"/>
      <c r="R556" s="92"/>
      <c r="S556" s="92"/>
      <c r="T556" s="93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T556" s="18" t="s">
        <v>192</v>
      </c>
      <c r="AU556" s="18" t="s">
        <v>88</v>
      </c>
    </row>
    <row r="557" s="13" customFormat="1">
      <c r="A557" s="13"/>
      <c r="B557" s="245"/>
      <c r="C557" s="246"/>
      <c r="D557" s="247" t="s">
        <v>194</v>
      </c>
      <c r="E557" s="248" t="s">
        <v>1</v>
      </c>
      <c r="F557" s="249" t="s">
        <v>685</v>
      </c>
      <c r="G557" s="246"/>
      <c r="H557" s="250">
        <v>2</v>
      </c>
      <c r="I557" s="251"/>
      <c r="J557" s="246"/>
      <c r="K557" s="246"/>
      <c r="L557" s="252"/>
      <c r="M557" s="253"/>
      <c r="N557" s="254"/>
      <c r="O557" s="254"/>
      <c r="P557" s="254"/>
      <c r="Q557" s="254"/>
      <c r="R557" s="254"/>
      <c r="S557" s="254"/>
      <c r="T557" s="255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56" t="s">
        <v>194</v>
      </c>
      <c r="AU557" s="256" t="s">
        <v>88</v>
      </c>
      <c r="AV557" s="13" t="s">
        <v>88</v>
      </c>
      <c r="AW557" s="13" t="s">
        <v>35</v>
      </c>
      <c r="AX557" s="13" t="s">
        <v>79</v>
      </c>
      <c r="AY557" s="256" t="s">
        <v>184</v>
      </c>
    </row>
    <row r="558" s="13" customFormat="1">
      <c r="A558" s="13"/>
      <c r="B558" s="245"/>
      <c r="C558" s="246"/>
      <c r="D558" s="247" t="s">
        <v>194</v>
      </c>
      <c r="E558" s="248" t="s">
        <v>1</v>
      </c>
      <c r="F558" s="249" t="s">
        <v>686</v>
      </c>
      <c r="G558" s="246"/>
      <c r="H558" s="250">
        <v>0.80000000000000004</v>
      </c>
      <c r="I558" s="251"/>
      <c r="J558" s="246"/>
      <c r="K558" s="246"/>
      <c r="L558" s="252"/>
      <c r="M558" s="253"/>
      <c r="N558" s="254"/>
      <c r="O558" s="254"/>
      <c r="P558" s="254"/>
      <c r="Q558" s="254"/>
      <c r="R558" s="254"/>
      <c r="S558" s="254"/>
      <c r="T558" s="255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56" t="s">
        <v>194</v>
      </c>
      <c r="AU558" s="256" t="s">
        <v>88</v>
      </c>
      <c r="AV558" s="13" t="s">
        <v>88</v>
      </c>
      <c r="AW558" s="13" t="s">
        <v>35</v>
      </c>
      <c r="AX558" s="13" t="s">
        <v>79</v>
      </c>
      <c r="AY558" s="256" t="s">
        <v>184</v>
      </c>
    </row>
    <row r="559" s="13" customFormat="1">
      <c r="A559" s="13"/>
      <c r="B559" s="245"/>
      <c r="C559" s="246"/>
      <c r="D559" s="247" t="s">
        <v>194</v>
      </c>
      <c r="E559" s="248" t="s">
        <v>1</v>
      </c>
      <c r="F559" s="249" t="s">
        <v>687</v>
      </c>
      <c r="G559" s="246"/>
      <c r="H559" s="250">
        <v>4.4000000000000004</v>
      </c>
      <c r="I559" s="251"/>
      <c r="J559" s="246"/>
      <c r="K559" s="246"/>
      <c r="L559" s="252"/>
      <c r="M559" s="253"/>
      <c r="N559" s="254"/>
      <c r="O559" s="254"/>
      <c r="P559" s="254"/>
      <c r="Q559" s="254"/>
      <c r="R559" s="254"/>
      <c r="S559" s="254"/>
      <c r="T559" s="255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56" t="s">
        <v>194</v>
      </c>
      <c r="AU559" s="256" t="s">
        <v>88</v>
      </c>
      <c r="AV559" s="13" t="s">
        <v>88</v>
      </c>
      <c r="AW559" s="13" t="s">
        <v>35</v>
      </c>
      <c r="AX559" s="13" t="s">
        <v>79</v>
      </c>
      <c r="AY559" s="256" t="s">
        <v>184</v>
      </c>
    </row>
    <row r="560" s="13" customFormat="1">
      <c r="A560" s="13"/>
      <c r="B560" s="245"/>
      <c r="C560" s="246"/>
      <c r="D560" s="247" t="s">
        <v>194</v>
      </c>
      <c r="E560" s="248" t="s">
        <v>1</v>
      </c>
      <c r="F560" s="249" t="s">
        <v>688</v>
      </c>
      <c r="G560" s="246"/>
      <c r="H560" s="250">
        <v>1.6000000000000001</v>
      </c>
      <c r="I560" s="251"/>
      <c r="J560" s="246"/>
      <c r="K560" s="246"/>
      <c r="L560" s="252"/>
      <c r="M560" s="253"/>
      <c r="N560" s="254"/>
      <c r="O560" s="254"/>
      <c r="P560" s="254"/>
      <c r="Q560" s="254"/>
      <c r="R560" s="254"/>
      <c r="S560" s="254"/>
      <c r="T560" s="255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56" t="s">
        <v>194</v>
      </c>
      <c r="AU560" s="256" t="s">
        <v>88</v>
      </c>
      <c r="AV560" s="13" t="s">
        <v>88</v>
      </c>
      <c r="AW560" s="13" t="s">
        <v>35</v>
      </c>
      <c r="AX560" s="13" t="s">
        <v>79</v>
      </c>
      <c r="AY560" s="256" t="s">
        <v>184</v>
      </c>
    </row>
    <row r="561" s="14" customFormat="1">
      <c r="A561" s="14"/>
      <c r="B561" s="257"/>
      <c r="C561" s="258"/>
      <c r="D561" s="247" t="s">
        <v>194</v>
      </c>
      <c r="E561" s="259" t="s">
        <v>1</v>
      </c>
      <c r="F561" s="260" t="s">
        <v>196</v>
      </c>
      <c r="G561" s="258"/>
      <c r="H561" s="261">
        <v>8.8000000000000007</v>
      </c>
      <c r="I561" s="262"/>
      <c r="J561" s="258"/>
      <c r="K561" s="258"/>
      <c r="L561" s="263"/>
      <c r="M561" s="264"/>
      <c r="N561" s="265"/>
      <c r="O561" s="265"/>
      <c r="P561" s="265"/>
      <c r="Q561" s="265"/>
      <c r="R561" s="265"/>
      <c r="S561" s="265"/>
      <c r="T561" s="266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67" t="s">
        <v>194</v>
      </c>
      <c r="AU561" s="267" t="s">
        <v>88</v>
      </c>
      <c r="AV561" s="14" t="s">
        <v>197</v>
      </c>
      <c r="AW561" s="14" t="s">
        <v>35</v>
      </c>
      <c r="AX561" s="14" t="s">
        <v>79</v>
      </c>
      <c r="AY561" s="267" t="s">
        <v>184</v>
      </c>
    </row>
    <row r="562" s="15" customFormat="1">
      <c r="A562" s="15"/>
      <c r="B562" s="268"/>
      <c r="C562" s="269"/>
      <c r="D562" s="247" t="s">
        <v>194</v>
      </c>
      <c r="E562" s="270" t="s">
        <v>1</v>
      </c>
      <c r="F562" s="271" t="s">
        <v>198</v>
      </c>
      <c r="G562" s="269"/>
      <c r="H562" s="272">
        <v>8.8000000000000007</v>
      </c>
      <c r="I562" s="273"/>
      <c r="J562" s="269"/>
      <c r="K562" s="269"/>
      <c r="L562" s="274"/>
      <c r="M562" s="275"/>
      <c r="N562" s="276"/>
      <c r="O562" s="276"/>
      <c r="P562" s="276"/>
      <c r="Q562" s="276"/>
      <c r="R562" s="276"/>
      <c r="S562" s="276"/>
      <c r="T562" s="277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T562" s="278" t="s">
        <v>194</v>
      </c>
      <c r="AU562" s="278" t="s">
        <v>88</v>
      </c>
      <c r="AV562" s="15" t="s">
        <v>191</v>
      </c>
      <c r="AW562" s="15" t="s">
        <v>35</v>
      </c>
      <c r="AX562" s="15" t="s">
        <v>86</v>
      </c>
      <c r="AY562" s="278" t="s">
        <v>184</v>
      </c>
    </row>
    <row r="563" s="2" customFormat="1" ht="24.15" customHeight="1">
      <c r="A563" s="39"/>
      <c r="B563" s="40"/>
      <c r="C563" s="227" t="s">
        <v>441</v>
      </c>
      <c r="D563" s="227" t="s">
        <v>186</v>
      </c>
      <c r="E563" s="228" t="s">
        <v>689</v>
      </c>
      <c r="F563" s="229" t="s">
        <v>690</v>
      </c>
      <c r="G563" s="230" t="s">
        <v>248</v>
      </c>
      <c r="H563" s="231">
        <v>0.41999999999999998</v>
      </c>
      <c r="I563" s="232"/>
      <c r="J563" s="233">
        <f>ROUND(I563*H563,2)</f>
        <v>0</v>
      </c>
      <c r="K563" s="229" t="s">
        <v>190</v>
      </c>
      <c r="L563" s="45"/>
      <c r="M563" s="234" t="s">
        <v>1</v>
      </c>
      <c r="N563" s="235" t="s">
        <v>44</v>
      </c>
      <c r="O563" s="92"/>
      <c r="P563" s="236">
        <f>O563*H563</f>
        <v>0</v>
      </c>
      <c r="Q563" s="236">
        <v>0</v>
      </c>
      <c r="R563" s="236">
        <f>Q563*H563</f>
        <v>0</v>
      </c>
      <c r="S563" s="236">
        <v>0</v>
      </c>
      <c r="T563" s="237">
        <f>S563*H563</f>
        <v>0</v>
      </c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R563" s="238" t="s">
        <v>242</v>
      </c>
      <c r="AT563" s="238" t="s">
        <v>186</v>
      </c>
      <c r="AU563" s="238" t="s">
        <v>88</v>
      </c>
      <c r="AY563" s="18" t="s">
        <v>184</v>
      </c>
      <c r="BE563" s="239">
        <f>IF(N563="základní",J563,0)</f>
        <v>0</v>
      </c>
      <c r="BF563" s="239">
        <f>IF(N563="snížená",J563,0)</f>
        <v>0</v>
      </c>
      <c r="BG563" s="239">
        <f>IF(N563="zákl. přenesená",J563,0)</f>
        <v>0</v>
      </c>
      <c r="BH563" s="239">
        <f>IF(N563="sníž. přenesená",J563,0)</f>
        <v>0</v>
      </c>
      <c r="BI563" s="239">
        <f>IF(N563="nulová",J563,0)</f>
        <v>0</v>
      </c>
      <c r="BJ563" s="18" t="s">
        <v>86</v>
      </c>
      <c r="BK563" s="239">
        <f>ROUND(I563*H563,2)</f>
        <v>0</v>
      </c>
      <c r="BL563" s="18" t="s">
        <v>242</v>
      </c>
      <c r="BM563" s="238" t="s">
        <v>691</v>
      </c>
    </row>
    <row r="564" s="2" customFormat="1">
      <c r="A564" s="39"/>
      <c r="B564" s="40"/>
      <c r="C564" s="41"/>
      <c r="D564" s="240" t="s">
        <v>192</v>
      </c>
      <c r="E564" s="41"/>
      <c r="F564" s="241" t="s">
        <v>692</v>
      </c>
      <c r="G564" s="41"/>
      <c r="H564" s="41"/>
      <c r="I564" s="242"/>
      <c r="J564" s="41"/>
      <c r="K564" s="41"/>
      <c r="L564" s="45"/>
      <c r="M564" s="243"/>
      <c r="N564" s="244"/>
      <c r="O564" s="92"/>
      <c r="P564" s="92"/>
      <c r="Q564" s="92"/>
      <c r="R564" s="92"/>
      <c r="S564" s="92"/>
      <c r="T564" s="93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T564" s="18" t="s">
        <v>192</v>
      </c>
      <c r="AU564" s="18" t="s">
        <v>88</v>
      </c>
    </row>
    <row r="565" s="12" customFormat="1" ht="22.8" customHeight="1">
      <c r="A565" s="12"/>
      <c r="B565" s="211"/>
      <c r="C565" s="212"/>
      <c r="D565" s="213" t="s">
        <v>78</v>
      </c>
      <c r="E565" s="225" t="s">
        <v>693</v>
      </c>
      <c r="F565" s="225" t="s">
        <v>694</v>
      </c>
      <c r="G565" s="212"/>
      <c r="H565" s="212"/>
      <c r="I565" s="215"/>
      <c r="J565" s="226">
        <f>BK565</f>
        <v>0</v>
      </c>
      <c r="K565" s="212"/>
      <c r="L565" s="217"/>
      <c r="M565" s="218"/>
      <c r="N565" s="219"/>
      <c r="O565" s="219"/>
      <c r="P565" s="220">
        <f>SUM(P566:P645)</f>
        <v>0</v>
      </c>
      <c r="Q565" s="219"/>
      <c r="R565" s="220">
        <f>SUM(R566:R645)</f>
        <v>0</v>
      </c>
      <c r="S565" s="219"/>
      <c r="T565" s="221">
        <f>SUM(T566:T645)</f>
        <v>0</v>
      </c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R565" s="222" t="s">
        <v>88</v>
      </c>
      <c r="AT565" s="223" t="s">
        <v>78</v>
      </c>
      <c r="AU565" s="223" t="s">
        <v>86</v>
      </c>
      <c r="AY565" s="222" t="s">
        <v>184</v>
      </c>
      <c r="BK565" s="224">
        <f>SUM(BK566:BK645)</f>
        <v>0</v>
      </c>
    </row>
    <row r="566" s="2" customFormat="1" ht="33" customHeight="1">
      <c r="A566" s="39"/>
      <c r="B566" s="40"/>
      <c r="C566" s="227" t="s">
        <v>695</v>
      </c>
      <c r="D566" s="227" t="s">
        <v>186</v>
      </c>
      <c r="E566" s="228" t="s">
        <v>696</v>
      </c>
      <c r="F566" s="229" t="s">
        <v>697</v>
      </c>
      <c r="G566" s="230" t="s">
        <v>189</v>
      </c>
      <c r="H566" s="231">
        <v>139.875</v>
      </c>
      <c r="I566" s="232"/>
      <c r="J566" s="233">
        <f>ROUND(I566*H566,2)</f>
        <v>0</v>
      </c>
      <c r="K566" s="229" t="s">
        <v>190</v>
      </c>
      <c r="L566" s="45"/>
      <c r="M566" s="234" t="s">
        <v>1</v>
      </c>
      <c r="N566" s="235" t="s">
        <v>44</v>
      </c>
      <c r="O566" s="92"/>
      <c r="P566" s="236">
        <f>O566*H566</f>
        <v>0</v>
      </c>
      <c r="Q566" s="236">
        <v>0</v>
      </c>
      <c r="R566" s="236">
        <f>Q566*H566</f>
        <v>0</v>
      </c>
      <c r="S566" s="236">
        <v>0</v>
      </c>
      <c r="T566" s="237">
        <f>S566*H566</f>
        <v>0</v>
      </c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R566" s="238" t="s">
        <v>242</v>
      </c>
      <c r="AT566" s="238" t="s">
        <v>186</v>
      </c>
      <c r="AU566" s="238" t="s">
        <v>88</v>
      </c>
      <c r="AY566" s="18" t="s">
        <v>184</v>
      </c>
      <c r="BE566" s="239">
        <f>IF(N566="základní",J566,0)</f>
        <v>0</v>
      </c>
      <c r="BF566" s="239">
        <f>IF(N566="snížená",J566,0)</f>
        <v>0</v>
      </c>
      <c r="BG566" s="239">
        <f>IF(N566="zákl. přenesená",J566,0)</f>
        <v>0</v>
      </c>
      <c r="BH566" s="239">
        <f>IF(N566="sníž. přenesená",J566,0)</f>
        <v>0</v>
      </c>
      <c r="BI566" s="239">
        <f>IF(N566="nulová",J566,0)</f>
        <v>0</v>
      </c>
      <c r="BJ566" s="18" t="s">
        <v>86</v>
      </c>
      <c r="BK566" s="239">
        <f>ROUND(I566*H566,2)</f>
        <v>0</v>
      </c>
      <c r="BL566" s="18" t="s">
        <v>242</v>
      </c>
      <c r="BM566" s="238" t="s">
        <v>698</v>
      </c>
    </row>
    <row r="567" s="2" customFormat="1">
      <c r="A567" s="39"/>
      <c r="B567" s="40"/>
      <c r="C567" s="41"/>
      <c r="D567" s="240" t="s">
        <v>192</v>
      </c>
      <c r="E567" s="41"/>
      <c r="F567" s="241" t="s">
        <v>699</v>
      </c>
      <c r="G567" s="41"/>
      <c r="H567" s="41"/>
      <c r="I567" s="242"/>
      <c r="J567" s="41"/>
      <c r="K567" s="41"/>
      <c r="L567" s="45"/>
      <c r="M567" s="243"/>
      <c r="N567" s="244"/>
      <c r="O567" s="92"/>
      <c r="P567" s="92"/>
      <c r="Q567" s="92"/>
      <c r="R567" s="92"/>
      <c r="S567" s="92"/>
      <c r="T567" s="93"/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T567" s="18" t="s">
        <v>192</v>
      </c>
      <c r="AU567" s="18" t="s">
        <v>88</v>
      </c>
    </row>
    <row r="568" s="13" customFormat="1">
      <c r="A568" s="13"/>
      <c r="B568" s="245"/>
      <c r="C568" s="246"/>
      <c r="D568" s="247" t="s">
        <v>194</v>
      </c>
      <c r="E568" s="248" t="s">
        <v>1</v>
      </c>
      <c r="F568" s="249" t="s">
        <v>700</v>
      </c>
      <c r="G568" s="246"/>
      <c r="H568" s="250">
        <v>139.875</v>
      </c>
      <c r="I568" s="251"/>
      <c r="J568" s="246"/>
      <c r="K568" s="246"/>
      <c r="L568" s="252"/>
      <c r="M568" s="253"/>
      <c r="N568" s="254"/>
      <c r="O568" s="254"/>
      <c r="P568" s="254"/>
      <c r="Q568" s="254"/>
      <c r="R568" s="254"/>
      <c r="S568" s="254"/>
      <c r="T568" s="255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56" t="s">
        <v>194</v>
      </c>
      <c r="AU568" s="256" t="s">
        <v>88</v>
      </c>
      <c r="AV568" s="13" t="s">
        <v>88</v>
      </c>
      <c r="AW568" s="13" t="s">
        <v>35</v>
      </c>
      <c r="AX568" s="13" t="s">
        <v>79</v>
      </c>
      <c r="AY568" s="256" t="s">
        <v>184</v>
      </c>
    </row>
    <row r="569" s="14" customFormat="1">
      <c r="A569" s="14"/>
      <c r="B569" s="257"/>
      <c r="C569" s="258"/>
      <c r="D569" s="247" t="s">
        <v>194</v>
      </c>
      <c r="E569" s="259" t="s">
        <v>1</v>
      </c>
      <c r="F569" s="260" t="s">
        <v>196</v>
      </c>
      <c r="G569" s="258"/>
      <c r="H569" s="261">
        <v>139.875</v>
      </c>
      <c r="I569" s="262"/>
      <c r="J569" s="258"/>
      <c r="K569" s="258"/>
      <c r="L569" s="263"/>
      <c r="M569" s="264"/>
      <c r="N569" s="265"/>
      <c r="O569" s="265"/>
      <c r="P569" s="265"/>
      <c r="Q569" s="265"/>
      <c r="R569" s="265"/>
      <c r="S569" s="265"/>
      <c r="T569" s="266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67" t="s">
        <v>194</v>
      </c>
      <c r="AU569" s="267" t="s">
        <v>88</v>
      </c>
      <c r="AV569" s="14" t="s">
        <v>197</v>
      </c>
      <c r="AW569" s="14" t="s">
        <v>35</v>
      </c>
      <c r="AX569" s="14" t="s">
        <v>79</v>
      </c>
      <c r="AY569" s="267" t="s">
        <v>184</v>
      </c>
    </row>
    <row r="570" s="15" customFormat="1">
      <c r="A570" s="15"/>
      <c r="B570" s="268"/>
      <c r="C570" s="269"/>
      <c r="D570" s="247" t="s">
        <v>194</v>
      </c>
      <c r="E570" s="270" t="s">
        <v>1</v>
      </c>
      <c r="F570" s="271" t="s">
        <v>198</v>
      </c>
      <c r="G570" s="269"/>
      <c r="H570" s="272">
        <v>139.875</v>
      </c>
      <c r="I570" s="273"/>
      <c r="J570" s="269"/>
      <c r="K570" s="269"/>
      <c r="L570" s="274"/>
      <c r="M570" s="275"/>
      <c r="N570" s="276"/>
      <c r="O570" s="276"/>
      <c r="P570" s="276"/>
      <c r="Q570" s="276"/>
      <c r="R570" s="276"/>
      <c r="S570" s="276"/>
      <c r="T570" s="277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T570" s="278" t="s">
        <v>194</v>
      </c>
      <c r="AU570" s="278" t="s">
        <v>88</v>
      </c>
      <c r="AV570" s="15" t="s">
        <v>191</v>
      </c>
      <c r="AW570" s="15" t="s">
        <v>35</v>
      </c>
      <c r="AX570" s="15" t="s">
        <v>86</v>
      </c>
      <c r="AY570" s="278" t="s">
        <v>184</v>
      </c>
    </row>
    <row r="571" s="2" customFormat="1" ht="16.5" customHeight="1">
      <c r="A571" s="39"/>
      <c r="B571" s="40"/>
      <c r="C571" s="289" t="s">
        <v>446</v>
      </c>
      <c r="D571" s="289" t="s">
        <v>412</v>
      </c>
      <c r="E571" s="290" t="s">
        <v>701</v>
      </c>
      <c r="F571" s="291" t="s">
        <v>702</v>
      </c>
      <c r="G571" s="292" t="s">
        <v>189</v>
      </c>
      <c r="H571" s="293">
        <v>163.024</v>
      </c>
      <c r="I571" s="294"/>
      <c r="J571" s="295">
        <f>ROUND(I571*H571,2)</f>
        <v>0</v>
      </c>
      <c r="K571" s="291" t="s">
        <v>190</v>
      </c>
      <c r="L571" s="296"/>
      <c r="M571" s="297" t="s">
        <v>1</v>
      </c>
      <c r="N571" s="298" t="s">
        <v>44</v>
      </c>
      <c r="O571" s="92"/>
      <c r="P571" s="236">
        <f>O571*H571</f>
        <v>0</v>
      </c>
      <c r="Q571" s="236">
        <v>0</v>
      </c>
      <c r="R571" s="236">
        <f>Q571*H571</f>
        <v>0</v>
      </c>
      <c r="S571" s="236">
        <v>0</v>
      </c>
      <c r="T571" s="237">
        <f>S571*H571</f>
        <v>0</v>
      </c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R571" s="238" t="s">
        <v>293</v>
      </c>
      <c r="AT571" s="238" t="s">
        <v>412</v>
      </c>
      <c r="AU571" s="238" t="s">
        <v>88</v>
      </c>
      <c r="AY571" s="18" t="s">
        <v>184</v>
      </c>
      <c r="BE571" s="239">
        <f>IF(N571="základní",J571,0)</f>
        <v>0</v>
      </c>
      <c r="BF571" s="239">
        <f>IF(N571="snížená",J571,0)</f>
        <v>0</v>
      </c>
      <c r="BG571" s="239">
        <f>IF(N571="zákl. přenesená",J571,0)</f>
        <v>0</v>
      </c>
      <c r="BH571" s="239">
        <f>IF(N571="sníž. přenesená",J571,0)</f>
        <v>0</v>
      </c>
      <c r="BI571" s="239">
        <f>IF(N571="nulová",J571,0)</f>
        <v>0</v>
      </c>
      <c r="BJ571" s="18" t="s">
        <v>86</v>
      </c>
      <c r="BK571" s="239">
        <f>ROUND(I571*H571,2)</f>
        <v>0</v>
      </c>
      <c r="BL571" s="18" t="s">
        <v>242</v>
      </c>
      <c r="BM571" s="238" t="s">
        <v>703</v>
      </c>
    </row>
    <row r="572" s="13" customFormat="1">
      <c r="A572" s="13"/>
      <c r="B572" s="245"/>
      <c r="C572" s="246"/>
      <c r="D572" s="247" t="s">
        <v>194</v>
      </c>
      <c r="E572" s="248" t="s">
        <v>1</v>
      </c>
      <c r="F572" s="249" t="s">
        <v>704</v>
      </c>
      <c r="G572" s="246"/>
      <c r="H572" s="250">
        <v>163.024</v>
      </c>
      <c r="I572" s="251"/>
      <c r="J572" s="246"/>
      <c r="K572" s="246"/>
      <c r="L572" s="252"/>
      <c r="M572" s="253"/>
      <c r="N572" s="254"/>
      <c r="O572" s="254"/>
      <c r="P572" s="254"/>
      <c r="Q572" s="254"/>
      <c r="R572" s="254"/>
      <c r="S572" s="254"/>
      <c r="T572" s="255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56" t="s">
        <v>194</v>
      </c>
      <c r="AU572" s="256" t="s">
        <v>88</v>
      </c>
      <c r="AV572" s="13" t="s">
        <v>88</v>
      </c>
      <c r="AW572" s="13" t="s">
        <v>35</v>
      </c>
      <c r="AX572" s="13" t="s">
        <v>79</v>
      </c>
      <c r="AY572" s="256" t="s">
        <v>184</v>
      </c>
    </row>
    <row r="573" s="15" customFormat="1">
      <c r="A573" s="15"/>
      <c r="B573" s="268"/>
      <c r="C573" s="269"/>
      <c r="D573" s="247" t="s">
        <v>194</v>
      </c>
      <c r="E573" s="270" t="s">
        <v>1</v>
      </c>
      <c r="F573" s="271" t="s">
        <v>198</v>
      </c>
      <c r="G573" s="269"/>
      <c r="H573" s="272">
        <v>163.024</v>
      </c>
      <c r="I573" s="273"/>
      <c r="J573" s="269"/>
      <c r="K573" s="269"/>
      <c r="L573" s="274"/>
      <c r="M573" s="275"/>
      <c r="N573" s="276"/>
      <c r="O573" s="276"/>
      <c r="P573" s="276"/>
      <c r="Q573" s="276"/>
      <c r="R573" s="276"/>
      <c r="S573" s="276"/>
      <c r="T573" s="277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T573" s="278" t="s">
        <v>194</v>
      </c>
      <c r="AU573" s="278" t="s">
        <v>88</v>
      </c>
      <c r="AV573" s="15" t="s">
        <v>191</v>
      </c>
      <c r="AW573" s="15" t="s">
        <v>35</v>
      </c>
      <c r="AX573" s="15" t="s">
        <v>86</v>
      </c>
      <c r="AY573" s="278" t="s">
        <v>184</v>
      </c>
    </row>
    <row r="574" s="2" customFormat="1" ht="33" customHeight="1">
      <c r="A574" s="39"/>
      <c r="B574" s="40"/>
      <c r="C574" s="227" t="s">
        <v>705</v>
      </c>
      <c r="D574" s="227" t="s">
        <v>186</v>
      </c>
      <c r="E574" s="228" t="s">
        <v>706</v>
      </c>
      <c r="F574" s="229" t="s">
        <v>707</v>
      </c>
      <c r="G574" s="230" t="s">
        <v>189</v>
      </c>
      <c r="H574" s="231">
        <v>56.700000000000003</v>
      </c>
      <c r="I574" s="232"/>
      <c r="J574" s="233">
        <f>ROUND(I574*H574,2)</f>
        <v>0</v>
      </c>
      <c r="K574" s="229" t="s">
        <v>190</v>
      </c>
      <c r="L574" s="45"/>
      <c r="M574" s="234" t="s">
        <v>1</v>
      </c>
      <c r="N574" s="235" t="s">
        <v>44</v>
      </c>
      <c r="O574" s="92"/>
      <c r="P574" s="236">
        <f>O574*H574</f>
        <v>0</v>
      </c>
      <c r="Q574" s="236">
        <v>0</v>
      </c>
      <c r="R574" s="236">
        <f>Q574*H574</f>
        <v>0</v>
      </c>
      <c r="S574" s="236">
        <v>0</v>
      </c>
      <c r="T574" s="237">
        <f>S574*H574</f>
        <v>0</v>
      </c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R574" s="238" t="s">
        <v>242</v>
      </c>
      <c r="AT574" s="238" t="s">
        <v>186</v>
      </c>
      <c r="AU574" s="238" t="s">
        <v>88</v>
      </c>
      <c r="AY574" s="18" t="s">
        <v>184</v>
      </c>
      <c r="BE574" s="239">
        <f>IF(N574="základní",J574,0)</f>
        <v>0</v>
      </c>
      <c r="BF574" s="239">
        <f>IF(N574="snížená",J574,0)</f>
        <v>0</v>
      </c>
      <c r="BG574" s="239">
        <f>IF(N574="zákl. přenesená",J574,0)</f>
        <v>0</v>
      </c>
      <c r="BH574" s="239">
        <f>IF(N574="sníž. přenesená",J574,0)</f>
        <v>0</v>
      </c>
      <c r="BI574" s="239">
        <f>IF(N574="nulová",J574,0)</f>
        <v>0</v>
      </c>
      <c r="BJ574" s="18" t="s">
        <v>86</v>
      </c>
      <c r="BK574" s="239">
        <f>ROUND(I574*H574,2)</f>
        <v>0</v>
      </c>
      <c r="BL574" s="18" t="s">
        <v>242</v>
      </c>
      <c r="BM574" s="238" t="s">
        <v>708</v>
      </c>
    </row>
    <row r="575" s="2" customFormat="1">
      <c r="A575" s="39"/>
      <c r="B575" s="40"/>
      <c r="C575" s="41"/>
      <c r="D575" s="240" t="s">
        <v>192</v>
      </c>
      <c r="E575" s="41"/>
      <c r="F575" s="241" t="s">
        <v>709</v>
      </c>
      <c r="G575" s="41"/>
      <c r="H575" s="41"/>
      <c r="I575" s="242"/>
      <c r="J575" s="41"/>
      <c r="K575" s="41"/>
      <c r="L575" s="45"/>
      <c r="M575" s="243"/>
      <c r="N575" s="244"/>
      <c r="O575" s="92"/>
      <c r="P575" s="92"/>
      <c r="Q575" s="92"/>
      <c r="R575" s="92"/>
      <c r="S575" s="92"/>
      <c r="T575" s="93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T575" s="18" t="s">
        <v>192</v>
      </c>
      <c r="AU575" s="18" t="s">
        <v>88</v>
      </c>
    </row>
    <row r="576" s="13" customFormat="1">
      <c r="A576" s="13"/>
      <c r="B576" s="245"/>
      <c r="C576" s="246"/>
      <c r="D576" s="247" t="s">
        <v>194</v>
      </c>
      <c r="E576" s="248" t="s">
        <v>1</v>
      </c>
      <c r="F576" s="249" t="s">
        <v>710</v>
      </c>
      <c r="G576" s="246"/>
      <c r="H576" s="250">
        <v>56.700000000000003</v>
      </c>
      <c r="I576" s="251"/>
      <c r="J576" s="246"/>
      <c r="K576" s="246"/>
      <c r="L576" s="252"/>
      <c r="M576" s="253"/>
      <c r="N576" s="254"/>
      <c r="O576" s="254"/>
      <c r="P576" s="254"/>
      <c r="Q576" s="254"/>
      <c r="R576" s="254"/>
      <c r="S576" s="254"/>
      <c r="T576" s="255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56" t="s">
        <v>194</v>
      </c>
      <c r="AU576" s="256" t="s">
        <v>88</v>
      </c>
      <c r="AV576" s="13" t="s">
        <v>88</v>
      </c>
      <c r="AW576" s="13" t="s">
        <v>35</v>
      </c>
      <c r="AX576" s="13" t="s">
        <v>79</v>
      </c>
      <c r="AY576" s="256" t="s">
        <v>184</v>
      </c>
    </row>
    <row r="577" s="14" customFormat="1">
      <c r="A577" s="14"/>
      <c r="B577" s="257"/>
      <c r="C577" s="258"/>
      <c r="D577" s="247" t="s">
        <v>194</v>
      </c>
      <c r="E577" s="259" t="s">
        <v>1</v>
      </c>
      <c r="F577" s="260" t="s">
        <v>196</v>
      </c>
      <c r="G577" s="258"/>
      <c r="H577" s="261">
        <v>56.700000000000003</v>
      </c>
      <c r="I577" s="262"/>
      <c r="J577" s="258"/>
      <c r="K577" s="258"/>
      <c r="L577" s="263"/>
      <c r="M577" s="264"/>
      <c r="N577" s="265"/>
      <c r="O577" s="265"/>
      <c r="P577" s="265"/>
      <c r="Q577" s="265"/>
      <c r="R577" s="265"/>
      <c r="S577" s="265"/>
      <c r="T577" s="266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67" t="s">
        <v>194</v>
      </c>
      <c r="AU577" s="267" t="s">
        <v>88</v>
      </c>
      <c r="AV577" s="14" t="s">
        <v>197</v>
      </c>
      <c r="AW577" s="14" t="s">
        <v>35</v>
      </c>
      <c r="AX577" s="14" t="s">
        <v>79</v>
      </c>
      <c r="AY577" s="267" t="s">
        <v>184</v>
      </c>
    </row>
    <row r="578" s="15" customFormat="1">
      <c r="A578" s="15"/>
      <c r="B578" s="268"/>
      <c r="C578" s="269"/>
      <c r="D578" s="247" t="s">
        <v>194</v>
      </c>
      <c r="E578" s="270" t="s">
        <v>1</v>
      </c>
      <c r="F578" s="271" t="s">
        <v>198</v>
      </c>
      <c r="G578" s="269"/>
      <c r="H578" s="272">
        <v>56.700000000000003</v>
      </c>
      <c r="I578" s="273"/>
      <c r="J578" s="269"/>
      <c r="K578" s="269"/>
      <c r="L578" s="274"/>
      <c r="M578" s="275"/>
      <c r="N578" s="276"/>
      <c r="O578" s="276"/>
      <c r="P578" s="276"/>
      <c r="Q578" s="276"/>
      <c r="R578" s="276"/>
      <c r="S578" s="276"/>
      <c r="T578" s="277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T578" s="278" t="s">
        <v>194</v>
      </c>
      <c r="AU578" s="278" t="s">
        <v>88</v>
      </c>
      <c r="AV578" s="15" t="s">
        <v>191</v>
      </c>
      <c r="AW578" s="15" t="s">
        <v>35</v>
      </c>
      <c r="AX578" s="15" t="s">
        <v>86</v>
      </c>
      <c r="AY578" s="278" t="s">
        <v>184</v>
      </c>
    </row>
    <row r="579" s="2" customFormat="1" ht="16.5" customHeight="1">
      <c r="A579" s="39"/>
      <c r="B579" s="40"/>
      <c r="C579" s="289" t="s">
        <v>451</v>
      </c>
      <c r="D579" s="289" t="s">
        <v>412</v>
      </c>
      <c r="E579" s="290" t="s">
        <v>701</v>
      </c>
      <c r="F579" s="291" t="s">
        <v>702</v>
      </c>
      <c r="G579" s="292" t="s">
        <v>189</v>
      </c>
      <c r="H579" s="293">
        <v>66.084000000000003</v>
      </c>
      <c r="I579" s="294"/>
      <c r="J579" s="295">
        <f>ROUND(I579*H579,2)</f>
        <v>0</v>
      </c>
      <c r="K579" s="291" t="s">
        <v>190</v>
      </c>
      <c r="L579" s="296"/>
      <c r="M579" s="297" t="s">
        <v>1</v>
      </c>
      <c r="N579" s="298" t="s">
        <v>44</v>
      </c>
      <c r="O579" s="92"/>
      <c r="P579" s="236">
        <f>O579*H579</f>
        <v>0</v>
      </c>
      <c r="Q579" s="236">
        <v>0</v>
      </c>
      <c r="R579" s="236">
        <f>Q579*H579</f>
        <v>0</v>
      </c>
      <c r="S579" s="236">
        <v>0</v>
      </c>
      <c r="T579" s="237">
        <f>S579*H579</f>
        <v>0</v>
      </c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R579" s="238" t="s">
        <v>293</v>
      </c>
      <c r="AT579" s="238" t="s">
        <v>412</v>
      </c>
      <c r="AU579" s="238" t="s">
        <v>88</v>
      </c>
      <c r="AY579" s="18" t="s">
        <v>184</v>
      </c>
      <c r="BE579" s="239">
        <f>IF(N579="základní",J579,0)</f>
        <v>0</v>
      </c>
      <c r="BF579" s="239">
        <f>IF(N579="snížená",J579,0)</f>
        <v>0</v>
      </c>
      <c r="BG579" s="239">
        <f>IF(N579="zákl. přenesená",J579,0)</f>
        <v>0</v>
      </c>
      <c r="BH579" s="239">
        <f>IF(N579="sníž. přenesená",J579,0)</f>
        <v>0</v>
      </c>
      <c r="BI579" s="239">
        <f>IF(N579="nulová",J579,0)</f>
        <v>0</v>
      </c>
      <c r="BJ579" s="18" t="s">
        <v>86</v>
      </c>
      <c r="BK579" s="239">
        <f>ROUND(I579*H579,2)</f>
        <v>0</v>
      </c>
      <c r="BL579" s="18" t="s">
        <v>242</v>
      </c>
      <c r="BM579" s="238" t="s">
        <v>711</v>
      </c>
    </row>
    <row r="580" s="13" customFormat="1">
      <c r="A580" s="13"/>
      <c r="B580" s="245"/>
      <c r="C580" s="246"/>
      <c r="D580" s="247" t="s">
        <v>194</v>
      </c>
      <c r="E580" s="248" t="s">
        <v>1</v>
      </c>
      <c r="F580" s="249" t="s">
        <v>712</v>
      </c>
      <c r="G580" s="246"/>
      <c r="H580" s="250">
        <v>66.084000000000003</v>
      </c>
      <c r="I580" s="251"/>
      <c r="J580" s="246"/>
      <c r="K580" s="246"/>
      <c r="L580" s="252"/>
      <c r="M580" s="253"/>
      <c r="N580" s="254"/>
      <c r="O580" s="254"/>
      <c r="P580" s="254"/>
      <c r="Q580" s="254"/>
      <c r="R580" s="254"/>
      <c r="S580" s="254"/>
      <c r="T580" s="255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56" t="s">
        <v>194</v>
      </c>
      <c r="AU580" s="256" t="s">
        <v>88</v>
      </c>
      <c r="AV580" s="13" t="s">
        <v>88</v>
      </c>
      <c r="AW580" s="13" t="s">
        <v>35</v>
      </c>
      <c r="AX580" s="13" t="s">
        <v>79</v>
      </c>
      <c r="AY580" s="256" t="s">
        <v>184</v>
      </c>
    </row>
    <row r="581" s="15" customFormat="1">
      <c r="A581" s="15"/>
      <c r="B581" s="268"/>
      <c r="C581" s="269"/>
      <c r="D581" s="247" t="s">
        <v>194</v>
      </c>
      <c r="E581" s="270" t="s">
        <v>1</v>
      </c>
      <c r="F581" s="271" t="s">
        <v>198</v>
      </c>
      <c r="G581" s="269"/>
      <c r="H581" s="272">
        <v>66.084000000000003</v>
      </c>
      <c r="I581" s="273"/>
      <c r="J581" s="269"/>
      <c r="K581" s="269"/>
      <c r="L581" s="274"/>
      <c r="M581" s="275"/>
      <c r="N581" s="276"/>
      <c r="O581" s="276"/>
      <c r="P581" s="276"/>
      <c r="Q581" s="276"/>
      <c r="R581" s="276"/>
      <c r="S581" s="276"/>
      <c r="T581" s="277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T581" s="278" t="s">
        <v>194</v>
      </c>
      <c r="AU581" s="278" t="s">
        <v>88</v>
      </c>
      <c r="AV581" s="15" t="s">
        <v>191</v>
      </c>
      <c r="AW581" s="15" t="s">
        <v>35</v>
      </c>
      <c r="AX581" s="15" t="s">
        <v>86</v>
      </c>
      <c r="AY581" s="278" t="s">
        <v>184</v>
      </c>
    </row>
    <row r="582" s="2" customFormat="1" ht="33" customHeight="1">
      <c r="A582" s="39"/>
      <c r="B582" s="40"/>
      <c r="C582" s="227" t="s">
        <v>713</v>
      </c>
      <c r="D582" s="227" t="s">
        <v>186</v>
      </c>
      <c r="E582" s="228" t="s">
        <v>714</v>
      </c>
      <c r="F582" s="229" t="s">
        <v>715</v>
      </c>
      <c r="G582" s="230" t="s">
        <v>189</v>
      </c>
      <c r="H582" s="231">
        <v>4</v>
      </c>
      <c r="I582" s="232"/>
      <c r="J582" s="233">
        <f>ROUND(I582*H582,2)</f>
        <v>0</v>
      </c>
      <c r="K582" s="229" t="s">
        <v>190</v>
      </c>
      <c r="L582" s="45"/>
      <c r="M582" s="234" t="s">
        <v>1</v>
      </c>
      <c r="N582" s="235" t="s">
        <v>44</v>
      </c>
      <c r="O582" s="92"/>
      <c r="P582" s="236">
        <f>O582*H582</f>
        <v>0</v>
      </c>
      <c r="Q582" s="236">
        <v>0</v>
      </c>
      <c r="R582" s="236">
        <f>Q582*H582</f>
        <v>0</v>
      </c>
      <c r="S582" s="236">
        <v>0</v>
      </c>
      <c r="T582" s="237">
        <f>S582*H582</f>
        <v>0</v>
      </c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R582" s="238" t="s">
        <v>242</v>
      </c>
      <c r="AT582" s="238" t="s">
        <v>186</v>
      </c>
      <c r="AU582" s="238" t="s">
        <v>88</v>
      </c>
      <c r="AY582" s="18" t="s">
        <v>184</v>
      </c>
      <c r="BE582" s="239">
        <f>IF(N582="základní",J582,0)</f>
        <v>0</v>
      </c>
      <c r="BF582" s="239">
        <f>IF(N582="snížená",J582,0)</f>
        <v>0</v>
      </c>
      <c r="BG582" s="239">
        <f>IF(N582="zákl. přenesená",J582,0)</f>
        <v>0</v>
      </c>
      <c r="BH582" s="239">
        <f>IF(N582="sníž. přenesená",J582,0)</f>
        <v>0</v>
      </c>
      <c r="BI582" s="239">
        <f>IF(N582="nulová",J582,0)</f>
        <v>0</v>
      </c>
      <c r="BJ582" s="18" t="s">
        <v>86</v>
      </c>
      <c r="BK582" s="239">
        <f>ROUND(I582*H582,2)</f>
        <v>0</v>
      </c>
      <c r="BL582" s="18" t="s">
        <v>242</v>
      </c>
      <c r="BM582" s="238" t="s">
        <v>716</v>
      </c>
    </row>
    <row r="583" s="2" customFormat="1">
      <c r="A583" s="39"/>
      <c r="B583" s="40"/>
      <c r="C583" s="41"/>
      <c r="D583" s="240" t="s">
        <v>192</v>
      </c>
      <c r="E583" s="41"/>
      <c r="F583" s="241" t="s">
        <v>717</v>
      </c>
      <c r="G583" s="41"/>
      <c r="H583" s="41"/>
      <c r="I583" s="242"/>
      <c r="J583" s="41"/>
      <c r="K583" s="41"/>
      <c r="L583" s="45"/>
      <c r="M583" s="243"/>
      <c r="N583" s="244"/>
      <c r="O583" s="92"/>
      <c r="P583" s="92"/>
      <c r="Q583" s="92"/>
      <c r="R583" s="92"/>
      <c r="S583" s="92"/>
      <c r="T583" s="93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T583" s="18" t="s">
        <v>192</v>
      </c>
      <c r="AU583" s="18" t="s">
        <v>88</v>
      </c>
    </row>
    <row r="584" s="13" customFormat="1">
      <c r="A584" s="13"/>
      <c r="B584" s="245"/>
      <c r="C584" s="246"/>
      <c r="D584" s="247" t="s">
        <v>194</v>
      </c>
      <c r="E584" s="248" t="s">
        <v>1</v>
      </c>
      <c r="F584" s="249" t="s">
        <v>718</v>
      </c>
      <c r="G584" s="246"/>
      <c r="H584" s="250">
        <v>4</v>
      </c>
      <c r="I584" s="251"/>
      <c r="J584" s="246"/>
      <c r="K584" s="246"/>
      <c r="L584" s="252"/>
      <c r="M584" s="253"/>
      <c r="N584" s="254"/>
      <c r="O584" s="254"/>
      <c r="P584" s="254"/>
      <c r="Q584" s="254"/>
      <c r="R584" s="254"/>
      <c r="S584" s="254"/>
      <c r="T584" s="255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56" t="s">
        <v>194</v>
      </c>
      <c r="AU584" s="256" t="s">
        <v>88</v>
      </c>
      <c r="AV584" s="13" t="s">
        <v>88</v>
      </c>
      <c r="AW584" s="13" t="s">
        <v>35</v>
      </c>
      <c r="AX584" s="13" t="s">
        <v>79</v>
      </c>
      <c r="AY584" s="256" t="s">
        <v>184</v>
      </c>
    </row>
    <row r="585" s="14" customFormat="1">
      <c r="A585" s="14"/>
      <c r="B585" s="257"/>
      <c r="C585" s="258"/>
      <c r="D585" s="247" t="s">
        <v>194</v>
      </c>
      <c r="E585" s="259" t="s">
        <v>1</v>
      </c>
      <c r="F585" s="260" t="s">
        <v>196</v>
      </c>
      <c r="G585" s="258"/>
      <c r="H585" s="261">
        <v>4</v>
      </c>
      <c r="I585" s="262"/>
      <c r="J585" s="258"/>
      <c r="K585" s="258"/>
      <c r="L585" s="263"/>
      <c r="M585" s="264"/>
      <c r="N585" s="265"/>
      <c r="O585" s="265"/>
      <c r="P585" s="265"/>
      <c r="Q585" s="265"/>
      <c r="R585" s="265"/>
      <c r="S585" s="265"/>
      <c r="T585" s="266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67" t="s">
        <v>194</v>
      </c>
      <c r="AU585" s="267" t="s">
        <v>88</v>
      </c>
      <c r="AV585" s="14" t="s">
        <v>197</v>
      </c>
      <c r="AW585" s="14" t="s">
        <v>35</v>
      </c>
      <c r="AX585" s="14" t="s">
        <v>79</v>
      </c>
      <c r="AY585" s="267" t="s">
        <v>184</v>
      </c>
    </row>
    <row r="586" s="15" customFormat="1">
      <c r="A586" s="15"/>
      <c r="B586" s="268"/>
      <c r="C586" s="269"/>
      <c r="D586" s="247" t="s">
        <v>194</v>
      </c>
      <c r="E586" s="270" t="s">
        <v>1</v>
      </c>
      <c r="F586" s="271" t="s">
        <v>198</v>
      </c>
      <c r="G586" s="269"/>
      <c r="H586" s="272">
        <v>4</v>
      </c>
      <c r="I586" s="273"/>
      <c r="J586" s="269"/>
      <c r="K586" s="269"/>
      <c r="L586" s="274"/>
      <c r="M586" s="275"/>
      <c r="N586" s="276"/>
      <c r="O586" s="276"/>
      <c r="P586" s="276"/>
      <c r="Q586" s="276"/>
      <c r="R586" s="276"/>
      <c r="S586" s="276"/>
      <c r="T586" s="277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T586" s="278" t="s">
        <v>194</v>
      </c>
      <c r="AU586" s="278" t="s">
        <v>88</v>
      </c>
      <c r="AV586" s="15" t="s">
        <v>191</v>
      </c>
      <c r="AW586" s="15" t="s">
        <v>35</v>
      </c>
      <c r="AX586" s="15" t="s">
        <v>86</v>
      </c>
      <c r="AY586" s="278" t="s">
        <v>184</v>
      </c>
    </row>
    <row r="587" s="2" customFormat="1" ht="16.5" customHeight="1">
      <c r="A587" s="39"/>
      <c r="B587" s="40"/>
      <c r="C587" s="289" t="s">
        <v>456</v>
      </c>
      <c r="D587" s="289" t="s">
        <v>412</v>
      </c>
      <c r="E587" s="290" t="s">
        <v>701</v>
      </c>
      <c r="F587" s="291" t="s">
        <v>702</v>
      </c>
      <c r="G587" s="292" t="s">
        <v>189</v>
      </c>
      <c r="H587" s="293">
        <v>4.6619999999999999</v>
      </c>
      <c r="I587" s="294"/>
      <c r="J587" s="295">
        <f>ROUND(I587*H587,2)</f>
        <v>0</v>
      </c>
      <c r="K587" s="291" t="s">
        <v>190</v>
      </c>
      <c r="L587" s="296"/>
      <c r="M587" s="297" t="s">
        <v>1</v>
      </c>
      <c r="N587" s="298" t="s">
        <v>44</v>
      </c>
      <c r="O587" s="92"/>
      <c r="P587" s="236">
        <f>O587*H587</f>
        <v>0</v>
      </c>
      <c r="Q587" s="236">
        <v>0</v>
      </c>
      <c r="R587" s="236">
        <f>Q587*H587</f>
        <v>0</v>
      </c>
      <c r="S587" s="236">
        <v>0</v>
      </c>
      <c r="T587" s="237">
        <f>S587*H587</f>
        <v>0</v>
      </c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R587" s="238" t="s">
        <v>293</v>
      </c>
      <c r="AT587" s="238" t="s">
        <v>412</v>
      </c>
      <c r="AU587" s="238" t="s">
        <v>88</v>
      </c>
      <c r="AY587" s="18" t="s">
        <v>184</v>
      </c>
      <c r="BE587" s="239">
        <f>IF(N587="základní",J587,0)</f>
        <v>0</v>
      </c>
      <c r="BF587" s="239">
        <f>IF(N587="snížená",J587,0)</f>
        <v>0</v>
      </c>
      <c r="BG587" s="239">
        <f>IF(N587="zákl. přenesená",J587,0)</f>
        <v>0</v>
      </c>
      <c r="BH587" s="239">
        <f>IF(N587="sníž. přenesená",J587,0)</f>
        <v>0</v>
      </c>
      <c r="BI587" s="239">
        <f>IF(N587="nulová",J587,0)</f>
        <v>0</v>
      </c>
      <c r="BJ587" s="18" t="s">
        <v>86</v>
      </c>
      <c r="BK587" s="239">
        <f>ROUND(I587*H587,2)</f>
        <v>0</v>
      </c>
      <c r="BL587" s="18" t="s">
        <v>242</v>
      </c>
      <c r="BM587" s="238" t="s">
        <v>719</v>
      </c>
    </row>
    <row r="588" s="13" customFormat="1">
      <c r="A588" s="13"/>
      <c r="B588" s="245"/>
      <c r="C588" s="246"/>
      <c r="D588" s="247" t="s">
        <v>194</v>
      </c>
      <c r="E588" s="248" t="s">
        <v>1</v>
      </c>
      <c r="F588" s="249" t="s">
        <v>720</v>
      </c>
      <c r="G588" s="246"/>
      <c r="H588" s="250">
        <v>4.6619999999999999</v>
      </c>
      <c r="I588" s="251"/>
      <c r="J588" s="246"/>
      <c r="K588" s="246"/>
      <c r="L588" s="252"/>
      <c r="M588" s="253"/>
      <c r="N588" s="254"/>
      <c r="O588" s="254"/>
      <c r="P588" s="254"/>
      <c r="Q588" s="254"/>
      <c r="R588" s="254"/>
      <c r="S588" s="254"/>
      <c r="T588" s="255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56" t="s">
        <v>194</v>
      </c>
      <c r="AU588" s="256" t="s">
        <v>88</v>
      </c>
      <c r="AV588" s="13" t="s">
        <v>88</v>
      </c>
      <c r="AW588" s="13" t="s">
        <v>35</v>
      </c>
      <c r="AX588" s="13" t="s">
        <v>79</v>
      </c>
      <c r="AY588" s="256" t="s">
        <v>184</v>
      </c>
    </row>
    <row r="589" s="15" customFormat="1">
      <c r="A589" s="15"/>
      <c r="B589" s="268"/>
      <c r="C589" s="269"/>
      <c r="D589" s="247" t="s">
        <v>194</v>
      </c>
      <c r="E589" s="270" t="s">
        <v>1</v>
      </c>
      <c r="F589" s="271" t="s">
        <v>198</v>
      </c>
      <c r="G589" s="269"/>
      <c r="H589" s="272">
        <v>4.6619999999999999</v>
      </c>
      <c r="I589" s="273"/>
      <c r="J589" s="269"/>
      <c r="K589" s="269"/>
      <c r="L589" s="274"/>
      <c r="M589" s="275"/>
      <c r="N589" s="276"/>
      <c r="O589" s="276"/>
      <c r="P589" s="276"/>
      <c r="Q589" s="276"/>
      <c r="R589" s="276"/>
      <c r="S589" s="276"/>
      <c r="T589" s="277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T589" s="278" t="s">
        <v>194</v>
      </c>
      <c r="AU589" s="278" t="s">
        <v>88</v>
      </c>
      <c r="AV589" s="15" t="s">
        <v>191</v>
      </c>
      <c r="AW589" s="15" t="s">
        <v>35</v>
      </c>
      <c r="AX589" s="15" t="s">
        <v>86</v>
      </c>
      <c r="AY589" s="278" t="s">
        <v>184</v>
      </c>
    </row>
    <row r="590" s="2" customFormat="1" ht="21.75" customHeight="1">
      <c r="A590" s="39"/>
      <c r="B590" s="40"/>
      <c r="C590" s="227" t="s">
        <v>721</v>
      </c>
      <c r="D590" s="227" t="s">
        <v>186</v>
      </c>
      <c r="E590" s="228" t="s">
        <v>722</v>
      </c>
      <c r="F590" s="229" t="s">
        <v>723</v>
      </c>
      <c r="G590" s="230" t="s">
        <v>189</v>
      </c>
      <c r="H590" s="231">
        <v>200.57499999999999</v>
      </c>
      <c r="I590" s="232"/>
      <c r="J590" s="233">
        <f>ROUND(I590*H590,2)</f>
        <v>0</v>
      </c>
      <c r="K590" s="229" t="s">
        <v>190</v>
      </c>
      <c r="L590" s="45"/>
      <c r="M590" s="234" t="s">
        <v>1</v>
      </c>
      <c r="N590" s="235" t="s">
        <v>44</v>
      </c>
      <c r="O590" s="92"/>
      <c r="P590" s="236">
        <f>O590*H590</f>
        <v>0</v>
      </c>
      <c r="Q590" s="236">
        <v>0</v>
      </c>
      <c r="R590" s="236">
        <f>Q590*H590</f>
        <v>0</v>
      </c>
      <c r="S590" s="236">
        <v>0</v>
      </c>
      <c r="T590" s="237">
        <f>S590*H590</f>
        <v>0</v>
      </c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R590" s="238" t="s">
        <v>242</v>
      </c>
      <c r="AT590" s="238" t="s">
        <v>186</v>
      </c>
      <c r="AU590" s="238" t="s">
        <v>88</v>
      </c>
      <c r="AY590" s="18" t="s">
        <v>184</v>
      </c>
      <c r="BE590" s="239">
        <f>IF(N590="základní",J590,0)</f>
        <v>0</v>
      </c>
      <c r="BF590" s="239">
        <f>IF(N590="snížená",J590,0)</f>
        <v>0</v>
      </c>
      <c r="BG590" s="239">
        <f>IF(N590="zákl. přenesená",J590,0)</f>
        <v>0</v>
      </c>
      <c r="BH590" s="239">
        <f>IF(N590="sníž. přenesená",J590,0)</f>
        <v>0</v>
      </c>
      <c r="BI590" s="239">
        <f>IF(N590="nulová",J590,0)</f>
        <v>0</v>
      </c>
      <c r="BJ590" s="18" t="s">
        <v>86</v>
      </c>
      <c r="BK590" s="239">
        <f>ROUND(I590*H590,2)</f>
        <v>0</v>
      </c>
      <c r="BL590" s="18" t="s">
        <v>242</v>
      </c>
      <c r="BM590" s="238" t="s">
        <v>724</v>
      </c>
    </row>
    <row r="591" s="2" customFormat="1">
      <c r="A591" s="39"/>
      <c r="B591" s="40"/>
      <c r="C591" s="41"/>
      <c r="D591" s="240" t="s">
        <v>192</v>
      </c>
      <c r="E591" s="41"/>
      <c r="F591" s="241" t="s">
        <v>725</v>
      </c>
      <c r="G591" s="41"/>
      <c r="H591" s="41"/>
      <c r="I591" s="242"/>
      <c r="J591" s="41"/>
      <c r="K591" s="41"/>
      <c r="L591" s="45"/>
      <c r="M591" s="243"/>
      <c r="N591" s="244"/>
      <c r="O591" s="92"/>
      <c r="P591" s="92"/>
      <c r="Q591" s="92"/>
      <c r="R591" s="92"/>
      <c r="S591" s="92"/>
      <c r="T591" s="93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T591" s="18" t="s">
        <v>192</v>
      </c>
      <c r="AU591" s="18" t="s">
        <v>88</v>
      </c>
    </row>
    <row r="592" s="13" customFormat="1">
      <c r="A592" s="13"/>
      <c r="B592" s="245"/>
      <c r="C592" s="246"/>
      <c r="D592" s="247" t="s">
        <v>194</v>
      </c>
      <c r="E592" s="248" t="s">
        <v>1</v>
      </c>
      <c r="F592" s="249" t="s">
        <v>726</v>
      </c>
      <c r="G592" s="246"/>
      <c r="H592" s="250">
        <v>200.57499999999999</v>
      </c>
      <c r="I592" s="251"/>
      <c r="J592" s="246"/>
      <c r="K592" s="246"/>
      <c r="L592" s="252"/>
      <c r="M592" s="253"/>
      <c r="N592" s="254"/>
      <c r="O592" s="254"/>
      <c r="P592" s="254"/>
      <c r="Q592" s="254"/>
      <c r="R592" s="254"/>
      <c r="S592" s="254"/>
      <c r="T592" s="255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56" t="s">
        <v>194</v>
      </c>
      <c r="AU592" s="256" t="s">
        <v>88</v>
      </c>
      <c r="AV592" s="13" t="s">
        <v>88</v>
      </c>
      <c r="AW592" s="13" t="s">
        <v>35</v>
      </c>
      <c r="AX592" s="13" t="s">
        <v>79</v>
      </c>
      <c r="AY592" s="256" t="s">
        <v>184</v>
      </c>
    </row>
    <row r="593" s="14" customFormat="1">
      <c r="A593" s="14"/>
      <c r="B593" s="257"/>
      <c r="C593" s="258"/>
      <c r="D593" s="247" t="s">
        <v>194</v>
      </c>
      <c r="E593" s="259" t="s">
        <v>1</v>
      </c>
      <c r="F593" s="260" t="s">
        <v>196</v>
      </c>
      <c r="G593" s="258"/>
      <c r="H593" s="261">
        <v>200.57499999999999</v>
      </c>
      <c r="I593" s="262"/>
      <c r="J593" s="258"/>
      <c r="K593" s="258"/>
      <c r="L593" s="263"/>
      <c r="M593" s="264"/>
      <c r="N593" s="265"/>
      <c r="O593" s="265"/>
      <c r="P593" s="265"/>
      <c r="Q593" s="265"/>
      <c r="R593" s="265"/>
      <c r="S593" s="265"/>
      <c r="T593" s="266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67" t="s">
        <v>194</v>
      </c>
      <c r="AU593" s="267" t="s">
        <v>88</v>
      </c>
      <c r="AV593" s="14" t="s">
        <v>197</v>
      </c>
      <c r="AW593" s="14" t="s">
        <v>35</v>
      </c>
      <c r="AX593" s="14" t="s">
        <v>79</v>
      </c>
      <c r="AY593" s="267" t="s">
        <v>184</v>
      </c>
    </row>
    <row r="594" s="15" customFormat="1">
      <c r="A594" s="15"/>
      <c r="B594" s="268"/>
      <c r="C594" s="269"/>
      <c r="D594" s="247" t="s">
        <v>194</v>
      </c>
      <c r="E594" s="270" t="s">
        <v>1</v>
      </c>
      <c r="F594" s="271" t="s">
        <v>198</v>
      </c>
      <c r="G594" s="269"/>
      <c r="H594" s="272">
        <v>200.57499999999999</v>
      </c>
      <c r="I594" s="273"/>
      <c r="J594" s="269"/>
      <c r="K594" s="269"/>
      <c r="L594" s="274"/>
      <c r="M594" s="275"/>
      <c r="N594" s="276"/>
      <c r="O594" s="276"/>
      <c r="P594" s="276"/>
      <c r="Q594" s="276"/>
      <c r="R594" s="276"/>
      <c r="S594" s="276"/>
      <c r="T594" s="277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T594" s="278" t="s">
        <v>194</v>
      </c>
      <c r="AU594" s="278" t="s">
        <v>88</v>
      </c>
      <c r="AV594" s="15" t="s">
        <v>191</v>
      </c>
      <c r="AW594" s="15" t="s">
        <v>35</v>
      </c>
      <c r="AX594" s="15" t="s">
        <v>86</v>
      </c>
      <c r="AY594" s="278" t="s">
        <v>184</v>
      </c>
    </row>
    <row r="595" s="2" customFormat="1" ht="16.5" customHeight="1">
      <c r="A595" s="39"/>
      <c r="B595" s="40"/>
      <c r="C595" s="289" t="s">
        <v>461</v>
      </c>
      <c r="D595" s="289" t="s">
        <v>412</v>
      </c>
      <c r="E595" s="290" t="s">
        <v>727</v>
      </c>
      <c r="F595" s="291" t="s">
        <v>728</v>
      </c>
      <c r="G595" s="292" t="s">
        <v>189</v>
      </c>
      <c r="H595" s="293">
        <v>230.661</v>
      </c>
      <c r="I595" s="294"/>
      <c r="J595" s="295">
        <f>ROUND(I595*H595,2)</f>
        <v>0</v>
      </c>
      <c r="K595" s="291" t="s">
        <v>190</v>
      </c>
      <c r="L595" s="296"/>
      <c r="M595" s="297" t="s">
        <v>1</v>
      </c>
      <c r="N595" s="298" t="s">
        <v>44</v>
      </c>
      <c r="O595" s="92"/>
      <c r="P595" s="236">
        <f>O595*H595</f>
        <v>0</v>
      </c>
      <c r="Q595" s="236">
        <v>0</v>
      </c>
      <c r="R595" s="236">
        <f>Q595*H595</f>
        <v>0</v>
      </c>
      <c r="S595" s="236">
        <v>0</v>
      </c>
      <c r="T595" s="237">
        <f>S595*H595</f>
        <v>0</v>
      </c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R595" s="238" t="s">
        <v>293</v>
      </c>
      <c r="AT595" s="238" t="s">
        <v>412</v>
      </c>
      <c r="AU595" s="238" t="s">
        <v>88</v>
      </c>
      <c r="AY595" s="18" t="s">
        <v>184</v>
      </c>
      <c r="BE595" s="239">
        <f>IF(N595="základní",J595,0)</f>
        <v>0</v>
      </c>
      <c r="BF595" s="239">
        <f>IF(N595="snížená",J595,0)</f>
        <v>0</v>
      </c>
      <c r="BG595" s="239">
        <f>IF(N595="zákl. přenesená",J595,0)</f>
        <v>0</v>
      </c>
      <c r="BH595" s="239">
        <f>IF(N595="sníž. přenesená",J595,0)</f>
        <v>0</v>
      </c>
      <c r="BI595" s="239">
        <f>IF(N595="nulová",J595,0)</f>
        <v>0</v>
      </c>
      <c r="BJ595" s="18" t="s">
        <v>86</v>
      </c>
      <c r="BK595" s="239">
        <f>ROUND(I595*H595,2)</f>
        <v>0</v>
      </c>
      <c r="BL595" s="18" t="s">
        <v>242</v>
      </c>
      <c r="BM595" s="238" t="s">
        <v>729</v>
      </c>
    </row>
    <row r="596" s="13" customFormat="1">
      <c r="A596" s="13"/>
      <c r="B596" s="245"/>
      <c r="C596" s="246"/>
      <c r="D596" s="247" t="s">
        <v>194</v>
      </c>
      <c r="E596" s="248" t="s">
        <v>1</v>
      </c>
      <c r="F596" s="249" t="s">
        <v>730</v>
      </c>
      <c r="G596" s="246"/>
      <c r="H596" s="250">
        <v>230.661</v>
      </c>
      <c r="I596" s="251"/>
      <c r="J596" s="246"/>
      <c r="K596" s="246"/>
      <c r="L596" s="252"/>
      <c r="M596" s="253"/>
      <c r="N596" s="254"/>
      <c r="O596" s="254"/>
      <c r="P596" s="254"/>
      <c r="Q596" s="254"/>
      <c r="R596" s="254"/>
      <c r="S596" s="254"/>
      <c r="T596" s="255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56" t="s">
        <v>194</v>
      </c>
      <c r="AU596" s="256" t="s">
        <v>88</v>
      </c>
      <c r="AV596" s="13" t="s">
        <v>88</v>
      </c>
      <c r="AW596" s="13" t="s">
        <v>35</v>
      </c>
      <c r="AX596" s="13" t="s">
        <v>79</v>
      </c>
      <c r="AY596" s="256" t="s">
        <v>184</v>
      </c>
    </row>
    <row r="597" s="15" customFormat="1">
      <c r="A597" s="15"/>
      <c r="B597" s="268"/>
      <c r="C597" s="269"/>
      <c r="D597" s="247" t="s">
        <v>194</v>
      </c>
      <c r="E597" s="270" t="s">
        <v>1</v>
      </c>
      <c r="F597" s="271" t="s">
        <v>198</v>
      </c>
      <c r="G597" s="269"/>
      <c r="H597" s="272">
        <v>230.661</v>
      </c>
      <c r="I597" s="273"/>
      <c r="J597" s="269"/>
      <c r="K597" s="269"/>
      <c r="L597" s="274"/>
      <c r="M597" s="275"/>
      <c r="N597" s="276"/>
      <c r="O597" s="276"/>
      <c r="P597" s="276"/>
      <c r="Q597" s="276"/>
      <c r="R597" s="276"/>
      <c r="S597" s="276"/>
      <c r="T597" s="277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T597" s="278" t="s">
        <v>194</v>
      </c>
      <c r="AU597" s="278" t="s">
        <v>88</v>
      </c>
      <c r="AV597" s="15" t="s">
        <v>191</v>
      </c>
      <c r="AW597" s="15" t="s">
        <v>35</v>
      </c>
      <c r="AX597" s="15" t="s">
        <v>86</v>
      </c>
      <c r="AY597" s="278" t="s">
        <v>184</v>
      </c>
    </row>
    <row r="598" s="2" customFormat="1" ht="24.15" customHeight="1">
      <c r="A598" s="39"/>
      <c r="B598" s="40"/>
      <c r="C598" s="227" t="s">
        <v>731</v>
      </c>
      <c r="D598" s="227" t="s">
        <v>186</v>
      </c>
      <c r="E598" s="228" t="s">
        <v>732</v>
      </c>
      <c r="F598" s="229" t="s">
        <v>733</v>
      </c>
      <c r="G598" s="230" t="s">
        <v>189</v>
      </c>
      <c r="H598" s="231">
        <v>12.94</v>
      </c>
      <c r="I598" s="232"/>
      <c r="J598" s="233">
        <f>ROUND(I598*H598,2)</f>
        <v>0</v>
      </c>
      <c r="K598" s="229" t="s">
        <v>190</v>
      </c>
      <c r="L598" s="45"/>
      <c r="M598" s="234" t="s">
        <v>1</v>
      </c>
      <c r="N598" s="235" t="s">
        <v>44</v>
      </c>
      <c r="O598" s="92"/>
      <c r="P598" s="236">
        <f>O598*H598</f>
        <v>0</v>
      </c>
      <c r="Q598" s="236">
        <v>0</v>
      </c>
      <c r="R598" s="236">
        <f>Q598*H598</f>
        <v>0</v>
      </c>
      <c r="S598" s="236">
        <v>0</v>
      </c>
      <c r="T598" s="237">
        <f>S598*H598</f>
        <v>0</v>
      </c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R598" s="238" t="s">
        <v>242</v>
      </c>
      <c r="AT598" s="238" t="s">
        <v>186</v>
      </c>
      <c r="AU598" s="238" t="s">
        <v>88</v>
      </c>
      <c r="AY598" s="18" t="s">
        <v>184</v>
      </c>
      <c r="BE598" s="239">
        <f>IF(N598="základní",J598,0)</f>
        <v>0</v>
      </c>
      <c r="BF598" s="239">
        <f>IF(N598="snížená",J598,0)</f>
        <v>0</v>
      </c>
      <c r="BG598" s="239">
        <f>IF(N598="zákl. přenesená",J598,0)</f>
        <v>0</v>
      </c>
      <c r="BH598" s="239">
        <f>IF(N598="sníž. přenesená",J598,0)</f>
        <v>0</v>
      </c>
      <c r="BI598" s="239">
        <f>IF(N598="nulová",J598,0)</f>
        <v>0</v>
      </c>
      <c r="BJ598" s="18" t="s">
        <v>86</v>
      </c>
      <c r="BK598" s="239">
        <f>ROUND(I598*H598,2)</f>
        <v>0</v>
      </c>
      <c r="BL598" s="18" t="s">
        <v>242</v>
      </c>
      <c r="BM598" s="238" t="s">
        <v>734</v>
      </c>
    </row>
    <row r="599" s="2" customFormat="1">
      <c r="A599" s="39"/>
      <c r="B599" s="40"/>
      <c r="C599" s="41"/>
      <c r="D599" s="240" t="s">
        <v>192</v>
      </c>
      <c r="E599" s="41"/>
      <c r="F599" s="241" t="s">
        <v>735</v>
      </c>
      <c r="G599" s="41"/>
      <c r="H599" s="41"/>
      <c r="I599" s="242"/>
      <c r="J599" s="41"/>
      <c r="K599" s="41"/>
      <c r="L599" s="45"/>
      <c r="M599" s="243"/>
      <c r="N599" s="244"/>
      <c r="O599" s="92"/>
      <c r="P599" s="92"/>
      <c r="Q599" s="92"/>
      <c r="R599" s="92"/>
      <c r="S599" s="92"/>
      <c r="T599" s="93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T599" s="18" t="s">
        <v>192</v>
      </c>
      <c r="AU599" s="18" t="s">
        <v>88</v>
      </c>
    </row>
    <row r="600" s="13" customFormat="1">
      <c r="A600" s="13"/>
      <c r="B600" s="245"/>
      <c r="C600" s="246"/>
      <c r="D600" s="247" t="s">
        <v>194</v>
      </c>
      <c r="E600" s="248" t="s">
        <v>1</v>
      </c>
      <c r="F600" s="249" t="s">
        <v>736</v>
      </c>
      <c r="G600" s="246"/>
      <c r="H600" s="250">
        <v>12.94</v>
      </c>
      <c r="I600" s="251"/>
      <c r="J600" s="246"/>
      <c r="K600" s="246"/>
      <c r="L600" s="252"/>
      <c r="M600" s="253"/>
      <c r="N600" s="254"/>
      <c r="O600" s="254"/>
      <c r="P600" s="254"/>
      <c r="Q600" s="254"/>
      <c r="R600" s="254"/>
      <c r="S600" s="254"/>
      <c r="T600" s="255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56" t="s">
        <v>194</v>
      </c>
      <c r="AU600" s="256" t="s">
        <v>88</v>
      </c>
      <c r="AV600" s="13" t="s">
        <v>88</v>
      </c>
      <c r="AW600" s="13" t="s">
        <v>35</v>
      </c>
      <c r="AX600" s="13" t="s">
        <v>79</v>
      </c>
      <c r="AY600" s="256" t="s">
        <v>184</v>
      </c>
    </row>
    <row r="601" s="14" customFormat="1">
      <c r="A601" s="14"/>
      <c r="B601" s="257"/>
      <c r="C601" s="258"/>
      <c r="D601" s="247" t="s">
        <v>194</v>
      </c>
      <c r="E601" s="259" t="s">
        <v>1</v>
      </c>
      <c r="F601" s="260" t="s">
        <v>196</v>
      </c>
      <c r="G601" s="258"/>
      <c r="H601" s="261">
        <v>12.94</v>
      </c>
      <c r="I601" s="262"/>
      <c r="J601" s="258"/>
      <c r="K601" s="258"/>
      <c r="L601" s="263"/>
      <c r="M601" s="264"/>
      <c r="N601" s="265"/>
      <c r="O601" s="265"/>
      <c r="P601" s="265"/>
      <c r="Q601" s="265"/>
      <c r="R601" s="265"/>
      <c r="S601" s="265"/>
      <c r="T601" s="266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T601" s="267" t="s">
        <v>194</v>
      </c>
      <c r="AU601" s="267" t="s">
        <v>88</v>
      </c>
      <c r="AV601" s="14" t="s">
        <v>197</v>
      </c>
      <c r="AW601" s="14" t="s">
        <v>35</v>
      </c>
      <c r="AX601" s="14" t="s">
        <v>79</v>
      </c>
      <c r="AY601" s="267" t="s">
        <v>184</v>
      </c>
    </row>
    <row r="602" s="15" customFormat="1">
      <c r="A602" s="15"/>
      <c r="B602" s="268"/>
      <c r="C602" s="269"/>
      <c r="D602" s="247" t="s">
        <v>194</v>
      </c>
      <c r="E602" s="270" t="s">
        <v>1</v>
      </c>
      <c r="F602" s="271" t="s">
        <v>198</v>
      </c>
      <c r="G602" s="269"/>
      <c r="H602" s="272">
        <v>12.94</v>
      </c>
      <c r="I602" s="273"/>
      <c r="J602" s="269"/>
      <c r="K602" s="269"/>
      <c r="L602" s="274"/>
      <c r="M602" s="275"/>
      <c r="N602" s="276"/>
      <c r="O602" s="276"/>
      <c r="P602" s="276"/>
      <c r="Q602" s="276"/>
      <c r="R602" s="276"/>
      <c r="S602" s="276"/>
      <c r="T602" s="277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T602" s="278" t="s">
        <v>194</v>
      </c>
      <c r="AU602" s="278" t="s">
        <v>88</v>
      </c>
      <c r="AV602" s="15" t="s">
        <v>191</v>
      </c>
      <c r="AW602" s="15" t="s">
        <v>35</v>
      </c>
      <c r="AX602" s="15" t="s">
        <v>86</v>
      </c>
      <c r="AY602" s="278" t="s">
        <v>184</v>
      </c>
    </row>
    <row r="603" s="2" customFormat="1" ht="21.75" customHeight="1">
      <c r="A603" s="39"/>
      <c r="B603" s="40"/>
      <c r="C603" s="227" t="s">
        <v>467</v>
      </c>
      <c r="D603" s="227" t="s">
        <v>186</v>
      </c>
      <c r="E603" s="228" t="s">
        <v>737</v>
      </c>
      <c r="F603" s="229" t="s">
        <v>738</v>
      </c>
      <c r="G603" s="230" t="s">
        <v>342</v>
      </c>
      <c r="H603" s="231">
        <v>64.700000000000003</v>
      </c>
      <c r="I603" s="232"/>
      <c r="J603" s="233">
        <f>ROUND(I603*H603,2)</f>
        <v>0</v>
      </c>
      <c r="K603" s="229" t="s">
        <v>190</v>
      </c>
      <c r="L603" s="45"/>
      <c r="M603" s="234" t="s">
        <v>1</v>
      </c>
      <c r="N603" s="235" t="s">
        <v>44</v>
      </c>
      <c r="O603" s="92"/>
      <c r="P603" s="236">
        <f>O603*H603</f>
        <v>0</v>
      </c>
      <c r="Q603" s="236">
        <v>0</v>
      </c>
      <c r="R603" s="236">
        <f>Q603*H603</f>
        <v>0</v>
      </c>
      <c r="S603" s="236">
        <v>0</v>
      </c>
      <c r="T603" s="237">
        <f>S603*H603</f>
        <v>0</v>
      </c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R603" s="238" t="s">
        <v>242</v>
      </c>
      <c r="AT603" s="238" t="s">
        <v>186</v>
      </c>
      <c r="AU603" s="238" t="s">
        <v>88</v>
      </c>
      <c r="AY603" s="18" t="s">
        <v>184</v>
      </c>
      <c r="BE603" s="239">
        <f>IF(N603="základní",J603,0)</f>
        <v>0</v>
      </c>
      <c r="BF603" s="239">
        <f>IF(N603="snížená",J603,0)</f>
        <v>0</v>
      </c>
      <c r="BG603" s="239">
        <f>IF(N603="zákl. přenesená",J603,0)</f>
        <v>0</v>
      </c>
      <c r="BH603" s="239">
        <f>IF(N603="sníž. přenesená",J603,0)</f>
        <v>0</v>
      </c>
      <c r="BI603" s="239">
        <f>IF(N603="nulová",J603,0)</f>
        <v>0</v>
      </c>
      <c r="BJ603" s="18" t="s">
        <v>86</v>
      </c>
      <c r="BK603" s="239">
        <f>ROUND(I603*H603,2)</f>
        <v>0</v>
      </c>
      <c r="BL603" s="18" t="s">
        <v>242</v>
      </c>
      <c r="BM603" s="238" t="s">
        <v>739</v>
      </c>
    </row>
    <row r="604" s="2" customFormat="1">
      <c r="A604" s="39"/>
      <c r="B604" s="40"/>
      <c r="C604" s="41"/>
      <c r="D604" s="240" t="s">
        <v>192</v>
      </c>
      <c r="E604" s="41"/>
      <c r="F604" s="241" t="s">
        <v>740</v>
      </c>
      <c r="G604" s="41"/>
      <c r="H604" s="41"/>
      <c r="I604" s="242"/>
      <c r="J604" s="41"/>
      <c r="K604" s="41"/>
      <c r="L604" s="45"/>
      <c r="M604" s="243"/>
      <c r="N604" s="244"/>
      <c r="O604" s="92"/>
      <c r="P604" s="92"/>
      <c r="Q604" s="92"/>
      <c r="R604" s="92"/>
      <c r="S604" s="92"/>
      <c r="T604" s="93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T604" s="18" t="s">
        <v>192</v>
      </c>
      <c r="AU604" s="18" t="s">
        <v>88</v>
      </c>
    </row>
    <row r="605" s="13" customFormat="1">
      <c r="A605" s="13"/>
      <c r="B605" s="245"/>
      <c r="C605" s="246"/>
      <c r="D605" s="247" t="s">
        <v>194</v>
      </c>
      <c r="E605" s="248" t="s">
        <v>1</v>
      </c>
      <c r="F605" s="249" t="s">
        <v>741</v>
      </c>
      <c r="G605" s="246"/>
      <c r="H605" s="250">
        <v>64.700000000000003</v>
      </c>
      <c r="I605" s="251"/>
      <c r="J605" s="246"/>
      <c r="K605" s="246"/>
      <c r="L605" s="252"/>
      <c r="M605" s="253"/>
      <c r="N605" s="254"/>
      <c r="O605" s="254"/>
      <c r="P605" s="254"/>
      <c r="Q605" s="254"/>
      <c r="R605" s="254"/>
      <c r="S605" s="254"/>
      <c r="T605" s="255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56" t="s">
        <v>194</v>
      </c>
      <c r="AU605" s="256" t="s">
        <v>88</v>
      </c>
      <c r="AV605" s="13" t="s">
        <v>88</v>
      </c>
      <c r="AW605" s="13" t="s">
        <v>35</v>
      </c>
      <c r="AX605" s="13" t="s">
        <v>79</v>
      </c>
      <c r="AY605" s="256" t="s">
        <v>184</v>
      </c>
    </row>
    <row r="606" s="14" customFormat="1">
      <c r="A606" s="14"/>
      <c r="B606" s="257"/>
      <c r="C606" s="258"/>
      <c r="D606" s="247" t="s">
        <v>194</v>
      </c>
      <c r="E606" s="259" t="s">
        <v>1</v>
      </c>
      <c r="F606" s="260" t="s">
        <v>196</v>
      </c>
      <c r="G606" s="258"/>
      <c r="H606" s="261">
        <v>64.700000000000003</v>
      </c>
      <c r="I606" s="262"/>
      <c r="J606" s="258"/>
      <c r="K606" s="258"/>
      <c r="L606" s="263"/>
      <c r="M606" s="264"/>
      <c r="N606" s="265"/>
      <c r="O606" s="265"/>
      <c r="P606" s="265"/>
      <c r="Q606" s="265"/>
      <c r="R606" s="265"/>
      <c r="S606" s="265"/>
      <c r="T606" s="266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67" t="s">
        <v>194</v>
      </c>
      <c r="AU606" s="267" t="s">
        <v>88</v>
      </c>
      <c r="AV606" s="14" t="s">
        <v>197</v>
      </c>
      <c r="AW606" s="14" t="s">
        <v>35</v>
      </c>
      <c r="AX606" s="14" t="s">
        <v>79</v>
      </c>
      <c r="AY606" s="267" t="s">
        <v>184</v>
      </c>
    </row>
    <row r="607" s="15" customFormat="1">
      <c r="A607" s="15"/>
      <c r="B607" s="268"/>
      <c r="C607" s="269"/>
      <c r="D607" s="247" t="s">
        <v>194</v>
      </c>
      <c r="E607" s="270" t="s">
        <v>1</v>
      </c>
      <c r="F607" s="271" t="s">
        <v>198</v>
      </c>
      <c r="G607" s="269"/>
      <c r="H607" s="272">
        <v>64.700000000000003</v>
      </c>
      <c r="I607" s="273"/>
      <c r="J607" s="269"/>
      <c r="K607" s="269"/>
      <c r="L607" s="274"/>
      <c r="M607" s="275"/>
      <c r="N607" s="276"/>
      <c r="O607" s="276"/>
      <c r="P607" s="276"/>
      <c r="Q607" s="276"/>
      <c r="R607" s="276"/>
      <c r="S607" s="276"/>
      <c r="T607" s="277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T607" s="278" t="s">
        <v>194</v>
      </c>
      <c r="AU607" s="278" t="s">
        <v>88</v>
      </c>
      <c r="AV607" s="15" t="s">
        <v>191</v>
      </c>
      <c r="AW607" s="15" t="s">
        <v>35</v>
      </c>
      <c r="AX607" s="15" t="s">
        <v>86</v>
      </c>
      <c r="AY607" s="278" t="s">
        <v>184</v>
      </c>
    </row>
    <row r="608" s="2" customFormat="1" ht="16.5" customHeight="1">
      <c r="A608" s="39"/>
      <c r="B608" s="40"/>
      <c r="C608" s="227" t="s">
        <v>742</v>
      </c>
      <c r="D608" s="227" t="s">
        <v>186</v>
      </c>
      <c r="E608" s="228" t="s">
        <v>743</v>
      </c>
      <c r="F608" s="229" t="s">
        <v>744</v>
      </c>
      <c r="G608" s="230" t="s">
        <v>327</v>
      </c>
      <c r="H608" s="231">
        <v>2</v>
      </c>
      <c r="I608" s="232"/>
      <c r="J608" s="233">
        <f>ROUND(I608*H608,2)</f>
        <v>0</v>
      </c>
      <c r="K608" s="229" t="s">
        <v>190</v>
      </c>
      <c r="L608" s="45"/>
      <c r="M608" s="234" t="s">
        <v>1</v>
      </c>
      <c r="N608" s="235" t="s">
        <v>44</v>
      </c>
      <c r="O608" s="92"/>
      <c r="P608" s="236">
        <f>O608*H608</f>
        <v>0</v>
      </c>
      <c r="Q608" s="236">
        <v>0</v>
      </c>
      <c r="R608" s="236">
        <f>Q608*H608</f>
        <v>0</v>
      </c>
      <c r="S608" s="236">
        <v>0</v>
      </c>
      <c r="T608" s="237">
        <f>S608*H608</f>
        <v>0</v>
      </c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R608" s="238" t="s">
        <v>242</v>
      </c>
      <c r="AT608" s="238" t="s">
        <v>186</v>
      </c>
      <c r="AU608" s="238" t="s">
        <v>88</v>
      </c>
      <c r="AY608" s="18" t="s">
        <v>184</v>
      </c>
      <c r="BE608" s="239">
        <f>IF(N608="základní",J608,0)</f>
        <v>0</v>
      </c>
      <c r="BF608" s="239">
        <f>IF(N608="snížená",J608,0)</f>
        <v>0</v>
      </c>
      <c r="BG608" s="239">
        <f>IF(N608="zákl. přenesená",J608,0)</f>
        <v>0</v>
      </c>
      <c r="BH608" s="239">
        <f>IF(N608="sníž. přenesená",J608,0)</f>
        <v>0</v>
      </c>
      <c r="BI608" s="239">
        <f>IF(N608="nulová",J608,0)</f>
        <v>0</v>
      </c>
      <c r="BJ608" s="18" t="s">
        <v>86</v>
      </c>
      <c r="BK608" s="239">
        <f>ROUND(I608*H608,2)</f>
        <v>0</v>
      </c>
      <c r="BL608" s="18" t="s">
        <v>242</v>
      </c>
      <c r="BM608" s="238" t="s">
        <v>745</v>
      </c>
    </row>
    <row r="609" s="2" customFormat="1">
      <c r="A609" s="39"/>
      <c r="B609" s="40"/>
      <c r="C609" s="41"/>
      <c r="D609" s="240" t="s">
        <v>192</v>
      </c>
      <c r="E609" s="41"/>
      <c r="F609" s="241" t="s">
        <v>746</v>
      </c>
      <c r="G609" s="41"/>
      <c r="H609" s="41"/>
      <c r="I609" s="242"/>
      <c r="J609" s="41"/>
      <c r="K609" s="41"/>
      <c r="L609" s="45"/>
      <c r="M609" s="243"/>
      <c r="N609" s="244"/>
      <c r="O609" s="92"/>
      <c r="P609" s="92"/>
      <c r="Q609" s="92"/>
      <c r="R609" s="92"/>
      <c r="S609" s="92"/>
      <c r="T609" s="93"/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T609" s="18" t="s">
        <v>192</v>
      </c>
      <c r="AU609" s="18" t="s">
        <v>88</v>
      </c>
    </row>
    <row r="610" s="2" customFormat="1" ht="24.15" customHeight="1">
      <c r="A610" s="39"/>
      <c r="B610" s="40"/>
      <c r="C610" s="227" t="s">
        <v>472</v>
      </c>
      <c r="D610" s="227" t="s">
        <v>186</v>
      </c>
      <c r="E610" s="228" t="s">
        <v>747</v>
      </c>
      <c r="F610" s="229" t="s">
        <v>748</v>
      </c>
      <c r="G610" s="230" t="s">
        <v>189</v>
      </c>
      <c r="H610" s="231">
        <v>98.668000000000006</v>
      </c>
      <c r="I610" s="232"/>
      <c r="J610" s="233">
        <f>ROUND(I610*H610,2)</f>
        <v>0</v>
      </c>
      <c r="K610" s="229" t="s">
        <v>190</v>
      </c>
      <c r="L610" s="45"/>
      <c r="M610" s="234" t="s">
        <v>1</v>
      </c>
      <c r="N610" s="235" t="s">
        <v>44</v>
      </c>
      <c r="O610" s="92"/>
      <c r="P610" s="236">
        <f>O610*H610</f>
        <v>0</v>
      </c>
      <c r="Q610" s="236">
        <v>0</v>
      </c>
      <c r="R610" s="236">
        <f>Q610*H610</f>
        <v>0</v>
      </c>
      <c r="S610" s="236">
        <v>0</v>
      </c>
      <c r="T610" s="237">
        <f>S610*H610</f>
        <v>0</v>
      </c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R610" s="238" t="s">
        <v>242</v>
      </c>
      <c r="AT610" s="238" t="s">
        <v>186</v>
      </c>
      <c r="AU610" s="238" t="s">
        <v>88</v>
      </c>
      <c r="AY610" s="18" t="s">
        <v>184</v>
      </c>
      <c r="BE610" s="239">
        <f>IF(N610="základní",J610,0)</f>
        <v>0</v>
      </c>
      <c r="BF610" s="239">
        <f>IF(N610="snížená",J610,0)</f>
        <v>0</v>
      </c>
      <c r="BG610" s="239">
        <f>IF(N610="zákl. přenesená",J610,0)</f>
        <v>0</v>
      </c>
      <c r="BH610" s="239">
        <f>IF(N610="sníž. přenesená",J610,0)</f>
        <v>0</v>
      </c>
      <c r="BI610" s="239">
        <f>IF(N610="nulová",J610,0)</f>
        <v>0</v>
      </c>
      <c r="BJ610" s="18" t="s">
        <v>86</v>
      </c>
      <c r="BK610" s="239">
        <f>ROUND(I610*H610,2)</f>
        <v>0</v>
      </c>
      <c r="BL610" s="18" t="s">
        <v>242</v>
      </c>
      <c r="BM610" s="238" t="s">
        <v>749</v>
      </c>
    </row>
    <row r="611" s="2" customFormat="1">
      <c r="A611" s="39"/>
      <c r="B611" s="40"/>
      <c r="C611" s="41"/>
      <c r="D611" s="240" t="s">
        <v>192</v>
      </c>
      <c r="E611" s="41"/>
      <c r="F611" s="241" t="s">
        <v>750</v>
      </c>
      <c r="G611" s="41"/>
      <c r="H611" s="41"/>
      <c r="I611" s="242"/>
      <c r="J611" s="41"/>
      <c r="K611" s="41"/>
      <c r="L611" s="45"/>
      <c r="M611" s="243"/>
      <c r="N611" s="244"/>
      <c r="O611" s="92"/>
      <c r="P611" s="92"/>
      <c r="Q611" s="92"/>
      <c r="R611" s="92"/>
      <c r="S611" s="92"/>
      <c r="T611" s="93"/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T611" s="18" t="s">
        <v>192</v>
      </c>
      <c r="AU611" s="18" t="s">
        <v>88</v>
      </c>
    </row>
    <row r="612" s="16" customFormat="1">
      <c r="A612" s="16"/>
      <c r="B612" s="279"/>
      <c r="C612" s="280"/>
      <c r="D612" s="247" t="s">
        <v>194</v>
      </c>
      <c r="E612" s="281" t="s">
        <v>1</v>
      </c>
      <c r="F612" s="282" t="s">
        <v>751</v>
      </c>
      <c r="G612" s="280"/>
      <c r="H612" s="281" t="s">
        <v>1</v>
      </c>
      <c r="I612" s="283"/>
      <c r="J612" s="280"/>
      <c r="K612" s="280"/>
      <c r="L612" s="284"/>
      <c r="M612" s="285"/>
      <c r="N612" s="286"/>
      <c r="O612" s="286"/>
      <c r="P612" s="286"/>
      <c r="Q612" s="286"/>
      <c r="R612" s="286"/>
      <c r="S612" s="286"/>
      <c r="T612" s="287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T612" s="288" t="s">
        <v>194</v>
      </c>
      <c r="AU612" s="288" t="s">
        <v>88</v>
      </c>
      <c r="AV612" s="16" t="s">
        <v>86</v>
      </c>
      <c r="AW612" s="16" t="s">
        <v>35</v>
      </c>
      <c r="AX612" s="16" t="s">
        <v>79</v>
      </c>
      <c r="AY612" s="288" t="s">
        <v>184</v>
      </c>
    </row>
    <row r="613" s="13" customFormat="1">
      <c r="A613" s="13"/>
      <c r="B613" s="245"/>
      <c r="C613" s="246"/>
      <c r="D613" s="247" t="s">
        <v>194</v>
      </c>
      <c r="E613" s="248" t="s">
        <v>1</v>
      </c>
      <c r="F613" s="249" t="s">
        <v>752</v>
      </c>
      <c r="G613" s="246"/>
      <c r="H613" s="250">
        <v>98.668000000000006</v>
      </c>
      <c r="I613" s="251"/>
      <c r="J613" s="246"/>
      <c r="K613" s="246"/>
      <c r="L613" s="252"/>
      <c r="M613" s="253"/>
      <c r="N613" s="254"/>
      <c r="O613" s="254"/>
      <c r="P613" s="254"/>
      <c r="Q613" s="254"/>
      <c r="R613" s="254"/>
      <c r="S613" s="254"/>
      <c r="T613" s="255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56" t="s">
        <v>194</v>
      </c>
      <c r="AU613" s="256" t="s">
        <v>88</v>
      </c>
      <c r="AV613" s="13" t="s">
        <v>88</v>
      </c>
      <c r="AW613" s="13" t="s">
        <v>35</v>
      </c>
      <c r="AX613" s="13" t="s">
        <v>79</v>
      </c>
      <c r="AY613" s="256" t="s">
        <v>184</v>
      </c>
    </row>
    <row r="614" s="14" customFormat="1">
      <c r="A614" s="14"/>
      <c r="B614" s="257"/>
      <c r="C614" s="258"/>
      <c r="D614" s="247" t="s">
        <v>194</v>
      </c>
      <c r="E614" s="259" t="s">
        <v>1</v>
      </c>
      <c r="F614" s="260" t="s">
        <v>196</v>
      </c>
      <c r="G614" s="258"/>
      <c r="H614" s="261">
        <v>98.668000000000006</v>
      </c>
      <c r="I614" s="262"/>
      <c r="J614" s="258"/>
      <c r="K614" s="258"/>
      <c r="L614" s="263"/>
      <c r="M614" s="264"/>
      <c r="N614" s="265"/>
      <c r="O614" s="265"/>
      <c r="P614" s="265"/>
      <c r="Q614" s="265"/>
      <c r="R614" s="265"/>
      <c r="S614" s="265"/>
      <c r="T614" s="266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67" t="s">
        <v>194</v>
      </c>
      <c r="AU614" s="267" t="s">
        <v>88</v>
      </c>
      <c r="AV614" s="14" t="s">
        <v>197</v>
      </c>
      <c r="AW614" s="14" t="s">
        <v>35</v>
      </c>
      <c r="AX614" s="14" t="s">
        <v>79</v>
      </c>
      <c r="AY614" s="267" t="s">
        <v>184</v>
      </c>
    </row>
    <row r="615" s="15" customFormat="1">
      <c r="A615" s="15"/>
      <c r="B615" s="268"/>
      <c r="C615" s="269"/>
      <c r="D615" s="247" t="s">
        <v>194</v>
      </c>
      <c r="E615" s="270" t="s">
        <v>1</v>
      </c>
      <c r="F615" s="271" t="s">
        <v>198</v>
      </c>
      <c r="G615" s="269"/>
      <c r="H615" s="272">
        <v>98.668000000000006</v>
      </c>
      <c r="I615" s="273"/>
      <c r="J615" s="269"/>
      <c r="K615" s="269"/>
      <c r="L615" s="274"/>
      <c r="M615" s="275"/>
      <c r="N615" s="276"/>
      <c r="O615" s="276"/>
      <c r="P615" s="276"/>
      <c r="Q615" s="276"/>
      <c r="R615" s="276"/>
      <c r="S615" s="276"/>
      <c r="T615" s="277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T615" s="278" t="s">
        <v>194</v>
      </c>
      <c r="AU615" s="278" t="s">
        <v>88</v>
      </c>
      <c r="AV615" s="15" t="s">
        <v>191</v>
      </c>
      <c r="AW615" s="15" t="s">
        <v>35</v>
      </c>
      <c r="AX615" s="15" t="s">
        <v>86</v>
      </c>
      <c r="AY615" s="278" t="s">
        <v>184</v>
      </c>
    </row>
    <row r="616" s="2" customFormat="1" ht="16.5" customHeight="1">
      <c r="A616" s="39"/>
      <c r="B616" s="40"/>
      <c r="C616" s="289" t="s">
        <v>593</v>
      </c>
      <c r="D616" s="289" t="s">
        <v>412</v>
      </c>
      <c r="E616" s="290" t="s">
        <v>753</v>
      </c>
      <c r="F616" s="291" t="s">
        <v>754</v>
      </c>
      <c r="G616" s="292" t="s">
        <v>189</v>
      </c>
      <c r="H616" s="293">
        <v>103.601</v>
      </c>
      <c r="I616" s="294"/>
      <c r="J616" s="295">
        <f>ROUND(I616*H616,2)</f>
        <v>0</v>
      </c>
      <c r="K616" s="291" t="s">
        <v>190</v>
      </c>
      <c r="L616" s="296"/>
      <c r="M616" s="297" t="s">
        <v>1</v>
      </c>
      <c r="N616" s="298" t="s">
        <v>44</v>
      </c>
      <c r="O616" s="92"/>
      <c r="P616" s="236">
        <f>O616*H616</f>
        <v>0</v>
      </c>
      <c r="Q616" s="236">
        <v>0</v>
      </c>
      <c r="R616" s="236">
        <f>Q616*H616</f>
        <v>0</v>
      </c>
      <c r="S616" s="236">
        <v>0</v>
      </c>
      <c r="T616" s="237">
        <f>S616*H616</f>
        <v>0</v>
      </c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R616" s="238" t="s">
        <v>293</v>
      </c>
      <c r="AT616" s="238" t="s">
        <v>412</v>
      </c>
      <c r="AU616" s="238" t="s">
        <v>88</v>
      </c>
      <c r="AY616" s="18" t="s">
        <v>184</v>
      </c>
      <c r="BE616" s="239">
        <f>IF(N616="základní",J616,0)</f>
        <v>0</v>
      </c>
      <c r="BF616" s="239">
        <f>IF(N616="snížená",J616,0)</f>
        <v>0</v>
      </c>
      <c r="BG616" s="239">
        <f>IF(N616="zákl. přenesená",J616,0)</f>
        <v>0</v>
      </c>
      <c r="BH616" s="239">
        <f>IF(N616="sníž. přenesená",J616,0)</f>
        <v>0</v>
      </c>
      <c r="BI616" s="239">
        <f>IF(N616="nulová",J616,0)</f>
        <v>0</v>
      </c>
      <c r="BJ616" s="18" t="s">
        <v>86</v>
      </c>
      <c r="BK616" s="239">
        <f>ROUND(I616*H616,2)</f>
        <v>0</v>
      </c>
      <c r="BL616" s="18" t="s">
        <v>242</v>
      </c>
      <c r="BM616" s="238" t="s">
        <v>755</v>
      </c>
    </row>
    <row r="617" s="13" customFormat="1">
      <c r="A617" s="13"/>
      <c r="B617" s="245"/>
      <c r="C617" s="246"/>
      <c r="D617" s="247" t="s">
        <v>194</v>
      </c>
      <c r="E617" s="248" t="s">
        <v>1</v>
      </c>
      <c r="F617" s="249" t="s">
        <v>756</v>
      </c>
      <c r="G617" s="246"/>
      <c r="H617" s="250">
        <v>103.601</v>
      </c>
      <c r="I617" s="251"/>
      <c r="J617" s="246"/>
      <c r="K617" s="246"/>
      <c r="L617" s="252"/>
      <c r="M617" s="253"/>
      <c r="N617" s="254"/>
      <c r="O617" s="254"/>
      <c r="P617" s="254"/>
      <c r="Q617" s="254"/>
      <c r="R617" s="254"/>
      <c r="S617" s="254"/>
      <c r="T617" s="255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56" t="s">
        <v>194</v>
      </c>
      <c r="AU617" s="256" t="s">
        <v>88</v>
      </c>
      <c r="AV617" s="13" t="s">
        <v>88</v>
      </c>
      <c r="AW617" s="13" t="s">
        <v>35</v>
      </c>
      <c r="AX617" s="13" t="s">
        <v>79</v>
      </c>
      <c r="AY617" s="256" t="s">
        <v>184</v>
      </c>
    </row>
    <row r="618" s="15" customFormat="1">
      <c r="A618" s="15"/>
      <c r="B618" s="268"/>
      <c r="C618" s="269"/>
      <c r="D618" s="247" t="s">
        <v>194</v>
      </c>
      <c r="E618" s="270" t="s">
        <v>1</v>
      </c>
      <c r="F618" s="271" t="s">
        <v>198</v>
      </c>
      <c r="G618" s="269"/>
      <c r="H618" s="272">
        <v>103.601</v>
      </c>
      <c r="I618" s="273"/>
      <c r="J618" s="269"/>
      <c r="K618" s="269"/>
      <c r="L618" s="274"/>
      <c r="M618" s="275"/>
      <c r="N618" s="276"/>
      <c r="O618" s="276"/>
      <c r="P618" s="276"/>
      <c r="Q618" s="276"/>
      <c r="R618" s="276"/>
      <c r="S618" s="276"/>
      <c r="T618" s="277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T618" s="278" t="s">
        <v>194</v>
      </c>
      <c r="AU618" s="278" t="s">
        <v>88</v>
      </c>
      <c r="AV618" s="15" t="s">
        <v>191</v>
      </c>
      <c r="AW618" s="15" t="s">
        <v>35</v>
      </c>
      <c r="AX618" s="15" t="s">
        <v>86</v>
      </c>
      <c r="AY618" s="278" t="s">
        <v>184</v>
      </c>
    </row>
    <row r="619" s="2" customFormat="1" ht="16.5" customHeight="1">
      <c r="A619" s="39"/>
      <c r="B619" s="40"/>
      <c r="C619" s="227" t="s">
        <v>480</v>
      </c>
      <c r="D619" s="227" t="s">
        <v>186</v>
      </c>
      <c r="E619" s="228" t="s">
        <v>757</v>
      </c>
      <c r="F619" s="229" t="s">
        <v>758</v>
      </c>
      <c r="G619" s="230" t="s">
        <v>189</v>
      </c>
      <c r="H619" s="231">
        <v>98.668000000000006</v>
      </c>
      <c r="I619" s="232"/>
      <c r="J619" s="233">
        <f>ROUND(I619*H619,2)</f>
        <v>0</v>
      </c>
      <c r="K619" s="229" t="s">
        <v>190</v>
      </c>
      <c r="L619" s="45"/>
      <c r="M619" s="234" t="s">
        <v>1</v>
      </c>
      <c r="N619" s="235" t="s">
        <v>44</v>
      </c>
      <c r="O619" s="92"/>
      <c r="P619" s="236">
        <f>O619*H619</f>
        <v>0</v>
      </c>
      <c r="Q619" s="236">
        <v>0</v>
      </c>
      <c r="R619" s="236">
        <f>Q619*H619</f>
        <v>0</v>
      </c>
      <c r="S619" s="236">
        <v>0</v>
      </c>
      <c r="T619" s="237">
        <f>S619*H619</f>
        <v>0</v>
      </c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R619" s="238" t="s">
        <v>242</v>
      </c>
      <c r="AT619" s="238" t="s">
        <v>186</v>
      </c>
      <c r="AU619" s="238" t="s">
        <v>88</v>
      </c>
      <c r="AY619" s="18" t="s">
        <v>184</v>
      </c>
      <c r="BE619" s="239">
        <f>IF(N619="základní",J619,0)</f>
        <v>0</v>
      </c>
      <c r="BF619" s="239">
        <f>IF(N619="snížená",J619,0)</f>
        <v>0</v>
      </c>
      <c r="BG619" s="239">
        <f>IF(N619="zákl. přenesená",J619,0)</f>
        <v>0</v>
      </c>
      <c r="BH619" s="239">
        <f>IF(N619="sníž. přenesená",J619,0)</f>
        <v>0</v>
      </c>
      <c r="BI619" s="239">
        <f>IF(N619="nulová",J619,0)</f>
        <v>0</v>
      </c>
      <c r="BJ619" s="18" t="s">
        <v>86</v>
      </c>
      <c r="BK619" s="239">
        <f>ROUND(I619*H619,2)</f>
        <v>0</v>
      </c>
      <c r="BL619" s="18" t="s">
        <v>242</v>
      </c>
      <c r="BM619" s="238" t="s">
        <v>759</v>
      </c>
    </row>
    <row r="620" s="2" customFormat="1">
      <c r="A620" s="39"/>
      <c r="B620" s="40"/>
      <c r="C620" s="41"/>
      <c r="D620" s="240" t="s">
        <v>192</v>
      </c>
      <c r="E620" s="41"/>
      <c r="F620" s="241" t="s">
        <v>760</v>
      </c>
      <c r="G620" s="41"/>
      <c r="H620" s="41"/>
      <c r="I620" s="242"/>
      <c r="J620" s="41"/>
      <c r="K620" s="41"/>
      <c r="L620" s="45"/>
      <c r="M620" s="243"/>
      <c r="N620" s="244"/>
      <c r="O620" s="92"/>
      <c r="P620" s="92"/>
      <c r="Q620" s="92"/>
      <c r="R620" s="92"/>
      <c r="S620" s="92"/>
      <c r="T620" s="93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T620" s="18" t="s">
        <v>192</v>
      </c>
      <c r="AU620" s="18" t="s">
        <v>88</v>
      </c>
    </row>
    <row r="621" s="16" customFormat="1">
      <c r="A621" s="16"/>
      <c r="B621" s="279"/>
      <c r="C621" s="280"/>
      <c r="D621" s="247" t="s">
        <v>194</v>
      </c>
      <c r="E621" s="281" t="s">
        <v>1</v>
      </c>
      <c r="F621" s="282" t="s">
        <v>761</v>
      </c>
      <c r="G621" s="280"/>
      <c r="H621" s="281" t="s">
        <v>1</v>
      </c>
      <c r="I621" s="283"/>
      <c r="J621" s="280"/>
      <c r="K621" s="280"/>
      <c r="L621" s="284"/>
      <c r="M621" s="285"/>
      <c r="N621" s="286"/>
      <c r="O621" s="286"/>
      <c r="P621" s="286"/>
      <c r="Q621" s="286"/>
      <c r="R621" s="286"/>
      <c r="S621" s="286"/>
      <c r="T621" s="287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T621" s="288" t="s">
        <v>194</v>
      </c>
      <c r="AU621" s="288" t="s">
        <v>88</v>
      </c>
      <c r="AV621" s="16" t="s">
        <v>86</v>
      </c>
      <c r="AW621" s="16" t="s">
        <v>35</v>
      </c>
      <c r="AX621" s="16" t="s">
        <v>79</v>
      </c>
      <c r="AY621" s="288" t="s">
        <v>184</v>
      </c>
    </row>
    <row r="622" s="13" customFormat="1">
      <c r="A622" s="13"/>
      <c r="B622" s="245"/>
      <c r="C622" s="246"/>
      <c r="D622" s="247" t="s">
        <v>194</v>
      </c>
      <c r="E622" s="248" t="s">
        <v>1</v>
      </c>
      <c r="F622" s="249" t="s">
        <v>752</v>
      </c>
      <c r="G622" s="246"/>
      <c r="H622" s="250">
        <v>98.668000000000006</v>
      </c>
      <c r="I622" s="251"/>
      <c r="J622" s="246"/>
      <c r="K622" s="246"/>
      <c r="L622" s="252"/>
      <c r="M622" s="253"/>
      <c r="N622" s="254"/>
      <c r="O622" s="254"/>
      <c r="P622" s="254"/>
      <c r="Q622" s="254"/>
      <c r="R622" s="254"/>
      <c r="S622" s="254"/>
      <c r="T622" s="255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56" t="s">
        <v>194</v>
      </c>
      <c r="AU622" s="256" t="s">
        <v>88</v>
      </c>
      <c r="AV622" s="13" t="s">
        <v>88</v>
      </c>
      <c r="AW622" s="13" t="s">
        <v>35</v>
      </c>
      <c r="AX622" s="13" t="s">
        <v>79</v>
      </c>
      <c r="AY622" s="256" t="s">
        <v>184</v>
      </c>
    </row>
    <row r="623" s="14" customFormat="1">
      <c r="A623" s="14"/>
      <c r="B623" s="257"/>
      <c r="C623" s="258"/>
      <c r="D623" s="247" t="s">
        <v>194</v>
      </c>
      <c r="E623" s="259" t="s">
        <v>1</v>
      </c>
      <c r="F623" s="260" t="s">
        <v>196</v>
      </c>
      <c r="G623" s="258"/>
      <c r="H623" s="261">
        <v>98.668000000000006</v>
      </c>
      <c r="I623" s="262"/>
      <c r="J623" s="258"/>
      <c r="K623" s="258"/>
      <c r="L623" s="263"/>
      <c r="M623" s="264"/>
      <c r="N623" s="265"/>
      <c r="O623" s="265"/>
      <c r="P623" s="265"/>
      <c r="Q623" s="265"/>
      <c r="R623" s="265"/>
      <c r="S623" s="265"/>
      <c r="T623" s="266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67" t="s">
        <v>194</v>
      </c>
      <c r="AU623" s="267" t="s">
        <v>88</v>
      </c>
      <c r="AV623" s="14" t="s">
        <v>197</v>
      </c>
      <c r="AW623" s="14" t="s">
        <v>35</v>
      </c>
      <c r="AX623" s="14" t="s">
        <v>79</v>
      </c>
      <c r="AY623" s="267" t="s">
        <v>184</v>
      </c>
    </row>
    <row r="624" s="15" customFormat="1">
      <c r="A624" s="15"/>
      <c r="B624" s="268"/>
      <c r="C624" s="269"/>
      <c r="D624" s="247" t="s">
        <v>194</v>
      </c>
      <c r="E624" s="270" t="s">
        <v>1</v>
      </c>
      <c r="F624" s="271" t="s">
        <v>198</v>
      </c>
      <c r="G624" s="269"/>
      <c r="H624" s="272">
        <v>98.668000000000006</v>
      </c>
      <c r="I624" s="273"/>
      <c r="J624" s="269"/>
      <c r="K624" s="269"/>
      <c r="L624" s="274"/>
      <c r="M624" s="275"/>
      <c r="N624" s="276"/>
      <c r="O624" s="276"/>
      <c r="P624" s="276"/>
      <c r="Q624" s="276"/>
      <c r="R624" s="276"/>
      <c r="S624" s="276"/>
      <c r="T624" s="277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T624" s="278" t="s">
        <v>194</v>
      </c>
      <c r="AU624" s="278" t="s">
        <v>88</v>
      </c>
      <c r="AV624" s="15" t="s">
        <v>191</v>
      </c>
      <c r="AW624" s="15" t="s">
        <v>35</v>
      </c>
      <c r="AX624" s="15" t="s">
        <v>86</v>
      </c>
      <c r="AY624" s="278" t="s">
        <v>184</v>
      </c>
    </row>
    <row r="625" s="2" customFormat="1" ht="16.5" customHeight="1">
      <c r="A625" s="39"/>
      <c r="B625" s="40"/>
      <c r="C625" s="289" t="s">
        <v>762</v>
      </c>
      <c r="D625" s="289" t="s">
        <v>412</v>
      </c>
      <c r="E625" s="290" t="s">
        <v>763</v>
      </c>
      <c r="F625" s="291" t="s">
        <v>764</v>
      </c>
      <c r="G625" s="292" t="s">
        <v>201</v>
      </c>
      <c r="H625" s="293">
        <v>3.1080000000000001</v>
      </c>
      <c r="I625" s="294"/>
      <c r="J625" s="295">
        <f>ROUND(I625*H625,2)</f>
        <v>0</v>
      </c>
      <c r="K625" s="291" t="s">
        <v>190</v>
      </c>
      <c r="L625" s="296"/>
      <c r="M625" s="297" t="s">
        <v>1</v>
      </c>
      <c r="N625" s="298" t="s">
        <v>44</v>
      </c>
      <c r="O625" s="92"/>
      <c r="P625" s="236">
        <f>O625*H625</f>
        <v>0</v>
      </c>
      <c r="Q625" s="236">
        <v>0</v>
      </c>
      <c r="R625" s="236">
        <f>Q625*H625</f>
        <v>0</v>
      </c>
      <c r="S625" s="236">
        <v>0</v>
      </c>
      <c r="T625" s="237">
        <f>S625*H625</f>
        <v>0</v>
      </c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R625" s="238" t="s">
        <v>293</v>
      </c>
      <c r="AT625" s="238" t="s">
        <v>412</v>
      </c>
      <c r="AU625" s="238" t="s">
        <v>88</v>
      </c>
      <c r="AY625" s="18" t="s">
        <v>184</v>
      </c>
      <c r="BE625" s="239">
        <f>IF(N625="základní",J625,0)</f>
        <v>0</v>
      </c>
      <c r="BF625" s="239">
        <f>IF(N625="snížená",J625,0)</f>
        <v>0</v>
      </c>
      <c r="BG625" s="239">
        <f>IF(N625="zákl. přenesená",J625,0)</f>
        <v>0</v>
      </c>
      <c r="BH625" s="239">
        <f>IF(N625="sníž. přenesená",J625,0)</f>
        <v>0</v>
      </c>
      <c r="BI625" s="239">
        <f>IF(N625="nulová",J625,0)</f>
        <v>0</v>
      </c>
      <c r="BJ625" s="18" t="s">
        <v>86</v>
      </c>
      <c r="BK625" s="239">
        <f>ROUND(I625*H625,2)</f>
        <v>0</v>
      </c>
      <c r="BL625" s="18" t="s">
        <v>242</v>
      </c>
      <c r="BM625" s="238" t="s">
        <v>765</v>
      </c>
    </row>
    <row r="626" s="13" customFormat="1">
      <c r="A626" s="13"/>
      <c r="B626" s="245"/>
      <c r="C626" s="246"/>
      <c r="D626" s="247" t="s">
        <v>194</v>
      </c>
      <c r="E626" s="248" t="s">
        <v>1</v>
      </c>
      <c r="F626" s="249" t="s">
        <v>766</v>
      </c>
      <c r="G626" s="246"/>
      <c r="H626" s="250">
        <v>3.1080000000000001</v>
      </c>
      <c r="I626" s="251"/>
      <c r="J626" s="246"/>
      <c r="K626" s="246"/>
      <c r="L626" s="252"/>
      <c r="M626" s="253"/>
      <c r="N626" s="254"/>
      <c r="O626" s="254"/>
      <c r="P626" s="254"/>
      <c r="Q626" s="254"/>
      <c r="R626" s="254"/>
      <c r="S626" s="254"/>
      <c r="T626" s="255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56" t="s">
        <v>194</v>
      </c>
      <c r="AU626" s="256" t="s">
        <v>88</v>
      </c>
      <c r="AV626" s="13" t="s">
        <v>88</v>
      </c>
      <c r="AW626" s="13" t="s">
        <v>35</v>
      </c>
      <c r="AX626" s="13" t="s">
        <v>79</v>
      </c>
      <c r="AY626" s="256" t="s">
        <v>184</v>
      </c>
    </row>
    <row r="627" s="15" customFormat="1">
      <c r="A627" s="15"/>
      <c r="B627" s="268"/>
      <c r="C627" s="269"/>
      <c r="D627" s="247" t="s">
        <v>194</v>
      </c>
      <c r="E627" s="270" t="s">
        <v>1</v>
      </c>
      <c r="F627" s="271" t="s">
        <v>198</v>
      </c>
      <c r="G627" s="269"/>
      <c r="H627" s="272">
        <v>3.1080000000000001</v>
      </c>
      <c r="I627" s="273"/>
      <c r="J627" s="269"/>
      <c r="K627" s="269"/>
      <c r="L627" s="274"/>
      <c r="M627" s="275"/>
      <c r="N627" s="276"/>
      <c r="O627" s="276"/>
      <c r="P627" s="276"/>
      <c r="Q627" s="276"/>
      <c r="R627" s="276"/>
      <c r="S627" s="276"/>
      <c r="T627" s="277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T627" s="278" t="s">
        <v>194</v>
      </c>
      <c r="AU627" s="278" t="s">
        <v>88</v>
      </c>
      <c r="AV627" s="15" t="s">
        <v>191</v>
      </c>
      <c r="AW627" s="15" t="s">
        <v>35</v>
      </c>
      <c r="AX627" s="15" t="s">
        <v>86</v>
      </c>
      <c r="AY627" s="278" t="s">
        <v>184</v>
      </c>
    </row>
    <row r="628" s="2" customFormat="1" ht="24.15" customHeight="1">
      <c r="A628" s="39"/>
      <c r="B628" s="40"/>
      <c r="C628" s="227" t="s">
        <v>485</v>
      </c>
      <c r="D628" s="227" t="s">
        <v>186</v>
      </c>
      <c r="E628" s="228" t="s">
        <v>767</v>
      </c>
      <c r="F628" s="229" t="s">
        <v>768</v>
      </c>
      <c r="G628" s="230" t="s">
        <v>189</v>
      </c>
      <c r="H628" s="231">
        <v>122.175</v>
      </c>
      <c r="I628" s="232"/>
      <c r="J628" s="233">
        <f>ROUND(I628*H628,2)</f>
        <v>0</v>
      </c>
      <c r="K628" s="229" t="s">
        <v>190</v>
      </c>
      <c r="L628" s="45"/>
      <c r="M628" s="234" t="s">
        <v>1</v>
      </c>
      <c r="N628" s="235" t="s">
        <v>44</v>
      </c>
      <c r="O628" s="92"/>
      <c r="P628" s="236">
        <f>O628*H628</f>
        <v>0</v>
      </c>
      <c r="Q628" s="236">
        <v>0</v>
      </c>
      <c r="R628" s="236">
        <f>Q628*H628</f>
        <v>0</v>
      </c>
      <c r="S628" s="236">
        <v>0</v>
      </c>
      <c r="T628" s="237">
        <f>S628*H628</f>
        <v>0</v>
      </c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R628" s="238" t="s">
        <v>242</v>
      </c>
      <c r="AT628" s="238" t="s">
        <v>186</v>
      </c>
      <c r="AU628" s="238" t="s">
        <v>88</v>
      </c>
      <c r="AY628" s="18" t="s">
        <v>184</v>
      </c>
      <c r="BE628" s="239">
        <f>IF(N628="základní",J628,0)</f>
        <v>0</v>
      </c>
      <c r="BF628" s="239">
        <f>IF(N628="snížená",J628,0)</f>
        <v>0</v>
      </c>
      <c r="BG628" s="239">
        <f>IF(N628="zákl. přenesená",J628,0)</f>
        <v>0</v>
      </c>
      <c r="BH628" s="239">
        <f>IF(N628="sníž. přenesená",J628,0)</f>
        <v>0</v>
      </c>
      <c r="BI628" s="239">
        <f>IF(N628="nulová",J628,0)</f>
        <v>0</v>
      </c>
      <c r="BJ628" s="18" t="s">
        <v>86</v>
      </c>
      <c r="BK628" s="239">
        <f>ROUND(I628*H628,2)</f>
        <v>0</v>
      </c>
      <c r="BL628" s="18" t="s">
        <v>242</v>
      </c>
      <c r="BM628" s="238" t="s">
        <v>769</v>
      </c>
    </row>
    <row r="629" s="2" customFormat="1">
      <c r="A629" s="39"/>
      <c r="B629" s="40"/>
      <c r="C629" s="41"/>
      <c r="D629" s="240" t="s">
        <v>192</v>
      </c>
      <c r="E629" s="41"/>
      <c r="F629" s="241" t="s">
        <v>770</v>
      </c>
      <c r="G629" s="41"/>
      <c r="H629" s="41"/>
      <c r="I629" s="242"/>
      <c r="J629" s="41"/>
      <c r="K629" s="41"/>
      <c r="L629" s="45"/>
      <c r="M629" s="243"/>
      <c r="N629" s="244"/>
      <c r="O629" s="92"/>
      <c r="P629" s="92"/>
      <c r="Q629" s="92"/>
      <c r="R629" s="92"/>
      <c r="S629" s="92"/>
      <c r="T629" s="93"/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T629" s="18" t="s">
        <v>192</v>
      </c>
      <c r="AU629" s="18" t="s">
        <v>88</v>
      </c>
    </row>
    <row r="630" s="13" customFormat="1">
      <c r="A630" s="13"/>
      <c r="B630" s="245"/>
      <c r="C630" s="246"/>
      <c r="D630" s="247" t="s">
        <v>194</v>
      </c>
      <c r="E630" s="248" t="s">
        <v>1</v>
      </c>
      <c r="F630" s="249" t="s">
        <v>771</v>
      </c>
      <c r="G630" s="246"/>
      <c r="H630" s="250">
        <v>122.175</v>
      </c>
      <c r="I630" s="251"/>
      <c r="J630" s="246"/>
      <c r="K630" s="246"/>
      <c r="L630" s="252"/>
      <c r="M630" s="253"/>
      <c r="N630" s="254"/>
      <c r="O630" s="254"/>
      <c r="P630" s="254"/>
      <c r="Q630" s="254"/>
      <c r="R630" s="254"/>
      <c r="S630" s="254"/>
      <c r="T630" s="255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56" t="s">
        <v>194</v>
      </c>
      <c r="AU630" s="256" t="s">
        <v>88</v>
      </c>
      <c r="AV630" s="13" t="s">
        <v>88</v>
      </c>
      <c r="AW630" s="13" t="s">
        <v>35</v>
      </c>
      <c r="AX630" s="13" t="s">
        <v>79</v>
      </c>
      <c r="AY630" s="256" t="s">
        <v>184</v>
      </c>
    </row>
    <row r="631" s="14" customFormat="1">
      <c r="A631" s="14"/>
      <c r="B631" s="257"/>
      <c r="C631" s="258"/>
      <c r="D631" s="247" t="s">
        <v>194</v>
      </c>
      <c r="E631" s="259" t="s">
        <v>1</v>
      </c>
      <c r="F631" s="260" t="s">
        <v>196</v>
      </c>
      <c r="G631" s="258"/>
      <c r="H631" s="261">
        <v>122.175</v>
      </c>
      <c r="I631" s="262"/>
      <c r="J631" s="258"/>
      <c r="K631" s="258"/>
      <c r="L631" s="263"/>
      <c r="M631" s="264"/>
      <c r="N631" s="265"/>
      <c r="O631" s="265"/>
      <c r="P631" s="265"/>
      <c r="Q631" s="265"/>
      <c r="R631" s="265"/>
      <c r="S631" s="265"/>
      <c r="T631" s="266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67" t="s">
        <v>194</v>
      </c>
      <c r="AU631" s="267" t="s">
        <v>88</v>
      </c>
      <c r="AV631" s="14" t="s">
        <v>197</v>
      </c>
      <c r="AW631" s="14" t="s">
        <v>35</v>
      </c>
      <c r="AX631" s="14" t="s">
        <v>79</v>
      </c>
      <c r="AY631" s="267" t="s">
        <v>184</v>
      </c>
    </row>
    <row r="632" s="15" customFormat="1">
      <c r="A632" s="15"/>
      <c r="B632" s="268"/>
      <c r="C632" s="269"/>
      <c r="D632" s="247" t="s">
        <v>194</v>
      </c>
      <c r="E632" s="270" t="s">
        <v>1</v>
      </c>
      <c r="F632" s="271" t="s">
        <v>198</v>
      </c>
      <c r="G632" s="269"/>
      <c r="H632" s="272">
        <v>122.175</v>
      </c>
      <c r="I632" s="273"/>
      <c r="J632" s="269"/>
      <c r="K632" s="269"/>
      <c r="L632" s="274"/>
      <c r="M632" s="275"/>
      <c r="N632" s="276"/>
      <c r="O632" s="276"/>
      <c r="P632" s="276"/>
      <c r="Q632" s="276"/>
      <c r="R632" s="276"/>
      <c r="S632" s="276"/>
      <c r="T632" s="277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T632" s="278" t="s">
        <v>194</v>
      </c>
      <c r="AU632" s="278" t="s">
        <v>88</v>
      </c>
      <c r="AV632" s="15" t="s">
        <v>191</v>
      </c>
      <c r="AW632" s="15" t="s">
        <v>35</v>
      </c>
      <c r="AX632" s="15" t="s">
        <v>86</v>
      </c>
      <c r="AY632" s="278" t="s">
        <v>184</v>
      </c>
    </row>
    <row r="633" s="2" customFormat="1" ht="16.5" customHeight="1">
      <c r="A633" s="39"/>
      <c r="B633" s="40"/>
      <c r="C633" s="289" t="s">
        <v>772</v>
      </c>
      <c r="D633" s="289" t="s">
        <v>412</v>
      </c>
      <c r="E633" s="290" t="s">
        <v>626</v>
      </c>
      <c r="F633" s="291" t="s">
        <v>627</v>
      </c>
      <c r="G633" s="292" t="s">
        <v>248</v>
      </c>
      <c r="H633" s="293">
        <v>0.039</v>
      </c>
      <c r="I633" s="294"/>
      <c r="J633" s="295">
        <f>ROUND(I633*H633,2)</f>
        <v>0</v>
      </c>
      <c r="K633" s="291" t="s">
        <v>190</v>
      </c>
      <c r="L633" s="296"/>
      <c r="M633" s="297" t="s">
        <v>1</v>
      </c>
      <c r="N633" s="298" t="s">
        <v>44</v>
      </c>
      <c r="O633" s="92"/>
      <c r="P633" s="236">
        <f>O633*H633</f>
        <v>0</v>
      </c>
      <c r="Q633" s="236">
        <v>0</v>
      </c>
      <c r="R633" s="236">
        <f>Q633*H633</f>
        <v>0</v>
      </c>
      <c r="S633" s="236">
        <v>0</v>
      </c>
      <c r="T633" s="237">
        <f>S633*H633</f>
        <v>0</v>
      </c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R633" s="238" t="s">
        <v>293</v>
      </c>
      <c r="AT633" s="238" t="s">
        <v>412</v>
      </c>
      <c r="AU633" s="238" t="s">
        <v>88</v>
      </c>
      <c r="AY633" s="18" t="s">
        <v>184</v>
      </c>
      <c r="BE633" s="239">
        <f>IF(N633="základní",J633,0)</f>
        <v>0</v>
      </c>
      <c r="BF633" s="239">
        <f>IF(N633="snížená",J633,0)</f>
        <v>0</v>
      </c>
      <c r="BG633" s="239">
        <f>IF(N633="zákl. přenesená",J633,0)</f>
        <v>0</v>
      </c>
      <c r="BH633" s="239">
        <f>IF(N633="sníž. přenesená",J633,0)</f>
        <v>0</v>
      </c>
      <c r="BI633" s="239">
        <f>IF(N633="nulová",J633,0)</f>
        <v>0</v>
      </c>
      <c r="BJ633" s="18" t="s">
        <v>86</v>
      </c>
      <c r="BK633" s="239">
        <f>ROUND(I633*H633,2)</f>
        <v>0</v>
      </c>
      <c r="BL633" s="18" t="s">
        <v>242</v>
      </c>
      <c r="BM633" s="238" t="s">
        <v>773</v>
      </c>
    </row>
    <row r="634" s="13" customFormat="1">
      <c r="A634" s="13"/>
      <c r="B634" s="245"/>
      <c r="C634" s="246"/>
      <c r="D634" s="247" t="s">
        <v>194</v>
      </c>
      <c r="E634" s="248" t="s">
        <v>1</v>
      </c>
      <c r="F634" s="249" t="s">
        <v>774</v>
      </c>
      <c r="G634" s="246"/>
      <c r="H634" s="250">
        <v>0.039</v>
      </c>
      <c r="I634" s="251"/>
      <c r="J634" s="246"/>
      <c r="K634" s="246"/>
      <c r="L634" s="252"/>
      <c r="M634" s="253"/>
      <c r="N634" s="254"/>
      <c r="O634" s="254"/>
      <c r="P634" s="254"/>
      <c r="Q634" s="254"/>
      <c r="R634" s="254"/>
      <c r="S634" s="254"/>
      <c r="T634" s="255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56" t="s">
        <v>194</v>
      </c>
      <c r="AU634" s="256" t="s">
        <v>88</v>
      </c>
      <c r="AV634" s="13" t="s">
        <v>88</v>
      </c>
      <c r="AW634" s="13" t="s">
        <v>35</v>
      </c>
      <c r="AX634" s="13" t="s">
        <v>79</v>
      </c>
      <c r="AY634" s="256" t="s">
        <v>184</v>
      </c>
    </row>
    <row r="635" s="15" customFormat="1">
      <c r="A635" s="15"/>
      <c r="B635" s="268"/>
      <c r="C635" s="269"/>
      <c r="D635" s="247" t="s">
        <v>194</v>
      </c>
      <c r="E635" s="270" t="s">
        <v>1</v>
      </c>
      <c r="F635" s="271" t="s">
        <v>198</v>
      </c>
      <c r="G635" s="269"/>
      <c r="H635" s="272">
        <v>0.039</v>
      </c>
      <c r="I635" s="273"/>
      <c r="J635" s="269"/>
      <c r="K635" s="269"/>
      <c r="L635" s="274"/>
      <c r="M635" s="275"/>
      <c r="N635" s="276"/>
      <c r="O635" s="276"/>
      <c r="P635" s="276"/>
      <c r="Q635" s="276"/>
      <c r="R635" s="276"/>
      <c r="S635" s="276"/>
      <c r="T635" s="277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T635" s="278" t="s">
        <v>194</v>
      </c>
      <c r="AU635" s="278" t="s">
        <v>88</v>
      </c>
      <c r="AV635" s="15" t="s">
        <v>191</v>
      </c>
      <c r="AW635" s="15" t="s">
        <v>35</v>
      </c>
      <c r="AX635" s="15" t="s">
        <v>86</v>
      </c>
      <c r="AY635" s="278" t="s">
        <v>184</v>
      </c>
    </row>
    <row r="636" s="2" customFormat="1" ht="16.5" customHeight="1">
      <c r="A636" s="39"/>
      <c r="B636" s="40"/>
      <c r="C636" s="227" t="s">
        <v>489</v>
      </c>
      <c r="D636" s="227" t="s">
        <v>186</v>
      </c>
      <c r="E636" s="228" t="s">
        <v>775</v>
      </c>
      <c r="F636" s="229" t="s">
        <v>776</v>
      </c>
      <c r="G636" s="230" t="s">
        <v>189</v>
      </c>
      <c r="H636" s="231">
        <v>134.875</v>
      </c>
      <c r="I636" s="232"/>
      <c r="J636" s="233">
        <f>ROUND(I636*H636,2)</f>
        <v>0</v>
      </c>
      <c r="K636" s="229" t="s">
        <v>190</v>
      </c>
      <c r="L636" s="45"/>
      <c r="M636" s="234" t="s">
        <v>1</v>
      </c>
      <c r="N636" s="235" t="s">
        <v>44</v>
      </c>
      <c r="O636" s="92"/>
      <c r="P636" s="236">
        <f>O636*H636</f>
        <v>0</v>
      </c>
      <c r="Q636" s="236">
        <v>0</v>
      </c>
      <c r="R636" s="236">
        <f>Q636*H636</f>
        <v>0</v>
      </c>
      <c r="S636" s="236">
        <v>0</v>
      </c>
      <c r="T636" s="237">
        <f>S636*H636</f>
        <v>0</v>
      </c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R636" s="238" t="s">
        <v>242</v>
      </c>
      <c r="AT636" s="238" t="s">
        <v>186</v>
      </c>
      <c r="AU636" s="238" t="s">
        <v>88</v>
      </c>
      <c r="AY636" s="18" t="s">
        <v>184</v>
      </c>
      <c r="BE636" s="239">
        <f>IF(N636="základní",J636,0)</f>
        <v>0</v>
      </c>
      <c r="BF636" s="239">
        <f>IF(N636="snížená",J636,0)</f>
        <v>0</v>
      </c>
      <c r="BG636" s="239">
        <f>IF(N636="zákl. přenesená",J636,0)</f>
        <v>0</v>
      </c>
      <c r="BH636" s="239">
        <f>IF(N636="sníž. přenesená",J636,0)</f>
        <v>0</v>
      </c>
      <c r="BI636" s="239">
        <f>IF(N636="nulová",J636,0)</f>
        <v>0</v>
      </c>
      <c r="BJ636" s="18" t="s">
        <v>86</v>
      </c>
      <c r="BK636" s="239">
        <f>ROUND(I636*H636,2)</f>
        <v>0</v>
      </c>
      <c r="BL636" s="18" t="s">
        <v>242</v>
      </c>
      <c r="BM636" s="238" t="s">
        <v>777</v>
      </c>
    </row>
    <row r="637" s="2" customFormat="1">
      <c r="A637" s="39"/>
      <c r="B637" s="40"/>
      <c r="C637" s="41"/>
      <c r="D637" s="240" t="s">
        <v>192</v>
      </c>
      <c r="E637" s="41"/>
      <c r="F637" s="241" t="s">
        <v>778</v>
      </c>
      <c r="G637" s="41"/>
      <c r="H637" s="41"/>
      <c r="I637" s="242"/>
      <c r="J637" s="41"/>
      <c r="K637" s="41"/>
      <c r="L637" s="45"/>
      <c r="M637" s="243"/>
      <c r="N637" s="244"/>
      <c r="O637" s="92"/>
      <c r="P637" s="92"/>
      <c r="Q637" s="92"/>
      <c r="R637" s="92"/>
      <c r="S637" s="92"/>
      <c r="T637" s="93"/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T637" s="18" t="s">
        <v>192</v>
      </c>
      <c r="AU637" s="18" t="s">
        <v>88</v>
      </c>
    </row>
    <row r="638" s="13" customFormat="1">
      <c r="A638" s="13"/>
      <c r="B638" s="245"/>
      <c r="C638" s="246"/>
      <c r="D638" s="247" t="s">
        <v>194</v>
      </c>
      <c r="E638" s="248" t="s">
        <v>1</v>
      </c>
      <c r="F638" s="249" t="s">
        <v>779</v>
      </c>
      <c r="G638" s="246"/>
      <c r="H638" s="250">
        <v>134.875</v>
      </c>
      <c r="I638" s="251"/>
      <c r="J638" s="246"/>
      <c r="K638" s="246"/>
      <c r="L638" s="252"/>
      <c r="M638" s="253"/>
      <c r="N638" s="254"/>
      <c r="O638" s="254"/>
      <c r="P638" s="254"/>
      <c r="Q638" s="254"/>
      <c r="R638" s="254"/>
      <c r="S638" s="254"/>
      <c r="T638" s="255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56" t="s">
        <v>194</v>
      </c>
      <c r="AU638" s="256" t="s">
        <v>88</v>
      </c>
      <c r="AV638" s="13" t="s">
        <v>88</v>
      </c>
      <c r="AW638" s="13" t="s">
        <v>35</v>
      </c>
      <c r="AX638" s="13" t="s">
        <v>79</v>
      </c>
      <c r="AY638" s="256" t="s">
        <v>184</v>
      </c>
    </row>
    <row r="639" s="14" customFormat="1">
      <c r="A639" s="14"/>
      <c r="B639" s="257"/>
      <c r="C639" s="258"/>
      <c r="D639" s="247" t="s">
        <v>194</v>
      </c>
      <c r="E639" s="259" t="s">
        <v>1</v>
      </c>
      <c r="F639" s="260" t="s">
        <v>196</v>
      </c>
      <c r="G639" s="258"/>
      <c r="H639" s="261">
        <v>134.875</v>
      </c>
      <c r="I639" s="262"/>
      <c r="J639" s="258"/>
      <c r="K639" s="258"/>
      <c r="L639" s="263"/>
      <c r="M639" s="264"/>
      <c r="N639" s="265"/>
      <c r="O639" s="265"/>
      <c r="P639" s="265"/>
      <c r="Q639" s="265"/>
      <c r="R639" s="265"/>
      <c r="S639" s="265"/>
      <c r="T639" s="266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67" t="s">
        <v>194</v>
      </c>
      <c r="AU639" s="267" t="s">
        <v>88</v>
      </c>
      <c r="AV639" s="14" t="s">
        <v>197</v>
      </c>
      <c r="AW639" s="14" t="s">
        <v>35</v>
      </c>
      <c r="AX639" s="14" t="s">
        <v>79</v>
      </c>
      <c r="AY639" s="267" t="s">
        <v>184</v>
      </c>
    </row>
    <row r="640" s="15" customFormat="1">
      <c r="A640" s="15"/>
      <c r="B640" s="268"/>
      <c r="C640" s="269"/>
      <c r="D640" s="247" t="s">
        <v>194</v>
      </c>
      <c r="E640" s="270" t="s">
        <v>1</v>
      </c>
      <c r="F640" s="271" t="s">
        <v>198</v>
      </c>
      <c r="G640" s="269"/>
      <c r="H640" s="272">
        <v>134.875</v>
      </c>
      <c r="I640" s="273"/>
      <c r="J640" s="269"/>
      <c r="K640" s="269"/>
      <c r="L640" s="274"/>
      <c r="M640" s="275"/>
      <c r="N640" s="276"/>
      <c r="O640" s="276"/>
      <c r="P640" s="276"/>
      <c r="Q640" s="276"/>
      <c r="R640" s="276"/>
      <c r="S640" s="276"/>
      <c r="T640" s="277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T640" s="278" t="s">
        <v>194</v>
      </c>
      <c r="AU640" s="278" t="s">
        <v>88</v>
      </c>
      <c r="AV640" s="15" t="s">
        <v>191</v>
      </c>
      <c r="AW640" s="15" t="s">
        <v>35</v>
      </c>
      <c r="AX640" s="15" t="s">
        <v>86</v>
      </c>
      <c r="AY640" s="278" t="s">
        <v>184</v>
      </c>
    </row>
    <row r="641" s="2" customFormat="1" ht="24.15" customHeight="1">
      <c r="A641" s="39"/>
      <c r="B641" s="40"/>
      <c r="C641" s="289" t="s">
        <v>780</v>
      </c>
      <c r="D641" s="289" t="s">
        <v>412</v>
      </c>
      <c r="E641" s="290" t="s">
        <v>636</v>
      </c>
      <c r="F641" s="291" t="s">
        <v>637</v>
      </c>
      <c r="G641" s="292" t="s">
        <v>189</v>
      </c>
      <c r="H641" s="293">
        <v>157.197</v>
      </c>
      <c r="I641" s="294"/>
      <c r="J641" s="295">
        <f>ROUND(I641*H641,2)</f>
        <v>0</v>
      </c>
      <c r="K641" s="291" t="s">
        <v>190</v>
      </c>
      <c r="L641" s="296"/>
      <c r="M641" s="297" t="s">
        <v>1</v>
      </c>
      <c r="N641" s="298" t="s">
        <v>44</v>
      </c>
      <c r="O641" s="92"/>
      <c r="P641" s="236">
        <f>O641*H641</f>
        <v>0</v>
      </c>
      <c r="Q641" s="236">
        <v>0</v>
      </c>
      <c r="R641" s="236">
        <f>Q641*H641</f>
        <v>0</v>
      </c>
      <c r="S641" s="236">
        <v>0</v>
      </c>
      <c r="T641" s="237">
        <f>S641*H641</f>
        <v>0</v>
      </c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R641" s="238" t="s">
        <v>293</v>
      </c>
      <c r="AT641" s="238" t="s">
        <v>412</v>
      </c>
      <c r="AU641" s="238" t="s">
        <v>88</v>
      </c>
      <c r="AY641" s="18" t="s">
        <v>184</v>
      </c>
      <c r="BE641" s="239">
        <f>IF(N641="základní",J641,0)</f>
        <v>0</v>
      </c>
      <c r="BF641" s="239">
        <f>IF(N641="snížená",J641,0)</f>
        <v>0</v>
      </c>
      <c r="BG641" s="239">
        <f>IF(N641="zákl. přenesená",J641,0)</f>
        <v>0</v>
      </c>
      <c r="BH641" s="239">
        <f>IF(N641="sníž. přenesená",J641,0)</f>
        <v>0</v>
      </c>
      <c r="BI641" s="239">
        <f>IF(N641="nulová",J641,0)</f>
        <v>0</v>
      </c>
      <c r="BJ641" s="18" t="s">
        <v>86</v>
      </c>
      <c r="BK641" s="239">
        <f>ROUND(I641*H641,2)</f>
        <v>0</v>
      </c>
      <c r="BL641" s="18" t="s">
        <v>242</v>
      </c>
      <c r="BM641" s="238" t="s">
        <v>781</v>
      </c>
    </row>
    <row r="642" s="13" customFormat="1">
      <c r="A642" s="13"/>
      <c r="B642" s="245"/>
      <c r="C642" s="246"/>
      <c r="D642" s="247" t="s">
        <v>194</v>
      </c>
      <c r="E642" s="248" t="s">
        <v>1</v>
      </c>
      <c r="F642" s="249" t="s">
        <v>782</v>
      </c>
      <c r="G642" s="246"/>
      <c r="H642" s="250">
        <v>157.197</v>
      </c>
      <c r="I642" s="251"/>
      <c r="J642" s="246"/>
      <c r="K642" s="246"/>
      <c r="L642" s="252"/>
      <c r="M642" s="253"/>
      <c r="N642" s="254"/>
      <c r="O642" s="254"/>
      <c r="P642" s="254"/>
      <c r="Q642" s="254"/>
      <c r="R642" s="254"/>
      <c r="S642" s="254"/>
      <c r="T642" s="255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56" t="s">
        <v>194</v>
      </c>
      <c r="AU642" s="256" t="s">
        <v>88</v>
      </c>
      <c r="AV642" s="13" t="s">
        <v>88</v>
      </c>
      <c r="AW642" s="13" t="s">
        <v>35</v>
      </c>
      <c r="AX642" s="13" t="s">
        <v>79</v>
      </c>
      <c r="AY642" s="256" t="s">
        <v>184</v>
      </c>
    </row>
    <row r="643" s="15" customFormat="1">
      <c r="A643" s="15"/>
      <c r="B643" s="268"/>
      <c r="C643" s="269"/>
      <c r="D643" s="247" t="s">
        <v>194</v>
      </c>
      <c r="E643" s="270" t="s">
        <v>1</v>
      </c>
      <c r="F643" s="271" t="s">
        <v>198</v>
      </c>
      <c r="G643" s="269"/>
      <c r="H643" s="272">
        <v>157.197</v>
      </c>
      <c r="I643" s="273"/>
      <c r="J643" s="269"/>
      <c r="K643" s="269"/>
      <c r="L643" s="274"/>
      <c r="M643" s="275"/>
      <c r="N643" s="276"/>
      <c r="O643" s="276"/>
      <c r="P643" s="276"/>
      <c r="Q643" s="276"/>
      <c r="R643" s="276"/>
      <c r="S643" s="276"/>
      <c r="T643" s="277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T643" s="278" t="s">
        <v>194</v>
      </c>
      <c r="AU643" s="278" t="s">
        <v>88</v>
      </c>
      <c r="AV643" s="15" t="s">
        <v>191</v>
      </c>
      <c r="AW643" s="15" t="s">
        <v>35</v>
      </c>
      <c r="AX643" s="15" t="s">
        <v>86</v>
      </c>
      <c r="AY643" s="278" t="s">
        <v>184</v>
      </c>
    </row>
    <row r="644" s="2" customFormat="1" ht="24.15" customHeight="1">
      <c r="A644" s="39"/>
      <c r="B644" s="40"/>
      <c r="C644" s="227" t="s">
        <v>494</v>
      </c>
      <c r="D644" s="227" t="s">
        <v>186</v>
      </c>
      <c r="E644" s="228" t="s">
        <v>783</v>
      </c>
      <c r="F644" s="229" t="s">
        <v>784</v>
      </c>
      <c r="G644" s="230" t="s">
        <v>248</v>
      </c>
      <c r="H644" s="231">
        <v>1.956</v>
      </c>
      <c r="I644" s="232"/>
      <c r="J644" s="233">
        <f>ROUND(I644*H644,2)</f>
        <v>0</v>
      </c>
      <c r="K644" s="229" t="s">
        <v>190</v>
      </c>
      <c r="L644" s="45"/>
      <c r="M644" s="234" t="s">
        <v>1</v>
      </c>
      <c r="N644" s="235" t="s">
        <v>44</v>
      </c>
      <c r="O644" s="92"/>
      <c r="P644" s="236">
        <f>O644*H644</f>
        <v>0</v>
      </c>
      <c r="Q644" s="236">
        <v>0</v>
      </c>
      <c r="R644" s="236">
        <f>Q644*H644</f>
        <v>0</v>
      </c>
      <c r="S644" s="236">
        <v>0</v>
      </c>
      <c r="T644" s="237">
        <f>S644*H644</f>
        <v>0</v>
      </c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R644" s="238" t="s">
        <v>242</v>
      </c>
      <c r="AT644" s="238" t="s">
        <v>186</v>
      </c>
      <c r="AU644" s="238" t="s">
        <v>88</v>
      </c>
      <c r="AY644" s="18" t="s">
        <v>184</v>
      </c>
      <c r="BE644" s="239">
        <f>IF(N644="základní",J644,0)</f>
        <v>0</v>
      </c>
      <c r="BF644" s="239">
        <f>IF(N644="snížená",J644,0)</f>
        <v>0</v>
      </c>
      <c r="BG644" s="239">
        <f>IF(N644="zákl. přenesená",J644,0)</f>
        <v>0</v>
      </c>
      <c r="BH644" s="239">
        <f>IF(N644="sníž. přenesená",J644,0)</f>
        <v>0</v>
      </c>
      <c r="BI644" s="239">
        <f>IF(N644="nulová",J644,0)</f>
        <v>0</v>
      </c>
      <c r="BJ644" s="18" t="s">
        <v>86</v>
      </c>
      <c r="BK644" s="239">
        <f>ROUND(I644*H644,2)</f>
        <v>0</v>
      </c>
      <c r="BL644" s="18" t="s">
        <v>242</v>
      </c>
      <c r="BM644" s="238" t="s">
        <v>785</v>
      </c>
    </row>
    <row r="645" s="2" customFormat="1">
      <c r="A645" s="39"/>
      <c r="B645" s="40"/>
      <c r="C645" s="41"/>
      <c r="D645" s="240" t="s">
        <v>192</v>
      </c>
      <c r="E645" s="41"/>
      <c r="F645" s="241" t="s">
        <v>786</v>
      </c>
      <c r="G645" s="41"/>
      <c r="H645" s="41"/>
      <c r="I645" s="242"/>
      <c r="J645" s="41"/>
      <c r="K645" s="41"/>
      <c r="L645" s="45"/>
      <c r="M645" s="243"/>
      <c r="N645" s="244"/>
      <c r="O645" s="92"/>
      <c r="P645" s="92"/>
      <c r="Q645" s="92"/>
      <c r="R645" s="92"/>
      <c r="S645" s="92"/>
      <c r="T645" s="93"/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T645" s="18" t="s">
        <v>192</v>
      </c>
      <c r="AU645" s="18" t="s">
        <v>88</v>
      </c>
    </row>
    <row r="646" s="12" customFormat="1" ht="22.8" customHeight="1">
      <c r="A646" s="12"/>
      <c r="B646" s="211"/>
      <c r="C646" s="212"/>
      <c r="D646" s="213" t="s">
        <v>78</v>
      </c>
      <c r="E646" s="225" t="s">
        <v>787</v>
      </c>
      <c r="F646" s="225" t="s">
        <v>788</v>
      </c>
      <c r="G646" s="212"/>
      <c r="H646" s="212"/>
      <c r="I646" s="215"/>
      <c r="J646" s="226">
        <f>BK646</f>
        <v>0</v>
      </c>
      <c r="K646" s="212"/>
      <c r="L646" s="217"/>
      <c r="M646" s="218"/>
      <c r="N646" s="219"/>
      <c r="O646" s="219"/>
      <c r="P646" s="220">
        <f>SUM(P647:P678)</f>
        <v>0</v>
      </c>
      <c r="Q646" s="219"/>
      <c r="R646" s="220">
        <f>SUM(R647:R678)</f>
        <v>0</v>
      </c>
      <c r="S646" s="219"/>
      <c r="T646" s="221">
        <f>SUM(T647:T678)</f>
        <v>0</v>
      </c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R646" s="222" t="s">
        <v>88</v>
      </c>
      <c r="AT646" s="223" t="s">
        <v>78</v>
      </c>
      <c r="AU646" s="223" t="s">
        <v>86</v>
      </c>
      <c r="AY646" s="222" t="s">
        <v>184</v>
      </c>
      <c r="BK646" s="224">
        <f>SUM(BK647:BK678)</f>
        <v>0</v>
      </c>
    </row>
    <row r="647" s="2" customFormat="1" ht="24.15" customHeight="1">
      <c r="A647" s="39"/>
      <c r="B647" s="40"/>
      <c r="C647" s="227" t="s">
        <v>789</v>
      </c>
      <c r="D647" s="227" t="s">
        <v>186</v>
      </c>
      <c r="E647" s="228" t="s">
        <v>790</v>
      </c>
      <c r="F647" s="229" t="s">
        <v>791</v>
      </c>
      <c r="G647" s="230" t="s">
        <v>189</v>
      </c>
      <c r="H647" s="231">
        <v>19.385999999999999</v>
      </c>
      <c r="I647" s="232"/>
      <c r="J647" s="233">
        <f>ROUND(I647*H647,2)</f>
        <v>0</v>
      </c>
      <c r="K647" s="229" t="s">
        <v>190</v>
      </c>
      <c r="L647" s="45"/>
      <c r="M647" s="234" t="s">
        <v>1</v>
      </c>
      <c r="N647" s="235" t="s">
        <v>44</v>
      </c>
      <c r="O647" s="92"/>
      <c r="P647" s="236">
        <f>O647*H647</f>
        <v>0</v>
      </c>
      <c r="Q647" s="236">
        <v>0</v>
      </c>
      <c r="R647" s="236">
        <f>Q647*H647</f>
        <v>0</v>
      </c>
      <c r="S647" s="236">
        <v>0</v>
      </c>
      <c r="T647" s="237">
        <f>S647*H647</f>
        <v>0</v>
      </c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R647" s="238" t="s">
        <v>242</v>
      </c>
      <c r="AT647" s="238" t="s">
        <v>186</v>
      </c>
      <c r="AU647" s="238" t="s">
        <v>88</v>
      </c>
      <c r="AY647" s="18" t="s">
        <v>184</v>
      </c>
      <c r="BE647" s="239">
        <f>IF(N647="základní",J647,0)</f>
        <v>0</v>
      </c>
      <c r="BF647" s="239">
        <f>IF(N647="snížená",J647,0)</f>
        <v>0</v>
      </c>
      <c r="BG647" s="239">
        <f>IF(N647="zákl. přenesená",J647,0)</f>
        <v>0</v>
      </c>
      <c r="BH647" s="239">
        <f>IF(N647="sníž. přenesená",J647,0)</f>
        <v>0</v>
      </c>
      <c r="BI647" s="239">
        <f>IF(N647="nulová",J647,0)</f>
        <v>0</v>
      </c>
      <c r="BJ647" s="18" t="s">
        <v>86</v>
      </c>
      <c r="BK647" s="239">
        <f>ROUND(I647*H647,2)</f>
        <v>0</v>
      </c>
      <c r="BL647" s="18" t="s">
        <v>242</v>
      </c>
      <c r="BM647" s="238" t="s">
        <v>792</v>
      </c>
    </row>
    <row r="648" s="2" customFormat="1">
      <c r="A648" s="39"/>
      <c r="B648" s="40"/>
      <c r="C648" s="41"/>
      <c r="D648" s="240" t="s">
        <v>192</v>
      </c>
      <c r="E648" s="41"/>
      <c r="F648" s="241" t="s">
        <v>793</v>
      </c>
      <c r="G648" s="41"/>
      <c r="H648" s="41"/>
      <c r="I648" s="242"/>
      <c r="J648" s="41"/>
      <c r="K648" s="41"/>
      <c r="L648" s="45"/>
      <c r="M648" s="243"/>
      <c r="N648" s="244"/>
      <c r="O648" s="92"/>
      <c r="P648" s="92"/>
      <c r="Q648" s="92"/>
      <c r="R648" s="92"/>
      <c r="S648" s="92"/>
      <c r="T648" s="93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T648" s="18" t="s">
        <v>192</v>
      </c>
      <c r="AU648" s="18" t="s">
        <v>88</v>
      </c>
    </row>
    <row r="649" s="16" customFormat="1">
      <c r="A649" s="16"/>
      <c r="B649" s="279"/>
      <c r="C649" s="280"/>
      <c r="D649" s="247" t="s">
        <v>194</v>
      </c>
      <c r="E649" s="281" t="s">
        <v>1</v>
      </c>
      <c r="F649" s="282" t="s">
        <v>794</v>
      </c>
      <c r="G649" s="280"/>
      <c r="H649" s="281" t="s">
        <v>1</v>
      </c>
      <c r="I649" s="283"/>
      <c r="J649" s="280"/>
      <c r="K649" s="280"/>
      <c r="L649" s="284"/>
      <c r="M649" s="285"/>
      <c r="N649" s="286"/>
      <c r="O649" s="286"/>
      <c r="P649" s="286"/>
      <c r="Q649" s="286"/>
      <c r="R649" s="286"/>
      <c r="S649" s="286"/>
      <c r="T649" s="287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T649" s="288" t="s">
        <v>194</v>
      </c>
      <c r="AU649" s="288" t="s">
        <v>88</v>
      </c>
      <c r="AV649" s="16" t="s">
        <v>86</v>
      </c>
      <c r="AW649" s="16" t="s">
        <v>35</v>
      </c>
      <c r="AX649" s="16" t="s">
        <v>79</v>
      </c>
      <c r="AY649" s="288" t="s">
        <v>184</v>
      </c>
    </row>
    <row r="650" s="16" customFormat="1">
      <c r="A650" s="16"/>
      <c r="B650" s="279"/>
      <c r="C650" s="280"/>
      <c r="D650" s="247" t="s">
        <v>194</v>
      </c>
      <c r="E650" s="281" t="s">
        <v>1</v>
      </c>
      <c r="F650" s="282" t="s">
        <v>644</v>
      </c>
      <c r="G650" s="280"/>
      <c r="H650" s="281" t="s">
        <v>1</v>
      </c>
      <c r="I650" s="283"/>
      <c r="J650" s="280"/>
      <c r="K650" s="280"/>
      <c r="L650" s="284"/>
      <c r="M650" s="285"/>
      <c r="N650" s="286"/>
      <c r="O650" s="286"/>
      <c r="P650" s="286"/>
      <c r="Q650" s="286"/>
      <c r="R650" s="286"/>
      <c r="S650" s="286"/>
      <c r="T650" s="287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T650" s="288" t="s">
        <v>194</v>
      </c>
      <c r="AU650" s="288" t="s">
        <v>88</v>
      </c>
      <c r="AV650" s="16" t="s">
        <v>86</v>
      </c>
      <c r="AW650" s="16" t="s">
        <v>35</v>
      </c>
      <c r="AX650" s="16" t="s">
        <v>79</v>
      </c>
      <c r="AY650" s="288" t="s">
        <v>184</v>
      </c>
    </row>
    <row r="651" s="13" customFormat="1">
      <c r="A651" s="13"/>
      <c r="B651" s="245"/>
      <c r="C651" s="246"/>
      <c r="D651" s="247" t="s">
        <v>194</v>
      </c>
      <c r="E651" s="248" t="s">
        <v>1</v>
      </c>
      <c r="F651" s="249" t="s">
        <v>645</v>
      </c>
      <c r="G651" s="246"/>
      <c r="H651" s="250">
        <v>5.8879999999999999</v>
      </c>
      <c r="I651" s="251"/>
      <c r="J651" s="246"/>
      <c r="K651" s="246"/>
      <c r="L651" s="252"/>
      <c r="M651" s="253"/>
      <c r="N651" s="254"/>
      <c r="O651" s="254"/>
      <c r="P651" s="254"/>
      <c r="Q651" s="254"/>
      <c r="R651" s="254"/>
      <c r="S651" s="254"/>
      <c r="T651" s="255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56" t="s">
        <v>194</v>
      </c>
      <c r="AU651" s="256" t="s">
        <v>88</v>
      </c>
      <c r="AV651" s="13" t="s">
        <v>88</v>
      </c>
      <c r="AW651" s="13" t="s">
        <v>35</v>
      </c>
      <c r="AX651" s="13" t="s">
        <v>79</v>
      </c>
      <c r="AY651" s="256" t="s">
        <v>184</v>
      </c>
    </row>
    <row r="652" s="13" customFormat="1">
      <c r="A652" s="13"/>
      <c r="B652" s="245"/>
      <c r="C652" s="246"/>
      <c r="D652" s="247" t="s">
        <v>194</v>
      </c>
      <c r="E652" s="248" t="s">
        <v>1</v>
      </c>
      <c r="F652" s="249" t="s">
        <v>646</v>
      </c>
      <c r="G652" s="246"/>
      <c r="H652" s="250">
        <v>3.1200000000000001</v>
      </c>
      <c r="I652" s="251"/>
      <c r="J652" s="246"/>
      <c r="K652" s="246"/>
      <c r="L652" s="252"/>
      <c r="M652" s="253"/>
      <c r="N652" s="254"/>
      <c r="O652" s="254"/>
      <c r="P652" s="254"/>
      <c r="Q652" s="254"/>
      <c r="R652" s="254"/>
      <c r="S652" s="254"/>
      <c r="T652" s="255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56" t="s">
        <v>194</v>
      </c>
      <c r="AU652" s="256" t="s">
        <v>88</v>
      </c>
      <c r="AV652" s="13" t="s">
        <v>88</v>
      </c>
      <c r="AW652" s="13" t="s">
        <v>35</v>
      </c>
      <c r="AX652" s="13" t="s">
        <v>79</v>
      </c>
      <c r="AY652" s="256" t="s">
        <v>184</v>
      </c>
    </row>
    <row r="653" s="13" customFormat="1">
      <c r="A653" s="13"/>
      <c r="B653" s="245"/>
      <c r="C653" s="246"/>
      <c r="D653" s="247" t="s">
        <v>194</v>
      </c>
      <c r="E653" s="248" t="s">
        <v>1</v>
      </c>
      <c r="F653" s="249" t="s">
        <v>647</v>
      </c>
      <c r="G653" s="246"/>
      <c r="H653" s="250">
        <v>6.2629999999999999</v>
      </c>
      <c r="I653" s="251"/>
      <c r="J653" s="246"/>
      <c r="K653" s="246"/>
      <c r="L653" s="252"/>
      <c r="M653" s="253"/>
      <c r="N653" s="254"/>
      <c r="O653" s="254"/>
      <c r="P653" s="254"/>
      <c r="Q653" s="254"/>
      <c r="R653" s="254"/>
      <c r="S653" s="254"/>
      <c r="T653" s="255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56" t="s">
        <v>194</v>
      </c>
      <c r="AU653" s="256" t="s">
        <v>88</v>
      </c>
      <c r="AV653" s="13" t="s">
        <v>88</v>
      </c>
      <c r="AW653" s="13" t="s">
        <v>35</v>
      </c>
      <c r="AX653" s="13" t="s">
        <v>79</v>
      </c>
      <c r="AY653" s="256" t="s">
        <v>184</v>
      </c>
    </row>
    <row r="654" s="13" customFormat="1">
      <c r="A654" s="13"/>
      <c r="B654" s="245"/>
      <c r="C654" s="246"/>
      <c r="D654" s="247" t="s">
        <v>194</v>
      </c>
      <c r="E654" s="248" t="s">
        <v>1</v>
      </c>
      <c r="F654" s="249" t="s">
        <v>648</v>
      </c>
      <c r="G654" s="246"/>
      <c r="H654" s="250">
        <v>4.1150000000000002</v>
      </c>
      <c r="I654" s="251"/>
      <c r="J654" s="246"/>
      <c r="K654" s="246"/>
      <c r="L654" s="252"/>
      <c r="M654" s="253"/>
      <c r="N654" s="254"/>
      <c r="O654" s="254"/>
      <c r="P654" s="254"/>
      <c r="Q654" s="254"/>
      <c r="R654" s="254"/>
      <c r="S654" s="254"/>
      <c r="T654" s="255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56" t="s">
        <v>194</v>
      </c>
      <c r="AU654" s="256" t="s">
        <v>88</v>
      </c>
      <c r="AV654" s="13" t="s">
        <v>88</v>
      </c>
      <c r="AW654" s="13" t="s">
        <v>35</v>
      </c>
      <c r="AX654" s="13" t="s">
        <v>79</v>
      </c>
      <c r="AY654" s="256" t="s">
        <v>184</v>
      </c>
    </row>
    <row r="655" s="14" customFormat="1">
      <c r="A655" s="14"/>
      <c r="B655" s="257"/>
      <c r="C655" s="258"/>
      <c r="D655" s="247" t="s">
        <v>194</v>
      </c>
      <c r="E655" s="259" t="s">
        <v>1</v>
      </c>
      <c r="F655" s="260" t="s">
        <v>196</v>
      </c>
      <c r="G655" s="258"/>
      <c r="H655" s="261">
        <v>19.385999999999999</v>
      </c>
      <c r="I655" s="262"/>
      <c r="J655" s="258"/>
      <c r="K655" s="258"/>
      <c r="L655" s="263"/>
      <c r="M655" s="264"/>
      <c r="N655" s="265"/>
      <c r="O655" s="265"/>
      <c r="P655" s="265"/>
      <c r="Q655" s="265"/>
      <c r="R655" s="265"/>
      <c r="S655" s="265"/>
      <c r="T655" s="266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67" t="s">
        <v>194</v>
      </c>
      <c r="AU655" s="267" t="s">
        <v>88</v>
      </c>
      <c r="AV655" s="14" t="s">
        <v>197</v>
      </c>
      <c r="AW655" s="14" t="s">
        <v>35</v>
      </c>
      <c r="AX655" s="14" t="s">
        <v>79</v>
      </c>
      <c r="AY655" s="267" t="s">
        <v>184</v>
      </c>
    </row>
    <row r="656" s="15" customFormat="1">
      <c r="A656" s="15"/>
      <c r="B656" s="268"/>
      <c r="C656" s="269"/>
      <c r="D656" s="247" t="s">
        <v>194</v>
      </c>
      <c r="E656" s="270" t="s">
        <v>1</v>
      </c>
      <c r="F656" s="271" t="s">
        <v>198</v>
      </c>
      <c r="G656" s="269"/>
      <c r="H656" s="272">
        <v>19.385999999999999</v>
      </c>
      <c r="I656" s="273"/>
      <c r="J656" s="269"/>
      <c r="K656" s="269"/>
      <c r="L656" s="274"/>
      <c r="M656" s="275"/>
      <c r="N656" s="276"/>
      <c r="O656" s="276"/>
      <c r="P656" s="276"/>
      <c r="Q656" s="276"/>
      <c r="R656" s="276"/>
      <c r="S656" s="276"/>
      <c r="T656" s="277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T656" s="278" t="s">
        <v>194</v>
      </c>
      <c r="AU656" s="278" t="s">
        <v>88</v>
      </c>
      <c r="AV656" s="15" t="s">
        <v>191</v>
      </c>
      <c r="AW656" s="15" t="s">
        <v>35</v>
      </c>
      <c r="AX656" s="15" t="s">
        <v>86</v>
      </c>
      <c r="AY656" s="278" t="s">
        <v>184</v>
      </c>
    </row>
    <row r="657" s="2" customFormat="1" ht="16.5" customHeight="1">
      <c r="A657" s="39"/>
      <c r="B657" s="40"/>
      <c r="C657" s="289" t="s">
        <v>499</v>
      </c>
      <c r="D657" s="289" t="s">
        <v>412</v>
      </c>
      <c r="E657" s="290" t="s">
        <v>753</v>
      </c>
      <c r="F657" s="291" t="s">
        <v>754</v>
      </c>
      <c r="G657" s="292" t="s">
        <v>189</v>
      </c>
      <c r="H657" s="293">
        <v>20.355</v>
      </c>
      <c r="I657" s="294"/>
      <c r="J657" s="295">
        <f>ROUND(I657*H657,2)</f>
        <v>0</v>
      </c>
      <c r="K657" s="291" t="s">
        <v>190</v>
      </c>
      <c r="L657" s="296"/>
      <c r="M657" s="297" t="s">
        <v>1</v>
      </c>
      <c r="N657" s="298" t="s">
        <v>44</v>
      </c>
      <c r="O657" s="92"/>
      <c r="P657" s="236">
        <f>O657*H657</f>
        <v>0</v>
      </c>
      <c r="Q657" s="236">
        <v>0</v>
      </c>
      <c r="R657" s="236">
        <f>Q657*H657</f>
        <v>0</v>
      </c>
      <c r="S657" s="236">
        <v>0</v>
      </c>
      <c r="T657" s="237">
        <f>S657*H657</f>
        <v>0</v>
      </c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R657" s="238" t="s">
        <v>293</v>
      </c>
      <c r="AT657" s="238" t="s">
        <v>412</v>
      </c>
      <c r="AU657" s="238" t="s">
        <v>88</v>
      </c>
      <c r="AY657" s="18" t="s">
        <v>184</v>
      </c>
      <c r="BE657" s="239">
        <f>IF(N657="základní",J657,0)</f>
        <v>0</v>
      </c>
      <c r="BF657" s="239">
        <f>IF(N657="snížená",J657,0)</f>
        <v>0</v>
      </c>
      <c r="BG657" s="239">
        <f>IF(N657="zákl. přenesená",J657,0)</f>
        <v>0</v>
      </c>
      <c r="BH657" s="239">
        <f>IF(N657="sníž. přenesená",J657,0)</f>
        <v>0</v>
      </c>
      <c r="BI657" s="239">
        <f>IF(N657="nulová",J657,0)</f>
        <v>0</v>
      </c>
      <c r="BJ657" s="18" t="s">
        <v>86</v>
      </c>
      <c r="BK657" s="239">
        <f>ROUND(I657*H657,2)</f>
        <v>0</v>
      </c>
      <c r="BL657" s="18" t="s">
        <v>242</v>
      </c>
      <c r="BM657" s="238" t="s">
        <v>795</v>
      </c>
    </row>
    <row r="658" s="13" customFormat="1">
      <c r="A658" s="13"/>
      <c r="B658" s="245"/>
      <c r="C658" s="246"/>
      <c r="D658" s="247" t="s">
        <v>194</v>
      </c>
      <c r="E658" s="248" t="s">
        <v>1</v>
      </c>
      <c r="F658" s="249" t="s">
        <v>796</v>
      </c>
      <c r="G658" s="246"/>
      <c r="H658" s="250">
        <v>20.355</v>
      </c>
      <c r="I658" s="251"/>
      <c r="J658" s="246"/>
      <c r="K658" s="246"/>
      <c r="L658" s="252"/>
      <c r="M658" s="253"/>
      <c r="N658" s="254"/>
      <c r="O658" s="254"/>
      <c r="P658" s="254"/>
      <c r="Q658" s="254"/>
      <c r="R658" s="254"/>
      <c r="S658" s="254"/>
      <c r="T658" s="255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56" t="s">
        <v>194</v>
      </c>
      <c r="AU658" s="256" t="s">
        <v>88</v>
      </c>
      <c r="AV658" s="13" t="s">
        <v>88</v>
      </c>
      <c r="AW658" s="13" t="s">
        <v>35</v>
      </c>
      <c r="AX658" s="13" t="s">
        <v>79</v>
      </c>
      <c r="AY658" s="256" t="s">
        <v>184</v>
      </c>
    </row>
    <row r="659" s="15" customFormat="1">
      <c r="A659" s="15"/>
      <c r="B659" s="268"/>
      <c r="C659" s="269"/>
      <c r="D659" s="247" t="s">
        <v>194</v>
      </c>
      <c r="E659" s="270" t="s">
        <v>1</v>
      </c>
      <c r="F659" s="271" t="s">
        <v>198</v>
      </c>
      <c r="G659" s="269"/>
      <c r="H659" s="272">
        <v>20.355</v>
      </c>
      <c r="I659" s="273"/>
      <c r="J659" s="269"/>
      <c r="K659" s="269"/>
      <c r="L659" s="274"/>
      <c r="M659" s="275"/>
      <c r="N659" s="276"/>
      <c r="O659" s="276"/>
      <c r="P659" s="276"/>
      <c r="Q659" s="276"/>
      <c r="R659" s="276"/>
      <c r="S659" s="276"/>
      <c r="T659" s="277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T659" s="278" t="s">
        <v>194</v>
      </c>
      <c r="AU659" s="278" t="s">
        <v>88</v>
      </c>
      <c r="AV659" s="15" t="s">
        <v>191</v>
      </c>
      <c r="AW659" s="15" t="s">
        <v>35</v>
      </c>
      <c r="AX659" s="15" t="s">
        <v>86</v>
      </c>
      <c r="AY659" s="278" t="s">
        <v>184</v>
      </c>
    </row>
    <row r="660" s="2" customFormat="1" ht="16.5" customHeight="1">
      <c r="A660" s="39"/>
      <c r="B660" s="40"/>
      <c r="C660" s="289" t="s">
        <v>797</v>
      </c>
      <c r="D660" s="289" t="s">
        <v>412</v>
      </c>
      <c r="E660" s="290" t="s">
        <v>798</v>
      </c>
      <c r="F660" s="291" t="s">
        <v>799</v>
      </c>
      <c r="G660" s="292" t="s">
        <v>189</v>
      </c>
      <c r="H660" s="293">
        <v>20.355</v>
      </c>
      <c r="I660" s="294"/>
      <c r="J660" s="295">
        <f>ROUND(I660*H660,2)</f>
        <v>0</v>
      </c>
      <c r="K660" s="291" t="s">
        <v>190</v>
      </c>
      <c r="L660" s="296"/>
      <c r="M660" s="297" t="s">
        <v>1</v>
      </c>
      <c r="N660" s="298" t="s">
        <v>44</v>
      </c>
      <c r="O660" s="92"/>
      <c r="P660" s="236">
        <f>O660*H660</f>
        <v>0</v>
      </c>
      <c r="Q660" s="236">
        <v>0</v>
      </c>
      <c r="R660" s="236">
        <f>Q660*H660</f>
        <v>0</v>
      </c>
      <c r="S660" s="236">
        <v>0</v>
      </c>
      <c r="T660" s="237">
        <f>S660*H660</f>
        <v>0</v>
      </c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R660" s="238" t="s">
        <v>293</v>
      </c>
      <c r="AT660" s="238" t="s">
        <v>412</v>
      </c>
      <c r="AU660" s="238" t="s">
        <v>88</v>
      </c>
      <c r="AY660" s="18" t="s">
        <v>184</v>
      </c>
      <c r="BE660" s="239">
        <f>IF(N660="základní",J660,0)</f>
        <v>0</v>
      </c>
      <c r="BF660" s="239">
        <f>IF(N660="snížená",J660,0)</f>
        <v>0</v>
      </c>
      <c r="BG660" s="239">
        <f>IF(N660="zákl. přenesená",J660,0)</f>
        <v>0</v>
      </c>
      <c r="BH660" s="239">
        <f>IF(N660="sníž. přenesená",J660,0)</f>
        <v>0</v>
      </c>
      <c r="BI660" s="239">
        <f>IF(N660="nulová",J660,0)</f>
        <v>0</v>
      </c>
      <c r="BJ660" s="18" t="s">
        <v>86</v>
      </c>
      <c r="BK660" s="239">
        <f>ROUND(I660*H660,2)</f>
        <v>0</v>
      </c>
      <c r="BL660" s="18" t="s">
        <v>242</v>
      </c>
      <c r="BM660" s="238" t="s">
        <v>800</v>
      </c>
    </row>
    <row r="661" s="13" customFormat="1">
      <c r="A661" s="13"/>
      <c r="B661" s="245"/>
      <c r="C661" s="246"/>
      <c r="D661" s="247" t="s">
        <v>194</v>
      </c>
      <c r="E661" s="248" t="s">
        <v>1</v>
      </c>
      <c r="F661" s="249" t="s">
        <v>796</v>
      </c>
      <c r="G661" s="246"/>
      <c r="H661" s="250">
        <v>20.355</v>
      </c>
      <c r="I661" s="251"/>
      <c r="J661" s="246"/>
      <c r="K661" s="246"/>
      <c r="L661" s="252"/>
      <c r="M661" s="253"/>
      <c r="N661" s="254"/>
      <c r="O661" s="254"/>
      <c r="P661" s="254"/>
      <c r="Q661" s="254"/>
      <c r="R661" s="254"/>
      <c r="S661" s="254"/>
      <c r="T661" s="255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56" t="s">
        <v>194</v>
      </c>
      <c r="AU661" s="256" t="s">
        <v>88</v>
      </c>
      <c r="AV661" s="13" t="s">
        <v>88</v>
      </c>
      <c r="AW661" s="13" t="s">
        <v>35</v>
      </c>
      <c r="AX661" s="13" t="s">
        <v>79</v>
      </c>
      <c r="AY661" s="256" t="s">
        <v>184</v>
      </c>
    </row>
    <row r="662" s="15" customFormat="1">
      <c r="A662" s="15"/>
      <c r="B662" s="268"/>
      <c r="C662" s="269"/>
      <c r="D662" s="247" t="s">
        <v>194</v>
      </c>
      <c r="E662" s="270" t="s">
        <v>1</v>
      </c>
      <c r="F662" s="271" t="s">
        <v>198</v>
      </c>
      <c r="G662" s="269"/>
      <c r="H662" s="272">
        <v>20.355</v>
      </c>
      <c r="I662" s="273"/>
      <c r="J662" s="269"/>
      <c r="K662" s="269"/>
      <c r="L662" s="274"/>
      <c r="M662" s="275"/>
      <c r="N662" s="276"/>
      <c r="O662" s="276"/>
      <c r="P662" s="276"/>
      <c r="Q662" s="276"/>
      <c r="R662" s="276"/>
      <c r="S662" s="276"/>
      <c r="T662" s="277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T662" s="278" t="s">
        <v>194</v>
      </c>
      <c r="AU662" s="278" t="s">
        <v>88</v>
      </c>
      <c r="AV662" s="15" t="s">
        <v>191</v>
      </c>
      <c r="AW662" s="15" t="s">
        <v>35</v>
      </c>
      <c r="AX662" s="15" t="s">
        <v>86</v>
      </c>
      <c r="AY662" s="278" t="s">
        <v>184</v>
      </c>
    </row>
    <row r="663" s="2" customFormat="1" ht="16.5" customHeight="1">
      <c r="A663" s="39"/>
      <c r="B663" s="40"/>
      <c r="C663" s="227" t="s">
        <v>505</v>
      </c>
      <c r="D663" s="227" t="s">
        <v>186</v>
      </c>
      <c r="E663" s="228" t="s">
        <v>801</v>
      </c>
      <c r="F663" s="229" t="s">
        <v>802</v>
      </c>
      <c r="G663" s="230" t="s">
        <v>189</v>
      </c>
      <c r="H663" s="231">
        <v>19.385999999999999</v>
      </c>
      <c r="I663" s="232"/>
      <c r="J663" s="233">
        <f>ROUND(I663*H663,2)</f>
        <v>0</v>
      </c>
      <c r="K663" s="229" t="s">
        <v>190</v>
      </c>
      <c r="L663" s="45"/>
      <c r="M663" s="234" t="s">
        <v>1</v>
      </c>
      <c r="N663" s="235" t="s">
        <v>44</v>
      </c>
      <c r="O663" s="92"/>
      <c r="P663" s="236">
        <f>O663*H663</f>
        <v>0</v>
      </c>
      <c r="Q663" s="236">
        <v>0</v>
      </c>
      <c r="R663" s="236">
        <f>Q663*H663</f>
        <v>0</v>
      </c>
      <c r="S663" s="236">
        <v>0</v>
      </c>
      <c r="T663" s="237">
        <f>S663*H663</f>
        <v>0</v>
      </c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R663" s="238" t="s">
        <v>242</v>
      </c>
      <c r="AT663" s="238" t="s">
        <v>186</v>
      </c>
      <c r="AU663" s="238" t="s">
        <v>88</v>
      </c>
      <c r="AY663" s="18" t="s">
        <v>184</v>
      </c>
      <c r="BE663" s="239">
        <f>IF(N663="základní",J663,0)</f>
        <v>0</v>
      </c>
      <c r="BF663" s="239">
        <f>IF(N663="snížená",J663,0)</f>
        <v>0</v>
      </c>
      <c r="BG663" s="239">
        <f>IF(N663="zákl. přenesená",J663,0)</f>
        <v>0</v>
      </c>
      <c r="BH663" s="239">
        <f>IF(N663="sníž. přenesená",J663,0)</f>
        <v>0</v>
      </c>
      <c r="BI663" s="239">
        <f>IF(N663="nulová",J663,0)</f>
        <v>0</v>
      </c>
      <c r="BJ663" s="18" t="s">
        <v>86</v>
      </c>
      <c r="BK663" s="239">
        <f>ROUND(I663*H663,2)</f>
        <v>0</v>
      </c>
      <c r="BL663" s="18" t="s">
        <v>242</v>
      </c>
      <c r="BM663" s="238" t="s">
        <v>803</v>
      </c>
    </row>
    <row r="664" s="2" customFormat="1">
      <c r="A664" s="39"/>
      <c r="B664" s="40"/>
      <c r="C664" s="41"/>
      <c r="D664" s="240" t="s">
        <v>192</v>
      </c>
      <c r="E664" s="41"/>
      <c r="F664" s="241" t="s">
        <v>804</v>
      </c>
      <c r="G664" s="41"/>
      <c r="H664" s="41"/>
      <c r="I664" s="242"/>
      <c r="J664" s="41"/>
      <c r="K664" s="41"/>
      <c r="L664" s="45"/>
      <c r="M664" s="243"/>
      <c r="N664" s="244"/>
      <c r="O664" s="92"/>
      <c r="P664" s="92"/>
      <c r="Q664" s="92"/>
      <c r="R664" s="92"/>
      <c r="S664" s="92"/>
      <c r="T664" s="93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T664" s="18" t="s">
        <v>192</v>
      </c>
      <c r="AU664" s="18" t="s">
        <v>88</v>
      </c>
    </row>
    <row r="665" s="16" customFormat="1">
      <c r="A665" s="16"/>
      <c r="B665" s="279"/>
      <c r="C665" s="280"/>
      <c r="D665" s="247" t="s">
        <v>194</v>
      </c>
      <c r="E665" s="281" t="s">
        <v>1</v>
      </c>
      <c r="F665" s="282" t="s">
        <v>644</v>
      </c>
      <c r="G665" s="280"/>
      <c r="H665" s="281" t="s">
        <v>1</v>
      </c>
      <c r="I665" s="283"/>
      <c r="J665" s="280"/>
      <c r="K665" s="280"/>
      <c r="L665" s="284"/>
      <c r="M665" s="285"/>
      <c r="N665" s="286"/>
      <c r="O665" s="286"/>
      <c r="P665" s="286"/>
      <c r="Q665" s="286"/>
      <c r="R665" s="286"/>
      <c r="S665" s="286"/>
      <c r="T665" s="287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T665" s="288" t="s">
        <v>194</v>
      </c>
      <c r="AU665" s="288" t="s">
        <v>88</v>
      </c>
      <c r="AV665" s="16" t="s">
        <v>86</v>
      </c>
      <c r="AW665" s="16" t="s">
        <v>35</v>
      </c>
      <c r="AX665" s="16" t="s">
        <v>79</v>
      </c>
      <c r="AY665" s="288" t="s">
        <v>184</v>
      </c>
    </row>
    <row r="666" s="13" customFormat="1">
      <c r="A666" s="13"/>
      <c r="B666" s="245"/>
      <c r="C666" s="246"/>
      <c r="D666" s="247" t="s">
        <v>194</v>
      </c>
      <c r="E666" s="248" t="s">
        <v>1</v>
      </c>
      <c r="F666" s="249" t="s">
        <v>645</v>
      </c>
      <c r="G666" s="246"/>
      <c r="H666" s="250">
        <v>5.8879999999999999</v>
      </c>
      <c r="I666" s="251"/>
      <c r="J666" s="246"/>
      <c r="K666" s="246"/>
      <c r="L666" s="252"/>
      <c r="M666" s="253"/>
      <c r="N666" s="254"/>
      <c r="O666" s="254"/>
      <c r="P666" s="254"/>
      <c r="Q666" s="254"/>
      <c r="R666" s="254"/>
      <c r="S666" s="254"/>
      <c r="T666" s="255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56" t="s">
        <v>194</v>
      </c>
      <c r="AU666" s="256" t="s">
        <v>88</v>
      </c>
      <c r="AV666" s="13" t="s">
        <v>88</v>
      </c>
      <c r="AW666" s="13" t="s">
        <v>35</v>
      </c>
      <c r="AX666" s="13" t="s">
        <v>79</v>
      </c>
      <c r="AY666" s="256" t="s">
        <v>184</v>
      </c>
    </row>
    <row r="667" s="13" customFormat="1">
      <c r="A667" s="13"/>
      <c r="B667" s="245"/>
      <c r="C667" s="246"/>
      <c r="D667" s="247" t="s">
        <v>194</v>
      </c>
      <c r="E667" s="248" t="s">
        <v>1</v>
      </c>
      <c r="F667" s="249" t="s">
        <v>646</v>
      </c>
      <c r="G667" s="246"/>
      <c r="H667" s="250">
        <v>3.1200000000000001</v>
      </c>
      <c r="I667" s="251"/>
      <c r="J667" s="246"/>
      <c r="K667" s="246"/>
      <c r="L667" s="252"/>
      <c r="M667" s="253"/>
      <c r="N667" s="254"/>
      <c r="O667" s="254"/>
      <c r="P667" s="254"/>
      <c r="Q667" s="254"/>
      <c r="R667" s="254"/>
      <c r="S667" s="254"/>
      <c r="T667" s="255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56" t="s">
        <v>194</v>
      </c>
      <c r="AU667" s="256" t="s">
        <v>88</v>
      </c>
      <c r="AV667" s="13" t="s">
        <v>88</v>
      </c>
      <c r="AW667" s="13" t="s">
        <v>35</v>
      </c>
      <c r="AX667" s="13" t="s">
        <v>79</v>
      </c>
      <c r="AY667" s="256" t="s">
        <v>184</v>
      </c>
    </row>
    <row r="668" s="13" customFormat="1">
      <c r="A668" s="13"/>
      <c r="B668" s="245"/>
      <c r="C668" s="246"/>
      <c r="D668" s="247" t="s">
        <v>194</v>
      </c>
      <c r="E668" s="248" t="s">
        <v>1</v>
      </c>
      <c r="F668" s="249" t="s">
        <v>647</v>
      </c>
      <c r="G668" s="246"/>
      <c r="H668" s="250">
        <v>6.2629999999999999</v>
      </c>
      <c r="I668" s="251"/>
      <c r="J668" s="246"/>
      <c r="K668" s="246"/>
      <c r="L668" s="252"/>
      <c r="M668" s="253"/>
      <c r="N668" s="254"/>
      <c r="O668" s="254"/>
      <c r="P668" s="254"/>
      <c r="Q668" s="254"/>
      <c r="R668" s="254"/>
      <c r="S668" s="254"/>
      <c r="T668" s="255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56" t="s">
        <v>194</v>
      </c>
      <c r="AU668" s="256" t="s">
        <v>88</v>
      </c>
      <c r="AV668" s="13" t="s">
        <v>88</v>
      </c>
      <c r="AW668" s="13" t="s">
        <v>35</v>
      </c>
      <c r="AX668" s="13" t="s">
        <v>79</v>
      </c>
      <c r="AY668" s="256" t="s">
        <v>184</v>
      </c>
    </row>
    <row r="669" s="13" customFormat="1">
      <c r="A669" s="13"/>
      <c r="B669" s="245"/>
      <c r="C669" s="246"/>
      <c r="D669" s="247" t="s">
        <v>194</v>
      </c>
      <c r="E669" s="248" t="s">
        <v>1</v>
      </c>
      <c r="F669" s="249" t="s">
        <v>648</v>
      </c>
      <c r="G669" s="246"/>
      <c r="H669" s="250">
        <v>4.1150000000000002</v>
      </c>
      <c r="I669" s="251"/>
      <c r="J669" s="246"/>
      <c r="K669" s="246"/>
      <c r="L669" s="252"/>
      <c r="M669" s="253"/>
      <c r="N669" s="254"/>
      <c r="O669" s="254"/>
      <c r="P669" s="254"/>
      <c r="Q669" s="254"/>
      <c r="R669" s="254"/>
      <c r="S669" s="254"/>
      <c r="T669" s="255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56" t="s">
        <v>194</v>
      </c>
      <c r="AU669" s="256" t="s">
        <v>88</v>
      </c>
      <c r="AV669" s="13" t="s">
        <v>88</v>
      </c>
      <c r="AW669" s="13" t="s">
        <v>35</v>
      </c>
      <c r="AX669" s="13" t="s">
        <v>79</v>
      </c>
      <c r="AY669" s="256" t="s">
        <v>184</v>
      </c>
    </row>
    <row r="670" s="14" customFormat="1">
      <c r="A670" s="14"/>
      <c r="B670" s="257"/>
      <c r="C670" s="258"/>
      <c r="D670" s="247" t="s">
        <v>194</v>
      </c>
      <c r="E670" s="259" t="s">
        <v>1</v>
      </c>
      <c r="F670" s="260" t="s">
        <v>196</v>
      </c>
      <c r="G670" s="258"/>
      <c r="H670" s="261">
        <v>19.385999999999999</v>
      </c>
      <c r="I670" s="262"/>
      <c r="J670" s="258"/>
      <c r="K670" s="258"/>
      <c r="L670" s="263"/>
      <c r="M670" s="264"/>
      <c r="N670" s="265"/>
      <c r="O670" s="265"/>
      <c r="P670" s="265"/>
      <c r="Q670" s="265"/>
      <c r="R670" s="265"/>
      <c r="S670" s="265"/>
      <c r="T670" s="266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67" t="s">
        <v>194</v>
      </c>
      <c r="AU670" s="267" t="s">
        <v>88</v>
      </c>
      <c r="AV670" s="14" t="s">
        <v>197</v>
      </c>
      <c r="AW670" s="14" t="s">
        <v>35</v>
      </c>
      <c r="AX670" s="14" t="s">
        <v>79</v>
      </c>
      <c r="AY670" s="267" t="s">
        <v>184</v>
      </c>
    </row>
    <row r="671" s="15" customFormat="1">
      <c r="A671" s="15"/>
      <c r="B671" s="268"/>
      <c r="C671" s="269"/>
      <c r="D671" s="247" t="s">
        <v>194</v>
      </c>
      <c r="E671" s="270" t="s">
        <v>1</v>
      </c>
      <c r="F671" s="271" t="s">
        <v>198</v>
      </c>
      <c r="G671" s="269"/>
      <c r="H671" s="272">
        <v>19.385999999999999</v>
      </c>
      <c r="I671" s="273"/>
      <c r="J671" s="269"/>
      <c r="K671" s="269"/>
      <c r="L671" s="274"/>
      <c r="M671" s="275"/>
      <c r="N671" s="276"/>
      <c r="O671" s="276"/>
      <c r="P671" s="276"/>
      <c r="Q671" s="276"/>
      <c r="R671" s="276"/>
      <c r="S671" s="276"/>
      <c r="T671" s="277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T671" s="278" t="s">
        <v>194</v>
      </c>
      <c r="AU671" s="278" t="s">
        <v>88</v>
      </c>
      <c r="AV671" s="15" t="s">
        <v>191</v>
      </c>
      <c r="AW671" s="15" t="s">
        <v>35</v>
      </c>
      <c r="AX671" s="15" t="s">
        <v>86</v>
      </c>
      <c r="AY671" s="278" t="s">
        <v>184</v>
      </c>
    </row>
    <row r="672" s="2" customFormat="1" ht="24.15" customHeight="1">
      <c r="A672" s="39"/>
      <c r="B672" s="40"/>
      <c r="C672" s="227" t="s">
        <v>805</v>
      </c>
      <c r="D672" s="227" t="s">
        <v>186</v>
      </c>
      <c r="E672" s="228" t="s">
        <v>806</v>
      </c>
      <c r="F672" s="229" t="s">
        <v>807</v>
      </c>
      <c r="G672" s="230" t="s">
        <v>342</v>
      </c>
      <c r="H672" s="231">
        <v>37.25</v>
      </c>
      <c r="I672" s="232"/>
      <c r="J672" s="233">
        <f>ROUND(I672*H672,2)</f>
        <v>0</v>
      </c>
      <c r="K672" s="229" t="s">
        <v>190</v>
      </c>
      <c r="L672" s="45"/>
      <c r="M672" s="234" t="s">
        <v>1</v>
      </c>
      <c r="N672" s="235" t="s">
        <v>44</v>
      </c>
      <c r="O672" s="92"/>
      <c r="P672" s="236">
        <f>O672*H672</f>
        <v>0</v>
      </c>
      <c r="Q672" s="236">
        <v>0</v>
      </c>
      <c r="R672" s="236">
        <f>Q672*H672</f>
        <v>0</v>
      </c>
      <c r="S672" s="236">
        <v>0</v>
      </c>
      <c r="T672" s="237">
        <f>S672*H672</f>
        <v>0</v>
      </c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R672" s="238" t="s">
        <v>242</v>
      </c>
      <c r="AT672" s="238" t="s">
        <v>186</v>
      </c>
      <c r="AU672" s="238" t="s">
        <v>88</v>
      </c>
      <c r="AY672" s="18" t="s">
        <v>184</v>
      </c>
      <c r="BE672" s="239">
        <f>IF(N672="základní",J672,0)</f>
        <v>0</v>
      </c>
      <c r="BF672" s="239">
        <f>IF(N672="snížená",J672,0)</f>
        <v>0</v>
      </c>
      <c r="BG672" s="239">
        <f>IF(N672="zákl. přenesená",J672,0)</f>
        <v>0</v>
      </c>
      <c r="BH672" s="239">
        <f>IF(N672="sníž. přenesená",J672,0)</f>
        <v>0</v>
      </c>
      <c r="BI672" s="239">
        <f>IF(N672="nulová",J672,0)</f>
        <v>0</v>
      </c>
      <c r="BJ672" s="18" t="s">
        <v>86</v>
      </c>
      <c r="BK672" s="239">
        <f>ROUND(I672*H672,2)</f>
        <v>0</v>
      </c>
      <c r="BL672" s="18" t="s">
        <v>242</v>
      </c>
      <c r="BM672" s="238" t="s">
        <v>808</v>
      </c>
    </row>
    <row r="673" s="2" customFormat="1">
      <c r="A673" s="39"/>
      <c r="B673" s="40"/>
      <c r="C673" s="41"/>
      <c r="D673" s="240" t="s">
        <v>192</v>
      </c>
      <c r="E673" s="41"/>
      <c r="F673" s="241" t="s">
        <v>809</v>
      </c>
      <c r="G673" s="41"/>
      <c r="H673" s="41"/>
      <c r="I673" s="242"/>
      <c r="J673" s="41"/>
      <c r="K673" s="41"/>
      <c r="L673" s="45"/>
      <c r="M673" s="243"/>
      <c r="N673" s="244"/>
      <c r="O673" s="92"/>
      <c r="P673" s="92"/>
      <c r="Q673" s="92"/>
      <c r="R673" s="92"/>
      <c r="S673" s="92"/>
      <c r="T673" s="93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T673" s="18" t="s">
        <v>192</v>
      </c>
      <c r="AU673" s="18" t="s">
        <v>88</v>
      </c>
    </row>
    <row r="674" s="13" customFormat="1">
      <c r="A674" s="13"/>
      <c r="B674" s="245"/>
      <c r="C674" s="246"/>
      <c r="D674" s="247" t="s">
        <v>194</v>
      </c>
      <c r="E674" s="248" t="s">
        <v>1</v>
      </c>
      <c r="F674" s="249" t="s">
        <v>810</v>
      </c>
      <c r="G674" s="246"/>
      <c r="H674" s="250">
        <v>37.25</v>
      </c>
      <c r="I674" s="251"/>
      <c r="J674" s="246"/>
      <c r="K674" s="246"/>
      <c r="L674" s="252"/>
      <c r="M674" s="253"/>
      <c r="N674" s="254"/>
      <c r="O674" s="254"/>
      <c r="P674" s="254"/>
      <c r="Q674" s="254"/>
      <c r="R674" s="254"/>
      <c r="S674" s="254"/>
      <c r="T674" s="255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56" t="s">
        <v>194</v>
      </c>
      <c r="AU674" s="256" t="s">
        <v>88</v>
      </c>
      <c r="AV674" s="13" t="s">
        <v>88</v>
      </c>
      <c r="AW674" s="13" t="s">
        <v>35</v>
      </c>
      <c r="AX674" s="13" t="s">
        <v>79</v>
      </c>
      <c r="AY674" s="256" t="s">
        <v>184</v>
      </c>
    </row>
    <row r="675" s="14" customFormat="1">
      <c r="A675" s="14"/>
      <c r="B675" s="257"/>
      <c r="C675" s="258"/>
      <c r="D675" s="247" t="s">
        <v>194</v>
      </c>
      <c r="E675" s="259" t="s">
        <v>1</v>
      </c>
      <c r="F675" s="260" t="s">
        <v>196</v>
      </c>
      <c r="G675" s="258"/>
      <c r="H675" s="261">
        <v>37.25</v>
      </c>
      <c r="I675" s="262"/>
      <c r="J675" s="258"/>
      <c r="K675" s="258"/>
      <c r="L675" s="263"/>
      <c r="M675" s="264"/>
      <c r="N675" s="265"/>
      <c r="O675" s="265"/>
      <c r="P675" s="265"/>
      <c r="Q675" s="265"/>
      <c r="R675" s="265"/>
      <c r="S675" s="265"/>
      <c r="T675" s="266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67" t="s">
        <v>194</v>
      </c>
      <c r="AU675" s="267" t="s">
        <v>88</v>
      </c>
      <c r="AV675" s="14" t="s">
        <v>197</v>
      </c>
      <c r="AW675" s="14" t="s">
        <v>35</v>
      </c>
      <c r="AX675" s="14" t="s">
        <v>79</v>
      </c>
      <c r="AY675" s="267" t="s">
        <v>184</v>
      </c>
    </row>
    <row r="676" s="15" customFormat="1">
      <c r="A676" s="15"/>
      <c r="B676" s="268"/>
      <c r="C676" s="269"/>
      <c r="D676" s="247" t="s">
        <v>194</v>
      </c>
      <c r="E676" s="270" t="s">
        <v>1</v>
      </c>
      <c r="F676" s="271" t="s">
        <v>198</v>
      </c>
      <c r="G676" s="269"/>
      <c r="H676" s="272">
        <v>37.25</v>
      </c>
      <c r="I676" s="273"/>
      <c r="J676" s="269"/>
      <c r="K676" s="269"/>
      <c r="L676" s="274"/>
      <c r="M676" s="275"/>
      <c r="N676" s="276"/>
      <c r="O676" s="276"/>
      <c r="P676" s="276"/>
      <c r="Q676" s="276"/>
      <c r="R676" s="276"/>
      <c r="S676" s="276"/>
      <c r="T676" s="277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T676" s="278" t="s">
        <v>194</v>
      </c>
      <c r="AU676" s="278" t="s">
        <v>88</v>
      </c>
      <c r="AV676" s="15" t="s">
        <v>191</v>
      </c>
      <c r="AW676" s="15" t="s">
        <v>35</v>
      </c>
      <c r="AX676" s="15" t="s">
        <v>86</v>
      </c>
      <c r="AY676" s="278" t="s">
        <v>184</v>
      </c>
    </row>
    <row r="677" s="2" customFormat="1" ht="24.15" customHeight="1">
      <c r="A677" s="39"/>
      <c r="B677" s="40"/>
      <c r="C677" s="227" t="s">
        <v>509</v>
      </c>
      <c r="D677" s="227" t="s">
        <v>186</v>
      </c>
      <c r="E677" s="228" t="s">
        <v>811</v>
      </c>
      <c r="F677" s="229" t="s">
        <v>812</v>
      </c>
      <c r="G677" s="230" t="s">
        <v>248</v>
      </c>
      <c r="H677" s="231">
        <v>0.071999999999999995</v>
      </c>
      <c r="I677" s="232"/>
      <c r="J677" s="233">
        <f>ROUND(I677*H677,2)</f>
        <v>0</v>
      </c>
      <c r="K677" s="229" t="s">
        <v>190</v>
      </c>
      <c r="L677" s="45"/>
      <c r="M677" s="234" t="s">
        <v>1</v>
      </c>
      <c r="N677" s="235" t="s">
        <v>44</v>
      </c>
      <c r="O677" s="92"/>
      <c r="P677" s="236">
        <f>O677*H677</f>
        <v>0</v>
      </c>
      <c r="Q677" s="236">
        <v>0</v>
      </c>
      <c r="R677" s="236">
        <f>Q677*H677</f>
        <v>0</v>
      </c>
      <c r="S677" s="236">
        <v>0</v>
      </c>
      <c r="T677" s="237">
        <f>S677*H677</f>
        <v>0</v>
      </c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R677" s="238" t="s">
        <v>242</v>
      </c>
      <c r="AT677" s="238" t="s">
        <v>186</v>
      </c>
      <c r="AU677" s="238" t="s">
        <v>88</v>
      </c>
      <c r="AY677" s="18" t="s">
        <v>184</v>
      </c>
      <c r="BE677" s="239">
        <f>IF(N677="základní",J677,0)</f>
        <v>0</v>
      </c>
      <c r="BF677" s="239">
        <f>IF(N677="snížená",J677,0)</f>
        <v>0</v>
      </c>
      <c r="BG677" s="239">
        <f>IF(N677="zákl. přenesená",J677,0)</f>
        <v>0</v>
      </c>
      <c r="BH677" s="239">
        <f>IF(N677="sníž. přenesená",J677,0)</f>
        <v>0</v>
      </c>
      <c r="BI677" s="239">
        <f>IF(N677="nulová",J677,0)</f>
        <v>0</v>
      </c>
      <c r="BJ677" s="18" t="s">
        <v>86</v>
      </c>
      <c r="BK677" s="239">
        <f>ROUND(I677*H677,2)</f>
        <v>0</v>
      </c>
      <c r="BL677" s="18" t="s">
        <v>242</v>
      </c>
      <c r="BM677" s="238" t="s">
        <v>813</v>
      </c>
    </row>
    <row r="678" s="2" customFormat="1">
      <c r="A678" s="39"/>
      <c r="B678" s="40"/>
      <c r="C678" s="41"/>
      <c r="D678" s="240" t="s">
        <v>192</v>
      </c>
      <c r="E678" s="41"/>
      <c r="F678" s="241" t="s">
        <v>814</v>
      </c>
      <c r="G678" s="41"/>
      <c r="H678" s="41"/>
      <c r="I678" s="242"/>
      <c r="J678" s="41"/>
      <c r="K678" s="41"/>
      <c r="L678" s="45"/>
      <c r="M678" s="243"/>
      <c r="N678" s="244"/>
      <c r="O678" s="92"/>
      <c r="P678" s="92"/>
      <c r="Q678" s="92"/>
      <c r="R678" s="92"/>
      <c r="S678" s="92"/>
      <c r="T678" s="93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T678" s="18" t="s">
        <v>192</v>
      </c>
      <c r="AU678" s="18" t="s">
        <v>88</v>
      </c>
    </row>
    <row r="679" s="12" customFormat="1" ht="22.8" customHeight="1">
      <c r="A679" s="12"/>
      <c r="B679" s="211"/>
      <c r="C679" s="212"/>
      <c r="D679" s="213" t="s">
        <v>78</v>
      </c>
      <c r="E679" s="225" t="s">
        <v>815</v>
      </c>
      <c r="F679" s="225" t="s">
        <v>816</v>
      </c>
      <c r="G679" s="212"/>
      <c r="H679" s="212"/>
      <c r="I679" s="215"/>
      <c r="J679" s="226">
        <f>BK679</f>
        <v>0</v>
      </c>
      <c r="K679" s="212"/>
      <c r="L679" s="217"/>
      <c r="M679" s="218"/>
      <c r="N679" s="219"/>
      <c r="O679" s="219"/>
      <c r="P679" s="220">
        <f>SUM(P680:P697)</f>
        <v>0</v>
      </c>
      <c r="Q679" s="219"/>
      <c r="R679" s="220">
        <f>SUM(R680:R697)</f>
        <v>0</v>
      </c>
      <c r="S679" s="219"/>
      <c r="T679" s="221">
        <f>SUM(T680:T697)</f>
        <v>0</v>
      </c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R679" s="222" t="s">
        <v>88</v>
      </c>
      <c r="AT679" s="223" t="s">
        <v>78</v>
      </c>
      <c r="AU679" s="223" t="s">
        <v>86</v>
      </c>
      <c r="AY679" s="222" t="s">
        <v>184</v>
      </c>
      <c r="BK679" s="224">
        <f>SUM(BK680:BK697)</f>
        <v>0</v>
      </c>
    </row>
    <row r="680" s="2" customFormat="1" ht="16.5" customHeight="1">
      <c r="A680" s="39"/>
      <c r="B680" s="40"/>
      <c r="C680" s="227" t="s">
        <v>817</v>
      </c>
      <c r="D680" s="227" t="s">
        <v>186</v>
      </c>
      <c r="E680" s="228" t="s">
        <v>818</v>
      </c>
      <c r="F680" s="229" t="s">
        <v>819</v>
      </c>
      <c r="G680" s="230" t="s">
        <v>327</v>
      </c>
      <c r="H680" s="231">
        <v>2</v>
      </c>
      <c r="I680" s="232"/>
      <c r="J680" s="233">
        <f>ROUND(I680*H680,2)</f>
        <v>0</v>
      </c>
      <c r="K680" s="229" t="s">
        <v>1</v>
      </c>
      <c r="L680" s="45"/>
      <c r="M680" s="234" t="s">
        <v>1</v>
      </c>
      <c r="N680" s="235" t="s">
        <v>44</v>
      </c>
      <c r="O680" s="92"/>
      <c r="P680" s="236">
        <f>O680*H680</f>
        <v>0</v>
      </c>
      <c r="Q680" s="236">
        <v>0</v>
      </c>
      <c r="R680" s="236">
        <f>Q680*H680</f>
        <v>0</v>
      </c>
      <c r="S680" s="236">
        <v>0</v>
      </c>
      <c r="T680" s="237">
        <f>S680*H680</f>
        <v>0</v>
      </c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R680" s="238" t="s">
        <v>242</v>
      </c>
      <c r="AT680" s="238" t="s">
        <v>186</v>
      </c>
      <c r="AU680" s="238" t="s">
        <v>88</v>
      </c>
      <c r="AY680" s="18" t="s">
        <v>184</v>
      </c>
      <c r="BE680" s="239">
        <f>IF(N680="základní",J680,0)</f>
        <v>0</v>
      </c>
      <c r="BF680" s="239">
        <f>IF(N680="snížená",J680,0)</f>
        <v>0</v>
      </c>
      <c r="BG680" s="239">
        <f>IF(N680="zákl. přenesená",J680,0)</f>
        <v>0</v>
      </c>
      <c r="BH680" s="239">
        <f>IF(N680="sníž. přenesená",J680,0)</f>
        <v>0</v>
      </c>
      <c r="BI680" s="239">
        <f>IF(N680="nulová",J680,0)</f>
        <v>0</v>
      </c>
      <c r="BJ680" s="18" t="s">
        <v>86</v>
      </c>
      <c r="BK680" s="239">
        <f>ROUND(I680*H680,2)</f>
        <v>0</v>
      </c>
      <c r="BL680" s="18" t="s">
        <v>242</v>
      </c>
      <c r="BM680" s="238" t="s">
        <v>820</v>
      </c>
    </row>
    <row r="681" s="2" customFormat="1" ht="16.5" customHeight="1">
      <c r="A681" s="39"/>
      <c r="B681" s="40"/>
      <c r="C681" s="227" t="s">
        <v>517</v>
      </c>
      <c r="D681" s="227" t="s">
        <v>186</v>
      </c>
      <c r="E681" s="228" t="s">
        <v>821</v>
      </c>
      <c r="F681" s="229" t="s">
        <v>822</v>
      </c>
      <c r="G681" s="230" t="s">
        <v>327</v>
      </c>
      <c r="H681" s="231">
        <v>1</v>
      </c>
      <c r="I681" s="232"/>
      <c r="J681" s="233">
        <f>ROUND(I681*H681,2)</f>
        <v>0</v>
      </c>
      <c r="K681" s="229" t="s">
        <v>1</v>
      </c>
      <c r="L681" s="45"/>
      <c r="M681" s="234" t="s">
        <v>1</v>
      </c>
      <c r="N681" s="235" t="s">
        <v>44</v>
      </c>
      <c r="O681" s="92"/>
      <c r="P681" s="236">
        <f>O681*H681</f>
        <v>0</v>
      </c>
      <c r="Q681" s="236">
        <v>0</v>
      </c>
      <c r="R681" s="236">
        <f>Q681*H681</f>
        <v>0</v>
      </c>
      <c r="S681" s="236">
        <v>0</v>
      </c>
      <c r="T681" s="237">
        <f>S681*H681</f>
        <v>0</v>
      </c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R681" s="238" t="s">
        <v>242</v>
      </c>
      <c r="AT681" s="238" t="s">
        <v>186</v>
      </c>
      <c r="AU681" s="238" t="s">
        <v>88</v>
      </c>
      <c r="AY681" s="18" t="s">
        <v>184</v>
      </c>
      <c r="BE681" s="239">
        <f>IF(N681="základní",J681,0)</f>
        <v>0</v>
      </c>
      <c r="BF681" s="239">
        <f>IF(N681="snížená",J681,0)</f>
        <v>0</v>
      </c>
      <c r="BG681" s="239">
        <f>IF(N681="zákl. přenesená",J681,0)</f>
        <v>0</v>
      </c>
      <c r="BH681" s="239">
        <f>IF(N681="sníž. přenesená",J681,0)</f>
        <v>0</v>
      </c>
      <c r="BI681" s="239">
        <f>IF(N681="nulová",J681,0)</f>
        <v>0</v>
      </c>
      <c r="BJ681" s="18" t="s">
        <v>86</v>
      </c>
      <c r="BK681" s="239">
        <f>ROUND(I681*H681,2)</f>
        <v>0</v>
      </c>
      <c r="BL681" s="18" t="s">
        <v>242</v>
      </c>
      <c r="BM681" s="238" t="s">
        <v>823</v>
      </c>
    </row>
    <row r="682" s="2" customFormat="1" ht="16.5" customHeight="1">
      <c r="A682" s="39"/>
      <c r="B682" s="40"/>
      <c r="C682" s="227" t="s">
        <v>824</v>
      </c>
      <c r="D682" s="227" t="s">
        <v>186</v>
      </c>
      <c r="E682" s="228" t="s">
        <v>825</v>
      </c>
      <c r="F682" s="229" t="s">
        <v>826</v>
      </c>
      <c r="G682" s="230" t="s">
        <v>327</v>
      </c>
      <c r="H682" s="231">
        <v>3</v>
      </c>
      <c r="I682" s="232"/>
      <c r="J682" s="233">
        <f>ROUND(I682*H682,2)</f>
        <v>0</v>
      </c>
      <c r="K682" s="229" t="s">
        <v>1</v>
      </c>
      <c r="L682" s="45"/>
      <c r="M682" s="234" t="s">
        <v>1</v>
      </c>
      <c r="N682" s="235" t="s">
        <v>44</v>
      </c>
      <c r="O682" s="92"/>
      <c r="P682" s="236">
        <f>O682*H682</f>
        <v>0</v>
      </c>
      <c r="Q682" s="236">
        <v>0</v>
      </c>
      <c r="R682" s="236">
        <f>Q682*H682</f>
        <v>0</v>
      </c>
      <c r="S682" s="236">
        <v>0</v>
      </c>
      <c r="T682" s="237">
        <f>S682*H682</f>
        <v>0</v>
      </c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R682" s="238" t="s">
        <v>242</v>
      </c>
      <c r="AT682" s="238" t="s">
        <v>186</v>
      </c>
      <c r="AU682" s="238" t="s">
        <v>88</v>
      </c>
      <c r="AY682" s="18" t="s">
        <v>184</v>
      </c>
      <c r="BE682" s="239">
        <f>IF(N682="základní",J682,0)</f>
        <v>0</v>
      </c>
      <c r="BF682" s="239">
        <f>IF(N682="snížená",J682,0)</f>
        <v>0</v>
      </c>
      <c r="BG682" s="239">
        <f>IF(N682="zákl. přenesená",J682,0)</f>
        <v>0</v>
      </c>
      <c r="BH682" s="239">
        <f>IF(N682="sníž. přenesená",J682,0)</f>
        <v>0</v>
      </c>
      <c r="BI682" s="239">
        <f>IF(N682="nulová",J682,0)</f>
        <v>0</v>
      </c>
      <c r="BJ682" s="18" t="s">
        <v>86</v>
      </c>
      <c r="BK682" s="239">
        <f>ROUND(I682*H682,2)</f>
        <v>0</v>
      </c>
      <c r="BL682" s="18" t="s">
        <v>242</v>
      </c>
      <c r="BM682" s="238" t="s">
        <v>827</v>
      </c>
    </row>
    <row r="683" s="2" customFormat="1" ht="21.75" customHeight="1">
      <c r="A683" s="39"/>
      <c r="B683" s="40"/>
      <c r="C683" s="227" t="s">
        <v>521</v>
      </c>
      <c r="D683" s="227" t="s">
        <v>186</v>
      </c>
      <c r="E683" s="228" t="s">
        <v>828</v>
      </c>
      <c r="F683" s="229" t="s">
        <v>829</v>
      </c>
      <c r="G683" s="230" t="s">
        <v>327</v>
      </c>
      <c r="H683" s="231">
        <v>3</v>
      </c>
      <c r="I683" s="232"/>
      <c r="J683" s="233">
        <f>ROUND(I683*H683,2)</f>
        <v>0</v>
      </c>
      <c r="K683" s="229" t="s">
        <v>1</v>
      </c>
      <c r="L683" s="45"/>
      <c r="M683" s="234" t="s">
        <v>1</v>
      </c>
      <c r="N683" s="235" t="s">
        <v>44</v>
      </c>
      <c r="O683" s="92"/>
      <c r="P683" s="236">
        <f>O683*H683</f>
        <v>0</v>
      </c>
      <c r="Q683" s="236">
        <v>0</v>
      </c>
      <c r="R683" s="236">
        <f>Q683*H683</f>
        <v>0</v>
      </c>
      <c r="S683" s="236">
        <v>0</v>
      </c>
      <c r="T683" s="237">
        <f>S683*H683</f>
        <v>0</v>
      </c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R683" s="238" t="s">
        <v>242</v>
      </c>
      <c r="AT683" s="238" t="s">
        <v>186</v>
      </c>
      <c r="AU683" s="238" t="s">
        <v>88</v>
      </c>
      <c r="AY683" s="18" t="s">
        <v>184</v>
      </c>
      <c r="BE683" s="239">
        <f>IF(N683="základní",J683,0)</f>
        <v>0</v>
      </c>
      <c r="BF683" s="239">
        <f>IF(N683="snížená",J683,0)</f>
        <v>0</v>
      </c>
      <c r="BG683" s="239">
        <f>IF(N683="zákl. přenesená",J683,0)</f>
        <v>0</v>
      </c>
      <c r="BH683" s="239">
        <f>IF(N683="sníž. přenesená",J683,0)</f>
        <v>0</v>
      </c>
      <c r="BI683" s="239">
        <f>IF(N683="nulová",J683,0)</f>
        <v>0</v>
      </c>
      <c r="BJ683" s="18" t="s">
        <v>86</v>
      </c>
      <c r="BK683" s="239">
        <f>ROUND(I683*H683,2)</f>
        <v>0</v>
      </c>
      <c r="BL683" s="18" t="s">
        <v>242</v>
      </c>
      <c r="BM683" s="238" t="s">
        <v>830</v>
      </c>
    </row>
    <row r="684" s="2" customFormat="1" ht="16.5" customHeight="1">
      <c r="A684" s="39"/>
      <c r="B684" s="40"/>
      <c r="C684" s="227" t="s">
        <v>831</v>
      </c>
      <c r="D684" s="227" t="s">
        <v>186</v>
      </c>
      <c r="E684" s="228" t="s">
        <v>832</v>
      </c>
      <c r="F684" s="229" t="s">
        <v>833</v>
      </c>
      <c r="G684" s="230" t="s">
        <v>327</v>
      </c>
      <c r="H684" s="231">
        <v>5</v>
      </c>
      <c r="I684" s="232"/>
      <c r="J684" s="233">
        <f>ROUND(I684*H684,2)</f>
        <v>0</v>
      </c>
      <c r="K684" s="229" t="s">
        <v>1</v>
      </c>
      <c r="L684" s="45"/>
      <c r="M684" s="234" t="s">
        <v>1</v>
      </c>
      <c r="N684" s="235" t="s">
        <v>44</v>
      </c>
      <c r="O684" s="92"/>
      <c r="P684" s="236">
        <f>O684*H684</f>
        <v>0</v>
      </c>
      <c r="Q684" s="236">
        <v>0</v>
      </c>
      <c r="R684" s="236">
        <f>Q684*H684</f>
        <v>0</v>
      </c>
      <c r="S684" s="236">
        <v>0</v>
      </c>
      <c r="T684" s="237">
        <f>S684*H684</f>
        <v>0</v>
      </c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R684" s="238" t="s">
        <v>242</v>
      </c>
      <c r="AT684" s="238" t="s">
        <v>186</v>
      </c>
      <c r="AU684" s="238" t="s">
        <v>88</v>
      </c>
      <c r="AY684" s="18" t="s">
        <v>184</v>
      </c>
      <c r="BE684" s="239">
        <f>IF(N684="základní",J684,0)</f>
        <v>0</v>
      </c>
      <c r="BF684" s="239">
        <f>IF(N684="snížená",J684,0)</f>
        <v>0</v>
      </c>
      <c r="BG684" s="239">
        <f>IF(N684="zákl. přenesená",J684,0)</f>
        <v>0</v>
      </c>
      <c r="BH684" s="239">
        <f>IF(N684="sníž. přenesená",J684,0)</f>
        <v>0</v>
      </c>
      <c r="BI684" s="239">
        <f>IF(N684="nulová",J684,0)</f>
        <v>0</v>
      </c>
      <c r="BJ684" s="18" t="s">
        <v>86</v>
      </c>
      <c r="BK684" s="239">
        <f>ROUND(I684*H684,2)</f>
        <v>0</v>
      </c>
      <c r="BL684" s="18" t="s">
        <v>242</v>
      </c>
      <c r="BM684" s="238" t="s">
        <v>834</v>
      </c>
    </row>
    <row r="685" s="2" customFormat="1" ht="16.5" customHeight="1">
      <c r="A685" s="39"/>
      <c r="B685" s="40"/>
      <c r="C685" s="227" t="s">
        <v>532</v>
      </c>
      <c r="D685" s="227" t="s">
        <v>186</v>
      </c>
      <c r="E685" s="228" t="s">
        <v>835</v>
      </c>
      <c r="F685" s="229" t="s">
        <v>836</v>
      </c>
      <c r="G685" s="230" t="s">
        <v>327</v>
      </c>
      <c r="H685" s="231">
        <v>5</v>
      </c>
      <c r="I685" s="232"/>
      <c r="J685" s="233">
        <f>ROUND(I685*H685,2)</f>
        <v>0</v>
      </c>
      <c r="K685" s="229" t="s">
        <v>1</v>
      </c>
      <c r="L685" s="45"/>
      <c r="M685" s="234" t="s">
        <v>1</v>
      </c>
      <c r="N685" s="235" t="s">
        <v>44</v>
      </c>
      <c r="O685" s="92"/>
      <c r="P685" s="236">
        <f>O685*H685</f>
        <v>0</v>
      </c>
      <c r="Q685" s="236">
        <v>0</v>
      </c>
      <c r="R685" s="236">
        <f>Q685*H685</f>
        <v>0</v>
      </c>
      <c r="S685" s="236">
        <v>0</v>
      </c>
      <c r="T685" s="237">
        <f>S685*H685</f>
        <v>0</v>
      </c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R685" s="238" t="s">
        <v>242</v>
      </c>
      <c r="AT685" s="238" t="s">
        <v>186</v>
      </c>
      <c r="AU685" s="238" t="s">
        <v>88</v>
      </c>
      <c r="AY685" s="18" t="s">
        <v>184</v>
      </c>
      <c r="BE685" s="239">
        <f>IF(N685="základní",J685,0)</f>
        <v>0</v>
      </c>
      <c r="BF685" s="239">
        <f>IF(N685="snížená",J685,0)</f>
        <v>0</v>
      </c>
      <c r="BG685" s="239">
        <f>IF(N685="zákl. přenesená",J685,0)</f>
        <v>0</v>
      </c>
      <c r="BH685" s="239">
        <f>IF(N685="sníž. přenesená",J685,0)</f>
        <v>0</v>
      </c>
      <c r="BI685" s="239">
        <f>IF(N685="nulová",J685,0)</f>
        <v>0</v>
      </c>
      <c r="BJ685" s="18" t="s">
        <v>86</v>
      </c>
      <c r="BK685" s="239">
        <f>ROUND(I685*H685,2)</f>
        <v>0</v>
      </c>
      <c r="BL685" s="18" t="s">
        <v>242</v>
      </c>
      <c r="BM685" s="238" t="s">
        <v>837</v>
      </c>
    </row>
    <row r="686" s="2" customFormat="1" ht="21.75" customHeight="1">
      <c r="A686" s="39"/>
      <c r="B686" s="40"/>
      <c r="C686" s="227" t="s">
        <v>838</v>
      </c>
      <c r="D686" s="227" t="s">
        <v>186</v>
      </c>
      <c r="E686" s="228" t="s">
        <v>839</v>
      </c>
      <c r="F686" s="229" t="s">
        <v>840</v>
      </c>
      <c r="G686" s="230" t="s">
        <v>841</v>
      </c>
      <c r="H686" s="231">
        <v>3</v>
      </c>
      <c r="I686" s="232"/>
      <c r="J686" s="233">
        <f>ROUND(I686*H686,2)</f>
        <v>0</v>
      </c>
      <c r="K686" s="229" t="s">
        <v>190</v>
      </c>
      <c r="L686" s="45"/>
      <c r="M686" s="234" t="s">
        <v>1</v>
      </c>
      <c r="N686" s="235" t="s">
        <v>44</v>
      </c>
      <c r="O686" s="92"/>
      <c r="P686" s="236">
        <f>O686*H686</f>
        <v>0</v>
      </c>
      <c r="Q686" s="236">
        <v>0</v>
      </c>
      <c r="R686" s="236">
        <f>Q686*H686</f>
        <v>0</v>
      </c>
      <c r="S686" s="236">
        <v>0</v>
      </c>
      <c r="T686" s="237">
        <f>S686*H686</f>
        <v>0</v>
      </c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R686" s="238" t="s">
        <v>242</v>
      </c>
      <c r="AT686" s="238" t="s">
        <v>186</v>
      </c>
      <c r="AU686" s="238" t="s">
        <v>88</v>
      </c>
      <c r="AY686" s="18" t="s">
        <v>184</v>
      </c>
      <c r="BE686" s="239">
        <f>IF(N686="základní",J686,0)</f>
        <v>0</v>
      </c>
      <c r="BF686" s="239">
        <f>IF(N686="snížená",J686,0)</f>
        <v>0</v>
      </c>
      <c r="BG686" s="239">
        <f>IF(N686="zákl. přenesená",J686,0)</f>
        <v>0</v>
      </c>
      <c r="BH686" s="239">
        <f>IF(N686="sníž. přenesená",J686,0)</f>
        <v>0</v>
      </c>
      <c r="BI686" s="239">
        <f>IF(N686="nulová",J686,0)</f>
        <v>0</v>
      </c>
      <c r="BJ686" s="18" t="s">
        <v>86</v>
      </c>
      <c r="BK686" s="239">
        <f>ROUND(I686*H686,2)</f>
        <v>0</v>
      </c>
      <c r="BL686" s="18" t="s">
        <v>242</v>
      </c>
      <c r="BM686" s="238" t="s">
        <v>842</v>
      </c>
    </row>
    <row r="687" s="2" customFormat="1">
      <c r="A687" s="39"/>
      <c r="B687" s="40"/>
      <c r="C687" s="41"/>
      <c r="D687" s="240" t="s">
        <v>192</v>
      </c>
      <c r="E687" s="41"/>
      <c r="F687" s="241" t="s">
        <v>843</v>
      </c>
      <c r="G687" s="41"/>
      <c r="H687" s="41"/>
      <c r="I687" s="242"/>
      <c r="J687" s="41"/>
      <c r="K687" s="41"/>
      <c r="L687" s="45"/>
      <c r="M687" s="243"/>
      <c r="N687" s="244"/>
      <c r="O687" s="92"/>
      <c r="P687" s="92"/>
      <c r="Q687" s="92"/>
      <c r="R687" s="92"/>
      <c r="S687" s="92"/>
      <c r="T687" s="93"/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T687" s="18" t="s">
        <v>192</v>
      </c>
      <c r="AU687" s="18" t="s">
        <v>88</v>
      </c>
    </row>
    <row r="688" s="2" customFormat="1" ht="21.75" customHeight="1">
      <c r="A688" s="39"/>
      <c r="B688" s="40"/>
      <c r="C688" s="227" t="s">
        <v>538</v>
      </c>
      <c r="D688" s="227" t="s">
        <v>186</v>
      </c>
      <c r="E688" s="228" t="s">
        <v>844</v>
      </c>
      <c r="F688" s="229" t="s">
        <v>845</v>
      </c>
      <c r="G688" s="230" t="s">
        <v>841</v>
      </c>
      <c r="H688" s="231">
        <v>5</v>
      </c>
      <c r="I688" s="232"/>
      <c r="J688" s="233">
        <f>ROUND(I688*H688,2)</f>
        <v>0</v>
      </c>
      <c r="K688" s="229" t="s">
        <v>190</v>
      </c>
      <c r="L688" s="45"/>
      <c r="M688" s="234" t="s">
        <v>1</v>
      </c>
      <c r="N688" s="235" t="s">
        <v>44</v>
      </c>
      <c r="O688" s="92"/>
      <c r="P688" s="236">
        <f>O688*H688</f>
        <v>0</v>
      </c>
      <c r="Q688" s="236">
        <v>0</v>
      </c>
      <c r="R688" s="236">
        <f>Q688*H688</f>
        <v>0</v>
      </c>
      <c r="S688" s="236">
        <v>0</v>
      </c>
      <c r="T688" s="237">
        <f>S688*H688</f>
        <v>0</v>
      </c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R688" s="238" t="s">
        <v>242</v>
      </c>
      <c r="AT688" s="238" t="s">
        <v>186</v>
      </c>
      <c r="AU688" s="238" t="s">
        <v>88</v>
      </c>
      <c r="AY688" s="18" t="s">
        <v>184</v>
      </c>
      <c r="BE688" s="239">
        <f>IF(N688="základní",J688,0)</f>
        <v>0</v>
      </c>
      <c r="BF688" s="239">
        <f>IF(N688="snížená",J688,0)</f>
        <v>0</v>
      </c>
      <c r="BG688" s="239">
        <f>IF(N688="zákl. přenesená",J688,0)</f>
        <v>0</v>
      </c>
      <c r="BH688" s="239">
        <f>IF(N688="sníž. přenesená",J688,0)</f>
        <v>0</v>
      </c>
      <c r="BI688" s="239">
        <f>IF(N688="nulová",J688,0)</f>
        <v>0</v>
      </c>
      <c r="BJ688" s="18" t="s">
        <v>86</v>
      </c>
      <c r="BK688" s="239">
        <f>ROUND(I688*H688,2)</f>
        <v>0</v>
      </c>
      <c r="BL688" s="18" t="s">
        <v>242</v>
      </c>
      <c r="BM688" s="238" t="s">
        <v>846</v>
      </c>
    </row>
    <row r="689" s="2" customFormat="1">
      <c r="A689" s="39"/>
      <c r="B689" s="40"/>
      <c r="C689" s="41"/>
      <c r="D689" s="240" t="s">
        <v>192</v>
      </c>
      <c r="E689" s="41"/>
      <c r="F689" s="241" t="s">
        <v>847</v>
      </c>
      <c r="G689" s="41"/>
      <c r="H689" s="41"/>
      <c r="I689" s="242"/>
      <c r="J689" s="41"/>
      <c r="K689" s="41"/>
      <c r="L689" s="45"/>
      <c r="M689" s="243"/>
      <c r="N689" s="244"/>
      <c r="O689" s="92"/>
      <c r="P689" s="92"/>
      <c r="Q689" s="92"/>
      <c r="R689" s="92"/>
      <c r="S689" s="92"/>
      <c r="T689" s="93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T689" s="18" t="s">
        <v>192</v>
      </c>
      <c r="AU689" s="18" t="s">
        <v>88</v>
      </c>
    </row>
    <row r="690" s="2" customFormat="1" ht="16.5" customHeight="1">
      <c r="A690" s="39"/>
      <c r="B690" s="40"/>
      <c r="C690" s="227" t="s">
        <v>848</v>
      </c>
      <c r="D690" s="227" t="s">
        <v>186</v>
      </c>
      <c r="E690" s="228" t="s">
        <v>849</v>
      </c>
      <c r="F690" s="229" t="s">
        <v>850</v>
      </c>
      <c r="G690" s="230" t="s">
        <v>841</v>
      </c>
      <c r="H690" s="231">
        <v>1</v>
      </c>
      <c r="I690" s="232"/>
      <c r="J690" s="233">
        <f>ROUND(I690*H690,2)</f>
        <v>0</v>
      </c>
      <c r="K690" s="229" t="s">
        <v>190</v>
      </c>
      <c r="L690" s="45"/>
      <c r="M690" s="234" t="s">
        <v>1</v>
      </c>
      <c r="N690" s="235" t="s">
        <v>44</v>
      </c>
      <c r="O690" s="92"/>
      <c r="P690" s="236">
        <f>O690*H690</f>
        <v>0</v>
      </c>
      <c r="Q690" s="236">
        <v>0</v>
      </c>
      <c r="R690" s="236">
        <f>Q690*H690</f>
        <v>0</v>
      </c>
      <c r="S690" s="236">
        <v>0</v>
      </c>
      <c r="T690" s="237">
        <f>S690*H690</f>
        <v>0</v>
      </c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R690" s="238" t="s">
        <v>242</v>
      </c>
      <c r="AT690" s="238" t="s">
        <v>186</v>
      </c>
      <c r="AU690" s="238" t="s">
        <v>88</v>
      </c>
      <c r="AY690" s="18" t="s">
        <v>184</v>
      </c>
      <c r="BE690" s="239">
        <f>IF(N690="základní",J690,0)</f>
        <v>0</v>
      </c>
      <c r="BF690" s="239">
        <f>IF(N690="snížená",J690,0)</f>
        <v>0</v>
      </c>
      <c r="BG690" s="239">
        <f>IF(N690="zákl. přenesená",J690,0)</f>
        <v>0</v>
      </c>
      <c r="BH690" s="239">
        <f>IF(N690="sníž. přenesená",J690,0)</f>
        <v>0</v>
      </c>
      <c r="BI690" s="239">
        <f>IF(N690="nulová",J690,0)</f>
        <v>0</v>
      </c>
      <c r="BJ690" s="18" t="s">
        <v>86</v>
      </c>
      <c r="BK690" s="239">
        <f>ROUND(I690*H690,2)</f>
        <v>0</v>
      </c>
      <c r="BL690" s="18" t="s">
        <v>242</v>
      </c>
      <c r="BM690" s="238" t="s">
        <v>851</v>
      </c>
    </row>
    <row r="691" s="2" customFormat="1">
      <c r="A691" s="39"/>
      <c r="B691" s="40"/>
      <c r="C691" s="41"/>
      <c r="D691" s="240" t="s">
        <v>192</v>
      </c>
      <c r="E691" s="41"/>
      <c r="F691" s="241" t="s">
        <v>852</v>
      </c>
      <c r="G691" s="41"/>
      <c r="H691" s="41"/>
      <c r="I691" s="242"/>
      <c r="J691" s="41"/>
      <c r="K691" s="41"/>
      <c r="L691" s="45"/>
      <c r="M691" s="243"/>
      <c r="N691" s="244"/>
      <c r="O691" s="92"/>
      <c r="P691" s="92"/>
      <c r="Q691" s="92"/>
      <c r="R691" s="92"/>
      <c r="S691" s="92"/>
      <c r="T691" s="93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T691" s="18" t="s">
        <v>192</v>
      </c>
      <c r="AU691" s="18" t="s">
        <v>88</v>
      </c>
    </row>
    <row r="692" s="2" customFormat="1" ht="21.75" customHeight="1">
      <c r="A692" s="39"/>
      <c r="B692" s="40"/>
      <c r="C692" s="227" t="s">
        <v>543</v>
      </c>
      <c r="D692" s="227" t="s">
        <v>186</v>
      </c>
      <c r="E692" s="228" t="s">
        <v>853</v>
      </c>
      <c r="F692" s="229" t="s">
        <v>854</v>
      </c>
      <c r="G692" s="230" t="s">
        <v>841</v>
      </c>
      <c r="H692" s="231">
        <v>1</v>
      </c>
      <c r="I692" s="232"/>
      <c r="J692" s="233">
        <f>ROUND(I692*H692,2)</f>
        <v>0</v>
      </c>
      <c r="K692" s="229" t="s">
        <v>190</v>
      </c>
      <c r="L692" s="45"/>
      <c r="M692" s="234" t="s">
        <v>1</v>
      </c>
      <c r="N692" s="235" t="s">
        <v>44</v>
      </c>
      <c r="O692" s="92"/>
      <c r="P692" s="236">
        <f>O692*H692</f>
        <v>0</v>
      </c>
      <c r="Q692" s="236">
        <v>0</v>
      </c>
      <c r="R692" s="236">
        <f>Q692*H692</f>
        <v>0</v>
      </c>
      <c r="S692" s="236">
        <v>0</v>
      </c>
      <c r="T692" s="237">
        <f>S692*H692</f>
        <v>0</v>
      </c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R692" s="238" t="s">
        <v>242</v>
      </c>
      <c r="AT692" s="238" t="s">
        <v>186</v>
      </c>
      <c r="AU692" s="238" t="s">
        <v>88</v>
      </c>
      <c r="AY692" s="18" t="s">
        <v>184</v>
      </c>
      <c r="BE692" s="239">
        <f>IF(N692="základní",J692,0)</f>
        <v>0</v>
      </c>
      <c r="BF692" s="239">
        <f>IF(N692="snížená",J692,0)</f>
        <v>0</v>
      </c>
      <c r="BG692" s="239">
        <f>IF(N692="zákl. přenesená",J692,0)</f>
        <v>0</v>
      </c>
      <c r="BH692" s="239">
        <f>IF(N692="sníž. přenesená",J692,0)</f>
        <v>0</v>
      </c>
      <c r="BI692" s="239">
        <f>IF(N692="nulová",J692,0)</f>
        <v>0</v>
      </c>
      <c r="BJ692" s="18" t="s">
        <v>86</v>
      </c>
      <c r="BK692" s="239">
        <f>ROUND(I692*H692,2)</f>
        <v>0</v>
      </c>
      <c r="BL692" s="18" t="s">
        <v>242</v>
      </c>
      <c r="BM692" s="238" t="s">
        <v>855</v>
      </c>
    </row>
    <row r="693" s="2" customFormat="1">
      <c r="A693" s="39"/>
      <c r="B693" s="40"/>
      <c r="C693" s="41"/>
      <c r="D693" s="240" t="s">
        <v>192</v>
      </c>
      <c r="E693" s="41"/>
      <c r="F693" s="241" t="s">
        <v>856</v>
      </c>
      <c r="G693" s="41"/>
      <c r="H693" s="41"/>
      <c r="I693" s="242"/>
      <c r="J693" s="41"/>
      <c r="K693" s="41"/>
      <c r="L693" s="45"/>
      <c r="M693" s="243"/>
      <c r="N693" s="244"/>
      <c r="O693" s="92"/>
      <c r="P693" s="92"/>
      <c r="Q693" s="92"/>
      <c r="R693" s="92"/>
      <c r="S693" s="92"/>
      <c r="T693" s="93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T693" s="18" t="s">
        <v>192</v>
      </c>
      <c r="AU693" s="18" t="s">
        <v>88</v>
      </c>
    </row>
    <row r="694" s="2" customFormat="1" ht="21.75" customHeight="1">
      <c r="A694" s="39"/>
      <c r="B694" s="40"/>
      <c r="C694" s="227" t="s">
        <v>857</v>
      </c>
      <c r="D694" s="227" t="s">
        <v>186</v>
      </c>
      <c r="E694" s="228" t="s">
        <v>858</v>
      </c>
      <c r="F694" s="229" t="s">
        <v>859</v>
      </c>
      <c r="G694" s="230" t="s">
        <v>841</v>
      </c>
      <c r="H694" s="231">
        <v>1</v>
      </c>
      <c r="I694" s="232"/>
      <c r="J694" s="233">
        <f>ROUND(I694*H694,2)</f>
        <v>0</v>
      </c>
      <c r="K694" s="229" t="s">
        <v>190</v>
      </c>
      <c r="L694" s="45"/>
      <c r="M694" s="234" t="s">
        <v>1</v>
      </c>
      <c r="N694" s="235" t="s">
        <v>44</v>
      </c>
      <c r="O694" s="92"/>
      <c r="P694" s="236">
        <f>O694*H694</f>
        <v>0</v>
      </c>
      <c r="Q694" s="236">
        <v>0</v>
      </c>
      <c r="R694" s="236">
        <f>Q694*H694</f>
        <v>0</v>
      </c>
      <c r="S694" s="236">
        <v>0</v>
      </c>
      <c r="T694" s="237">
        <f>S694*H694</f>
        <v>0</v>
      </c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R694" s="238" t="s">
        <v>242</v>
      </c>
      <c r="AT694" s="238" t="s">
        <v>186</v>
      </c>
      <c r="AU694" s="238" t="s">
        <v>88</v>
      </c>
      <c r="AY694" s="18" t="s">
        <v>184</v>
      </c>
      <c r="BE694" s="239">
        <f>IF(N694="základní",J694,0)</f>
        <v>0</v>
      </c>
      <c r="BF694" s="239">
        <f>IF(N694="snížená",J694,0)</f>
        <v>0</v>
      </c>
      <c r="BG694" s="239">
        <f>IF(N694="zákl. přenesená",J694,0)</f>
        <v>0</v>
      </c>
      <c r="BH694" s="239">
        <f>IF(N694="sníž. přenesená",J694,0)</f>
        <v>0</v>
      </c>
      <c r="BI694" s="239">
        <f>IF(N694="nulová",J694,0)</f>
        <v>0</v>
      </c>
      <c r="BJ694" s="18" t="s">
        <v>86</v>
      </c>
      <c r="BK694" s="239">
        <f>ROUND(I694*H694,2)</f>
        <v>0</v>
      </c>
      <c r="BL694" s="18" t="s">
        <v>242</v>
      </c>
      <c r="BM694" s="238" t="s">
        <v>860</v>
      </c>
    </row>
    <row r="695" s="2" customFormat="1">
      <c r="A695" s="39"/>
      <c r="B695" s="40"/>
      <c r="C695" s="41"/>
      <c r="D695" s="240" t="s">
        <v>192</v>
      </c>
      <c r="E695" s="41"/>
      <c r="F695" s="241" t="s">
        <v>861</v>
      </c>
      <c r="G695" s="41"/>
      <c r="H695" s="41"/>
      <c r="I695" s="242"/>
      <c r="J695" s="41"/>
      <c r="K695" s="41"/>
      <c r="L695" s="45"/>
      <c r="M695" s="243"/>
      <c r="N695" s="244"/>
      <c r="O695" s="92"/>
      <c r="P695" s="92"/>
      <c r="Q695" s="92"/>
      <c r="R695" s="92"/>
      <c r="S695" s="92"/>
      <c r="T695" s="93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T695" s="18" t="s">
        <v>192</v>
      </c>
      <c r="AU695" s="18" t="s">
        <v>88</v>
      </c>
    </row>
    <row r="696" s="2" customFormat="1" ht="24.15" customHeight="1">
      <c r="A696" s="39"/>
      <c r="B696" s="40"/>
      <c r="C696" s="227" t="s">
        <v>548</v>
      </c>
      <c r="D696" s="227" t="s">
        <v>186</v>
      </c>
      <c r="E696" s="228" t="s">
        <v>862</v>
      </c>
      <c r="F696" s="229" t="s">
        <v>863</v>
      </c>
      <c r="G696" s="230" t="s">
        <v>864</v>
      </c>
      <c r="H696" s="299"/>
      <c r="I696" s="232"/>
      <c r="J696" s="233">
        <f>ROUND(I696*H696,2)</f>
        <v>0</v>
      </c>
      <c r="K696" s="229" t="s">
        <v>190</v>
      </c>
      <c r="L696" s="45"/>
      <c r="M696" s="234" t="s">
        <v>1</v>
      </c>
      <c r="N696" s="235" t="s">
        <v>44</v>
      </c>
      <c r="O696" s="92"/>
      <c r="P696" s="236">
        <f>O696*H696</f>
        <v>0</v>
      </c>
      <c r="Q696" s="236">
        <v>0</v>
      </c>
      <c r="R696" s="236">
        <f>Q696*H696</f>
        <v>0</v>
      </c>
      <c r="S696" s="236">
        <v>0</v>
      </c>
      <c r="T696" s="237">
        <f>S696*H696</f>
        <v>0</v>
      </c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R696" s="238" t="s">
        <v>242</v>
      </c>
      <c r="AT696" s="238" t="s">
        <v>186</v>
      </c>
      <c r="AU696" s="238" t="s">
        <v>88</v>
      </c>
      <c r="AY696" s="18" t="s">
        <v>184</v>
      </c>
      <c r="BE696" s="239">
        <f>IF(N696="základní",J696,0)</f>
        <v>0</v>
      </c>
      <c r="BF696" s="239">
        <f>IF(N696="snížená",J696,0)</f>
        <v>0</v>
      </c>
      <c r="BG696" s="239">
        <f>IF(N696="zákl. přenesená",J696,0)</f>
        <v>0</v>
      </c>
      <c r="BH696" s="239">
        <f>IF(N696="sníž. přenesená",J696,0)</f>
        <v>0</v>
      </c>
      <c r="BI696" s="239">
        <f>IF(N696="nulová",J696,0)</f>
        <v>0</v>
      </c>
      <c r="BJ696" s="18" t="s">
        <v>86</v>
      </c>
      <c r="BK696" s="239">
        <f>ROUND(I696*H696,2)</f>
        <v>0</v>
      </c>
      <c r="BL696" s="18" t="s">
        <v>242</v>
      </c>
      <c r="BM696" s="238" t="s">
        <v>865</v>
      </c>
    </row>
    <row r="697" s="2" customFormat="1">
      <c r="A697" s="39"/>
      <c r="B697" s="40"/>
      <c r="C697" s="41"/>
      <c r="D697" s="240" t="s">
        <v>192</v>
      </c>
      <c r="E697" s="41"/>
      <c r="F697" s="241" t="s">
        <v>866</v>
      </c>
      <c r="G697" s="41"/>
      <c r="H697" s="41"/>
      <c r="I697" s="242"/>
      <c r="J697" s="41"/>
      <c r="K697" s="41"/>
      <c r="L697" s="45"/>
      <c r="M697" s="243"/>
      <c r="N697" s="244"/>
      <c r="O697" s="92"/>
      <c r="P697" s="92"/>
      <c r="Q697" s="92"/>
      <c r="R697" s="92"/>
      <c r="S697" s="92"/>
      <c r="T697" s="93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T697" s="18" t="s">
        <v>192</v>
      </c>
      <c r="AU697" s="18" t="s">
        <v>88</v>
      </c>
    </row>
    <row r="698" s="12" customFormat="1" ht="22.8" customHeight="1">
      <c r="A698" s="12"/>
      <c r="B698" s="211"/>
      <c r="C698" s="212"/>
      <c r="D698" s="213" t="s">
        <v>78</v>
      </c>
      <c r="E698" s="225" t="s">
        <v>867</v>
      </c>
      <c r="F698" s="225" t="s">
        <v>868</v>
      </c>
      <c r="G698" s="212"/>
      <c r="H698" s="212"/>
      <c r="I698" s="215"/>
      <c r="J698" s="226">
        <f>BK698</f>
        <v>0</v>
      </c>
      <c r="K698" s="212"/>
      <c r="L698" s="217"/>
      <c r="M698" s="218"/>
      <c r="N698" s="219"/>
      <c r="O698" s="219"/>
      <c r="P698" s="220">
        <f>SUM(P699:P702)</f>
        <v>0</v>
      </c>
      <c r="Q698" s="219"/>
      <c r="R698" s="220">
        <f>SUM(R699:R702)</f>
        <v>0</v>
      </c>
      <c r="S698" s="219"/>
      <c r="T698" s="221">
        <f>SUM(T699:T702)</f>
        <v>0</v>
      </c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R698" s="222" t="s">
        <v>88</v>
      </c>
      <c r="AT698" s="223" t="s">
        <v>78</v>
      </c>
      <c r="AU698" s="223" t="s">
        <v>86</v>
      </c>
      <c r="AY698" s="222" t="s">
        <v>184</v>
      </c>
      <c r="BK698" s="224">
        <f>SUM(BK699:BK702)</f>
        <v>0</v>
      </c>
    </row>
    <row r="699" s="2" customFormat="1" ht="24.15" customHeight="1">
      <c r="A699" s="39"/>
      <c r="B699" s="40"/>
      <c r="C699" s="227" t="s">
        <v>869</v>
      </c>
      <c r="D699" s="227" t="s">
        <v>186</v>
      </c>
      <c r="E699" s="228" t="s">
        <v>870</v>
      </c>
      <c r="F699" s="229" t="s">
        <v>871</v>
      </c>
      <c r="G699" s="230" t="s">
        <v>872</v>
      </c>
      <c r="H699" s="231">
        <v>1</v>
      </c>
      <c r="I699" s="232"/>
      <c r="J699" s="233">
        <f>ROUND(I699*H699,2)</f>
        <v>0</v>
      </c>
      <c r="K699" s="229" t="s">
        <v>190</v>
      </c>
      <c r="L699" s="45"/>
      <c r="M699" s="234" t="s">
        <v>1</v>
      </c>
      <c r="N699" s="235" t="s">
        <v>44</v>
      </c>
      <c r="O699" s="92"/>
      <c r="P699" s="236">
        <f>O699*H699</f>
        <v>0</v>
      </c>
      <c r="Q699" s="236">
        <v>0</v>
      </c>
      <c r="R699" s="236">
        <f>Q699*H699</f>
        <v>0</v>
      </c>
      <c r="S699" s="236">
        <v>0</v>
      </c>
      <c r="T699" s="237">
        <f>S699*H699</f>
        <v>0</v>
      </c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R699" s="238" t="s">
        <v>242</v>
      </c>
      <c r="AT699" s="238" t="s">
        <v>186</v>
      </c>
      <c r="AU699" s="238" t="s">
        <v>88</v>
      </c>
      <c r="AY699" s="18" t="s">
        <v>184</v>
      </c>
      <c r="BE699" s="239">
        <f>IF(N699="základní",J699,0)</f>
        <v>0</v>
      </c>
      <c r="BF699" s="239">
        <f>IF(N699="snížená",J699,0)</f>
        <v>0</v>
      </c>
      <c r="BG699" s="239">
        <f>IF(N699="zákl. přenesená",J699,0)</f>
        <v>0</v>
      </c>
      <c r="BH699" s="239">
        <f>IF(N699="sníž. přenesená",J699,0)</f>
        <v>0</v>
      </c>
      <c r="BI699" s="239">
        <f>IF(N699="nulová",J699,0)</f>
        <v>0</v>
      </c>
      <c r="BJ699" s="18" t="s">
        <v>86</v>
      </c>
      <c r="BK699" s="239">
        <f>ROUND(I699*H699,2)</f>
        <v>0</v>
      </c>
      <c r="BL699" s="18" t="s">
        <v>242</v>
      </c>
      <c r="BM699" s="238" t="s">
        <v>873</v>
      </c>
    </row>
    <row r="700" s="2" customFormat="1">
      <c r="A700" s="39"/>
      <c r="B700" s="40"/>
      <c r="C700" s="41"/>
      <c r="D700" s="240" t="s">
        <v>192</v>
      </c>
      <c r="E700" s="41"/>
      <c r="F700" s="241" t="s">
        <v>874</v>
      </c>
      <c r="G700" s="41"/>
      <c r="H700" s="41"/>
      <c r="I700" s="242"/>
      <c r="J700" s="41"/>
      <c r="K700" s="41"/>
      <c r="L700" s="45"/>
      <c r="M700" s="243"/>
      <c r="N700" s="244"/>
      <c r="O700" s="92"/>
      <c r="P700" s="92"/>
      <c r="Q700" s="92"/>
      <c r="R700" s="92"/>
      <c r="S700" s="92"/>
      <c r="T700" s="93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T700" s="18" t="s">
        <v>192</v>
      </c>
      <c r="AU700" s="18" t="s">
        <v>88</v>
      </c>
    </row>
    <row r="701" s="2" customFormat="1" ht="24.15" customHeight="1">
      <c r="A701" s="39"/>
      <c r="B701" s="40"/>
      <c r="C701" s="227" t="s">
        <v>554</v>
      </c>
      <c r="D701" s="227" t="s">
        <v>186</v>
      </c>
      <c r="E701" s="228" t="s">
        <v>875</v>
      </c>
      <c r="F701" s="229" t="s">
        <v>876</v>
      </c>
      <c r="G701" s="230" t="s">
        <v>864</v>
      </c>
      <c r="H701" s="299"/>
      <c r="I701" s="232"/>
      <c r="J701" s="233">
        <f>ROUND(I701*H701,2)</f>
        <v>0</v>
      </c>
      <c r="K701" s="229" t="s">
        <v>190</v>
      </c>
      <c r="L701" s="45"/>
      <c r="M701" s="234" t="s">
        <v>1</v>
      </c>
      <c r="N701" s="235" t="s">
        <v>44</v>
      </c>
      <c r="O701" s="92"/>
      <c r="P701" s="236">
        <f>O701*H701</f>
        <v>0</v>
      </c>
      <c r="Q701" s="236">
        <v>0</v>
      </c>
      <c r="R701" s="236">
        <f>Q701*H701</f>
        <v>0</v>
      </c>
      <c r="S701" s="236">
        <v>0</v>
      </c>
      <c r="T701" s="237">
        <f>S701*H701</f>
        <v>0</v>
      </c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R701" s="238" t="s">
        <v>242</v>
      </c>
      <c r="AT701" s="238" t="s">
        <v>186</v>
      </c>
      <c r="AU701" s="238" t="s">
        <v>88</v>
      </c>
      <c r="AY701" s="18" t="s">
        <v>184</v>
      </c>
      <c r="BE701" s="239">
        <f>IF(N701="základní",J701,0)</f>
        <v>0</v>
      </c>
      <c r="BF701" s="239">
        <f>IF(N701="snížená",J701,0)</f>
        <v>0</v>
      </c>
      <c r="BG701" s="239">
        <f>IF(N701="zákl. přenesená",J701,0)</f>
        <v>0</v>
      </c>
      <c r="BH701" s="239">
        <f>IF(N701="sníž. přenesená",J701,0)</f>
        <v>0</v>
      </c>
      <c r="BI701" s="239">
        <f>IF(N701="nulová",J701,0)</f>
        <v>0</v>
      </c>
      <c r="BJ701" s="18" t="s">
        <v>86</v>
      </c>
      <c r="BK701" s="239">
        <f>ROUND(I701*H701,2)</f>
        <v>0</v>
      </c>
      <c r="BL701" s="18" t="s">
        <v>242</v>
      </c>
      <c r="BM701" s="238" t="s">
        <v>877</v>
      </c>
    </row>
    <row r="702" s="2" customFormat="1">
      <c r="A702" s="39"/>
      <c r="B702" s="40"/>
      <c r="C702" s="41"/>
      <c r="D702" s="240" t="s">
        <v>192</v>
      </c>
      <c r="E702" s="41"/>
      <c r="F702" s="241" t="s">
        <v>878</v>
      </c>
      <c r="G702" s="41"/>
      <c r="H702" s="41"/>
      <c r="I702" s="242"/>
      <c r="J702" s="41"/>
      <c r="K702" s="41"/>
      <c r="L702" s="45"/>
      <c r="M702" s="243"/>
      <c r="N702" s="244"/>
      <c r="O702" s="92"/>
      <c r="P702" s="92"/>
      <c r="Q702" s="92"/>
      <c r="R702" s="92"/>
      <c r="S702" s="92"/>
      <c r="T702" s="93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T702" s="18" t="s">
        <v>192</v>
      </c>
      <c r="AU702" s="18" t="s">
        <v>88</v>
      </c>
    </row>
    <row r="703" s="12" customFormat="1" ht="22.8" customHeight="1">
      <c r="A703" s="12"/>
      <c r="B703" s="211"/>
      <c r="C703" s="212"/>
      <c r="D703" s="213" t="s">
        <v>78</v>
      </c>
      <c r="E703" s="225" t="s">
        <v>879</v>
      </c>
      <c r="F703" s="225" t="s">
        <v>880</v>
      </c>
      <c r="G703" s="212"/>
      <c r="H703" s="212"/>
      <c r="I703" s="215"/>
      <c r="J703" s="226">
        <f>BK703</f>
        <v>0</v>
      </c>
      <c r="K703" s="212"/>
      <c r="L703" s="217"/>
      <c r="M703" s="218"/>
      <c r="N703" s="219"/>
      <c r="O703" s="219"/>
      <c r="P703" s="220">
        <f>SUM(P704:P737)</f>
        <v>0</v>
      </c>
      <c r="Q703" s="219"/>
      <c r="R703" s="220">
        <f>SUM(R704:R737)</f>
        <v>0</v>
      </c>
      <c r="S703" s="219"/>
      <c r="T703" s="221">
        <f>SUM(T704:T737)</f>
        <v>0</v>
      </c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R703" s="222" t="s">
        <v>88</v>
      </c>
      <c r="AT703" s="223" t="s">
        <v>78</v>
      </c>
      <c r="AU703" s="223" t="s">
        <v>86</v>
      </c>
      <c r="AY703" s="222" t="s">
        <v>184</v>
      </c>
      <c r="BK703" s="224">
        <f>SUM(BK704:BK737)</f>
        <v>0</v>
      </c>
    </row>
    <row r="704" s="2" customFormat="1" ht="24.15" customHeight="1">
      <c r="A704" s="39"/>
      <c r="B704" s="40"/>
      <c r="C704" s="227" t="s">
        <v>881</v>
      </c>
      <c r="D704" s="227" t="s">
        <v>186</v>
      </c>
      <c r="E704" s="228" t="s">
        <v>882</v>
      </c>
      <c r="F704" s="229" t="s">
        <v>883</v>
      </c>
      <c r="G704" s="230" t="s">
        <v>189</v>
      </c>
      <c r="H704" s="231">
        <v>19.367000000000001</v>
      </c>
      <c r="I704" s="232"/>
      <c r="J704" s="233">
        <f>ROUND(I704*H704,2)</f>
        <v>0</v>
      </c>
      <c r="K704" s="229" t="s">
        <v>190</v>
      </c>
      <c r="L704" s="45"/>
      <c r="M704" s="234" t="s">
        <v>1</v>
      </c>
      <c r="N704" s="235" t="s">
        <v>44</v>
      </c>
      <c r="O704" s="92"/>
      <c r="P704" s="236">
        <f>O704*H704</f>
        <v>0</v>
      </c>
      <c r="Q704" s="236">
        <v>0</v>
      </c>
      <c r="R704" s="236">
        <f>Q704*H704</f>
        <v>0</v>
      </c>
      <c r="S704" s="236">
        <v>0</v>
      </c>
      <c r="T704" s="237">
        <f>S704*H704</f>
        <v>0</v>
      </c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R704" s="238" t="s">
        <v>242</v>
      </c>
      <c r="AT704" s="238" t="s">
        <v>186</v>
      </c>
      <c r="AU704" s="238" t="s">
        <v>88</v>
      </c>
      <c r="AY704" s="18" t="s">
        <v>184</v>
      </c>
      <c r="BE704" s="239">
        <f>IF(N704="základní",J704,0)</f>
        <v>0</v>
      </c>
      <c r="BF704" s="239">
        <f>IF(N704="snížená",J704,0)</f>
        <v>0</v>
      </c>
      <c r="BG704" s="239">
        <f>IF(N704="zákl. přenesená",J704,0)</f>
        <v>0</v>
      </c>
      <c r="BH704" s="239">
        <f>IF(N704="sníž. přenesená",J704,0)</f>
        <v>0</v>
      </c>
      <c r="BI704" s="239">
        <f>IF(N704="nulová",J704,0)</f>
        <v>0</v>
      </c>
      <c r="BJ704" s="18" t="s">
        <v>86</v>
      </c>
      <c r="BK704" s="239">
        <f>ROUND(I704*H704,2)</f>
        <v>0</v>
      </c>
      <c r="BL704" s="18" t="s">
        <v>242</v>
      </c>
      <c r="BM704" s="238" t="s">
        <v>884</v>
      </c>
    </row>
    <row r="705" s="2" customFormat="1">
      <c r="A705" s="39"/>
      <c r="B705" s="40"/>
      <c r="C705" s="41"/>
      <c r="D705" s="240" t="s">
        <v>192</v>
      </c>
      <c r="E705" s="41"/>
      <c r="F705" s="241" t="s">
        <v>885</v>
      </c>
      <c r="G705" s="41"/>
      <c r="H705" s="41"/>
      <c r="I705" s="242"/>
      <c r="J705" s="41"/>
      <c r="K705" s="41"/>
      <c r="L705" s="45"/>
      <c r="M705" s="243"/>
      <c r="N705" s="244"/>
      <c r="O705" s="92"/>
      <c r="P705" s="92"/>
      <c r="Q705" s="92"/>
      <c r="R705" s="92"/>
      <c r="S705" s="92"/>
      <c r="T705" s="93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T705" s="18" t="s">
        <v>192</v>
      </c>
      <c r="AU705" s="18" t="s">
        <v>88</v>
      </c>
    </row>
    <row r="706" s="13" customFormat="1">
      <c r="A706" s="13"/>
      <c r="B706" s="245"/>
      <c r="C706" s="246"/>
      <c r="D706" s="247" t="s">
        <v>194</v>
      </c>
      <c r="E706" s="248" t="s">
        <v>1</v>
      </c>
      <c r="F706" s="249" t="s">
        <v>886</v>
      </c>
      <c r="G706" s="246"/>
      <c r="H706" s="250">
        <v>5.5880000000000001</v>
      </c>
      <c r="I706" s="251"/>
      <c r="J706" s="246"/>
      <c r="K706" s="246"/>
      <c r="L706" s="252"/>
      <c r="M706" s="253"/>
      <c r="N706" s="254"/>
      <c r="O706" s="254"/>
      <c r="P706" s="254"/>
      <c r="Q706" s="254"/>
      <c r="R706" s="254"/>
      <c r="S706" s="254"/>
      <c r="T706" s="255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56" t="s">
        <v>194</v>
      </c>
      <c r="AU706" s="256" t="s">
        <v>88</v>
      </c>
      <c r="AV706" s="13" t="s">
        <v>88</v>
      </c>
      <c r="AW706" s="13" t="s">
        <v>35</v>
      </c>
      <c r="AX706" s="13" t="s">
        <v>79</v>
      </c>
      <c r="AY706" s="256" t="s">
        <v>184</v>
      </c>
    </row>
    <row r="707" s="13" customFormat="1">
      <c r="A707" s="13"/>
      <c r="B707" s="245"/>
      <c r="C707" s="246"/>
      <c r="D707" s="247" t="s">
        <v>194</v>
      </c>
      <c r="E707" s="248" t="s">
        <v>1</v>
      </c>
      <c r="F707" s="249" t="s">
        <v>887</v>
      </c>
      <c r="G707" s="246"/>
      <c r="H707" s="250">
        <v>3.3639999999999999</v>
      </c>
      <c r="I707" s="251"/>
      <c r="J707" s="246"/>
      <c r="K707" s="246"/>
      <c r="L707" s="252"/>
      <c r="M707" s="253"/>
      <c r="N707" s="254"/>
      <c r="O707" s="254"/>
      <c r="P707" s="254"/>
      <c r="Q707" s="254"/>
      <c r="R707" s="254"/>
      <c r="S707" s="254"/>
      <c r="T707" s="255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56" t="s">
        <v>194</v>
      </c>
      <c r="AU707" s="256" t="s">
        <v>88</v>
      </c>
      <c r="AV707" s="13" t="s">
        <v>88</v>
      </c>
      <c r="AW707" s="13" t="s">
        <v>35</v>
      </c>
      <c r="AX707" s="13" t="s">
        <v>79</v>
      </c>
      <c r="AY707" s="256" t="s">
        <v>184</v>
      </c>
    </row>
    <row r="708" s="13" customFormat="1">
      <c r="A708" s="13"/>
      <c r="B708" s="245"/>
      <c r="C708" s="246"/>
      <c r="D708" s="247" t="s">
        <v>194</v>
      </c>
      <c r="E708" s="248" t="s">
        <v>1</v>
      </c>
      <c r="F708" s="249" t="s">
        <v>888</v>
      </c>
      <c r="G708" s="246"/>
      <c r="H708" s="250">
        <v>6.4000000000000004</v>
      </c>
      <c r="I708" s="251"/>
      <c r="J708" s="246"/>
      <c r="K708" s="246"/>
      <c r="L708" s="252"/>
      <c r="M708" s="253"/>
      <c r="N708" s="254"/>
      <c r="O708" s="254"/>
      <c r="P708" s="254"/>
      <c r="Q708" s="254"/>
      <c r="R708" s="254"/>
      <c r="S708" s="254"/>
      <c r="T708" s="255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56" t="s">
        <v>194</v>
      </c>
      <c r="AU708" s="256" t="s">
        <v>88</v>
      </c>
      <c r="AV708" s="13" t="s">
        <v>88</v>
      </c>
      <c r="AW708" s="13" t="s">
        <v>35</v>
      </c>
      <c r="AX708" s="13" t="s">
        <v>79</v>
      </c>
      <c r="AY708" s="256" t="s">
        <v>184</v>
      </c>
    </row>
    <row r="709" s="13" customFormat="1">
      <c r="A709" s="13"/>
      <c r="B709" s="245"/>
      <c r="C709" s="246"/>
      <c r="D709" s="247" t="s">
        <v>194</v>
      </c>
      <c r="E709" s="248" t="s">
        <v>1</v>
      </c>
      <c r="F709" s="249" t="s">
        <v>889</v>
      </c>
      <c r="G709" s="246"/>
      <c r="H709" s="250">
        <v>4.0149999999999997</v>
      </c>
      <c r="I709" s="251"/>
      <c r="J709" s="246"/>
      <c r="K709" s="246"/>
      <c r="L709" s="252"/>
      <c r="M709" s="253"/>
      <c r="N709" s="254"/>
      <c r="O709" s="254"/>
      <c r="P709" s="254"/>
      <c r="Q709" s="254"/>
      <c r="R709" s="254"/>
      <c r="S709" s="254"/>
      <c r="T709" s="255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56" t="s">
        <v>194</v>
      </c>
      <c r="AU709" s="256" t="s">
        <v>88</v>
      </c>
      <c r="AV709" s="13" t="s">
        <v>88</v>
      </c>
      <c r="AW709" s="13" t="s">
        <v>35</v>
      </c>
      <c r="AX709" s="13" t="s">
        <v>79</v>
      </c>
      <c r="AY709" s="256" t="s">
        <v>184</v>
      </c>
    </row>
    <row r="710" s="14" customFormat="1">
      <c r="A710" s="14"/>
      <c r="B710" s="257"/>
      <c r="C710" s="258"/>
      <c r="D710" s="247" t="s">
        <v>194</v>
      </c>
      <c r="E710" s="259" t="s">
        <v>1</v>
      </c>
      <c r="F710" s="260" t="s">
        <v>196</v>
      </c>
      <c r="G710" s="258"/>
      <c r="H710" s="261">
        <v>19.367000000000001</v>
      </c>
      <c r="I710" s="262"/>
      <c r="J710" s="258"/>
      <c r="K710" s="258"/>
      <c r="L710" s="263"/>
      <c r="M710" s="264"/>
      <c r="N710" s="265"/>
      <c r="O710" s="265"/>
      <c r="P710" s="265"/>
      <c r="Q710" s="265"/>
      <c r="R710" s="265"/>
      <c r="S710" s="265"/>
      <c r="T710" s="266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67" t="s">
        <v>194</v>
      </c>
      <c r="AU710" s="267" t="s">
        <v>88</v>
      </c>
      <c r="AV710" s="14" t="s">
        <v>197</v>
      </c>
      <c r="AW710" s="14" t="s">
        <v>35</v>
      </c>
      <c r="AX710" s="14" t="s">
        <v>79</v>
      </c>
      <c r="AY710" s="267" t="s">
        <v>184</v>
      </c>
    </row>
    <row r="711" s="15" customFormat="1">
      <c r="A711" s="15"/>
      <c r="B711" s="268"/>
      <c r="C711" s="269"/>
      <c r="D711" s="247" t="s">
        <v>194</v>
      </c>
      <c r="E711" s="270" t="s">
        <v>1</v>
      </c>
      <c r="F711" s="271" t="s">
        <v>198</v>
      </c>
      <c r="G711" s="269"/>
      <c r="H711" s="272">
        <v>19.367000000000001</v>
      </c>
      <c r="I711" s="273"/>
      <c r="J711" s="269"/>
      <c r="K711" s="269"/>
      <c r="L711" s="274"/>
      <c r="M711" s="275"/>
      <c r="N711" s="276"/>
      <c r="O711" s="276"/>
      <c r="P711" s="276"/>
      <c r="Q711" s="276"/>
      <c r="R711" s="276"/>
      <c r="S711" s="276"/>
      <c r="T711" s="277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T711" s="278" t="s">
        <v>194</v>
      </c>
      <c r="AU711" s="278" t="s">
        <v>88</v>
      </c>
      <c r="AV711" s="15" t="s">
        <v>191</v>
      </c>
      <c r="AW711" s="15" t="s">
        <v>35</v>
      </c>
      <c r="AX711" s="15" t="s">
        <v>86</v>
      </c>
      <c r="AY711" s="278" t="s">
        <v>184</v>
      </c>
    </row>
    <row r="712" s="2" customFormat="1" ht="24.15" customHeight="1">
      <c r="A712" s="39"/>
      <c r="B712" s="40"/>
      <c r="C712" s="227" t="s">
        <v>559</v>
      </c>
      <c r="D712" s="227" t="s">
        <v>186</v>
      </c>
      <c r="E712" s="228" t="s">
        <v>890</v>
      </c>
      <c r="F712" s="229" t="s">
        <v>891</v>
      </c>
      <c r="G712" s="230" t="s">
        <v>189</v>
      </c>
      <c r="H712" s="231">
        <v>19.367000000000001</v>
      </c>
      <c r="I712" s="232"/>
      <c r="J712" s="233">
        <f>ROUND(I712*H712,2)</f>
        <v>0</v>
      </c>
      <c r="K712" s="229" t="s">
        <v>190</v>
      </c>
      <c r="L712" s="45"/>
      <c r="M712" s="234" t="s">
        <v>1</v>
      </c>
      <c r="N712" s="235" t="s">
        <v>44</v>
      </c>
      <c r="O712" s="92"/>
      <c r="P712" s="236">
        <f>O712*H712</f>
        <v>0</v>
      </c>
      <c r="Q712" s="236">
        <v>0</v>
      </c>
      <c r="R712" s="236">
        <f>Q712*H712</f>
        <v>0</v>
      </c>
      <c r="S712" s="236">
        <v>0</v>
      </c>
      <c r="T712" s="237">
        <f>S712*H712</f>
        <v>0</v>
      </c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R712" s="238" t="s">
        <v>242</v>
      </c>
      <c r="AT712" s="238" t="s">
        <v>186</v>
      </c>
      <c r="AU712" s="238" t="s">
        <v>88</v>
      </c>
      <c r="AY712" s="18" t="s">
        <v>184</v>
      </c>
      <c r="BE712" s="239">
        <f>IF(N712="základní",J712,0)</f>
        <v>0</v>
      </c>
      <c r="BF712" s="239">
        <f>IF(N712="snížená",J712,0)</f>
        <v>0</v>
      </c>
      <c r="BG712" s="239">
        <f>IF(N712="zákl. přenesená",J712,0)</f>
        <v>0</v>
      </c>
      <c r="BH712" s="239">
        <f>IF(N712="sníž. přenesená",J712,0)</f>
        <v>0</v>
      </c>
      <c r="BI712" s="239">
        <f>IF(N712="nulová",J712,0)</f>
        <v>0</v>
      </c>
      <c r="BJ712" s="18" t="s">
        <v>86</v>
      </c>
      <c r="BK712" s="239">
        <f>ROUND(I712*H712,2)</f>
        <v>0</v>
      </c>
      <c r="BL712" s="18" t="s">
        <v>242</v>
      </c>
      <c r="BM712" s="238" t="s">
        <v>892</v>
      </c>
    </row>
    <row r="713" s="2" customFormat="1">
      <c r="A713" s="39"/>
      <c r="B713" s="40"/>
      <c r="C713" s="41"/>
      <c r="D713" s="240" t="s">
        <v>192</v>
      </c>
      <c r="E713" s="41"/>
      <c r="F713" s="241" t="s">
        <v>893</v>
      </c>
      <c r="G713" s="41"/>
      <c r="H713" s="41"/>
      <c r="I713" s="242"/>
      <c r="J713" s="41"/>
      <c r="K713" s="41"/>
      <c r="L713" s="45"/>
      <c r="M713" s="243"/>
      <c r="N713" s="244"/>
      <c r="O713" s="92"/>
      <c r="P713" s="92"/>
      <c r="Q713" s="92"/>
      <c r="R713" s="92"/>
      <c r="S713" s="92"/>
      <c r="T713" s="93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T713" s="18" t="s">
        <v>192</v>
      </c>
      <c r="AU713" s="18" t="s">
        <v>88</v>
      </c>
    </row>
    <row r="714" s="2" customFormat="1" ht="21.75" customHeight="1">
      <c r="A714" s="39"/>
      <c r="B714" s="40"/>
      <c r="C714" s="227" t="s">
        <v>894</v>
      </c>
      <c r="D714" s="227" t="s">
        <v>186</v>
      </c>
      <c r="E714" s="228" t="s">
        <v>895</v>
      </c>
      <c r="F714" s="229" t="s">
        <v>896</v>
      </c>
      <c r="G714" s="230" t="s">
        <v>189</v>
      </c>
      <c r="H714" s="231">
        <v>19.367000000000001</v>
      </c>
      <c r="I714" s="232"/>
      <c r="J714" s="233">
        <f>ROUND(I714*H714,2)</f>
        <v>0</v>
      </c>
      <c r="K714" s="229" t="s">
        <v>190</v>
      </c>
      <c r="L714" s="45"/>
      <c r="M714" s="234" t="s">
        <v>1</v>
      </c>
      <c r="N714" s="235" t="s">
        <v>44</v>
      </c>
      <c r="O714" s="92"/>
      <c r="P714" s="236">
        <f>O714*H714</f>
        <v>0</v>
      </c>
      <c r="Q714" s="236">
        <v>0</v>
      </c>
      <c r="R714" s="236">
        <f>Q714*H714</f>
        <v>0</v>
      </c>
      <c r="S714" s="236">
        <v>0</v>
      </c>
      <c r="T714" s="237">
        <f>S714*H714</f>
        <v>0</v>
      </c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R714" s="238" t="s">
        <v>242</v>
      </c>
      <c r="AT714" s="238" t="s">
        <v>186</v>
      </c>
      <c r="AU714" s="238" t="s">
        <v>88</v>
      </c>
      <c r="AY714" s="18" t="s">
        <v>184</v>
      </c>
      <c r="BE714" s="239">
        <f>IF(N714="základní",J714,0)</f>
        <v>0</v>
      </c>
      <c r="BF714" s="239">
        <f>IF(N714="snížená",J714,0)</f>
        <v>0</v>
      </c>
      <c r="BG714" s="239">
        <f>IF(N714="zákl. přenesená",J714,0)</f>
        <v>0</v>
      </c>
      <c r="BH714" s="239">
        <f>IF(N714="sníž. přenesená",J714,0)</f>
        <v>0</v>
      </c>
      <c r="BI714" s="239">
        <f>IF(N714="nulová",J714,0)</f>
        <v>0</v>
      </c>
      <c r="BJ714" s="18" t="s">
        <v>86</v>
      </c>
      <c r="BK714" s="239">
        <f>ROUND(I714*H714,2)</f>
        <v>0</v>
      </c>
      <c r="BL714" s="18" t="s">
        <v>242</v>
      </c>
      <c r="BM714" s="238" t="s">
        <v>897</v>
      </c>
    </row>
    <row r="715" s="2" customFormat="1">
      <c r="A715" s="39"/>
      <c r="B715" s="40"/>
      <c r="C715" s="41"/>
      <c r="D715" s="240" t="s">
        <v>192</v>
      </c>
      <c r="E715" s="41"/>
      <c r="F715" s="241" t="s">
        <v>898</v>
      </c>
      <c r="G715" s="41"/>
      <c r="H715" s="41"/>
      <c r="I715" s="242"/>
      <c r="J715" s="41"/>
      <c r="K715" s="41"/>
      <c r="L715" s="45"/>
      <c r="M715" s="243"/>
      <c r="N715" s="244"/>
      <c r="O715" s="92"/>
      <c r="P715" s="92"/>
      <c r="Q715" s="92"/>
      <c r="R715" s="92"/>
      <c r="S715" s="92"/>
      <c r="T715" s="93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T715" s="18" t="s">
        <v>192</v>
      </c>
      <c r="AU715" s="18" t="s">
        <v>88</v>
      </c>
    </row>
    <row r="716" s="13" customFormat="1">
      <c r="A716" s="13"/>
      <c r="B716" s="245"/>
      <c r="C716" s="246"/>
      <c r="D716" s="247" t="s">
        <v>194</v>
      </c>
      <c r="E716" s="248" t="s">
        <v>1</v>
      </c>
      <c r="F716" s="249" t="s">
        <v>886</v>
      </c>
      <c r="G716" s="246"/>
      <c r="H716" s="250">
        <v>5.5880000000000001</v>
      </c>
      <c r="I716" s="251"/>
      <c r="J716" s="246"/>
      <c r="K716" s="246"/>
      <c r="L716" s="252"/>
      <c r="M716" s="253"/>
      <c r="N716" s="254"/>
      <c r="O716" s="254"/>
      <c r="P716" s="254"/>
      <c r="Q716" s="254"/>
      <c r="R716" s="254"/>
      <c r="S716" s="254"/>
      <c r="T716" s="255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56" t="s">
        <v>194</v>
      </c>
      <c r="AU716" s="256" t="s">
        <v>88</v>
      </c>
      <c r="AV716" s="13" t="s">
        <v>88</v>
      </c>
      <c r="AW716" s="13" t="s">
        <v>35</v>
      </c>
      <c r="AX716" s="13" t="s">
        <v>79</v>
      </c>
      <c r="AY716" s="256" t="s">
        <v>184</v>
      </c>
    </row>
    <row r="717" s="13" customFormat="1">
      <c r="A717" s="13"/>
      <c r="B717" s="245"/>
      <c r="C717" s="246"/>
      <c r="D717" s="247" t="s">
        <v>194</v>
      </c>
      <c r="E717" s="248" t="s">
        <v>1</v>
      </c>
      <c r="F717" s="249" t="s">
        <v>887</v>
      </c>
      <c r="G717" s="246"/>
      <c r="H717" s="250">
        <v>3.3639999999999999</v>
      </c>
      <c r="I717" s="251"/>
      <c r="J717" s="246"/>
      <c r="K717" s="246"/>
      <c r="L717" s="252"/>
      <c r="M717" s="253"/>
      <c r="N717" s="254"/>
      <c r="O717" s="254"/>
      <c r="P717" s="254"/>
      <c r="Q717" s="254"/>
      <c r="R717" s="254"/>
      <c r="S717" s="254"/>
      <c r="T717" s="255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56" t="s">
        <v>194</v>
      </c>
      <c r="AU717" s="256" t="s">
        <v>88</v>
      </c>
      <c r="AV717" s="13" t="s">
        <v>88</v>
      </c>
      <c r="AW717" s="13" t="s">
        <v>35</v>
      </c>
      <c r="AX717" s="13" t="s">
        <v>79</v>
      </c>
      <c r="AY717" s="256" t="s">
        <v>184</v>
      </c>
    </row>
    <row r="718" s="13" customFormat="1">
      <c r="A718" s="13"/>
      <c r="B718" s="245"/>
      <c r="C718" s="246"/>
      <c r="D718" s="247" t="s">
        <v>194</v>
      </c>
      <c r="E718" s="248" t="s">
        <v>1</v>
      </c>
      <c r="F718" s="249" t="s">
        <v>888</v>
      </c>
      <c r="G718" s="246"/>
      <c r="H718" s="250">
        <v>6.4000000000000004</v>
      </c>
      <c r="I718" s="251"/>
      <c r="J718" s="246"/>
      <c r="K718" s="246"/>
      <c r="L718" s="252"/>
      <c r="M718" s="253"/>
      <c r="N718" s="254"/>
      <c r="O718" s="254"/>
      <c r="P718" s="254"/>
      <c r="Q718" s="254"/>
      <c r="R718" s="254"/>
      <c r="S718" s="254"/>
      <c r="T718" s="255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56" t="s">
        <v>194</v>
      </c>
      <c r="AU718" s="256" t="s">
        <v>88</v>
      </c>
      <c r="AV718" s="13" t="s">
        <v>88</v>
      </c>
      <c r="AW718" s="13" t="s">
        <v>35</v>
      </c>
      <c r="AX718" s="13" t="s">
        <v>79</v>
      </c>
      <c r="AY718" s="256" t="s">
        <v>184</v>
      </c>
    </row>
    <row r="719" s="13" customFormat="1">
      <c r="A719" s="13"/>
      <c r="B719" s="245"/>
      <c r="C719" s="246"/>
      <c r="D719" s="247" t="s">
        <v>194</v>
      </c>
      <c r="E719" s="248" t="s">
        <v>1</v>
      </c>
      <c r="F719" s="249" t="s">
        <v>889</v>
      </c>
      <c r="G719" s="246"/>
      <c r="H719" s="250">
        <v>4.0149999999999997</v>
      </c>
      <c r="I719" s="251"/>
      <c r="J719" s="246"/>
      <c r="K719" s="246"/>
      <c r="L719" s="252"/>
      <c r="M719" s="253"/>
      <c r="N719" s="254"/>
      <c r="O719" s="254"/>
      <c r="P719" s="254"/>
      <c r="Q719" s="254"/>
      <c r="R719" s="254"/>
      <c r="S719" s="254"/>
      <c r="T719" s="255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56" t="s">
        <v>194</v>
      </c>
      <c r="AU719" s="256" t="s">
        <v>88</v>
      </c>
      <c r="AV719" s="13" t="s">
        <v>88</v>
      </c>
      <c r="AW719" s="13" t="s">
        <v>35</v>
      </c>
      <c r="AX719" s="13" t="s">
        <v>79</v>
      </c>
      <c r="AY719" s="256" t="s">
        <v>184</v>
      </c>
    </row>
    <row r="720" s="14" customFormat="1">
      <c r="A720" s="14"/>
      <c r="B720" s="257"/>
      <c r="C720" s="258"/>
      <c r="D720" s="247" t="s">
        <v>194</v>
      </c>
      <c r="E720" s="259" t="s">
        <v>1</v>
      </c>
      <c r="F720" s="260" t="s">
        <v>196</v>
      </c>
      <c r="G720" s="258"/>
      <c r="H720" s="261">
        <v>19.367000000000001</v>
      </c>
      <c r="I720" s="262"/>
      <c r="J720" s="258"/>
      <c r="K720" s="258"/>
      <c r="L720" s="263"/>
      <c r="M720" s="264"/>
      <c r="N720" s="265"/>
      <c r="O720" s="265"/>
      <c r="P720" s="265"/>
      <c r="Q720" s="265"/>
      <c r="R720" s="265"/>
      <c r="S720" s="265"/>
      <c r="T720" s="266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67" t="s">
        <v>194</v>
      </c>
      <c r="AU720" s="267" t="s">
        <v>88</v>
      </c>
      <c r="AV720" s="14" t="s">
        <v>197</v>
      </c>
      <c r="AW720" s="14" t="s">
        <v>35</v>
      </c>
      <c r="AX720" s="14" t="s">
        <v>79</v>
      </c>
      <c r="AY720" s="267" t="s">
        <v>184</v>
      </c>
    </row>
    <row r="721" s="15" customFormat="1">
      <c r="A721" s="15"/>
      <c r="B721" s="268"/>
      <c r="C721" s="269"/>
      <c r="D721" s="247" t="s">
        <v>194</v>
      </c>
      <c r="E721" s="270" t="s">
        <v>1</v>
      </c>
      <c r="F721" s="271" t="s">
        <v>198</v>
      </c>
      <c r="G721" s="269"/>
      <c r="H721" s="272">
        <v>19.367000000000001</v>
      </c>
      <c r="I721" s="273"/>
      <c r="J721" s="269"/>
      <c r="K721" s="269"/>
      <c r="L721" s="274"/>
      <c r="M721" s="275"/>
      <c r="N721" s="276"/>
      <c r="O721" s="276"/>
      <c r="P721" s="276"/>
      <c r="Q721" s="276"/>
      <c r="R721" s="276"/>
      <c r="S721" s="276"/>
      <c r="T721" s="277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T721" s="278" t="s">
        <v>194</v>
      </c>
      <c r="AU721" s="278" t="s">
        <v>88</v>
      </c>
      <c r="AV721" s="15" t="s">
        <v>191</v>
      </c>
      <c r="AW721" s="15" t="s">
        <v>35</v>
      </c>
      <c r="AX721" s="15" t="s">
        <v>86</v>
      </c>
      <c r="AY721" s="278" t="s">
        <v>184</v>
      </c>
    </row>
    <row r="722" s="2" customFormat="1" ht="24.15" customHeight="1">
      <c r="A722" s="39"/>
      <c r="B722" s="40"/>
      <c r="C722" s="227" t="s">
        <v>565</v>
      </c>
      <c r="D722" s="227" t="s">
        <v>186</v>
      </c>
      <c r="E722" s="228" t="s">
        <v>899</v>
      </c>
      <c r="F722" s="229" t="s">
        <v>900</v>
      </c>
      <c r="G722" s="230" t="s">
        <v>342</v>
      </c>
      <c r="H722" s="231">
        <v>1.3999999999999999</v>
      </c>
      <c r="I722" s="232"/>
      <c r="J722" s="233">
        <f>ROUND(I722*H722,2)</f>
        <v>0</v>
      </c>
      <c r="K722" s="229" t="s">
        <v>190</v>
      </c>
      <c r="L722" s="45"/>
      <c r="M722" s="234" t="s">
        <v>1</v>
      </c>
      <c r="N722" s="235" t="s">
        <v>44</v>
      </c>
      <c r="O722" s="92"/>
      <c r="P722" s="236">
        <f>O722*H722</f>
        <v>0</v>
      </c>
      <c r="Q722" s="236">
        <v>0</v>
      </c>
      <c r="R722" s="236">
        <f>Q722*H722</f>
        <v>0</v>
      </c>
      <c r="S722" s="236">
        <v>0</v>
      </c>
      <c r="T722" s="237">
        <f>S722*H722</f>
        <v>0</v>
      </c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R722" s="238" t="s">
        <v>242</v>
      </c>
      <c r="AT722" s="238" t="s">
        <v>186</v>
      </c>
      <c r="AU722" s="238" t="s">
        <v>88</v>
      </c>
      <c r="AY722" s="18" t="s">
        <v>184</v>
      </c>
      <c r="BE722" s="239">
        <f>IF(N722="základní",J722,0)</f>
        <v>0</v>
      </c>
      <c r="BF722" s="239">
        <f>IF(N722="snížená",J722,0)</f>
        <v>0</v>
      </c>
      <c r="BG722" s="239">
        <f>IF(N722="zákl. přenesená",J722,0)</f>
        <v>0</v>
      </c>
      <c r="BH722" s="239">
        <f>IF(N722="sníž. přenesená",J722,0)</f>
        <v>0</v>
      </c>
      <c r="BI722" s="239">
        <f>IF(N722="nulová",J722,0)</f>
        <v>0</v>
      </c>
      <c r="BJ722" s="18" t="s">
        <v>86</v>
      </c>
      <c r="BK722" s="239">
        <f>ROUND(I722*H722,2)</f>
        <v>0</v>
      </c>
      <c r="BL722" s="18" t="s">
        <v>242</v>
      </c>
      <c r="BM722" s="238" t="s">
        <v>901</v>
      </c>
    </row>
    <row r="723" s="2" customFormat="1">
      <c r="A723" s="39"/>
      <c r="B723" s="40"/>
      <c r="C723" s="41"/>
      <c r="D723" s="240" t="s">
        <v>192</v>
      </c>
      <c r="E723" s="41"/>
      <c r="F723" s="241" t="s">
        <v>902</v>
      </c>
      <c r="G723" s="41"/>
      <c r="H723" s="41"/>
      <c r="I723" s="242"/>
      <c r="J723" s="41"/>
      <c r="K723" s="41"/>
      <c r="L723" s="45"/>
      <c r="M723" s="243"/>
      <c r="N723" s="244"/>
      <c r="O723" s="92"/>
      <c r="P723" s="92"/>
      <c r="Q723" s="92"/>
      <c r="R723" s="92"/>
      <c r="S723" s="92"/>
      <c r="T723" s="93"/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T723" s="18" t="s">
        <v>192</v>
      </c>
      <c r="AU723" s="18" t="s">
        <v>88</v>
      </c>
    </row>
    <row r="724" s="13" customFormat="1">
      <c r="A724" s="13"/>
      <c r="B724" s="245"/>
      <c r="C724" s="246"/>
      <c r="D724" s="247" t="s">
        <v>194</v>
      </c>
      <c r="E724" s="248" t="s">
        <v>1</v>
      </c>
      <c r="F724" s="249" t="s">
        <v>903</v>
      </c>
      <c r="G724" s="246"/>
      <c r="H724" s="250">
        <v>1.3999999999999999</v>
      </c>
      <c r="I724" s="251"/>
      <c r="J724" s="246"/>
      <c r="K724" s="246"/>
      <c r="L724" s="252"/>
      <c r="M724" s="253"/>
      <c r="N724" s="254"/>
      <c r="O724" s="254"/>
      <c r="P724" s="254"/>
      <c r="Q724" s="254"/>
      <c r="R724" s="254"/>
      <c r="S724" s="254"/>
      <c r="T724" s="255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56" t="s">
        <v>194</v>
      </c>
      <c r="AU724" s="256" t="s">
        <v>88</v>
      </c>
      <c r="AV724" s="13" t="s">
        <v>88</v>
      </c>
      <c r="AW724" s="13" t="s">
        <v>35</v>
      </c>
      <c r="AX724" s="13" t="s">
        <v>79</v>
      </c>
      <c r="AY724" s="256" t="s">
        <v>184</v>
      </c>
    </row>
    <row r="725" s="14" customFormat="1">
      <c r="A725" s="14"/>
      <c r="B725" s="257"/>
      <c r="C725" s="258"/>
      <c r="D725" s="247" t="s">
        <v>194</v>
      </c>
      <c r="E725" s="259" t="s">
        <v>1</v>
      </c>
      <c r="F725" s="260" t="s">
        <v>196</v>
      </c>
      <c r="G725" s="258"/>
      <c r="H725" s="261">
        <v>1.3999999999999999</v>
      </c>
      <c r="I725" s="262"/>
      <c r="J725" s="258"/>
      <c r="K725" s="258"/>
      <c r="L725" s="263"/>
      <c r="M725" s="264"/>
      <c r="N725" s="265"/>
      <c r="O725" s="265"/>
      <c r="P725" s="265"/>
      <c r="Q725" s="265"/>
      <c r="R725" s="265"/>
      <c r="S725" s="265"/>
      <c r="T725" s="266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T725" s="267" t="s">
        <v>194</v>
      </c>
      <c r="AU725" s="267" t="s">
        <v>88</v>
      </c>
      <c r="AV725" s="14" t="s">
        <v>197</v>
      </c>
      <c r="AW725" s="14" t="s">
        <v>35</v>
      </c>
      <c r="AX725" s="14" t="s">
        <v>79</v>
      </c>
      <c r="AY725" s="267" t="s">
        <v>184</v>
      </c>
    </row>
    <row r="726" s="15" customFormat="1">
      <c r="A726" s="15"/>
      <c r="B726" s="268"/>
      <c r="C726" s="269"/>
      <c r="D726" s="247" t="s">
        <v>194</v>
      </c>
      <c r="E726" s="270" t="s">
        <v>1</v>
      </c>
      <c r="F726" s="271" t="s">
        <v>198</v>
      </c>
      <c r="G726" s="269"/>
      <c r="H726" s="272">
        <v>1.3999999999999999</v>
      </c>
      <c r="I726" s="273"/>
      <c r="J726" s="269"/>
      <c r="K726" s="269"/>
      <c r="L726" s="274"/>
      <c r="M726" s="275"/>
      <c r="N726" s="276"/>
      <c r="O726" s="276"/>
      <c r="P726" s="276"/>
      <c r="Q726" s="276"/>
      <c r="R726" s="276"/>
      <c r="S726" s="276"/>
      <c r="T726" s="277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T726" s="278" t="s">
        <v>194</v>
      </c>
      <c r="AU726" s="278" t="s">
        <v>88</v>
      </c>
      <c r="AV726" s="15" t="s">
        <v>191</v>
      </c>
      <c r="AW726" s="15" t="s">
        <v>35</v>
      </c>
      <c r="AX726" s="15" t="s">
        <v>86</v>
      </c>
      <c r="AY726" s="278" t="s">
        <v>184</v>
      </c>
    </row>
    <row r="727" s="2" customFormat="1" ht="21.75" customHeight="1">
      <c r="A727" s="39"/>
      <c r="B727" s="40"/>
      <c r="C727" s="227" t="s">
        <v>904</v>
      </c>
      <c r="D727" s="227" t="s">
        <v>186</v>
      </c>
      <c r="E727" s="228" t="s">
        <v>905</v>
      </c>
      <c r="F727" s="229" t="s">
        <v>906</v>
      </c>
      <c r="G727" s="230" t="s">
        <v>189</v>
      </c>
      <c r="H727" s="231">
        <v>11.446</v>
      </c>
      <c r="I727" s="232"/>
      <c r="J727" s="233">
        <f>ROUND(I727*H727,2)</f>
        <v>0</v>
      </c>
      <c r="K727" s="229" t="s">
        <v>1</v>
      </c>
      <c r="L727" s="45"/>
      <c r="M727" s="234" t="s">
        <v>1</v>
      </c>
      <c r="N727" s="235" t="s">
        <v>44</v>
      </c>
      <c r="O727" s="92"/>
      <c r="P727" s="236">
        <f>O727*H727</f>
        <v>0</v>
      </c>
      <c r="Q727" s="236">
        <v>0</v>
      </c>
      <c r="R727" s="236">
        <f>Q727*H727</f>
        <v>0</v>
      </c>
      <c r="S727" s="236">
        <v>0</v>
      </c>
      <c r="T727" s="237">
        <f>S727*H727</f>
        <v>0</v>
      </c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R727" s="238" t="s">
        <v>242</v>
      </c>
      <c r="AT727" s="238" t="s">
        <v>186</v>
      </c>
      <c r="AU727" s="238" t="s">
        <v>88</v>
      </c>
      <c r="AY727" s="18" t="s">
        <v>184</v>
      </c>
      <c r="BE727" s="239">
        <f>IF(N727="základní",J727,0)</f>
        <v>0</v>
      </c>
      <c r="BF727" s="239">
        <f>IF(N727="snížená",J727,0)</f>
        <v>0</v>
      </c>
      <c r="BG727" s="239">
        <f>IF(N727="zákl. přenesená",J727,0)</f>
        <v>0</v>
      </c>
      <c r="BH727" s="239">
        <f>IF(N727="sníž. přenesená",J727,0)</f>
        <v>0</v>
      </c>
      <c r="BI727" s="239">
        <f>IF(N727="nulová",J727,0)</f>
        <v>0</v>
      </c>
      <c r="BJ727" s="18" t="s">
        <v>86</v>
      </c>
      <c r="BK727" s="239">
        <f>ROUND(I727*H727,2)</f>
        <v>0</v>
      </c>
      <c r="BL727" s="18" t="s">
        <v>242</v>
      </c>
      <c r="BM727" s="238" t="s">
        <v>907</v>
      </c>
    </row>
    <row r="728" s="13" customFormat="1">
      <c r="A728" s="13"/>
      <c r="B728" s="245"/>
      <c r="C728" s="246"/>
      <c r="D728" s="247" t="s">
        <v>194</v>
      </c>
      <c r="E728" s="248" t="s">
        <v>1</v>
      </c>
      <c r="F728" s="249" t="s">
        <v>908</v>
      </c>
      <c r="G728" s="246"/>
      <c r="H728" s="250">
        <v>3.6230000000000002</v>
      </c>
      <c r="I728" s="251"/>
      <c r="J728" s="246"/>
      <c r="K728" s="246"/>
      <c r="L728" s="252"/>
      <c r="M728" s="253"/>
      <c r="N728" s="254"/>
      <c r="O728" s="254"/>
      <c r="P728" s="254"/>
      <c r="Q728" s="254"/>
      <c r="R728" s="254"/>
      <c r="S728" s="254"/>
      <c r="T728" s="255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56" t="s">
        <v>194</v>
      </c>
      <c r="AU728" s="256" t="s">
        <v>88</v>
      </c>
      <c r="AV728" s="13" t="s">
        <v>88</v>
      </c>
      <c r="AW728" s="13" t="s">
        <v>35</v>
      </c>
      <c r="AX728" s="13" t="s">
        <v>79</v>
      </c>
      <c r="AY728" s="256" t="s">
        <v>184</v>
      </c>
    </row>
    <row r="729" s="13" customFormat="1">
      <c r="A729" s="13"/>
      <c r="B729" s="245"/>
      <c r="C729" s="246"/>
      <c r="D729" s="247" t="s">
        <v>194</v>
      </c>
      <c r="E729" s="248" t="s">
        <v>1</v>
      </c>
      <c r="F729" s="249" t="s">
        <v>909</v>
      </c>
      <c r="G729" s="246"/>
      <c r="H729" s="250">
        <v>7.8230000000000004</v>
      </c>
      <c r="I729" s="251"/>
      <c r="J729" s="246"/>
      <c r="K729" s="246"/>
      <c r="L729" s="252"/>
      <c r="M729" s="253"/>
      <c r="N729" s="254"/>
      <c r="O729" s="254"/>
      <c r="P729" s="254"/>
      <c r="Q729" s="254"/>
      <c r="R729" s="254"/>
      <c r="S729" s="254"/>
      <c r="T729" s="255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56" t="s">
        <v>194</v>
      </c>
      <c r="AU729" s="256" t="s">
        <v>88</v>
      </c>
      <c r="AV729" s="13" t="s">
        <v>88</v>
      </c>
      <c r="AW729" s="13" t="s">
        <v>35</v>
      </c>
      <c r="AX729" s="13" t="s">
        <v>79</v>
      </c>
      <c r="AY729" s="256" t="s">
        <v>184</v>
      </c>
    </row>
    <row r="730" s="14" customFormat="1">
      <c r="A730" s="14"/>
      <c r="B730" s="257"/>
      <c r="C730" s="258"/>
      <c r="D730" s="247" t="s">
        <v>194</v>
      </c>
      <c r="E730" s="259" t="s">
        <v>1</v>
      </c>
      <c r="F730" s="260" t="s">
        <v>196</v>
      </c>
      <c r="G730" s="258"/>
      <c r="H730" s="261">
        <v>11.446000000000002</v>
      </c>
      <c r="I730" s="262"/>
      <c r="J730" s="258"/>
      <c r="K730" s="258"/>
      <c r="L730" s="263"/>
      <c r="M730" s="264"/>
      <c r="N730" s="265"/>
      <c r="O730" s="265"/>
      <c r="P730" s="265"/>
      <c r="Q730" s="265"/>
      <c r="R730" s="265"/>
      <c r="S730" s="265"/>
      <c r="T730" s="266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67" t="s">
        <v>194</v>
      </c>
      <c r="AU730" s="267" t="s">
        <v>88</v>
      </c>
      <c r="AV730" s="14" t="s">
        <v>197</v>
      </c>
      <c r="AW730" s="14" t="s">
        <v>35</v>
      </c>
      <c r="AX730" s="14" t="s">
        <v>79</v>
      </c>
      <c r="AY730" s="267" t="s">
        <v>184</v>
      </c>
    </row>
    <row r="731" s="15" customFormat="1">
      <c r="A731" s="15"/>
      <c r="B731" s="268"/>
      <c r="C731" s="269"/>
      <c r="D731" s="247" t="s">
        <v>194</v>
      </c>
      <c r="E731" s="270" t="s">
        <v>1</v>
      </c>
      <c r="F731" s="271" t="s">
        <v>198</v>
      </c>
      <c r="G731" s="269"/>
      <c r="H731" s="272">
        <v>11.446000000000002</v>
      </c>
      <c r="I731" s="273"/>
      <c r="J731" s="269"/>
      <c r="K731" s="269"/>
      <c r="L731" s="274"/>
      <c r="M731" s="275"/>
      <c r="N731" s="276"/>
      <c r="O731" s="276"/>
      <c r="P731" s="276"/>
      <c r="Q731" s="276"/>
      <c r="R731" s="276"/>
      <c r="S731" s="276"/>
      <c r="T731" s="277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T731" s="278" t="s">
        <v>194</v>
      </c>
      <c r="AU731" s="278" t="s">
        <v>88</v>
      </c>
      <c r="AV731" s="15" t="s">
        <v>191</v>
      </c>
      <c r="AW731" s="15" t="s">
        <v>35</v>
      </c>
      <c r="AX731" s="15" t="s">
        <v>86</v>
      </c>
      <c r="AY731" s="278" t="s">
        <v>184</v>
      </c>
    </row>
    <row r="732" s="2" customFormat="1" ht="33" customHeight="1">
      <c r="A732" s="39"/>
      <c r="B732" s="40"/>
      <c r="C732" s="227" t="s">
        <v>569</v>
      </c>
      <c r="D732" s="227" t="s">
        <v>186</v>
      </c>
      <c r="E732" s="228" t="s">
        <v>910</v>
      </c>
      <c r="F732" s="229" t="s">
        <v>911</v>
      </c>
      <c r="G732" s="230" t="s">
        <v>327</v>
      </c>
      <c r="H732" s="231">
        <v>2</v>
      </c>
      <c r="I732" s="232"/>
      <c r="J732" s="233">
        <f>ROUND(I732*H732,2)</f>
        <v>0</v>
      </c>
      <c r="K732" s="229" t="s">
        <v>1</v>
      </c>
      <c r="L732" s="45"/>
      <c r="M732" s="234" t="s">
        <v>1</v>
      </c>
      <c r="N732" s="235" t="s">
        <v>44</v>
      </c>
      <c r="O732" s="92"/>
      <c r="P732" s="236">
        <f>O732*H732</f>
        <v>0</v>
      </c>
      <c r="Q732" s="236">
        <v>0</v>
      </c>
      <c r="R732" s="236">
        <f>Q732*H732</f>
        <v>0</v>
      </c>
      <c r="S732" s="236">
        <v>0</v>
      </c>
      <c r="T732" s="237">
        <f>S732*H732</f>
        <v>0</v>
      </c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R732" s="238" t="s">
        <v>242</v>
      </c>
      <c r="AT732" s="238" t="s">
        <v>186</v>
      </c>
      <c r="AU732" s="238" t="s">
        <v>88</v>
      </c>
      <c r="AY732" s="18" t="s">
        <v>184</v>
      </c>
      <c r="BE732" s="239">
        <f>IF(N732="základní",J732,0)</f>
        <v>0</v>
      </c>
      <c r="BF732" s="239">
        <f>IF(N732="snížená",J732,0)</f>
        <v>0</v>
      </c>
      <c r="BG732" s="239">
        <f>IF(N732="zákl. přenesená",J732,0)</f>
        <v>0</v>
      </c>
      <c r="BH732" s="239">
        <f>IF(N732="sníž. přenesená",J732,0)</f>
        <v>0</v>
      </c>
      <c r="BI732" s="239">
        <f>IF(N732="nulová",J732,0)</f>
        <v>0</v>
      </c>
      <c r="BJ732" s="18" t="s">
        <v>86</v>
      </c>
      <c r="BK732" s="239">
        <f>ROUND(I732*H732,2)</f>
        <v>0</v>
      </c>
      <c r="BL732" s="18" t="s">
        <v>242</v>
      </c>
      <c r="BM732" s="238" t="s">
        <v>912</v>
      </c>
    </row>
    <row r="733" s="13" customFormat="1">
      <c r="A733" s="13"/>
      <c r="B733" s="245"/>
      <c r="C733" s="246"/>
      <c r="D733" s="247" t="s">
        <v>194</v>
      </c>
      <c r="E733" s="248" t="s">
        <v>1</v>
      </c>
      <c r="F733" s="249" t="s">
        <v>913</v>
      </c>
      <c r="G733" s="246"/>
      <c r="H733" s="250">
        <v>2</v>
      </c>
      <c r="I733" s="251"/>
      <c r="J733" s="246"/>
      <c r="K733" s="246"/>
      <c r="L733" s="252"/>
      <c r="M733" s="253"/>
      <c r="N733" s="254"/>
      <c r="O733" s="254"/>
      <c r="P733" s="254"/>
      <c r="Q733" s="254"/>
      <c r="R733" s="254"/>
      <c r="S733" s="254"/>
      <c r="T733" s="255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56" t="s">
        <v>194</v>
      </c>
      <c r="AU733" s="256" t="s">
        <v>88</v>
      </c>
      <c r="AV733" s="13" t="s">
        <v>88</v>
      </c>
      <c r="AW733" s="13" t="s">
        <v>35</v>
      </c>
      <c r="AX733" s="13" t="s">
        <v>79</v>
      </c>
      <c r="AY733" s="256" t="s">
        <v>184</v>
      </c>
    </row>
    <row r="734" s="14" customFormat="1">
      <c r="A734" s="14"/>
      <c r="B734" s="257"/>
      <c r="C734" s="258"/>
      <c r="D734" s="247" t="s">
        <v>194</v>
      </c>
      <c r="E734" s="259" t="s">
        <v>1</v>
      </c>
      <c r="F734" s="260" t="s">
        <v>196</v>
      </c>
      <c r="G734" s="258"/>
      <c r="H734" s="261">
        <v>2</v>
      </c>
      <c r="I734" s="262"/>
      <c r="J734" s="258"/>
      <c r="K734" s="258"/>
      <c r="L734" s="263"/>
      <c r="M734" s="264"/>
      <c r="N734" s="265"/>
      <c r="O734" s="265"/>
      <c r="P734" s="265"/>
      <c r="Q734" s="265"/>
      <c r="R734" s="265"/>
      <c r="S734" s="265"/>
      <c r="T734" s="266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T734" s="267" t="s">
        <v>194</v>
      </c>
      <c r="AU734" s="267" t="s">
        <v>88</v>
      </c>
      <c r="AV734" s="14" t="s">
        <v>197</v>
      </c>
      <c r="AW734" s="14" t="s">
        <v>35</v>
      </c>
      <c r="AX734" s="14" t="s">
        <v>79</v>
      </c>
      <c r="AY734" s="267" t="s">
        <v>184</v>
      </c>
    </row>
    <row r="735" s="15" customFormat="1">
      <c r="A735" s="15"/>
      <c r="B735" s="268"/>
      <c r="C735" s="269"/>
      <c r="D735" s="247" t="s">
        <v>194</v>
      </c>
      <c r="E735" s="270" t="s">
        <v>1</v>
      </c>
      <c r="F735" s="271" t="s">
        <v>198</v>
      </c>
      <c r="G735" s="269"/>
      <c r="H735" s="272">
        <v>2</v>
      </c>
      <c r="I735" s="273"/>
      <c r="J735" s="269"/>
      <c r="K735" s="269"/>
      <c r="L735" s="274"/>
      <c r="M735" s="275"/>
      <c r="N735" s="276"/>
      <c r="O735" s="276"/>
      <c r="P735" s="276"/>
      <c r="Q735" s="276"/>
      <c r="R735" s="276"/>
      <c r="S735" s="276"/>
      <c r="T735" s="277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T735" s="278" t="s">
        <v>194</v>
      </c>
      <c r="AU735" s="278" t="s">
        <v>88</v>
      </c>
      <c r="AV735" s="15" t="s">
        <v>191</v>
      </c>
      <c r="AW735" s="15" t="s">
        <v>35</v>
      </c>
      <c r="AX735" s="15" t="s">
        <v>86</v>
      </c>
      <c r="AY735" s="278" t="s">
        <v>184</v>
      </c>
    </row>
    <row r="736" s="2" customFormat="1" ht="37.8" customHeight="1">
      <c r="A736" s="39"/>
      <c r="B736" s="40"/>
      <c r="C736" s="227" t="s">
        <v>914</v>
      </c>
      <c r="D736" s="227" t="s">
        <v>186</v>
      </c>
      <c r="E736" s="228" t="s">
        <v>915</v>
      </c>
      <c r="F736" s="229" t="s">
        <v>916</v>
      </c>
      <c r="G736" s="230" t="s">
        <v>248</v>
      </c>
      <c r="H736" s="231">
        <v>0.51400000000000001</v>
      </c>
      <c r="I736" s="232"/>
      <c r="J736" s="233">
        <f>ROUND(I736*H736,2)</f>
        <v>0</v>
      </c>
      <c r="K736" s="229" t="s">
        <v>190</v>
      </c>
      <c r="L736" s="45"/>
      <c r="M736" s="234" t="s">
        <v>1</v>
      </c>
      <c r="N736" s="235" t="s">
        <v>44</v>
      </c>
      <c r="O736" s="92"/>
      <c r="P736" s="236">
        <f>O736*H736</f>
        <v>0</v>
      </c>
      <c r="Q736" s="236">
        <v>0</v>
      </c>
      <c r="R736" s="236">
        <f>Q736*H736</f>
        <v>0</v>
      </c>
      <c r="S736" s="236">
        <v>0</v>
      </c>
      <c r="T736" s="237">
        <f>S736*H736</f>
        <v>0</v>
      </c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R736" s="238" t="s">
        <v>242</v>
      </c>
      <c r="AT736" s="238" t="s">
        <v>186</v>
      </c>
      <c r="AU736" s="238" t="s">
        <v>88</v>
      </c>
      <c r="AY736" s="18" t="s">
        <v>184</v>
      </c>
      <c r="BE736" s="239">
        <f>IF(N736="základní",J736,0)</f>
        <v>0</v>
      </c>
      <c r="BF736" s="239">
        <f>IF(N736="snížená",J736,0)</f>
        <v>0</v>
      </c>
      <c r="BG736" s="239">
        <f>IF(N736="zákl. přenesená",J736,0)</f>
        <v>0</v>
      </c>
      <c r="BH736" s="239">
        <f>IF(N736="sníž. přenesená",J736,0)</f>
        <v>0</v>
      </c>
      <c r="BI736" s="239">
        <f>IF(N736="nulová",J736,0)</f>
        <v>0</v>
      </c>
      <c r="BJ736" s="18" t="s">
        <v>86</v>
      </c>
      <c r="BK736" s="239">
        <f>ROUND(I736*H736,2)</f>
        <v>0</v>
      </c>
      <c r="BL736" s="18" t="s">
        <v>242</v>
      </c>
      <c r="BM736" s="238" t="s">
        <v>917</v>
      </c>
    </row>
    <row r="737" s="2" customFormat="1">
      <c r="A737" s="39"/>
      <c r="B737" s="40"/>
      <c r="C737" s="41"/>
      <c r="D737" s="240" t="s">
        <v>192</v>
      </c>
      <c r="E737" s="41"/>
      <c r="F737" s="241" t="s">
        <v>918</v>
      </c>
      <c r="G737" s="41"/>
      <c r="H737" s="41"/>
      <c r="I737" s="242"/>
      <c r="J737" s="41"/>
      <c r="K737" s="41"/>
      <c r="L737" s="45"/>
      <c r="M737" s="243"/>
      <c r="N737" s="244"/>
      <c r="O737" s="92"/>
      <c r="P737" s="92"/>
      <c r="Q737" s="92"/>
      <c r="R737" s="92"/>
      <c r="S737" s="92"/>
      <c r="T737" s="93"/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T737" s="18" t="s">
        <v>192</v>
      </c>
      <c r="AU737" s="18" t="s">
        <v>88</v>
      </c>
    </row>
    <row r="738" s="12" customFormat="1" ht="22.8" customHeight="1">
      <c r="A738" s="12"/>
      <c r="B738" s="211"/>
      <c r="C738" s="212"/>
      <c r="D738" s="213" t="s">
        <v>78</v>
      </c>
      <c r="E738" s="225" t="s">
        <v>919</v>
      </c>
      <c r="F738" s="225" t="s">
        <v>920</v>
      </c>
      <c r="G738" s="212"/>
      <c r="H738" s="212"/>
      <c r="I738" s="215"/>
      <c r="J738" s="226">
        <f>BK738</f>
        <v>0</v>
      </c>
      <c r="K738" s="212"/>
      <c r="L738" s="217"/>
      <c r="M738" s="218"/>
      <c r="N738" s="219"/>
      <c r="O738" s="219"/>
      <c r="P738" s="220">
        <f>SUM(P739:P751)</f>
        <v>0</v>
      </c>
      <c r="Q738" s="219"/>
      <c r="R738" s="220">
        <f>SUM(R739:R751)</f>
        <v>0</v>
      </c>
      <c r="S738" s="219"/>
      <c r="T738" s="221">
        <f>SUM(T739:T751)</f>
        <v>0</v>
      </c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R738" s="222" t="s">
        <v>88</v>
      </c>
      <c r="AT738" s="223" t="s">
        <v>78</v>
      </c>
      <c r="AU738" s="223" t="s">
        <v>86</v>
      </c>
      <c r="AY738" s="222" t="s">
        <v>184</v>
      </c>
      <c r="BK738" s="224">
        <f>SUM(BK739:BK751)</f>
        <v>0</v>
      </c>
    </row>
    <row r="739" s="2" customFormat="1" ht="24.15" customHeight="1">
      <c r="A739" s="39"/>
      <c r="B739" s="40"/>
      <c r="C739" s="227" t="s">
        <v>575</v>
      </c>
      <c r="D739" s="227" t="s">
        <v>186</v>
      </c>
      <c r="E739" s="228" t="s">
        <v>921</v>
      </c>
      <c r="F739" s="229" t="s">
        <v>922</v>
      </c>
      <c r="G739" s="230" t="s">
        <v>342</v>
      </c>
      <c r="H739" s="231">
        <v>3.4500000000000002</v>
      </c>
      <c r="I739" s="232"/>
      <c r="J739" s="233">
        <f>ROUND(I739*H739,2)</f>
        <v>0</v>
      </c>
      <c r="K739" s="229" t="s">
        <v>190</v>
      </c>
      <c r="L739" s="45"/>
      <c r="M739" s="234" t="s">
        <v>1</v>
      </c>
      <c r="N739" s="235" t="s">
        <v>44</v>
      </c>
      <c r="O739" s="92"/>
      <c r="P739" s="236">
        <f>O739*H739</f>
        <v>0</v>
      </c>
      <c r="Q739" s="236">
        <v>0</v>
      </c>
      <c r="R739" s="236">
        <f>Q739*H739</f>
        <v>0</v>
      </c>
      <c r="S739" s="236">
        <v>0</v>
      </c>
      <c r="T739" s="237">
        <f>S739*H739</f>
        <v>0</v>
      </c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R739" s="238" t="s">
        <v>242</v>
      </c>
      <c r="AT739" s="238" t="s">
        <v>186</v>
      </c>
      <c r="AU739" s="238" t="s">
        <v>88</v>
      </c>
      <c r="AY739" s="18" t="s">
        <v>184</v>
      </c>
      <c r="BE739" s="239">
        <f>IF(N739="základní",J739,0)</f>
        <v>0</v>
      </c>
      <c r="BF739" s="239">
        <f>IF(N739="snížená",J739,0)</f>
        <v>0</v>
      </c>
      <c r="BG739" s="239">
        <f>IF(N739="zákl. přenesená",J739,0)</f>
        <v>0</v>
      </c>
      <c r="BH739" s="239">
        <f>IF(N739="sníž. přenesená",J739,0)</f>
        <v>0</v>
      </c>
      <c r="BI739" s="239">
        <f>IF(N739="nulová",J739,0)</f>
        <v>0</v>
      </c>
      <c r="BJ739" s="18" t="s">
        <v>86</v>
      </c>
      <c r="BK739" s="239">
        <f>ROUND(I739*H739,2)</f>
        <v>0</v>
      </c>
      <c r="BL739" s="18" t="s">
        <v>242</v>
      </c>
      <c r="BM739" s="238" t="s">
        <v>923</v>
      </c>
    </row>
    <row r="740" s="2" customFormat="1">
      <c r="A740" s="39"/>
      <c r="B740" s="40"/>
      <c r="C740" s="41"/>
      <c r="D740" s="240" t="s">
        <v>192</v>
      </c>
      <c r="E740" s="41"/>
      <c r="F740" s="241" t="s">
        <v>924</v>
      </c>
      <c r="G740" s="41"/>
      <c r="H740" s="41"/>
      <c r="I740" s="242"/>
      <c r="J740" s="41"/>
      <c r="K740" s="41"/>
      <c r="L740" s="45"/>
      <c r="M740" s="243"/>
      <c r="N740" s="244"/>
      <c r="O740" s="92"/>
      <c r="P740" s="92"/>
      <c r="Q740" s="92"/>
      <c r="R740" s="92"/>
      <c r="S740" s="92"/>
      <c r="T740" s="93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T740" s="18" t="s">
        <v>192</v>
      </c>
      <c r="AU740" s="18" t="s">
        <v>88</v>
      </c>
    </row>
    <row r="741" s="13" customFormat="1">
      <c r="A741" s="13"/>
      <c r="B741" s="245"/>
      <c r="C741" s="246"/>
      <c r="D741" s="247" t="s">
        <v>194</v>
      </c>
      <c r="E741" s="248" t="s">
        <v>1</v>
      </c>
      <c r="F741" s="249" t="s">
        <v>925</v>
      </c>
      <c r="G741" s="246"/>
      <c r="H741" s="250">
        <v>3.4500000000000002</v>
      </c>
      <c r="I741" s="251"/>
      <c r="J741" s="246"/>
      <c r="K741" s="246"/>
      <c r="L741" s="252"/>
      <c r="M741" s="253"/>
      <c r="N741" s="254"/>
      <c r="O741" s="254"/>
      <c r="P741" s="254"/>
      <c r="Q741" s="254"/>
      <c r="R741" s="254"/>
      <c r="S741" s="254"/>
      <c r="T741" s="255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56" t="s">
        <v>194</v>
      </c>
      <c r="AU741" s="256" t="s">
        <v>88</v>
      </c>
      <c r="AV741" s="13" t="s">
        <v>88</v>
      </c>
      <c r="AW741" s="13" t="s">
        <v>35</v>
      </c>
      <c r="AX741" s="13" t="s">
        <v>79</v>
      </c>
      <c r="AY741" s="256" t="s">
        <v>184</v>
      </c>
    </row>
    <row r="742" s="14" customFormat="1">
      <c r="A742" s="14"/>
      <c r="B742" s="257"/>
      <c r="C742" s="258"/>
      <c r="D742" s="247" t="s">
        <v>194</v>
      </c>
      <c r="E742" s="259" t="s">
        <v>1</v>
      </c>
      <c r="F742" s="260" t="s">
        <v>196</v>
      </c>
      <c r="G742" s="258"/>
      <c r="H742" s="261">
        <v>3.4500000000000002</v>
      </c>
      <c r="I742" s="262"/>
      <c r="J742" s="258"/>
      <c r="K742" s="258"/>
      <c r="L742" s="263"/>
      <c r="M742" s="264"/>
      <c r="N742" s="265"/>
      <c r="O742" s="265"/>
      <c r="P742" s="265"/>
      <c r="Q742" s="265"/>
      <c r="R742" s="265"/>
      <c r="S742" s="265"/>
      <c r="T742" s="266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267" t="s">
        <v>194</v>
      </c>
      <c r="AU742" s="267" t="s">
        <v>88</v>
      </c>
      <c r="AV742" s="14" t="s">
        <v>197</v>
      </c>
      <c r="AW742" s="14" t="s">
        <v>35</v>
      </c>
      <c r="AX742" s="14" t="s">
        <v>79</v>
      </c>
      <c r="AY742" s="267" t="s">
        <v>184</v>
      </c>
    </row>
    <row r="743" s="15" customFormat="1">
      <c r="A743" s="15"/>
      <c r="B743" s="268"/>
      <c r="C743" s="269"/>
      <c r="D743" s="247" t="s">
        <v>194</v>
      </c>
      <c r="E743" s="270" t="s">
        <v>1</v>
      </c>
      <c r="F743" s="271" t="s">
        <v>198</v>
      </c>
      <c r="G743" s="269"/>
      <c r="H743" s="272">
        <v>3.4500000000000002</v>
      </c>
      <c r="I743" s="273"/>
      <c r="J743" s="269"/>
      <c r="K743" s="269"/>
      <c r="L743" s="274"/>
      <c r="M743" s="275"/>
      <c r="N743" s="276"/>
      <c r="O743" s="276"/>
      <c r="P743" s="276"/>
      <c r="Q743" s="276"/>
      <c r="R743" s="276"/>
      <c r="S743" s="276"/>
      <c r="T743" s="277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T743" s="278" t="s">
        <v>194</v>
      </c>
      <c r="AU743" s="278" t="s">
        <v>88</v>
      </c>
      <c r="AV743" s="15" t="s">
        <v>191</v>
      </c>
      <c r="AW743" s="15" t="s">
        <v>35</v>
      </c>
      <c r="AX743" s="15" t="s">
        <v>86</v>
      </c>
      <c r="AY743" s="278" t="s">
        <v>184</v>
      </c>
    </row>
    <row r="744" s="2" customFormat="1" ht="24.15" customHeight="1">
      <c r="A744" s="39"/>
      <c r="B744" s="40"/>
      <c r="C744" s="227" t="s">
        <v>926</v>
      </c>
      <c r="D744" s="227" t="s">
        <v>186</v>
      </c>
      <c r="E744" s="228" t="s">
        <v>927</v>
      </c>
      <c r="F744" s="229" t="s">
        <v>928</v>
      </c>
      <c r="G744" s="230" t="s">
        <v>342</v>
      </c>
      <c r="H744" s="231">
        <v>7.5</v>
      </c>
      <c r="I744" s="232"/>
      <c r="J744" s="233">
        <f>ROUND(I744*H744,2)</f>
        <v>0</v>
      </c>
      <c r="K744" s="229" t="s">
        <v>190</v>
      </c>
      <c r="L744" s="45"/>
      <c r="M744" s="234" t="s">
        <v>1</v>
      </c>
      <c r="N744" s="235" t="s">
        <v>44</v>
      </c>
      <c r="O744" s="92"/>
      <c r="P744" s="236">
        <f>O744*H744</f>
        <v>0</v>
      </c>
      <c r="Q744" s="236">
        <v>0</v>
      </c>
      <c r="R744" s="236">
        <f>Q744*H744</f>
        <v>0</v>
      </c>
      <c r="S744" s="236">
        <v>0</v>
      </c>
      <c r="T744" s="237">
        <f>S744*H744</f>
        <v>0</v>
      </c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R744" s="238" t="s">
        <v>242</v>
      </c>
      <c r="AT744" s="238" t="s">
        <v>186</v>
      </c>
      <c r="AU744" s="238" t="s">
        <v>88</v>
      </c>
      <c r="AY744" s="18" t="s">
        <v>184</v>
      </c>
      <c r="BE744" s="239">
        <f>IF(N744="základní",J744,0)</f>
        <v>0</v>
      </c>
      <c r="BF744" s="239">
        <f>IF(N744="snížená",J744,0)</f>
        <v>0</v>
      </c>
      <c r="BG744" s="239">
        <f>IF(N744="zákl. přenesená",J744,0)</f>
        <v>0</v>
      </c>
      <c r="BH744" s="239">
        <f>IF(N744="sníž. přenesená",J744,0)</f>
        <v>0</v>
      </c>
      <c r="BI744" s="239">
        <f>IF(N744="nulová",J744,0)</f>
        <v>0</v>
      </c>
      <c r="BJ744" s="18" t="s">
        <v>86</v>
      </c>
      <c r="BK744" s="239">
        <f>ROUND(I744*H744,2)</f>
        <v>0</v>
      </c>
      <c r="BL744" s="18" t="s">
        <v>242</v>
      </c>
      <c r="BM744" s="238" t="s">
        <v>929</v>
      </c>
    </row>
    <row r="745" s="2" customFormat="1">
      <c r="A745" s="39"/>
      <c r="B745" s="40"/>
      <c r="C745" s="41"/>
      <c r="D745" s="240" t="s">
        <v>192</v>
      </c>
      <c r="E745" s="41"/>
      <c r="F745" s="241" t="s">
        <v>930</v>
      </c>
      <c r="G745" s="41"/>
      <c r="H745" s="41"/>
      <c r="I745" s="242"/>
      <c r="J745" s="41"/>
      <c r="K745" s="41"/>
      <c r="L745" s="45"/>
      <c r="M745" s="243"/>
      <c r="N745" s="244"/>
      <c r="O745" s="92"/>
      <c r="P745" s="92"/>
      <c r="Q745" s="92"/>
      <c r="R745" s="92"/>
      <c r="S745" s="92"/>
      <c r="T745" s="93"/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T745" s="18" t="s">
        <v>192</v>
      </c>
      <c r="AU745" s="18" t="s">
        <v>88</v>
      </c>
    </row>
    <row r="746" s="13" customFormat="1">
      <c r="A746" s="13"/>
      <c r="B746" s="245"/>
      <c r="C746" s="246"/>
      <c r="D746" s="247" t="s">
        <v>194</v>
      </c>
      <c r="E746" s="248" t="s">
        <v>1</v>
      </c>
      <c r="F746" s="249" t="s">
        <v>931</v>
      </c>
      <c r="G746" s="246"/>
      <c r="H746" s="250">
        <v>3</v>
      </c>
      <c r="I746" s="251"/>
      <c r="J746" s="246"/>
      <c r="K746" s="246"/>
      <c r="L746" s="252"/>
      <c r="M746" s="253"/>
      <c r="N746" s="254"/>
      <c r="O746" s="254"/>
      <c r="P746" s="254"/>
      <c r="Q746" s="254"/>
      <c r="R746" s="254"/>
      <c r="S746" s="254"/>
      <c r="T746" s="255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56" t="s">
        <v>194</v>
      </c>
      <c r="AU746" s="256" t="s">
        <v>88</v>
      </c>
      <c r="AV746" s="13" t="s">
        <v>88</v>
      </c>
      <c r="AW746" s="13" t="s">
        <v>35</v>
      </c>
      <c r="AX746" s="13" t="s">
        <v>79</v>
      </c>
      <c r="AY746" s="256" t="s">
        <v>184</v>
      </c>
    </row>
    <row r="747" s="13" customFormat="1">
      <c r="A747" s="13"/>
      <c r="B747" s="245"/>
      <c r="C747" s="246"/>
      <c r="D747" s="247" t="s">
        <v>194</v>
      </c>
      <c r="E747" s="248" t="s">
        <v>1</v>
      </c>
      <c r="F747" s="249" t="s">
        <v>932</v>
      </c>
      <c r="G747" s="246"/>
      <c r="H747" s="250">
        <v>4.5</v>
      </c>
      <c r="I747" s="251"/>
      <c r="J747" s="246"/>
      <c r="K747" s="246"/>
      <c r="L747" s="252"/>
      <c r="M747" s="253"/>
      <c r="N747" s="254"/>
      <c r="O747" s="254"/>
      <c r="P747" s="254"/>
      <c r="Q747" s="254"/>
      <c r="R747" s="254"/>
      <c r="S747" s="254"/>
      <c r="T747" s="255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56" t="s">
        <v>194</v>
      </c>
      <c r="AU747" s="256" t="s">
        <v>88</v>
      </c>
      <c r="AV747" s="13" t="s">
        <v>88</v>
      </c>
      <c r="AW747" s="13" t="s">
        <v>35</v>
      </c>
      <c r="AX747" s="13" t="s">
        <v>79</v>
      </c>
      <c r="AY747" s="256" t="s">
        <v>184</v>
      </c>
    </row>
    <row r="748" s="14" customFormat="1">
      <c r="A748" s="14"/>
      <c r="B748" s="257"/>
      <c r="C748" s="258"/>
      <c r="D748" s="247" t="s">
        <v>194</v>
      </c>
      <c r="E748" s="259" t="s">
        <v>1</v>
      </c>
      <c r="F748" s="260" t="s">
        <v>196</v>
      </c>
      <c r="G748" s="258"/>
      <c r="H748" s="261">
        <v>7.5</v>
      </c>
      <c r="I748" s="262"/>
      <c r="J748" s="258"/>
      <c r="K748" s="258"/>
      <c r="L748" s="263"/>
      <c r="M748" s="264"/>
      <c r="N748" s="265"/>
      <c r="O748" s="265"/>
      <c r="P748" s="265"/>
      <c r="Q748" s="265"/>
      <c r="R748" s="265"/>
      <c r="S748" s="265"/>
      <c r="T748" s="266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67" t="s">
        <v>194</v>
      </c>
      <c r="AU748" s="267" t="s">
        <v>88</v>
      </c>
      <c r="AV748" s="14" t="s">
        <v>197</v>
      </c>
      <c r="AW748" s="14" t="s">
        <v>35</v>
      </c>
      <c r="AX748" s="14" t="s">
        <v>79</v>
      </c>
      <c r="AY748" s="267" t="s">
        <v>184</v>
      </c>
    </row>
    <row r="749" s="15" customFormat="1">
      <c r="A749" s="15"/>
      <c r="B749" s="268"/>
      <c r="C749" s="269"/>
      <c r="D749" s="247" t="s">
        <v>194</v>
      </c>
      <c r="E749" s="270" t="s">
        <v>1</v>
      </c>
      <c r="F749" s="271" t="s">
        <v>198</v>
      </c>
      <c r="G749" s="269"/>
      <c r="H749" s="272">
        <v>7.5</v>
      </c>
      <c r="I749" s="273"/>
      <c r="J749" s="269"/>
      <c r="K749" s="269"/>
      <c r="L749" s="274"/>
      <c r="M749" s="275"/>
      <c r="N749" s="276"/>
      <c r="O749" s="276"/>
      <c r="P749" s="276"/>
      <c r="Q749" s="276"/>
      <c r="R749" s="276"/>
      <c r="S749" s="276"/>
      <c r="T749" s="277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T749" s="278" t="s">
        <v>194</v>
      </c>
      <c r="AU749" s="278" t="s">
        <v>88</v>
      </c>
      <c r="AV749" s="15" t="s">
        <v>191</v>
      </c>
      <c r="AW749" s="15" t="s">
        <v>35</v>
      </c>
      <c r="AX749" s="15" t="s">
        <v>86</v>
      </c>
      <c r="AY749" s="278" t="s">
        <v>184</v>
      </c>
    </row>
    <row r="750" s="2" customFormat="1" ht="24.15" customHeight="1">
      <c r="A750" s="39"/>
      <c r="B750" s="40"/>
      <c r="C750" s="227" t="s">
        <v>581</v>
      </c>
      <c r="D750" s="227" t="s">
        <v>186</v>
      </c>
      <c r="E750" s="228" t="s">
        <v>933</v>
      </c>
      <c r="F750" s="229" t="s">
        <v>934</v>
      </c>
      <c r="G750" s="230" t="s">
        <v>248</v>
      </c>
      <c r="H750" s="231">
        <v>0.024</v>
      </c>
      <c r="I750" s="232"/>
      <c r="J750" s="233">
        <f>ROUND(I750*H750,2)</f>
        <v>0</v>
      </c>
      <c r="K750" s="229" t="s">
        <v>190</v>
      </c>
      <c r="L750" s="45"/>
      <c r="M750" s="234" t="s">
        <v>1</v>
      </c>
      <c r="N750" s="235" t="s">
        <v>44</v>
      </c>
      <c r="O750" s="92"/>
      <c r="P750" s="236">
        <f>O750*H750</f>
        <v>0</v>
      </c>
      <c r="Q750" s="236">
        <v>0</v>
      </c>
      <c r="R750" s="236">
        <f>Q750*H750</f>
        <v>0</v>
      </c>
      <c r="S750" s="236">
        <v>0</v>
      </c>
      <c r="T750" s="237">
        <f>S750*H750</f>
        <v>0</v>
      </c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R750" s="238" t="s">
        <v>242</v>
      </c>
      <c r="AT750" s="238" t="s">
        <v>186</v>
      </c>
      <c r="AU750" s="238" t="s">
        <v>88</v>
      </c>
      <c r="AY750" s="18" t="s">
        <v>184</v>
      </c>
      <c r="BE750" s="239">
        <f>IF(N750="základní",J750,0)</f>
        <v>0</v>
      </c>
      <c r="BF750" s="239">
        <f>IF(N750="snížená",J750,0)</f>
        <v>0</v>
      </c>
      <c r="BG750" s="239">
        <f>IF(N750="zákl. přenesená",J750,0)</f>
        <v>0</v>
      </c>
      <c r="BH750" s="239">
        <f>IF(N750="sníž. přenesená",J750,0)</f>
        <v>0</v>
      </c>
      <c r="BI750" s="239">
        <f>IF(N750="nulová",J750,0)</f>
        <v>0</v>
      </c>
      <c r="BJ750" s="18" t="s">
        <v>86</v>
      </c>
      <c r="BK750" s="239">
        <f>ROUND(I750*H750,2)</f>
        <v>0</v>
      </c>
      <c r="BL750" s="18" t="s">
        <v>242</v>
      </c>
      <c r="BM750" s="238" t="s">
        <v>935</v>
      </c>
    </row>
    <row r="751" s="2" customFormat="1">
      <c r="A751" s="39"/>
      <c r="B751" s="40"/>
      <c r="C751" s="41"/>
      <c r="D751" s="240" t="s">
        <v>192</v>
      </c>
      <c r="E751" s="41"/>
      <c r="F751" s="241" t="s">
        <v>936</v>
      </c>
      <c r="G751" s="41"/>
      <c r="H751" s="41"/>
      <c r="I751" s="242"/>
      <c r="J751" s="41"/>
      <c r="K751" s="41"/>
      <c r="L751" s="45"/>
      <c r="M751" s="243"/>
      <c r="N751" s="244"/>
      <c r="O751" s="92"/>
      <c r="P751" s="92"/>
      <c r="Q751" s="92"/>
      <c r="R751" s="92"/>
      <c r="S751" s="92"/>
      <c r="T751" s="93"/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T751" s="18" t="s">
        <v>192</v>
      </c>
      <c r="AU751" s="18" t="s">
        <v>88</v>
      </c>
    </row>
    <row r="752" s="12" customFormat="1" ht="22.8" customHeight="1">
      <c r="A752" s="12"/>
      <c r="B752" s="211"/>
      <c r="C752" s="212"/>
      <c r="D752" s="213" t="s">
        <v>78</v>
      </c>
      <c r="E752" s="225" t="s">
        <v>937</v>
      </c>
      <c r="F752" s="225" t="s">
        <v>938</v>
      </c>
      <c r="G752" s="212"/>
      <c r="H752" s="212"/>
      <c r="I752" s="215"/>
      <c r="J752" s="226">
        <f>BK752</f>
        <v>0</v>
      </c>
      <c r="K752" s="212"/>
      <c r="L752" s="217"/>
      <c r="M752" s="218"/>
      <c r="N752" s="219"/>
      <c r="O752" s="219"/>
      <c r="P752" s="220">
        <f>SUM(P753:P756)</f>
        <v>0</v>
      </c>
      <c r="Q752" s="219"/>
      <c r="R752" s="220">
        <f>SUM(R753:R756)</f>
        <v>0</v>
      </c>
      <c r="S752" s="219"/>
      <c r="T752" s="221">
        <f>SUM(T753:T756)</f>
        <v>0</v>
      </c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R752" s="222" t="s">
        <v>88</v>
      </c>
      <c r="AT752" s="223" t="s">
        <v>78</v>
      </c>
      <c r="AU752" s="223" t="s">
        <v>86</v>
      </c>
      <c r="AY752" s="222" t="s">
        <v>184</v>
      </c>
      <c r="BK752" s="224">
        <f>SUM(BK753:BK756)</f>
        <v>0</v>
      </c>
    </row>
    <row r="753" s="2" customFormat="1" ht="37.8" customHeight="1">
      <c r="A753" s="39"/>
      <c r="B753" s="40"/>
      <c r="C753" s="227" t="s">
        <v>939</v>
      </c>
      <c r="D753" s="227" t="s">
        <v>186</v>
      </c>
      <c r="E753" s="228" t="s">
        <v>940</v>
      </c>
      <c r="F753" s="229" t="s">
        <v>941</v>
      </c>
      <c r="G753" s="230" t="s">
        <v>327</v>
      </c>
      <c r="H753" s="231">
        <v>2</v>
      </c>
      <c r="I753" s="232"/>
      <c r="J753" s="233">
        <f>ROUND(I753*H753,2)</f>
        <v>0</v>
      </c>
      <c r="K753" s="229" t="s">
        <v>1</v>
      </c>
      <c r="L753" s="45"/>
      <c r="M753" s="234" t="s">
        <v>1</v>
      </c>
      <c r="N753" s="235" t="s">
        <v>44</v>
      </c>
      <c r="O753" s="92"/>
      <c r="P753" s="236">
        <f>O753*H753</f>
        <v>0</v>
      </c>
      <c r="Q753" s="236">
        <v>0</v>
      </c>
      <c r="R753" s="236">
        <f>Q753*H753</f>
        <v>0</v>
      </c>
      <c r="S753" s="236">
        <v>0</v>
      </c>
      <c r="T753" s="237">
        <f>S753*H753</f>
        <v>0</v>
      </c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R753" s="238" t="s">
        <v>242</v>
      </c>
      <c r="AT753" s="238" t="s">
        <v>186</v>
      </c>
      <c r="AU753" s="238" t="s">
        <v>88</v>
      </c>
      <c r="AY753" s="18" t="s">
        <v>184</v>
      </c>
      <c r="BE753" s="239">
        <f>IF(N753="základní",J753,0)</f>
        <v>0</v>
      </c>
      <c r="BF753" s="239">
        <f>IF(N753="snížená",J753,0)</f>
        <v>0</v>
      </c>
      <c r="BG753" s="239">
        <f>IF(N753="zákl. přenesená",J753,0)</f>
        <v>0</v>
      </c>
      <c r="BH753" s="239">
        <f>IF(N753="sníž. přenesená",J753,0)</f>
        <v>0</v>
      </c>
      <c r="BI753" s="239">
        <f>IF(N753="nulová",J753,0)</f>
        <v>0</v>
      </c>
      <c r="BJ753" s="18" t="s">
        <v>86</v>
      </c>
      <c r="BK753" s="239">
        <f>ROUND(I753*H753,2)</f>
        <v>0</v>
      </c>
      <c r="BL753" s="18" t="s">
        <v>242</v>
      </c>
      <c r="BM753" s="238" t="s">
        <v>942</v>
      </c>
    </row>
    <row r="754" s="2" customFormat="1" ht="37.8" customHeight="1">
      <c r="A754" s="39"/>
      <c r="B754" s="40"/>
      <c r="C754" s="227" t="s">
        <v>586</v>
      </c>
      <c r="D754" s="227" t="s">
        <v>186</v>
      </c>
      <c r="E754" s="228" t="s">
        <v>943</v>
      </c>
      <c r="F754" s="229" t="s">
        <v>944</v>
      </c>
      <c r="G754" s="230" t="s">
        <v>327</v>
      </c>
      <c r="H754" s="231">
        <v>1</v>
      </c>
      <c r="I754" s="232"/>
      <c r="J754" s="233">
        <f>ROUND(I754*H754,2)</f>
        <v>0</v>
      </c>
      <c r="K754" s="229" t="s">
        <v>1</v>
      </c>
      <c r="L754" s="45"/>
      <c r="M754" s="234" t="s">
        <v>1</v>
      </c>
      <c r="N754" s="235" t="s">
        <v>44</v>
      </c>
      <c r="O754" s="92"/>
      <c r="P754" s="236">
        <f>O754*H754</f>
        <v>0</v>
      </c>
      <c r="Q754" s="236">
        <v>0</v>
      </c>
      <c r="R754" s="236">
        <f>Q754*H754</f>
        <v>0</v>
      </c>
      <c r="S754" s="236">
        <v>0</v>
      </c>
      <c r="T754" s="237">
        <f>S754*H754</f>
        <v>0</v>
      </c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R754" s="238" t="s">
        <v>242</v>
      </c>
      <c r="AT754" s="238" t="s">
        <v>186</v>
      </c>
      <c r="AU754" s="238" t="s">
        <v>88</v>
      </c>
      <c r="AY754" s="18" t="s">
        <v>184</v>
      </c>
      <c r="BE754" s="239">
        <f>IF(N754="základní",J754,0)</f>
        <v>0</v>
      </c>
      <c r="BF754" s="239">
        <f>IF(N754="snížená",J754,0)</f>
        <v>0</v>
      </c>
      <c r="BG754" s="239">
        <f>IF(N754="zákl. přenesená",J754,0)</f>
        <v>0</v>
      </c>
      <c r="BH754" s="239">
        <f>IF(N754="sníž. přenesená",J754,0)</f>
        <v>0</v>
      </c>
      <c r="BI754" s="239">
        <f>IF(N754="nulová",J754,0)</f>
        <v>0</v>
      </c>
      <c r="BJ754" s="18" t="s">
        <v>86</v>
      </c>
      <c r="BK754" s="239">
        <f>ROUND(I754*H754,2)</f>
        <v>0</v>
      </c>
      <c r="BL754" s="18" t="s">
        <v>242</v>
      </c>
      <c r="BM754" s="238" t="s">
        <v>945</v>
      </c>
    </row>
    <row r="755" s="2" customFormat="1" ht="24.15" customHeight="1">
      <c r="A755" s="39"/>
      <c r="B755" s="40"/>
      <c r="C755" s="227" t="s">
        <v>946</v>
      </c>
      <c r="D755" s="227" t="s">
        <v>186</v>
      </c>
      <c r="E755" s="228" t="s">
        <v>947</v>
      </c>
      <c r="F755" s="229" t="s">
        <v>948</v>
      </c>
      <c r="G755" s="230" t="s">
        <v>864</v>
      </c>
      <c r="H755" s="299"/>
      <c r="I755" s="232"/>
      <c r="J755" s="233">
        <f>ROUND(I755*H755,2)</f>
        <v>0</v>
      </c>
      <c r="K755" s="229" t="s">
        <v>190</v>
      </c>
      <c r="L755" s="45"/>
      <c r="M755" s="234" t="s">
        <v>1</v>
      </c>
      <c r="N755" s="235" t="s">
        <v>44</v>
      </c>
      <c r="O755" s="92"/>
      <c r="P755" s="236">
        <f>O755*H755</f>
        <v>0</v>
      </c>
      <c r="Q755" s="236">
        <v>0</v>
      </c>
      <c r="R755" s="236">
        <f>Q755*H755</f>
        <v>0</v>
      </c>
      <c r="S755" s="236">
        <v>0</v>
      </c>
      <c r="T755" s="237">
        <f>S755*H755</f>
        <v>0</v>
      </c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R755" s="238" t="s">
        <v>242</v>
      </c>
      <c r="AT755" s="238" t="s">
        <v>186</v>
      </c>
      <c r="AU755" s="238" t="s">
        <v>88</v>
      </c>
      <c r="AY755" s="18" t="s">
        <v>184</v>
      </c>
      <c r="BE755" s="239">
        <f>IF(N755="základní",J755,0)</f>
        <v>0</v>
      </c>
      <c r="BF755" s="239">
        <f>IF(N755="snížená",J755,0)</f>
        <v>0</v>
      </c>
      <c r="BG755" s="239">
        <f>IF(N755="zákl. přenesená",J755,0)</f>
        <v>0</v>
      </c>
      <c r="BH755" s="239">
        <f>IF(N755="sníž. přenesená",J755,0)</f>
        <v>0</v>
      </c>
      <c r="BI755" s="239">
        <f>IF(N755="nulová",J755,0)</f>
        <v>0</v>
      </c>
      <c r="BJ755" s="18" t="s">
        <v>86</v>
      </c>
      <c r="BK755" s="239">
        <f>ROUND(I755*H755,2)</f>
        <v>0</v>
      </c>
      <c r="BL755" s="18" t="s">
        <v>242</v>
      </c>
      <c r="BM755" s="238" t="s">
        <v>949</v>
      </c>
    </row>
    <row r="756" s="2" customFormat="1">
      <c r="A756" s="39"/>
      <c r="B756" s="40"/>
      <c r="C756" s="41"/>
      <c r="D756" s="240" t="s">
        <v>192</v>
      </c>
      <c r="E756" s="41"/>
      <c r="F756" s="241" t="s">
        <v>950</v>
      </c>
      <c r="G756" s="41"/>
      <c r="H756" s="41"/>
      <c r="I756" s="242"/>
      <c r="J756" s="41"/>
      <c r="K756" s="41"/>
      <c r="L756" s="45"/>
      <c r="M756" s="243"/>
      <c r="N756" s="244"/>
      <c r="O756" s="92"/>
      <c r="P756" s="92"/>
      <c r="Q756" s="92"/>
      <c r="R756" s="92"/>
      <c r="S756" s="92"/>
      <c r="T756" s="93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T756" s="18" t="s">
        <v>192</v>
      </c>
      <c r="AU756" s="18" t="s">
        <v>88</v>
      </c>
    </row>
    <row r="757" s="12" customFormat="1" ht="22.8" customHeight="1">
      <c r="A757" s="12"/>
      <c r="B757" s="211"/>
      <c r="C757" s="212"/>
      <c r="D757" s="213" t="s">
        <v>78</v>
      </c>
      <c r="E757" s="225" t="s">
        <v>951</v>
      </c>
      <c r="F757" s="225" t="s">
        <v>952</v>
      </c>
      <c r="G757" s="212"/>
      <c r="H757" s="212"/>
      <c r="I757" s="215"/>
      <c r="J757" s="226">
        <f>BK757</f>
        <v>0</v>
      </c>
      <c r="K757" s="212"/>
      <c r="L757" s="217"/>
      <c r="M757" s="218"/>
      <c r="N757" s="219"/>
      <c r="O757" s="219"/>
      <c r="P757" s="220">
        <f>SUM(P758:P775)</f>
        <v>0</v>
      </c>
      <c r="Q757" s="219"/>
      <c r="R757" s="220">
        <f>SUM(R758:R775)</f>
        <v>0</v>
      </c>
      <c r="S757" s="219"/>
      <c r="T757" s="221">
        <f>SUM(T758:T775)</f>
        <v>0</v>
      </c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R757" s="222" t="s">
        <v>86</v>
      </c>
      <c r="AT757" s="223" t="s">
        <v>78</v>
      </c>
      <c r="AU757" s="223" t="s">
        <v>86</v>
      </c>
      <c r="AY757" s="222" t="s">
        <v>184</v>
      </c>
      <c r="BK757" s="224">
        <f>SUM(BK758:BK775)</f>
        <v>0</v>
      </c>
    </row>
    <row r="758" s="2" customFormat="1" ht="16.5" customHeight="1">
      <c r="A758" s="39"/>
      <c r="B758" s="40"/>
      <c r="C758" s="227" t="s">
        <v>591</v>
      </c>
      <c r="D758" s="227" t="s">
        <v>186</v>
      </c>
      <c r="E758" s="228" t="s">
        <v>953</v>
      </c>
      <c r="F758" s="229" t="s">
        <v>954</v>
      </c>
      <c r="G758" s="230" t="s">
        <v>327</v>
      </c>
      <c r="H758" s="231">
        <v>4</v>
      </c>
      <c r="I758" s="232"/>
      <c r="J758" s="233">
        <f>ROUND(I758*H758,2)</f>
        <v>0</v>
      </c>
      <c r="K758" s="229" t="s">
        <v>190</v>
      </c>
      <c r="L758" s="45"/>
      <c r="M758" s="234" t="s">
        <v>1</v>
      </c>
      <c r="N758" s="235" t="s">
        <v>44</v>
      </c>
      <c r="O758" s="92"/>
      <c r="P758" s="236">
        <f>O758*H758</f>
        <v>0</v>
      </c>
      <c r="Q758" s="236">
        <v>0</v>
      </c>
      <c r="R758" s="236">
        <f>Q758*H758</f>
        <v>0</v>
      </c>
      <c r="S758" s="236">
        <v>0</v>
      </c>
      <c r="T758" s="237">
        <f>S758*H758</f>
        <v>0</v>
      </c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R758" s="238" t="s">
        <v>191</v>
      </c>
      <c r="AT758" s="238" t="s">
        <v>186</v>
      </c>
      <c r="AU758" s="238" t="s">
        <v>88</v>
      </c>
      <c r="AY758" s="18" t="s">
        <v>184</v>
      </c>
      <c r="BE758" s="239">
        <f>IF(N758="základní",J758,0)</f>
        <v>0</v>
      </c>
      <c r="BF758" s="239">
        <f>IF(N758="snížená",J758,0)</f>
        <v>0</v>
      </c>
      <c r="BG758" s="239">
        <f>IF(N758="zákl. přenesená",J758,0)</f>
        <v>0</v>
      </c>
      <c r="BH758" s="239">
        <f>IF(N758="sníž. přenesená",J758,0)</f>
        <v>0</v>
      </c>
      <c r="BI758" s="239">
        <f>IF(N758="nulová",J758,0)</f>
        <v>0</v>
      </c>
      <c r="BJ758" s="18" t="s">
        <v>86</v>
      </c>
      <c r="BK758" s="239">
        <f>ROUND(I758*H758,2)</f>
        <v>0</v>
      </c>
      <c r="BL758" s="18" t="s">
        <v>191</v>
      </c>
      <c r="BM758" s="238" t="s">
        <v>955</v>
      </c>
    </row>
    <row r="759" s="2" customFormat="1">
      <c r="A759" s="39"/>
      <c r="B759" s="40"/>
      <c r="C759" s="41"/>
      <c r="D759" s="240" t="s">
        <v>192</v>
      </c>
      <c r="E759" s="41"/>
      <c r="F759" s="241" t="s">
        <v>956</v>
      </c>
      <c r="G759" s="41"/>
      <c r="H759" s="41"/>
      <c r="I759" s="242"/>
      <c r="J759" s="41"/>
      <c r="K759" s="41"/>
      <c r="L759" s="45"/>
      <c r="M759" s="243"/>
      <c r="N759" s="244"/>
      <c r="O759" s="92"/>
      <c r="P759" s="92"/>
      <c r="Q759" s="92"/>
      <c r="R759" s="92"/>
      <c r="S759" s="92"/>
      <c r="T759" s="93"/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T759" s="18" t="s">
        <v>192</v>
      </c>
      <c r="AU759" s="18" t="s">
        <v>88</v>
      </c>
    </row>
    <row r="760" s="13" customFormat="1">
      <c r="A760" s="13"/>
      <c r="B760" s="245"/>
      <c r="C760" s="246"/>
      <c r="D760" s="247" t="s">
        <v>194</v>
      </c>
      <c r="E760" s="248" t="s">
        <v>1</v>
      </c>
      <c r="F760" s="249" t="s">
        <v>957</v>
      </c>
      <c r="G760" s="246"/>
      <c r="H760" s="250">
        <v>3</v>
      </c>
      <c r="I760" s="251"/>
      <c r="J760" s="246"/>
      <c r="K760" s="246"/>
      <c r="L760" s="252"/>
      <c r="M760" s="253"/>
      <c r="N760" s="254"/>
      <c r="O760" s="254"/>
      <c r="P760" s="254"/>
      <c r="Q760" s="254"/>
      <c r="R760" s="254"/>
      <c r="S760" s="254"/>
      <c r="T760" s="255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56" t="s">
        <v>194</v>
      </c>
      <c r="AU760" s="256" t="s">
        <v>88</v>
      </c>
      <c r="AV760" s="13" t="s">
        <v>88</v>
      </c>
      <c r="AW760" s="13" t="s">
        <v>35</v>
      </c>
      <c r="AX760" s="13" t="s">
        <v>79</v>
      </c>
      <c r="AY760" s="256" t="s">
        <v>184</v>
      </c>
    </row>
    <row r="761" s="13" customFormat="1">
      <c r="A761" s="13"/>
      <c r="B761" s="245"/>
      <c r="C761" s="246"/>
      <c r="D761" s="247" t="s">
        <v>194</v>
      </c>
      <c r="E761" s="248" t="s">
        <v>1</v>
      </c>
      <c r="F761" s="249" t="s">
        <v>958</v>
      </c>
      <c r="G761" s="246"/>
      <c r="H761" s="250">
        <v>1</v>
      </c>
      <c r="I761" s="251"/>
      <c r="J761" s="246"/>
      <c r="K761" s="246"/>
      <c r="L761" s="252"/>
      <c r="M761" s="253"/>
      <c r="N761" s="254"/>
      <c r="O761" s="254"/>
      <c r="P761" s="254"/>
      <c r="Q761" s="254"/>
      <c r="R761" s="254"/>
      <c r="S761" s="254"/>
      <c r="T761" s="255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56" t="s">
        <v>194</v>
      </c>
      <c r="AU761" s="256" t="s">
        <v>88</v>
      </c>
      <c r="AV761" s="13" t="s">
        <v>88</v>
      </c>
      <c r="AW761" s="13" t="s">
        <v>35</v>
      </c>
      <c r="AX761" s="13" t="s">
        <v>79</v>
      </c>
      <c r="AY761" s="256" t="s">
        <v>184</v>
      </c>
    </row>
    <row r="762" s="14" customFormat="1">
      <c r="A762" s="14"/>
      <c r="B762" s="257"/>
      <c r="C762" s="258"/>
      <c r="D762" s="247" t="s">
        <v>194</v>
      </c>
      <c r="E762" s="259" t="s">
        <v>1</v>
      </c>
      <c r="F762" s="260" t="s">
        <v>196</v>
      </c>
      <c r="G762" s="258"/>
      <c r="H762" s="261">
        <v>4</v>
      </c>
      <c r="I762" s="262"/>
      <c r="J762" s="258"/>
      <c r="K762" s="258"/>
      <c r="L762" s="263"/>
      <c r="M762" s="264"/>
      <c r="N762" s="265"/>
      <c r="O762" s="265"/>
      <c r="P762" s="265"/>
      <c r="Q762" s="265"/>
      <c r="R762" s="265"/>
      <c r="S762" s="265"/>
      <c r="T762" s="266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67" t="s">
        <v>194</v>
      </c>
      <c r="AU762" s="267" t="s">
        <v>88</v>
      </c>
      <c r="AV762" s="14" t="s">
        <v>197</v>
      </c>
      <c r="AW762" s="14" t="s">
        <v>35</v>
      </c>
      <c r="AX762" s="14" t="s">
        <v>79</v>
      </c>
      <c r="AY762" s="267" t="s">
        <v>184</v>
      </c>
    </row>
    <row r="763" s="15" customFormat="1">
      <c r="A763" s="15"/>
      <c r="B763" s="268"/>
      <c r="C763" s="269"/>
      <c r="D763" s="247" t="s">
        <v>194</v>
      </c>
      <c r="E763" s="270" t="s">
        <v>1</v>
      </c>
      <c r="F763" s="271" t="s">
        <v>198</v>
      </c>
      <c r="G763" s="269"/>
      <c r="H763" s="272">
        <v>4</v>
      </c>
      <c r="I763" s="273"/>
      <c r="J763" s="269"/>
      <c r="K763" s="269"/>
      <c r="L763" s="274"/>
      <c r="M763" s="275"/>
      <c r="N763" s="276"/>
      <c r="O763" s="276"/>
      <c r="P763" s="276"/>
      <c r="Q763" s="276"/>
      <c r="R763" s="276"/>
      <c r="S763" s="276"/>
      <c r="T763" s="277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T763" s="278" t="s">
        <v>194</v>
      </c>
      <c r="AU763" s="278" t="s">
        <v>88</v>
      </c>
      <c r="AV763" s="15" t="s">
        <v>191</v>
      </c>
      <c r="AW763" s="15" t="s">
        <v>35</v>
      </c>
      <c r="AX763" s="15" t="s">
        <v>86</v>
      </c>
      <c r="AY763" s="278" t="s">
        <v>184</v>
      </c>
    </row>
    <row r="764" s="2" customFormat="1" ht="24.15" customHeight="1">
      <c r="A764" s="39"/>
      <c r="B764" s="40"/>
      <c r="C764" s="289" t="s">
        <v>959</v>
      </c>
      <c r="D764" s="289" t="s">
        <v>412</v>
      </c>
      <c r="E764" s="290" t="s">
        <v>960</v>
      </c>
      <c r="F764" s="291" t="s">
        <v>961</v>
      </c>
      <c r="G764" s="292" t="s">
        <v>189</v>
      </c>
      <c r="H764" s="293">
        <v>2.4380000000000002</v>
      </c>
      <c r="I764" s="294"/>
      <c r="J764" s="295">
        <f>ROUND(I764*H764,2)</f>
        <v>0</v>
      </c>
      <c r="K764" s="291" t="s">
        <v>190</v>
      </c>
      <c r="L764" s="296"/>
      <c r="M764" s="297" t="s">
        <v>1</v>
      </c>
      <c r="N764" s="298" t="s">
        <v>44</v>
      </c>
      <c r="O764" s="92"/>
      <c r="P764" s="236">
        <f>O764*H764</f>
        <v>0</v>
      </c>
      <c r="Q764" s="236">
        <v>0</v>
      </c>
      <c r="R764" s="236">
        <f>Q764*H764</f>
        <v>0</v>
      </c>
      <c r="S764" s="236">
        <v>0</v>
      </c>
      <c r="T764" s="237">
        <f>S764*H764</f>
        <v>0</v>
      </c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R764" s="238" t="s">
        <v>213</v>
      </c>
      <c r="AT764" s="238" t="s">
        <v>412</v>
      </c>
      <c r="AU764" s="238" t="s">
        <v>88</v>
      </c>
      <c r="AY764" s="18" t="s">
        <v>184</v>
      </c>
      <c r="BE764" s="239">
        <f>IF(N764="základní",J764,0)</f>
        <v>0</v>
      </c>
      <c r="BF764" s="239">
        <f>IF(N764="snížená",J764,0)</f>
        <v>0</v>
      </c>
      <c r="BG764" s="239">
        <f>IF(N764="zákl. přenesená",J764,0)</f>
        <v>0</v>
      </c>
      <c r="BH764" s="239">
        <f>IF(N764="sníž. přenesená",J764,0)</f>
        <v>0</v>
      </c>
      <c r="BI764" s="239">
        <f>IF(N764="nulová",J764,0)</f>
        <v>0</v>
      </c>
      <c r="BJ764" s="18" t="s">
        <v>86</v>
      </c>
      <c r="BK764" s="239">
        <f>ROUND(I764*H764,2)</f>
        <v>0</v>
      </c>
      <c r="BL764" s="18" t="s">
        <v>191</v>
      </c>
      <c r="BM764" s="238" t="s">
        <v>962</v>
      </c>
    </row>
    <row r="765" s="13" customFormat="1">
      <c r="A765" s="13"/>
      <c r="B765" s="245"/>
      <c r="C765" s="246"/>
      <c r="D765" s="247" t="s">
        <v>194</v>
      </c>
      <c r="E765" s="248" t="s">
        <v>1</v>
      </c>
      <c r="F765" s="249" t="s">
        <v>963</v>
      </c>
      <c r="G765" s="246"/>
      <c r="H765" s="250">
        <v>1.6879999999999999</v>
      </c>
      <c r="I765" s="251"/>
      <c r="J765" s="246"/>
      <c r="K765" s="246"/>
      <c r="L765" s="252"/>
      <c r="M765" s="253"/>
      <c r="N765" s="254"/>
      <c r="O765" s="254"/>
      <c r="P765" s="254"/>
      <c r="Q765" s="254"/>
      <c r="R765" s="254"/>
      <c r="S765" s="254"/>
      <c r="T765" s="255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56" t="s">
        <v>194</v>
      </c>
      <c r="AU765" s="256" t="s">
        <v>88</v>
      </c>
      <c r="AV765" s="13" t="s">
        <v>88</v>
      </c>
      <c r="AW765" s="13" t="s">
        <v>35</v>
      </c>
      <c r="AX765" s="13" t="s">
        <v>79</v>
      </c>
      <c r="AY765" s="256" t="s">
        <v>184</v>
      </c>
    </row>
    <row r="766" s="13" customFormat="1">
      <c r="A766" s="13"/>
      <c r="B766" s="245"/>
      <c r="C766" s="246"/>
      <c r="D766" s="247" t="s">
        <v>194</v>
      </c>
      <c r="E766" s="248" t="s">
        <v>1</v>
      </c>
      <c r="F766" s="249" t="s">
        <v>964</v>
      </c>
      <c r="G766" s="246"/>
      <c r="H766" s="250">
        <v>0.75</v>
      </c>
      <c r="I766" s="251"/>
      <c r="J766" s="246"/>
      <c r="K766" s="246"/>
      <c r="L766" s="252"/>
      <c r="M766" s="253"/>
      <c r="N766" s="254"/>
      <c r="O766" s="254"/>
      <c r="P766" s="254"/>
      <c r="Q766" s="254"/>
      <c r="R766" s="254"/>
      <c r="S766" s="254"/>
      <c r="T766" s="255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56" t="s">
        <v>194</v>
      </c>
      <c r="AU766" s="256" t="s">
        <v>88</v>
      </c>
      <c r="AV766" s="13" t="s">
        <v>88</v>
      </c>
      <c r="AW766" s="13" t="s">
        <v>35</v>
      </c>
      <c r="AX766" s="13" t="s">
        <v>79</v>
      </c>
      <c r="AY766" s="256" t="s">
        <v>184</v>
      </c>
    </row>
    <row r="767" s="14" customFormat="1">
      <c r="A767" s="14"/>
      <c r="B767" s="257"/>
      <c r="C767" s="258"/>
      <c r="D767" s="247" t="s">
        <v>194</v>
      </c>
      <c r="E767" s="259" t="s">
        <v>1</v>
      </c>
      <c r="F767" s="260" t="s">
        <v>196</v>
      </c>
      <c r="G767" s="258"/>
      <c r="H767" s="261">
        <v>2.4379999999999997</v>
      </c>
      <c r="I767" s="262"/>
      <c r="J767" s="258"/>
      <c r="K767" s="258"/>
      <c r="L767" s="263"/>
      <c r="M767" s="264"/>
      <c r="N767" s="265"/>
      <c r="O767" s="265"/>
      <c r="P767" s="265"/>
      <c r="Q767" s="265"/>
      <c r="R767" s="265"/>
      <c r="S767" s="265"/>
      <c r="T767" s="266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67" t="s">
        <v>194</v>
      </c>
      <c r="AU767" s="267" t="s">
        <v>88</v>
      </c>
      <c r="AV767" s="14" t="s">
        <v>197</v>
      </c>
      <c r="AW767" s="14" t="s">
        <v>35</v>
      </c>
      <c r="AX767" s="14" t="s">
        <v>79</v>
      </c>
      <c r="AY767" s="267" t="s">
        <v>184</v>
      </c>
    </row>
    <row r="768" s="15" customFormat="1">
      <c r="A768" s="15"/>
      <c r="B768" s="268"/>
      <c r="C768" s="269"/>
      <c r="D768" s="247" t="s">
        <v>194</v>
      </c>
      <c r="E768" s="270" t="s">
        <v>1</v>
      </c>
      <c r="F768" s="271" t="s">
        <v>198</v>
      </c>
      <c r="G768" s="269"/>
      <c r="H768" s="272">
        <v>2.4379999999999997</v>
      </c>
      <c r="I768" s="273"/>
      <c r="J768" s="269"/>
      <c r="K768" s="269"/>
      <c r="L768" s="274"/>
      <c r="M768" s="275"/>
      <c r="N768" s="276"/>
      <c r="O768" s="276"/>
      <c r="P768" s="276"/>
      <c r="Q768" s="276"/>
      <c r="R768" s="276"/>
      <c r="S768" s="276"/>
      <c r="T768" s="277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T768" s="278" t="s">
        <v>194</v>
      </c>
      <c r="AU768" s="278" t="s">
        <v>88</v>
      </c>
      <c r="AV768" s="15" t="s">
        <v>191</v>
      </c>
      <c r="AW768" s="15" t="s">
        <v>35</v>
      </c>
      <c r="AX768" s="15" t="s">
        <v>86</v>
      </c>
      <c r="AY768" s="278" t="s">
        <v>184</v>
      </c>
    </row>
    <row r="769" s="2" customFormat="1" ht="16.5" customHeight="1">
      <c r="A769" s="39"/>
      <c r="B769" s="40"/>
      <c r="C769" s="227" t="s">
        <v>598</v>
      </c>
      <c r="D769" s="227" t="s">
        <v>186</v>
      </c>
      <c r="E769" s="228" t="s">
        <v>965</v>
      </c>
      <c r="F769" s="229" t="s">
        <v>966</v>
      </c>
      <c r="G769" s="230" t="s">
        <v>342</v>
      </c>
      <c r="H769" s="231">
        <v>9.25</v>
      </c>
      <c r="I769" s="232"/>
      <c r="J769" s="233">
        <f>ROUND(I769*H769,2)</f>
        <v>0</v>
      </c>
      <c r="K769" s="229" t="s">
        <v>1</v>
      </c>
      <c r="L769" s="45"/>
      <c r="M769" s="234" t="s">
        <v>1</v>
      </c>
      <c r="N769" s="235" t="s">
        <v>44</v>
      </c>
      <c r="O769" s="92"/>
      <c r="P769" s="236">
        <f>O769*H769</f>
        <v>0</v>
      </c>
      <c r="Q769" s="236">
        <v>0</v>
      </c>
      <c r="R769" s="236">
        <f>Q769*H769</f>
        <v>0</v>
      </c>
      <c r="S769" s="236">
        <v>0</v>
      </c>
      <c r="T769" s="237">
        <f>S769*H769</f>
        <v>0</v>
      </c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R769" s="238" t="s">
        <v>191</v>
      </c>
      <c r="AT769" s="238" t="s">
        <v>186</v>
      </c>
      <c r="AU769" s="238" t="s">
        <v>88</v>
      </c>
      <c r="AY769" s="18" t="s">
        <v>184</v>
      </c>
      <c r="BE769" s="239">
        <f>IF(N769="základní",J769,0)</f>
        <v>0</v>
      </c>
      <c r="BF769" s="239">
        <f>IF(N769="snížená",J769,0)</f>
        <v>0</v>
      </c>
      <c r="BG769" s="239">
        <f>IF(N769="zákl. přenesená",J769,0)</f>
        <v>0</v>
      </c>
      <c r="BH769" s="239">
        <f>IF(N769="sníž. přenesená",J769,0)</f>
        <v>0</v>
      </c>
      <c r="BI769" s="239">
        <f>IF(N769="nulová",J769,0)</f>
        <v>0</v>
      </c>
      <c r="BJ769" s="18" t="s">
        <v>86</v>
      </c>
      <c r="BK769" s="239">
        <f>ROUND(I769*H769,2)</f>
        <v>0</v>
      </c>
      <c r="BL769" s="18" t="s">
        <v>191</v>
      </c>
      <c r="BM769" s="238" t="s">
        <v>967</v>
      </c>
    </row>
    <row r="770" s="16" customFormat="1">
      <c r="A770" s="16"/>
      <c r="B770" s="279"/>
      <c r="C770" s="280"/>
      <c r="D770" s="247" t="s">
        <v>194</v>
      </c>
      <c r="E770" s="281" t="s">
        <v>1</v>
      </c>
      <c r="F770" s="282" t="s">
        <v>968</v>
      </c>
      <c r="G770" s="280"/>
      <c r="H770" s="281" t="s">
        <v>1</v>
      </c>
      <c r="I770" s="283"/>
      <c r="J770" s="280"/>
      <c r="K770" s="280"/>
      <c r="L770" s="284"/>
      <c r="M770" s="285"/>
      <c r="N770" s="286"/>
      <c r="O770" s="286"/>
      <c r="P770" s="286"/>
      <c r="Q770" s="286"/>
      <c r="R770" s="286"/>
      <c r="S770" s="286"/>
      <c r="T770" s="287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T770" s="288" t="s">
        <v>194</v>
      </c>
      <c r="AU770" s="288" t="s">
        <v>88</v>
      </c>
      <c r="AV770" s="16" t="s">
        <v>86</v>
      </c>
      <c r="AW770" s="16" t="s">
        <v>35</v>
      </c>
      <c r="AX770" s="16" t="s">
        <v>79</v>
      </c>
      <c r="AY770" s="288" t="s">
        <v>184</v>
      </c>
    </row>
    <row r="771" s="13" customFormat="1">
      <c r="A771" s="13"/>
      <c r="B771" s="245"/>
      <c r="C771" s="246"/>
      <c r="D771" s="247" t="s">
        <v>194</v>
      </c>
      <c r="E771" s="248" t="s">
        <v>1</v>
      </c>
      <c r="F771" s="249" t="s">
        <v>969</v>
      </c>
      <c r="G771" s="246"/>
      <c r="H771" s="250">
        <v>9.25</v>
      </c>
      <c r="I771" s="251"/>
      <c r="J771" s="246"/>
      <c r="K771" s="246"/>
      <c r="L771" s="252"/>
      <c r="M771" s="253"/>
      <c r="N771" s="254"/>
      <c r="O771" s="254"/>
      <c r="P771" s="254"/>
      <c r="Q771" s="254"/>
      <c r="R771" s="254"/>
      <c r="S771" s="254"/>
      <c r="T771" s="255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56" t="s">
        <v>194</v>
      </c>
      <c r="AU771" s="256" t="s">
        <v>88</v>
      </c>
      <c r="AV771" s="13" t="s">
        <v>88</v>
      </c>
      <c r="AW771" s="13" t="s">
        <v>35</v>
      </c>
      <c r="AX771" s="13" t="s">
        <v>79</v>
      </c>
      <c r="AY771" s="256" t="s">
        <v>184</v>
      </c>
    </row>
    <row r="772" s="14" customFormat="1">
      <c r="A772" s="14"/>
      <c r="B772" s="257"/>
      <c r="C772" s="258"/>
      <c r="D772" s="247" t="s">
        <v>194</v>
      </c>
      <c r="E772" s="259" t="s">
        <v>1</v>
      </c>
      <c r="F772" s="260" t="s">
        <v>196</v>
      </c>
      <c r="G772" s="258"/>
      <c r="H772" s="261">
        <v>9.25</v>
      </c>
      <c r="I772" s="262"/>
      <c r="J772" s="258"/>
      <c r="K772" s="258"/>
      <c r="L772" s="263"/>
      <c r="M772" s="264"/>
      <c r="N772" s="265"/>
      <c r="O772" s="265"/>
      <c r="P772" s="265"/>
      <c r="Q772" s="265"/>
      <c r="R772" s="265"/>
      <c r="S772" s="265"/>
      <c r="T772" s="266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67" t="s">
        <v>194</v>
      </c>
      <c r="AU772" s="267" t="s">
        <v>88</v>
      </c>
      <c r="AV772" s="14" t="s">
        <v>197</v>
      </c>
      <c r="AW772" s="14" t="s">
        <v>35</v>
      </c>
      <c r="AX772" s="14" t="s">
        <v>79</v>
      </c>
      <c r="AY772" s="267" t="s">
        <v>184</v>
      </c>
    </row>
    <row r="773" s="15" customFormat="1">
      <c r="A773" s="15"/>
      <c r="B773" s="268"/>
      <c r="C773" s="269"/>
      <c r="D773" s="247" t="s">
        <v>194</v>
      </c>
      <c r="E773" s="270" t="s">
        <v>1</v>
      </c>
      <c r="F773" s="271" t="s">
        <v>198</v>
      </c>
      <c r="G773" s="269"/>
      <c r="H773" s="272">
        <v>9.25</v>
      </c>
      <c r="I773" s="273"/>
      <c r="J773" s="269"/>
      <c r="K773" s="269"/>
      <c r="L773" s="274"/>
      <c r="M773" s="275"/>
      <c r="N773" s="276"/>
      <c r="O773" s="276"/>
      <c r="P773" s="276"/>
      <c r="Q773" s="276"/>
      <c r="R773" s="276"/>
      <c r="S773" s="276"/>
      <c r="T773" s="277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T773" s="278" t="s">
        <v>194</v>
      </c>
      <c r="AU773" s="278" t="s">
        <v>88</v>
      </c>
      <c r="AV773" s="15" t="s">
        <v>191</v>
      </c>
      <c r="AW773" s="15" t="s">
        <v>35</v>
      </c>
      <c r="AX773" s="15" t="s">
        <v>86</v>
      </c>
      <c r="AY773" s="278" t="s">
        <v>184</v>
      </c>
    </row>
    <row r="774" s="2" customFormat="1" ht="24.15" customHeight="1">
      <c r="A774" s="39"/>
      <c r="B774" s="40"/>
      <c r="C774" s="227" t="s">
        <v>970</v>
      </c>
      <c r="D774" s="227" t="s">
        <v>186</v>
      </c>
      <c r="E774" s="228" t="s">
        <v>971</v>
      </c>
      <c r="F774" s="229" t="s">
        <v>972</v>
      </c>
      <c r="G774" s="230" t="s">
        <v>864</v>
      </c>
      <c r="H774" s="299"/>
      <c r="I774" s="232"/>
      <c r="J774" s="233">
        <f>ROUND(I774*H774,2)</f>
        <v>0</v>
      </c>
      <c r="K774" s="229" t="s">
        <v>190</v>
      </c>
      <c r="L774" s="45"/>
      <c r="M774" s="234" t="s">
        <v>1</v>
      </c>
      <c r="N774" s="235" t="s">
        <v>44</v>
      </c>
      <c r="O774" s="92"/>
      <c r="P774" s="236">
        <f>O774*H774</f>
        <v>0</v>
      </c>
      <c r="Q774" s="236">
        <v>0</v>
      </c>
      <c r="R774" s="236">
        <f>Q774*H774</f>
        <v>0</v>
      </c>
      <c r="S774" s="236">
        <v>0</v>
      </c>
      <c r="T774" s="237">
        <f>S774*H774</f>
        <v>0</v>
      </c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R774" s="238" t="s">
        <v>191</v>
      </c>
      <c r="AT774" s="238" t="s">
        <v>186</v>
      </c>
      <c r="AU774" s="238" t="s">
        <v>88</v>
      </c>
      <c r="AY774" s="18" t="s">
        <v>184</v>
      </c>
      <c r="BE774" s="239">
        <f>IF(N774="základní",J774,0)</f>
        <v>0</v>
      </c>
      <c r="BF774" s="239">
        <f>IF(N774="snížená",J774,0)</f>
        <v>0</v>
      </c>
      <c r="BG774" s="239">
        <f>IF(N774="zákl. přenesená",J774,0)</f>
        <v>0</v>
      </c>
      <c r="BH774" s="239">
        <f>IF(N774="sníž. přenesená",J774,0)</f>
        <v>0</v>
      </c>
      <c r="BI774" s="239">
        <f>IF(N774="nulová",J774,0)</f>
        <v>0</v>
      </c>
      <c r="BJ774" s="18" t="s">
        <v>86</v>
      </c>
      <c r="BK774" s="239">
        <f>ROUND(I774*H774,2)</f>
        <v>0</v>
      </c>
      <c r="BL774" s="18" t="s">
        <v>191</v>
      </c>
      <c r="BM774" s="238" t="s">
        <v>973</v>
      </c>
    </row>
    <row r="775" s="2" customFormat="1">
      <c r="A775" s="39"/>
      <c r="B775" s="40"/>
      <c r="C775" s="41"/>
      <c r="D775" s="240" t="s">
        <v>192</v>
      </c>
      <c r="E775" s="41"/>
      <c r="F775" s="241" t="s">
        <v>974</v>
      </c>
      <c r="G775" s="41"/>
      <c r="H775" s="41"/>
      <c r="I775" s="242"/>
      <c r="J775" s="41"/>
      <c r="K775" s="41"/>
      <c r="L775" s="45"/>
      <c r="M775" s="243"/>
      <c r="N775" s="244"/>
      <c r="O775" s="92"/>
      <c r="P775" s="92"/>
      <c r="Q775" s="92"/>
      <c r="R775" s="92"/>
      <c r="S775" s="92"/>
      <c r="T775" s="93"/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T775" s="18" t="s">
        <v>192</v>
      </c>
      <c r="AU775" s="18" t="s">
        <v>88</v>
      </c>
    </row>
    <row r="776" s="12" customFormat="1" ht="22.8" customHeight="1">
      <c r="A776" s="12"/>
      <c r="B776" s="211"/>
      <c r="C776" s="212"/>
      <c r="D776" s="213" t="s">
        <v>78</v>
      </c>
      <c r="E776" s="225" t="s">
        <v>975</v>
      </c>
      <c r="F776" s="225" t="s">
        <v>976</v>
      </c>
      <c r="G776" s="212"/>
      <c r="H776" s="212"/>
      <c r="I776" s="215"/>
      <c r="J776" s="226">
        <f>BK776</f>
        <v>0</v>
      </c>
      <c r="K776" s="212"/>
      <c r="L776" s="217"/>
      <c r="M776" s="218"/>
      <c r="N776" s="219"/>
      <c r="O776" s="219"/>
      <c r="P776" s="220">
        <f>SUM(P777:P780)</f>
        <v>0</v>
      </c>
      <c r="Q776" s="219"/>
      <c r="R776" s="220">
        <f>SUM(R777:R780)</f>
        <v>0</v>
      </c>
      <c r="S776" s="219"/>
      <c r="T776" s="221">
        <f>SUM(T777:T780)</f>
        <v>0</v>
      </c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R776" s="222" t="s">
        <v>86</v>
      </c>
      <c r="AT776" s="223" t="s">
        <v>78</v>
      </c>
      <c r="AU776" s="223" t="s">
        <v>86</v>
      </c>
      <c r="AY776" s="222" t="s">
        <v>184</v>
      </c>
      <c r="BK776" s="224">
        <f>SUM(BK777:BK780)</f>
        <v>0</v>
      </c>
    </row>
    <row r="777" s="2" customFormat="1" ht="49.05" customHeight="1">
      <c r="A777" s="39"/>
      <c r="B777" s="40"/>
      <c r="C777" s="227" t="s">
        <v>603</v>
      </c>
      <c r="D777" s="227" t="s">
        <v>186</v>
      </c>
      <c r="E777" s="228" t="s">
        <v>977</v>
      </c>
      <c r="F777" s="229" t="s">
        <v>978</v>
      </c>
      <c r="G777" s="230" t="s">
        <v>327</v>
      </c>
      <c r="H777" s="231">
        <v>1</v>
      </c>
      <c r="I777" s="232"/>
      <c r="J777" s="233">
        <f>ROUND(I777*H777,2)</f>
        <v>0</v>
      </c>
      <c r="K777" s="229" t="s">
        <v>1</v>
      </c>
      <c r="L777" s="45"/>
      <c r="M777" s="234" t="s">
        <v>1</v>
      </c>
      <c r="N777" s="235" t="s">
        <v>44</v>
      </c>
      <c r="O777" s="92"/>
      <c r="P777" s="236">
        <f>O777*H777</f>
        <v>0</v>
      </c>
      <c r="Q777" s="236">
        <v>0</v>
      </c>
      <c r="R777" s="236">
        <f>Q777*H777</f>
        <v>0</v>
      </c>
      <c r="S777" s="236">
        <v>0</v>
      </c>
      <c r="T777" s="237">
        <f>S777*H777</f>
        <v>0</v>
      </c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R777" s="238" t="s">
        <v>191</v>
      </c>
      <c r="AT777" s="238" t="s">
        <v>186</v>
      </c>
      <c r="AU777" s="238" t="s">
        <v>88</v>
      </c>
      <c r="AY777" s="18" t="s">
        <v>184</v>
      </c>
      <c r="BE777" s="239">
        <f>IF(N777="základní",J777,0)</f>
        <v>0</v>
      </c>
      <c r="BF777" s="239">
        <f>IF(N777="snížená",J777,0)</f>
        <v>0</v>
      </c>
      <c r="BG777" s="239">
        <f>IF(N777="zákl. přenesená",J777,0)</f>
        <v>0</v>
      </c>
      <c r="BH777" s="239">
        <f>IF(N777="sníž. přenesená",J777,0)</f>
        <v>0</v>
      </c>
      <c r="BI777" s="239">
        <f>IF(N777="nulová",J777,0)</f>
        <v>0</v>
      </c>
      <c r="BJ777" s="18" t="s">
        <v>86</v>
      </c>
      <c r="BK777" s="239">
        <f>ROUND(I777*H777,2)</f>
        <v>0</v>
      </c>
      <c r="BL777" s="18" t="s">
        <v>191</v>
      </c>
      <c r="BM777" s="238" t="s">
        <v>979</v>
      </c>
    </row>
    <row r="778" s="2" customFormat="1" ht="44.25" customHeight="1">
      <c r="A778" s="39"/>
      <c r="B778" s="40"/>
      <c r="C778" s="227" t="s">
        <v>980</v>
      </c>
      <c r="D778" s="227" t="s">
        <v>186</v>
      </c>
      <c r="E778" s="228" t="s">
        <v>981</v>
      </c>
      <c r="F778" s="229" t="s">
        <v>982</v>
      </c>
      <c r="G778" s="230" t="s">
        <v>327</v>
      </c>
      <c r="H778" s="231">
        <v>1</v>
      </c>
      <c r="I778" s="232"/>
      <c r="J778" s="233">
        <f>ROUND(I778*H778,2)</f>
        <v>0</v>
      </c>
      <c r="K778" s="229" t="s">
        <v>1</v>
      </c>
      <c r="L778" s="45"/>
      <c r="M778" s="234" t="s">
        <v>1</v>
      </c>
      <c r="N778" s="235" t="s">
        <v>44</v>
      </c>
      <c r="O778" s="92"/>
      <c r="P778" s="236">
        <f>O778*H778</f>
        <v>0</v>
      </c>
      <c r="Q778" s="236">
        <v>0</v>
      </c>
      <c r="R778" s="236">
        <f>Q778*H778</f>
        <v>0</v>
      </c>
      <c r="S778" s="236">
        <v>0</v>
      </c>
      <c r="T778" s="237">
        <f>S778*H778</f>
        <v>0</v>
      </c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R778" s="238" t="s">
        <v>191</v>
      </c>
      <c r="AT778" s="238" t="s">
        <v>186</v>
      </c>
      <c r="AU778" s="238" t="s">
        <v>88</v>
      </c>
      <c r="AY778" s="18" t="s">
        <v>184</v>
      </c>
      <c r="BE778" s="239">
        <f>IF(N778="základní",J778,0)</f>
        <v>0</v>
      </c>
      <c r="BF778" s="239">
        <f>IF(N778="snížená",J778,0)</f>
        <v>0</v>
      </c>
      <c r="BG778" s="239">
        <f>IF(N778="zákl. přenesená",J778,0)</f>
        <v>0</v>
      </c>
      <c r="BH778" s="239">
        <f>IF(N778="sníž. přenesená",J778,0)</f>
        <v>0</v>
      </c>
      <c r="BI778" s="239">
        <f>IF(N778="nulová",J778,0)</f>
        <v>0</v>
      </c>
      <c r="BJ778" s="18" t="s">
        <v>86</v>
      </c>
      <c r="BK778" s="239">
        <f>ROUND(I778*H778,2)</f>
        <v>0</v>
      </c>
      <c r="BL778" s="18" t="s">
        <v>191</v>
      </c>
      <c r="BM778" s="238" t="s">
        <v>983</v>
      </c>
    </row>
    <row r="779" s="2" customFormat="1" ht="24.15" customHeight="1">
      <c r="A779" s="39"/>
      <c r="B779" s="40"/>
      <c r="C779" s="227" t="s">
        <v>614</v>
      </c>
      <c r="D779" s="227" t="s">
        <v>186</v>
      </c>
      <c r="E779" s="228" t="s">
        <v>984</v>
      </c>
      <c r="F779" s="229" t="s">
        <v>985</v>
      </c>
      <c r="G779" s="230" t="s">
        <v>864</v>
      </c>
      <c r="H779" s="299"/>
      <c r="I779" s="232"/>
      <c r="J779" s="233">
        <f>ROUND(I779*H779,2)</f>
        <v>0</v>
      </c>
      <c r="K779" s="229" t="s">
        <v>190</v>
      </c>
      <c r="L779" s="45"/>
      <c r="M779" s="234" t="s">
        <v>1</v>
      </c>
      <c r="N779" s="235" t="s">
        <v>44</v>
      </c>
      <c r="O779" s="92"/>
      <c r="P779" s="236">
        <f>O779*H779</f>
        <v>0</v>
      </c>
      <c r="Q779" s="236">
        <v>0</v>
      </c>
      <c r="R779" s="236">
        <f>Q779*H779</f>
        <v>0</v>
      </c>
      <c r="S779" s="236">
        <v>0</v>
      </c>
      <c r="T779" s="237">
        <f>S779*H779</f>
        <v>0</v>
      </c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R779" s="238" t="s">
        <v>191</v>
      </c>
      <c r="AT779" s="238" t="s">
        <v>186</v>
      </c>
      <c r="AU779" s="238" t="s">
        <v>88</v>
      </c>
      <c r="AY779" s="18" t="s">
        <v>184</v>
      </c>
      <c r="BE779" s="239">
        <f>IF(N779="základní",J779,0)</f>
        <v>0</v>
      </c>
      <c r="BF779" s="239">
        <f>IF(N779="snížená",J779,0)</f>
        <v>0</v>
      </c>
      <c r="BG779" s="239">
        <f>IF(N779="zákl. přenesená",J779,0)</f>
        <v>0</v>
      </c>
      <c r="BH779" s="239">
        <f>IF(N779="sníž. přenesená",J779,0)</f>
        <v>0</v>
      </c>
      <c r="BI779" s="239">
        <f>IF(N779="nulová",J779,0)</f>
        <v>0</v>
      </c>
      <c r="BJ779" s="18" t="s">
        <v>86</v>
      </c>
      <c r="BK779" s="239">
        <f>ROUND(I779*H779,2)</f>
        <v>0</v>
      </c>
      <c r="BL779" s="18" t="s">
        <v>191</v>
      </c>
      <c r="BM779" s="238" t="s">
        <v>986</v>
      </c>
    </row>
    <row r="780" s="2" customFormat="1">
      <c r="A780" s="39"/>
      <c r="B780" s="40"/>
      <c r="C780" s="41"/>
      <c r="D780" s="240" t="s">
        <v>192</v>
      </c>
      <c r="E780" s="41"/>
      <c r="F780" s="241" t="s">
        <v>987</v>
      </c>
      <c r="G780" s="41"/>
      <c r="H780" s="41"/>
      <c r="I780" s="242"/>
      <c r="J780" s="41"/>
      <c r="K780" s="41"/>
      <c r="L780" s="45"/>
      <c r="M780" s="243"/>
      <c r="N780" s="244"/>
      <c r="O780" s="92"/>
      <c r="P780" s="92"/>
      <c r="Q780" s="92"/>
      <c r="R780" s="92"/>
      <c r="S780" s="92"/>
      <c r="T780" s="93"/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T780" s="18" t="s">
        <v>192</v>
      </c>
      <c r="AU780" s="18" t="s">
        <v>88</v>
      </c>
    </row>
    <row r="781" s="12" customFormat="1" ht="22.8" customHeight="1">
      <c r="A781" s="12"/>
      <c r="B781" s="211"/>
      <c r="C781" s="212"/>
      <c r="D781" s="213" t="s">
        <v>78</v>
      </c>
      <c r="E781" s="225" t="s">
        <v>988</v>
      </c>
      <c r="F781" s="225" t="s">
        <v>989</v>
      </c>
      <c r="G781" s="212"/>
      <c r="H781" s="212"/>
      <c r="I781" s="215"/>
      <c r="J781" s="226">
        <f>BK781</f>
        <v>0</v>
      </c>
      <c r="K781" s="212"/>
      <c r="L781" s="217"/>
      <c r="M781" s="218"/>
      <c r="N781" s="219"/>
      <c r="O781" s="219"/>
      <c r="P781" s="220">
        <f>SUM(P782:P784)</f>
        <v>0</v>
      </c>
      <c r="Q781" s="219"/>
      <c r="R781" s="220">
        <f>SUM(R782:R784)</f>
        <v>0</v>
      </c>
      <c r="S781" s="219"/>
      <c r="T781" s="221">
        <f>SUM(T782:T784)</f>
        <v>0</v>
      </c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R781" s="222" t="s">
        <v>86</v>
      </c>
      <c r="AT781" s="223" t="s">
        <v>78</v>
      </c>
      <c r="AU781" s="223" t="s">
        <v>86</v>
      </c>
      <c r="AY781" s="222" t="s">
        <v>184</v>
      </c>
      <c r="BK781" s="224">
        <f>SUM(BK782:BK784)</f>
        <v>0</v>
      </c>
    </row>
    <row r="782" s="2" customFormat="1" ht="49.05" customHeight="1">
      <c r="A782" s="39"/>
      <c r="B782" s="40"/>
      <c r="C782" s="227" t="s">
        <v>990</v>
      </c>
      <c r="D782" s="227" t="s">
        <v>186</v>
      </c>
      <c r="E782" s="228" t="s">
        <v>991</v>
      </c>
      <c r="F782" s="229" t="s">
        <v>992</v>
      </c>
      <c r="G782" s="230" t="s">
        <v>327</v>
      </c>
      <c r="H782" s="231">
        <v>8</v>
      </c>
      <c r="I782" s="232"/>
      <c r="J782" s="233">
        <f>ROUND(I782*H782,2)</f>
        <v>0</v>
      </c>
      <c r="K782" s="229" t="s">
        <v>1</v>
      </c>
      <c r="L782" s="45"/>
      <c r="M782" s="234" t="s">
        <v>1</v>
      </c>
      <c r="N782" s="235" t="s">
        <v>44</v>
      </c>
      <c r="O782" s="92"/>
      <c r="P782" s="236">
        <f>O782*H782</f>
        <v>0</v>
      </c>
      <c r="Q782" s="236">
        <v>0</v>
      </c>
      <c r="R782" s="236">
        <f>Q782*H782</f>
        <v>0</v>
      </c>
      <c r="S782" s="236">
        <v>0</v>
      </c>
      <c r="T782" s="237">
        <f>S782*H782</f>
        <v>0</v>
      </c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R782" s="238" t="s">
        <v>191</v>
      </c>
      <c r="AT782" s="238" t="s">
        <v>186</v>
      </c>
      <c r="AU782" s="238" t="s">
        <v>88</v>
      </c>
      <c r="AY782" s="18" t="s">
        <v>184</v>
      </c>
      <c r="BE782" s="239">
        <f>IF(N782="základní",J782,0)</f>
        <v>0</v>
      </c>
      <c r="BF782" s="239">
        <f>IF(N782="snížená",J782,0)</f>
        <v>0</v>
      </c>
      <c r="BG782" s="239">
        <f>IF(N782="zákl. přenesená",J782,0)</f>
        <v>0</v>
      </c>
      <c r="BH782" s="239">
        <f>IF(N782="sníž. přenesená",J782,0)</f>
        <v>0</v>
      </c>
      <c r="BI782" s="239">
        <f>IF(N782="nulová",J782,0)</f>
        <v>0</v>
      </c>
      <c r="BJ782" s="18" t="s">
        <v>86</v>
      </c>
      <c r="BK782" s="239">
        <f>ROUND(I782*H782,2)</f>
        <v>0</v>
      </c>
      <c r="BL782" s="18" t="s">
        <v>191</v>
      </c>
      <c r="BM782" s="238" t="s">
        <v>993</v>
      </c>
    </row>
    <row r="783" s="2" customFormat="1" ht="24.15" customHeight="1">
      <c r="A783" s="39"/>
      <c r="B783" s="40"/>
      <c r="C783" s="227" t="s">
        <v>622</v>
      </c>
      <c r="D783" s="227" t="s">
        <v>186</v>
      </c>
      <c r="E783" s="228" t="s">
        <v>984</v>
      </c>
      <c r="F783" s="229" t="s">
        <v>985</v>
      </c>
      <c r="G783" s="230" t="s">
        <v>864</v>
      </c>
      <c r="H783" s="299"/>
      <c r="I783" s="232"/>
      <c r="J783" s="233">
        <f>ROUND(I783*H783,2)</f>
        <v>0</v>
      </c>
      <c r="K783" s="229" t="s">
        <v>190</v>
      </c>
      <c r="L783" s="45"/>
      <c r="M783" s="234" t="s">
        <v>1</v>
      </c>
      <c r="N783" s="235" t="s">
        <v>44</v>
      </c>
      <c r="O783" s="92"/>
      <c r="P783" s="236">
        <f>O783*H783</f>
        <v>0</v>
      </c>
      <c r="Q783" s="236">
        <v>0</v>
      </c>
      <c r="R783" s="236">
        <f>Q783*H783</f>
        <v>0</v>
      </c>
      <c r="S783" s="236">
        <v>0</v>
      </c>
      <c r="T783" s="237">
        <f>S783*H783</f>
        <v>0</v>
      </c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R783" s="238" t="s">
        <v>191</v>
      </c>
      <c r="AT783" s="238" t="s">
        <v>186</v>
      </c>
      <c r="AU783" s="238" t="s">
        <v>88</v>
      </c>
      <c r="AY783" s="18" t="s">
        <v>184</v>
      </c>
      <c r="BE783" s="239">
        <f>IF(N783="základní",J783,0)</f>
        <v>0</v>
      </c>
      <c r="BF783" s="239">
        <f>IF(N783="snížená",J783,0)</f>
        <v>0</v>
      </c>
      <c r="BG783" s="239">
        <f>IF(N783="zákl. přenesená",J783,0)</f>
        <v>0</v>
      </c>
      <c r="BH783" s="239">
        <f>IF(N783="sníž. přenesená",J783,0)</f>
        <v>0</v>
      </c>
      <c r="BI783" s="239">
        <f>IF(N783="nulová",J783,0)</f>
        <v>0</v>
      </c>
      <c r="BJ783" s="18" t="s">
        <v>86</v>
      </c>
      <c r="BK783" s="239">
        <f>ROUND(I783*H783,2)</f>
        <v>0</v>
      </c>
      <c r="BL783" s="18" t="s">
        <v>191</v>
      </c>
      <c r="BM783" s="238" t="s">
        <v>994</v>
      </c>
    </row>
    <row r="784" s="2" customFormat="1">
      <c r="A784" s="39"/>
      <c r="B784" s="40"/>
      <c r="C784" s="41"/>
      <c r="D784" s="240" t="s">
        <v>192</v>
      </c>
      <c r="E784" s="41"/>
      <c r="F784" s="241" t="s">
        <v>987</v>
      </c>
      <c r="G784" s="41"/>
      <c r="H784" s="41"/>
      <c r="I784" s="242"/>
      <c r="J784" s="41"/>
      <c r="K784" s="41"/>
      <c r="L784" s="45"/>
      <c r="M784" s="243"/>
      <c r="N784" s="244"/>
      <c r="O784" s="92"/>
      <c r="P784" s="92"/>
      <c r="Q784" s="92"/>
      <c r="R784" s="92"/>
      <c r="S784" s="92"/>
      <c r="T784" s="93"/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T784" s="18" t="s">
        <v>192</v>
      </c>
      <c r="AU784" s="18" t="s">
        <v>88</v>
      </c>
    </row>
    <row r="785" s="12" customFormat="1" ht="22.8" customHeight="1">
      <c r="A785" s="12"/>
      <c r="B785" s="211"/>
      <c r="C785" s="212"/>
      <c r="D785" s="213" t="s">
        <v>78</v>
      </c>
      <c r="E785" s="225" t="s">
        <v>995</v>
      </c>
      <c r="F785" s="225" t="s">
        <v>996</v>
      </c>
      <c r="G785" s="212"/>
      <c r="H785" s="212"/>
      <c r="I785" s="215"/>
      <c r="J785" s="226">
        <f>BK785</f>
        <v>0</v>
      </c>
      <c r="K785" s="212"/>
      <c r="L785" s="217"/>
      <c r="M785" s="218"/>
      <c r="N785" s="219"/>
      <c r="O785" s="219"/>
      <c r="P785" s="220">
        <f>SUM(P786:P814)</f>
        <v>0</v>
      </c>
      <c r="Q785" s="219"/>
      <c r="R785" s="220">
        <f>SUM(R786:R814)</f>
        <v>0</v>
      </c>
      <c r="S785" s="219"/>
      <c r="T785" s="221">
        <f>SUM(T786:T814)</f>
        <v>0</v>
      </c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R785" s="222" t="s">
        <v>88</v>
      </c>
      <c r="AT785" s="223" t="s">
        <v>78</v>
      </c>
      <c r="AU785" s="223" t="s">
        <v>86</v>
      </c>
      <c r="AY785" s="222" t="s">
        <v>184</v>
      </c>
      <c r="BK785" s="224">
        <f>SUM(BK786:BK814)</f>
        <v>0</v>
      </c>
    </row>
    <row r="786" s="2" customFormat="1" ht="16.5" customHeight="1">
      <c r="A786" s="39"/>
      <c r="B786" s="40"/>
      <c r="C786" s="227" t="s">
        <v>997</v>
      </c>
      <c r="D786" s="227" t="s">
        <v>186</v>
      </c>
      <c r="E786" s="228" t="s">
        <v>998</v>
      </c>
      <c r="F786" s="229" t="s">
        <v>999</v>
      </c>
      <c r="G786" s="230" t="s">
        <v>189</v>
      </c>
      <c r="H786" s="231">
        <v>19.385999999999999</v>
      </c>
      <c r="I786" s="232"/>
      <c r="J786" s="233">
        <f>ROUND(I786*H786,2)</f>
        <v>0</v>
      </c>
      <c r="K786" s="229" t="s">
        <v>190</v>
      </c>
      <c r="L786" s="45"/>
      <c r="M786" s="234" t="s">
        <v>1</v>
      </c>
      <c r="N786" s="235" t="s">
        <v>44</v>
      </c>
      <c r="O786" s="92"/>
      <c r="P786" s="236">
        <f>O786*H786</f>
        <v>0</v>
      </c>
      <c r="Q786" s="236">
        <v>0</v>
      </c>
      <c r="R786" s="236">
        <f>Q786*H786</f>
        <v>0</v>
      </c>
      <c r="S786" s="236">
        <v>0</v>
      </c>
      <c r="T786" s="237">
        <f>S786*H786</f>
        <v>0</v>
      </c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R786" s="238" t="s">
        <v>242</v>
      </c>
      <c r="AT786" s="238" t="s">
        <v>186</v>
      </c>
      <c r="AU786" s="238" t="s">
        <v>88</v>
      </c>
      <c r="AY786" s="18" t="s">
        <v>184</v>
      </c>
      <c r="BE786" s="239">
        <f>IF(N786="základní",J786,0)</f>
        <v>0</v>
      </c>
      <c r="BF786" s="239">
        <f>IF(N786="snížená",J786,0)</f>
        <v>0</v>
      </c>
      <c r="BG786" s="239">
        <f>IF(N786="zákl. přenesená",J786,0)</f>
        <v>0</v>
      </c>
      <c r="BH786" s="239">
        <f>IF(N786="sníž. přenesená",J786,0)</f>
        <v>0</v>
      </c>
      <c r="BI786" s="239">
        <f>IF(N786="nulová",J786,0)</f>
        <v>0</v>
      </c>
      <c r="BJ786" s="18" t="s">
        <v>86</v>
      </c>
      <c r="BK786" s="239">
        <f>ROUND(I786*H786,2)</f>
        <v>0</v>
      </c>
      <c r="BL786" s="18" t="s">
        <v>242</v>
      </c>
      <c r="BM786" s="238" t="s">
        <v>1000</v>
      </c>
    </row>
    <row r="787" s="2" customFormat="1">
      <c r="A787" s="39"/>
      <c r="B787" s="40"/>
      <c r="C787" s="41"/>
      <c r="D787" s="240" t="s">
        <v>192</v>
      </c>
      <c r="E787" s="41"/>
      <c r="F787" s="241" t="s">
        <v>1001</v>
      </c>
      <c r="G787" s="41"/>
      <c r="H787" s="41"/>
      <c r="I787" s="242"/>
      <c r="J787" s="41"/>
      <c r="K787" s="41"/>
      <c r="L787" s="45"/>
      <c r="M787" s="243"/>
      <c r="N787" s="244"/>
      <c r="O787" s="92"/>
      <c r="P787" s="92"/>
      <c r="Q787" s="92"/>
      <c r="R787" s="92"/>
      <c r="S787" s="92"/>
      <c r="T787" s="93"/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T787" s="18" t="s">
        <v>192</v>
      </c>
      <c r="AU787" s="18" t="s">
        <v>88</v>
      </c>
    </row>
    <row r="788" s="2" customFormat="1" ht="16.5" customHeight="1">
      <c r="A788" s="39"/>
      <c r="B788" s="40"/>
      <c r="C788" s="227" t="s">
        <v>628</v>
      </c>
      <c r="D788" s="227" t="s">
        <v>186</v>
      </c>
      <c r="E788" s="228" t="s">
        <v>1002</v>
      </c>
      <c r="F788" s="229" t="s">
        <v>1003</v>
      </c>
      <c r="G788" s="230" t="s">
        <v>189</v>
      </c>
      <c r="H788" s="231">
        <v>19.385999999999999</v>
      </c>
      <c r="I788" s="232"/>
      <c r="J788" s="233">
        <f>ROUND(I788*H788,2)</f>
        <v>0</v>
      </c>
      <c r="K788" s="229" t="s">
        <v>190</v>
      </c>
      <c r="L788" s="45"/>
      <c r="M788" s="234" t="s">
        <v>1</v>
      </c>
      <c r="N788" s="235" t="s">
        <v>44</v>
      </c>
      <c r="O788" s="92"/>
      <c r="P788" s="236">
        <f>O788*H788</f>
        <v>0</v>
      </c>
      <c r="Q788" s="236">
        <v>0</v>
      </c>
      <c r="R788" s="236">
        <f>Q788*H788</f>
        <v>0</v>
      </c>
      <c r="S788" s="236">
        <v>0</v>
      </c>
      <c r="T788" s="237">
        <f>S788*H788</f>
        <v>0</v>
      </c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R788" s="238" t="s">
        <v>242</v>
      </c>
      <c r="AT788" s="238" t="s">
        <v>186</v>
      </c>
      <c r="AU788" s="238" t="s">
        <v>88</v>
      </c>
      <c r="AY788" s="18" t="s">
        <v>184</v>
      </c>
      <c r="BE788" s="239">
        <f>IF(N788="základní",J788,0)</f>
        <v>0</v>
      </c>
      <c r="BF788" s="239">
        <f>IF(N788="snížená",J788,0)</f>
        <v>0</v>
      </c>
      <c r="BG788" s="239">
        <f>IF(N788="zákl. přenesená",J788,0)</f>
        <v>0</v>
      </c>
      <c r="BH788" s="239">
        <f>IF(N788="sníž. přenesená",J788,0)</f>
        <v>0</v>
      </c>
      <c r="BI788" s="239">
        <f>IF(N788="nulová",J788,0)</f>
        <v>0</v>
      </c>
      <c r="BJ788" s="18" t="s">
        <v>86</v>
      </c>
      <c r="BK788" s="239">
        <f>ROUND(I788*H788,2)</f>
        <v>0</v>
      </c>
      <c r="BL788" s="18" t="s">
        <v>242</v>
      </c>
      <c r="BM788" s="238" t="s">
        <v>1004</v>
      </c>
    </row>
    <row r="789" s="2" customFormat="1">
      <c r="A789" s="39"/>
      <c r="B789" s="40"/>
      <c r="C789" s="41"/>
      <c r="D789" s="240" t="s">
        <v>192</v>
      </c>
      <c r="E789" s="41"/>
      <c r="F789" s="241" t="s">
        <v>1005</v>
      </c>
      <c r="G789" s="41"/>
      <c r="H789" s="41"/>
      <c r="I789" s="242"/>
      <c r="J789" s="41"/>
      <c r="K789" s="41"/>
      <c r="L789" s="45"/>
      <c r="M789" s="243"/>
      <c r="N789" s="244"/>
      <c r="O789" s="92"/>
      <c r="P789" s="92"/>
      <c r="Q789" s="92"/>
      <c r="R789" s="92"/>
      <c r="S789" s="92"/>
      <c r="T789" s="93"/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T789" s="18" t="s">
        <v>192</v>
      </c>
      <c r="AU789" s="18" t="s">
        <v>88</v>
      </c>
    </row>
    <row r="790" s="2" customFormat="1" ht="16.5" customHeight="1">
      <c r="A790" s="39"/>
      <c r="B790" s="40"/>
      <c r="C790" s="227" t="s">
        <v>1006</v>
      </c>
      <c r="D790" s="227" t="s">
        <v>186</v>
      </c>
      <c r="E790" s="228" t="s">
        <v>1007</v>
      </c>
      <c r="F790" s="229" t="s">
        <v>1008</v>
      </c>
      <c r="G790" s="230" t="s">
        <v>189</v>
      </c>
      <c r="H790" s="231">
        <v>19.385999999999999</v>
      </c>
      <c r="I790" s="232"/>
      <c r="J790" s="233">
        <f>ROUND(I790*H790,2)</f>
        <v>0</v>
      </c>
      <c r="K790" s="229" t="s">
        <v>190</v>
      </c>
      <c r="L790" s="45"/>
      <c r="M790" s="234" t="s">
        <v>1</v>
      </c>
      <c r="N790" s="235" t="s">
        <v>44</v>
      </c>
      <c r="O790" s="92"/>
      <c r="P790" s="236">
        <f>O790*H790</f>
        <v>0</v>
      </c>
      <c r="Q790" s="236">
        <v>0</v>
      </c>
      <c r="R790" s="236">
        <f>Q790*H790</f>
        <v>0</v>
      </c>
      <c r="S790" s="236">
        <v>0</v>
      </c>
      <c r="T790" s="237">
        <f>S790*H790</f>
        <v>0</v>
      </c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R790" s="238" t="s">
        <v>242</v>
      </c>
      <c r="AT790" s="238" t="s">
        <v>186</v>
      </c>
      <c r="AU790" s="238" t="s">
        <v>88</v>
      </c>
      <c r="AY790" s="18" t="s">
        <v>184</v>
      </c>
      <c r="BE790" s="239">
        <f>IF(N790="základní",J790,0)</f>
        <v>0</v>
      </c>
      <c r="BF790" s="239">
        <f>IF(N790="snížená",J790,0)</f>
        <v>0</v>
      </c>
      <c r="BG790" s="239">
        <f>IF(N790="zákl. přenesená",J790,0)</f>
        <v>0</v>
      </c>
      <c r="BH790" s="239">
        <f>IF(N790="sníž. přenesená",J790,0)</f>
        <v>0</v>
      </c>
      <c r="BI790" s="239">
        <f>IF(N790="nulová",J790,0)</f>
        <v>0</v>
      </c>
      <c r="BJ790" s="18" t="s">
        <v>86</v>
      </c>
      <c r="BK790" s="239">
        <f>ROUND(I790*H790,2)</f>
        <v>0</v>
      </c>
      <c r="BL790" s="18" t="s">
        <v>242</v>
      </c>
      <c r="BM790" s="238" t="s">
        <v>1009</v>
      </c>
    </row>
    <row r="791" s="2" customFormat="1">
      <c r="A791" s="39"/>
      <c r="B791" s="40"/>
      <c r="C791" s="41"/>
      <c r="D791" s="240" t="s">
        <v>192</v>
      </c>
      <c r="E791" s="41"/>
      <c r="F791" s="241" t="s">
        <v>1010</v>
      </c>
      <c r="G791" s="41"/>
      <c r="H791" s="41"/>
      <c r="I791" s="242"/>
      <c r="J791" s="41"/>
      <c r="K791" s="41"/>
      <c r="L791" s="45"/>
      <c r="M791" s="243"/>
      <c r="N791" s="244"/>
      <c r="O791" s="92"/>
      <c r="P791" s="92"/>
      <c r="Q791" s="92"/>
      <c r="R791" s="92"/>
      <c r="S791" s="92"/>
      <c r="T791" s="93"/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T791" s="18" t="s">
        <v>192</v>
      </c>
      <c r="AU791" s="18" t="s">
        <v>88</v>
      </c>
    </row>
    <row r="792" s="2" customFormat="1" ht="24.15" customHeight="1">
      <c r="A792" s="39"/>
      <c r="B792" s="40"/>
      <c r="C792" s="227" t="s">
        <v>632</v>
      </c>
      <c r="D792" s="227" t="s">
        <v>186</v>
      </c>
      <c r="E792" s="228" t="s">
        <v>1011</v>
      </c>
      <c r="F792" s="229" t="s">
        <v>1012</v>
      </c>
      <c r="G792" s="230" t="s">
        <v>189</v>
      </c>
      <c r="H792" s="231">
        <v>19.385999999999999</v>
      </c>
      <c r="I792" s="232"/>
      <c r="J792" s="233">
        <f>ROUND(I792*H792,2)</f>
        <v>0</v>
      </c>
      <c r="K792" s="229" t="s">
        <v>190</v>
      </c>
      <c r="L792" s="45"/>
      <c r="M792" s="234" t="s">
        <v>1</v>
      </c>
      <c r="N792" s="235" t="s">
        <v>44</v>
      </c>
      <c r="O792" s="92"/>
      <c r="P792" s="236">
        <f>O792*H792</f>
        <v>0</v>
      </c>
      <c r="Q792" s="236">
        <v>0</v>
      </c>
      <c r="R792" s="236">
        <f>Q792*H792</f>
        <v>0</v>
      </c>
      <c r="S792" s="236">
        <v>0</v>
      </c>
      <c r="T792" s="237">
        <f>S792*H792</f>
        <v>0</v>
      </c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R792" s="238" t="s">
        <v>242</v>
      </c>
      <c r="AT792" s="238" t="s">
        <v>186</v>
      </c>
      <c r="AU792" s="238" t="s">
        <v>88</v>
      </c>
      <c r="AY792" s="18" t="s">
        <v>184</v>
      </c>
      <c r="BE792" s="239">
        <f>IF(N792="základní",J792,0)</f>
        <v>0</v>
      </c>
      <c r="BF792" s="239">
        <f>IF(N792="snížená",J792,0)</f>
        <v>0</v>
      </c>
      <c r="BG792" s="239">
        <f>IF(N792="zákl. přenesená",J792,0)</f>
        <v>0</v>
      </c>
      <c r="BH792" s="239">
        <f>IF(N792="sníž. přenesená",J792,0)</f>
        <v>0</v>
      </c>
      <c r="BI792" s="239">
        <f>IF(N792="nulová",J792,0)</f>
        <v>0</v>
      </c>
      <c r="BJ792" s="18" t="s">
        <v>86</v>
      </c>
      <c r="BK792" s="239">
        <f>ROUND(I792*H792,2)</f>
        <v>0</v>
      </c>
      <c r="BL792" s="18" t="s">
        <v>242</v>
      </c>
      <c r="BM792" s="238" t="s">
        <v>1013</v>
      </c>
    </row>
    <row r="793" s="2" customFormat="1">
      <c r="A793" s="39"/>
      <c r="B793" s="40"/>
      <c r="C793" s="41"/>
      <c r="D793" s="240" t="s">
        <v>192</v>
      </c>
      <c r="E793" s="41"/>
      <c r="F793" s="241" t="s">
        <v>1014</v>
      </c>
      <c r="G793" s="41"/>
      <c r="H793" s="41"/>
      <c r="I793" s="242"/>
      <c r="J793" s="41"/>
      <c r="K793" s="41"/>
      <c r="L793" s="45"/>
      <c r="M793" s="243"/>
      <c r="N793" s="244"/>
      <c r="O793" s="92"/>
      <c r="P793" s="92"/>
      <c r="Q793" s="92"/>
      <c r="R793" s="92"/>
      <c r="S793" s="92"/>
      <c r="T793" s="93"/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T793" s="18" t="s">
        <v>192</v>
      </c>
      <c r="AU793" s="18" t="s">
        <v>88</v>
      </c>
    </row>
    <row r="794" s="16" customFormat="1">
      <c r="A794" s="16"/>
      <c r="B794" s="279"/>
      <c r="C794" s="280"/>
      <c r="D794" s="247" t="s">
        <v>194</v>
      </c>
      <c r="E794" s="281" t="s">
        <v>1</v>
      </c>
      <c r="F794" s="282" t="s">
        <v>644</v>
      </c>
      <c r="G794" s="280"/>
      <c r="H794" s="281" t="s">
        <v>1</v>
      </c>
      <c r="I794" s="283"/>
      <c r="J794" s="280"/>
      <c r="K794" s="280"/>
      <c r="L794" s="284"/>
      <c r="M794" s="285"/>
      <c r="N794" s="286"/>
      <c r="O794" s="286"/>
      <c r="P794" s="286"/>
      <c r="Q794" s="286"/>
      <c r="R794" s="286"/>
      <c r="S794" s="286"/>
      <c r="T794" s="287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T794" s="288" t="s">
        <v>194</v>
      </c>
      <c r="AU794" s="288" t="s">
        <v>88</v>
      </c>
      <c r="AV794" s="16" t="s">
        <v>86</v>
      </c>
      <c r="AW794" s="16" t="s">
        <v>35</v>
      </c>
      <c r="AX794" s="16" t="s">
        <v>79</v>
      </c>
      <c r="AY794" s="288" t="s">
        <v>184</v>
      </c>
    </row>
    <row r="795" s="13" customFormat="1">
      <c r="A795" s="13"/>
      <c r="B795" s="245"/>
      <c r="C795" s="246"/>
      <c r="D795" s="247" t="s">
        <v>194</v>
      </c>
      <c r="E795" s="248" t="s">
        <v>1</v>
      </c>
      <c r="F795" s="249" t="s">
        <v>645</v>
      </c>
      <c r="G795" s="246"/>
      <c r="H795" s="250">
        <v>5.8879999999999999</v>
      </c>
      <c r="I795" s="251"/>
      <c r="J795" s="246"/>
      <c r="K795" s="246"/>
      <c r="L795" s="252"/>
      <c r="M795" s="253"/>
      <c r="N795" s="254"/>
      <c r="O795" s="254"/>
      <c r="P795" s="254"/>
      <c r="Q795" s="254"/>
      <c r="R795" s="254"/>
      <c r="S795" s="254"/>
      <c r="T795" s="255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56" t="s">
        <v>194</v>
      </c>
      <c r="AU795" s="256" t="s">
        <v>88</v>
      </c>
      <c r="AV795" s="13" t="s">
        <v>88</v>
      </c>
      <c r="AW795" s="13" t="s">
        <v>35</v>
      </c>
      <c r="AX795" s="13" t="s">
        <v>79</v>
      </c>
      <c r="AY795" s="256" t="s">
        <v>184</v>
      </c>
    </row>
    <row r="796" s="13" customFormat="1">
      <c r="A796" s="13"/>
      <c r="B796" s="245"/>
      <c r="C796" s="246"/>
      <c r="D796" s="247" t="s">
        <v>194</v>
      </c>
      <c r="E796" s="248" t="s">
        <v>1</v>
      </c>
      <c r="F796" s="249" t="s">
        <v>646</v>
      </c>
      <c r="G796" s="246"/>
      <c r="H796" s="250">
        <v>3.1200000000000001</v>
      </c>
      <c r="I796" s="251"/>
      <c r="J796" s="246"/>
      <c r="K796" s="246"/>
      <c r="L796" s="252"/>
      <c r="M796" s="253"/>
      <c r="N796" s="254"/>
      <c r="O796" s="254"/>
      <c r="P796" s="254"/>
      <c r="Q796" s="254"/>
      <c r="R796" s="254"/>
      <c r="S796" s="254"/>
      <c r="T796" s="255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56" t="s">
        <v>194</v>
      </c>
      <c r="AU796" s="256" t="s">
        <v>88</v>
      </c>
      <c r="AV796" s="13" t="s">
        <v>88</v>
      </c>
      <c r="AW796" s="13" t="s">
        <v>35</v>
      </c>
      <c r="AX796" s="13" t="s">
        <v>79</v>
      </c>
      <c r="AY796" s="256" t="s">
        <v>184</v>
      </c>
    </row>
    <row r="797" s="13" customFormat="1">
      <c r="A797" s="13"/>
      <c r="B797" s="245"/>
      <c r="C797" s="246"/>
      <c r="D797" s="247" t="s">
        <v>194</v>
      </c>
      <c r="E797" s="248" t="s">
        <v>1</v>
      </c>
      <c r="F797" s="249" t="s">
        <v>647</v>
      </c>
      <c r="G797" s="246"/>
      <c r="H797" s="250">
        <v>6.2629999999999999</v>
      </c>
      <c r="I797" s="251"/>
      <c r="J797" s="246"/>
      <c r="K797" s="246"/>
      <c r="L797" s="252"/>
      <c r="M797" s="253"/>
      <c r="N797" s="254"/>
      <c r="O797" s="254"/>
      <c r="P797" s="254"/>
      <c r="Q797" s="254"/>
      <c r="R797" s="254"/>
      <c r="S797" s="254"/>
      <c r="T797" s="255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56" t="s">
        <v>194</v>
      </c>
      <c r="AU797" s="256" t="s">
        <v>88</v>
      </c>
      <c r="AV797" s="13" t="s">
        <v>88</v>
      </c>
      <c r="AW797" s="13" t="s">
        <v>35</v>
      </c>
      <c r="AX797" s="13" t="s">
        <v>79</v>
      </c>
      <c r="AY797" s="256" t="s">
        <v>184</v>
      </c>
    </row>
    <row r="798" s="13" customFormat="1">
      <c r="A798" s="13"/>
      <c r="B798" s="245"/>
      <c r="C798" s="246"/>
      <c r="D798" s="247" t="s">
        <v>194</v>
      </c>
      <c r="E798" s="248" t="s">
        <v>1</v>
      </c>
      <c r="F798" s="249" t="s">
        <v>648</v>
      </c>
      <c r="G798" s="246"/>
      <c r="H798" s="250">
        <v>4.1150000000000002</v>
      </c>
      <c r="I798" s="251"/>
      <c r="J798" s="246"/>
      <c r="K798" s="246"/>
      <c r="L798" s="252"/>
      <c r="M798" s="253"/>
      <c r="N798" s="254"/>
      <c r="O798" s="254"/>
      <c r="P798" s="254"/>
      <c r="Q798" s="254"/>
      <c r="R798" s="254"/>
      <c r="S798" s="254"/>
      <c r="T798" s="255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56" t="s">
        <v>194</v>
      </c>
      <c r="AU798" s="256" t="s">
        <v>88</v>
      </c>
      <c r="AV798" s="13" t="s">
        <v>88</v>
      </c>
      <c r="AW798" s="13" t="s">
        <v>35</v>
      </c>
      <c r="AX798" s="13" t="s">
        <v>79</v>
      </c>
      <c r="AY798" s="256" t="s">
        <v>184</v>
      </c>
    </row>
    <row r="799" s="14" customFormat="1">
      <c r="A799" s="14"/>
      <c r="B799" s="257"/>
      <c r="C799" s="258"/>
      <c r="D799" s="247" t="s">
        <v>194</v>
      </c>
      <c r="E799" s="259" t="s">
        <v>1</v>
      </c>
      <c r="F799" s="260" t="s">
        <v>196</v>
      </c>
      <c r="G799" s="258"/>
      <c r="H799" s="261">
        <v>19.385999999999999</v>
      </c>
      <c r="I799" s="262"/>
      <c r="J799" s="258"/>
      <c r="K799" s="258"/>
      <c r="L799" s="263"/>
      <c r="M799" s="264"/>
      <c r="N799" s="265"/>
      <c r="O799" s="265"/>
      <c r="P799" s="265"/>
      <c r="Q799" s="265"/>
      <c r="R799" s="265"/>
      <c r="S799" s="265"/>
      <c r="T799" s="266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267" t="s">
        <v>194</v>
      </c>
      <c r="AU799" s="267" t="s">
        <v>88</v>
      </c>
      <c r="AV799" s="14" t="s">
        <v>197</v>
      </c>
      <c r="AW799" s="14" t="s">
        <v>35</v>
      </c>
      <c r="AX799" s="14" t="s">
        <v>79</v>
      </c>
      <c r="AY799" s="267" t="s">
        <v>184</v>
      </c>
    </row>
    <row r="800" s="15" customFormat="1">
      <c r="A800" s="15"/>
      <c r="B800" s="268"/>
      <c r="C800" s="269"/>
      <c r="D800" s="247" t="s">
        <v>194</v>
      </c>
      <c r="E800" s="270" t="s">
        <v>1</v>
      </c>
      <c r="F800" s="271" t="s">
        <v>198</v>
      </c>
      <c r="G800" s="269"/>
      <c r="H800" s="272">
        <v>19.385999999999999</v>
      </c>
      <c r="I800" s="273"/>
      <c r="J800" s="269"/>
      <c r="K800" s="269"/>
      <c r="L800" s="274"/>
      <c r="M800" s="275"/>
      <c r="N800" s="276"/>
      <c r="O800" s="276"/>
      <c r="P800" s="276"/>
      <c r="Q800" s="276"/>
      <c r="R800" s="276"/>
      <c r="S800" s="276"/>
      <c r="T800" s="277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T800" s="278" t="s">
        <v>194</v>
      </c>
      <c r="AU800" s="278" t="s">
        <v>88</v>
      </c>
      <c r="AV800" s="15" t="s">
        <v>191</v>
      </c>
      <c r="AW800" s="15" t="s">
        <v>35</v>
      </c>
      <c r="AX800" s="15" t="s">
        <v>86</v>
      </c>
      <c r="AY800" s="278" t="s">
        <v>184</v>
      </c>
    </row>
    <row r="801" s="2" customFormat="1" ht="24.15" customHeight="1">
      <c r="A801" s="39"/>
      <c r="B801" s="40"/>
      <c r="C801" s="289" t="s">
        <v>1015</v>
      </c>
      <c r="D801" s="289" t="s">
        <v>412</v>
      </c>
      <c r="E801" s="290" t="s">
        <v>1016</v>
      </c>
      <c r="F801" s="291" t="s">
        <v>1017</v>
      </c>
      <c r="G801" s="292" t="s">
        <v>189</v>
      </c>
      <c r="H801" s="293">
        <v>20.355</v>
      </c>
      <c r="I801" s="294"/>
      <c r="J801" s="295">
        <f>ROUND(I801*H801,2)</f>
        <v>0</v>
      </c>
      <c r="K801" s="291" t="s">
        <v>190</v>
      </c>
      <c r="L801" s="296"/>
      <c r="M801" s="297" t="s">
        <v>1</v>
      </c>
      <c r="N801" s="298" t="s">
        <v>44</v>
      </c>
      <c r="O801" s="92"/>
      <c r="P801" s="236">
        <f>O801*H801</f>
        <v>0</v>
      </c>
      <c r="Q801" s="236">
        <v>0</v>
      </c>
      <c r="R801" s="236">
        <f>Q801*H801</f>
        <v>0</v>
      </c>
      <c r="S801" s="236">
        <v>0</v>
      </c>
      <c r="T801" s="237">
        <f>S801*H801</f>
        <v>0</v>
      </c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R801" s="238" t="s">
        <v>293</v>
      </c>
      <c r="AT801" s="238" t="s">
        <v>412</v>
      </c>
      <c r="AU801" s="238" t="s">
        <v>88</v>
      </c>
      <c r="AY801" s="18" t="s">
        <v>184</v>
      </c>
      <c r="BE801" s="239">
        <f>IF(N801="základní",J801,0)</f>
        <v>0</v>
      </c>
      <c r="BF801" s="239">
        <f>IF(N801="snížená",J801,0)</f>
        <v>0</v>
      </c>
      <c r="BG801" s="239">
        <f>IF(N801="zákl. přenesená",J801,0)</f>
        <v>0</v>
      </c>
      <c r="BH801" s="239">
        <f>IF(N801="sníž. přenesená",J801,0)</f>
        <v>0</v>
      </c>
      <c r="BI801" s="239">
        <f>IF(N801="nulová",J801,0)</f>
        <v>0</v>
      </c>
      <c r="BJ801" s="18" t="s">
        <v>86</v>
      </c>
      <c r="BK801" s="239">
        <f>ROUND(I801*H801,2)</f>
        <v>0</v>
      </c>
      <c r="BL801" s="18" t="s">
        <v>242</v>
      </c>
      <c r="BM801" s="238" t="s">
        <v>1018</v>
      </c>
    </row>
    <row r="802" s="13" customFormat="1">
      <c r="A802" s="13"/>
      <c r="B802" s="245"/>
      <c r="C802" s="246"/>
      <c r="D802" s="247" t="s">
        <v>194</v>
      </c>
      <c r="E802" s="248" t="s">
        <v>1</v>
      </c>
      <c r="F802" s="249" t="s">
        <v>796</v>
      </c>
      <c r="G802" s="246"/>
      <c r="H802" s="250">
        <v>20.355</v>
      </c>
      <c r="I802" s="251"/>
      <c r="J802" s="246"/>
      <c r="K802" s="246"/>
      <c r="L802" s="252"/>
      <c r="M802" s="253"/>
      <c r="N802" s="254"/>
      <c r="O802" s="254"/>
      <c r="P802" s="254"/>
      <c r="Q802" s="254"/>
      <c r="R802" s="254"/>
      <c r="S802" s="254"/>
      <c r="T802" s="255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56" t="s">
        <v>194</v>
      </c>
      <c r="AU802" s="256" t="s">
        <v>88</v>
      </c>
      <c r="AV802" s="13" t="s">
        <v>88</v>
      </c>
      <c r="AW802" s="13" t="s">
        <v>35</v>
      </c>
      <c r="AX802" s="13" t="s">
        <v>79</v>
      </c>
      <c r="AY802" s="256" t="s">
        <v>184</v>
      </c>
    </row>
    <row r="803" s="15" customFormat="1">
      <c r="A803" s="15"/>
      <c r="B803" s="268"/>
      <c r="C803" s="269"/>
      <c r="D803" s="247" t="s">
        <v>194</v>
      </c>
      <c r="E803" s="270" t="s">
        <v>1</v>
      </c>
      <c r="F803" s="271" t="s">
        <v>198</v>
      </c>
      <c r="G803" s="269"/>
      <c r="H803" s="272">
        <v>20.355</v>
      </c>
      <c r="I803" s="273"/>
      <c r="J803" s="269"/>
      <c r="K803" s="269"/>
      <c r="L803" s="274"/>
      <c r="M803" s="275"/>
      <c r="N803" s="276"/>
      <c r="O803" s="276"/>
      <c r="P803" s="276"/>
      <c r="Q803" s="276"/>
      <c r="R803" s="276"/>
      <c r="S803" s="276"/>
      <c r="T803" s="277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T803" s="278" t="s">
        <v>194</v>
      </c>
      <c r="AU803" s="278" t="s">
        <v>88</v>
      </c>
      <c r="AV803" s="15" t="s">
        <v>191</v>
      </c>
      <c r="AW803" s="15" t="s">
        <v>35</v>
      </c>
      <c r="AX803" s="15" t="s">
        <v>86</v>
      </c>
      <c r="AY803" s="278" t="s">
        <v>184</v>
      </c>
    </row>
    <row r="804" s="2" customFormat="1" ht="24.15" customHeight="1">
      <c r="A804" s="39"/>
      <c r="B804" s="40"/>
      <c r="C804" s="227" t="s">
        <v>638</v>
      </c>
      <c r="D804" s="227" t="s">
        <v>186</v>
      </c>
      <c r="E804" s="228" t="s">
        <v>1019</v>
      </c>
      <c r="F804" s="229" t="s">
        <v>1020</v>
      </c>
      <c r="G804" s="230" t="s">
        <v>189</v>
      </c>
      <c r="H804" s="231">
        <v>7.2350000000000003</v>
      </c>
      <c r="I804" s="232"/>
      <c r="J804" s="233">
        <f>ROUND(I804*H804,2)</f>
        <v>0</v>
      </c>
      <c r="K804" s="229" t="s">
        <v>190</v>
      </c>
      <c r="L804" s="45"/>
      <c r="M804" s="234" t="s">
        <v>1</v>
      </c>
      <c r="N804" s="235" t="s">
        <v>44</v>
      </c>
      <c r="O804" s="92"/>
      <c r="P804" s="236">
        <f>O804*H804</f>
        <v>0</v>
      </c>
      <c r="Q804" s="236">
        <v>0</v>
      </c>
      <c r="R804" s="236">
        <f>Q804*H804</f>
        <v>0</v>
      </c>
      <c r="S804" s="236">
        <v>0</v>
      </c>
      <c r="T804" s="237">
        <f>S804*H804</f>
        <v>0</v>
      </c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R804" s="238" t="s">
        <v>242</v>
      </c>
      <c r="AT804" s="238" t="s">
        <v>186</v>
      </c>
      <c r="AU804" s="238" t="s">
        <v>88</v>
      </c>
      <c r="AY804" s="18" t="s">
        <v>184</v>
      </c>
      <c r="BE804" s="239">
        <f>IF(N804="základní",J804,0)</f>
        <v>0</v>
      </c>
      <c r="BF804" s="239">
        <f>IF(N804="snížená",J804,0)</f>
        <v>0</v>
      </c>
      <c r="BG804" s="239">
        <f>IF(N804="zákl. přenesená",J804,0)</f>
        <v>0</v>
      </c>
      <c r="BH804" s="239">
        <f>IF(N804="sníž. přenesená",J804,0)</f>
        <v>0</v>
      </c>
      <c r="BI804" s="239">
        <f>IF(N804="nulová",J804,0)</f>
        <v>0</v>
      </c>
      <c r="BJ804" s="18" t="s">
        <v>86</v>
      </c>
      <c r="BK804" s="239">
        <f>ROUND(I804*H804,2)</f>
        <v>0</v>
      </c>
      <c r="BL804" s="18" t="s">
        <v>242</v>
      </c>
      <c r="BM804" s="238" t="s">
        <v>1021</v>
      </c>
    </row>
    <row r="805" s="2" customFormat="1">
      <c r="A805" s="39"/>
      <c r="B805" s="40"/>
      <c r="C805" s="41"/>
      <c r="D805" s="240" t="s">
        <v>192</v>
      </c>
      <c r="E805" s="41"/>
      <c r="F805" s="241" t="s">
        <v>1022</v>
      </c>
      <c r="G805" s="41"/>
      <c r="H805" s="41"/>
      <c r="I805" s="242"/>
      <c r="J805" s="41"/>
      <c r="K805" s="41"/>
      <c r="L805" s="45"/>
      <c r="M805" s="243"/>
      <c r="N805" s="244"/>
      <c r="O805" s="92"/>
      <c r="P805" s="92"/>
      <c r="Q805" s="92"/>
      <c r="R805" s="92"/>
      <c r="S805" s="92"/>
      <c r="T805" s="93"/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T805" s="18" t="s">
        <v>192</v>
      </c>
      <c r="AU805" s="18" t="s">
        <v>88</v>
      </c>
    </row>
    <row r="806" s="16" customFormat="1">
      <c r="A806" s="16"/>
      <c r="B806" s="279"/>
      <c r="C806" s="280"/>
      <c r="D806" s="247" t="s">
        <v>194</v>
      </c>
      <c r="E806" s="281" t="s">
        <v>1</v>
      </c>
      <c r="F806" s="282" t="s">
        <v>644</v>
      </c>
      <c r="G806" s="280"/>
      <c r="H806" s="281" t="s">
        <v>1</v>
      </c>
      <c r="I806" s="283"/>
      <c r="J806" s="280"/>
      <c r="K806" s="280"/>
      <c r="L806" s="284"/>
      <c r="M806" s="285"/>
      <c r="N806" s="286"/>
      <c r="O806" s="286"/>
      <c r="P806" s="286"/>
      <c r="Q806" s="286"/>
      <c r="R806" s="286"/>
      <c r="S806" s="286"/>
      <c r="T806" s="287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T806" s="288" t="s">
        <v>194</v>
      </c>
      <c r="AU806" s="288" t="s">
        <v>88</v>
      </c>
      <c r="AV806" s="16" t="s">
        <v>86</v>
      </c>
      <c r="AW806" s="16" t="s">
        <v>35</v>
      </c>
      <c r="AX806" s="16" t="s">
        <v>79</v>
      </c>
      <c r="AY806" s="288" t="s">
        <v>184</v>
      </c>
    </row>
    <row r="807" s="13" customFormat="1">
      <c r="A807" s="13"/>
      <c r="B807" s="245"/>
      <c r="C807" s="246"/>
      <c r="D807" s="247" t="s">
        <v>194</v>
      </c>
      <c r="E807" s="248" t="s">
        <v>1</v>
      </c>
      <c r="F807" s="249" t="s">
        <v>646</v>
      </c>
      <c r="G807" s="246"/>
      <c r="H807" s="250">
        <v>3.1200000000000001</v>
      </c>
      <c r="I807" s="251"/>
      <c r="J807" s="246"/>
      <c r="K807" s="246"/>
      <c r="L807" s="252"/>
      <c r="M807" s="253"/>
      <c r="N807" s="254"/>
      <c r="O807" s="254"/>
      <c r="P807" s="254"/>
      <c r="Q807" s="254"/>
      <c r="R807" s="254"/>
      <c r="S807" s="254"/>
      <c r="T807" s="255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56" t="s">
        <v>194</v>
      </c>
      <c r="AU807" s="256" t="s">
        <v>88</v>
      </c>
      <c r="AV807" s="13" t="s">
        <v>88</v>
      </c>
      <c r="AW807" s="13" t="s">
        <v>35</v>
      </c>
      <c r="AX807" s="13" t="s">
        <v>79</v>
      </c>
      <c r="AY807" s="256" t="s">
        <v>184</v>
      </c>
    </row>
    <row r="808" s="13" customFormat="1">
      <c r="A808" s="13"/>
      <c r="B808" s="245"/>
      <c r="C808" s="246"/>
      <c r="D808" s="247" t="s">
        <v>194</v>
      </c>
      <c r="E808" s="248" t="s">
        <v>1</v>
      </c>
      <c r="F808" s="249" t="s">
        <v>648</v>
      </c>
      <c r="G808" s="246"/>
      <c r="H808" s="250">
        <v>4.1150000000000002</v>
      </c>
      <c r="I808" s="251"/>
      <c r="J808" s="246"/>
      <c r="K808" s="246"/>
      <c r="L808" s="252"/>
      <c r="M808" s="253"/>
      <c r="N808" s="254"/>
      <c r="O808" s="254"/>
      <c r="P808" s="254"/>
      <c r="Q808" s="254"/>
      <c r="R808" s="254"/>
      <c r="S808" s="254"/>
      <c r="T808" s="255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56" t="s">
        <v>194</v>
      </c>
      <c r="AU808" s="256" t="s">
        <v>88</v>
      </c>
      <c r="AV808" s="13" t="s">
        <v>88</v>
      </c>
      <c r="AW808" s="13" t="s">
        <v>35</v>
      </c>
      <c r="AX808" s="13" t="s">
        <v>79</v>
      </c>
      <c r="AY808" s="256" t="s">
        <v>184</v>
      </c>
    </row>
    <row r="809" s="14" customFormat="1">
      <c r="A809" s="14"/>
      <c r="B809" s="257"/>
      <c r="C809" s="258"/>
      <c r="D809" s="247" t="s">
        <v>194</v>
      </c>
      <c r="E809" s="259" t="s">
        <v>1</v>
      </c>
      <c r="F809" s="260" t="s">
        <v>196</v>
      </c>
      <c r="G809" s="258"/>
      <c r="H809" s="261">
        <v>7.2350000000000003</v>
      </c>
      <c r="I809" s="262"/>
      <c r="J809" s="258"/>
      <c r="K809" s="258"/>
      <c r="L809" s="263"/>
      <c r="M809" s="264"/>
      <c r="N809" s="265"/>
      <c r="O809" s="265"/>
      <c r="P809" s="265"/>
      <c r="Q809" s="265"/>
      <c r="R809" s="265"/>
      <c r="S809" s="265"/>
      <c r="T809" s="266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67" t="s">
        <v>194</v>
      </c>
      <c r="AU809" s="267" t="s">
        <v>88</v>
      </c>
      <c r="AV809" s="14" t="s">
        <v>197</v>
      </c>
      <c r="AW809" s="14" t="s">
        <v>35</v>
      </c>
      <c r="AX809" s="14" t="s">
        <v>79</v>
      </c>
      <c r="AY809" s="267" t="s">
        <v>184</v>
      </c>
    </row>
    <row r="810" s="15" customFormat="1">
      <c r="A810" s="15"/>
      <c r="B810" s="268"/>
      <c r="C810" s="269"/>
      <c r="D810" s="247" t="s">
        <v>194</v>
      </c>
      <c r="E810" s="270" t="s">
        <v>1</v>
      </c>
      <c r="F810" s="271" t="s">
        <v>198</v>
      </c>
      <c r="G810" s="269"/>
      <c r="H810" s="272">
        <v>7.2350000000000003</v>
      </c>
      <c r="I810" s="273"/>
      <c r="J810" s="269"/>
      <c r="K810" s="269"/>
      <c r="L810" s="274"/>
      <c r="M810" s="275"/>
      <c r="N810" s="276"/>
      <c r="O810" s="276"/>
      <c r="P810" s="276"/>
      <c r="Q810" s="276"/>
      <c r="R810" s="276"/>
      <c r="S810" s="276"/>
      <c r="T810" s="277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T810" s="278" t="s">
        <v>194</v>
      </c>
      <c r="AU810" s="278" t="s">
        <v>88</v>
      </c>
      <c r="AV810" s="15" t="s">
        <v>191</v>
      </c>
      <c r="AW810" s="15" t="s">
        <v>35</v>
      </c>
      <c r="AX810" s="15" t="s">
        <v>86</v>
      </c>
      <c r="AY810" s="278" t="s">
        <v>184</v>
      </c>
    </row>
    <row r="811" s="2" customFormat="1" ht="16.5" customHeight="1">
      <c r="A811" s="39"/>
      <c r="B811" s="40"/>
      <c r="C811" s="227" t="s">
        <v>1023</v>
      </c>
      <c r="D811" s="227" t="s">
        <v>186</v>
      </c>
      <c r="E811" s="228" t="s">
        <v>1024</v>
      </c>
      <c r="F811" s="229" t="s">
        <v>1025</v>
      </c>
      <c r="G811" s="230" t="s">
        <v>189</v>
      </c>
      <c r="H811" s="231">
        <v>0</v>
      </c>
      <c r="I811" s="232"/>
      <c r="J811" s="233">
        <f>ROUND(I811*H811,2)</f>
        <v>0</v>
      </c>
      <c r="K811" s="229" t="s">
        <v>190</v>
      </c>
      <c r="L811" s="45"/>
      <c r="M811" s="234" t="s">
        <v>1</v>
      </c>
      <c r="N811" s="235" t="s">
        <v>44</v>
      </c>
      <c r="O811" s="92"/>
      <c r="P811" s="236">
        <f>O811*H811</f>
        <v>0</v>
      </c>
      <c r="Q811" s="236">
        <v>0</v>
      </c>
      <c r="R811" s="236">
        <f>Q811*H811</f>
        <v>0</v>
      </c>
      <c r="S811" s="236">
        <v>0</v>
      </c>
      <c r="T811" s="237">
        <f>S811*H811</f>
        <v>0</v>
      </c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R811" s="238" t="s">
        <v>242</v>
      </c>
      <c r="AT811" s="238" t="s">
        <v>186</v>
      </c>
      <c r="AU811" s="238" t="s">
        <v>88</v>
      </c>
      <c r="AY811" s="18" t="s">
        <v>184</v>
      </c>
      <c r="BE811" s="239">
        <f>IF(N811="základní",J811,0)</f>
        <v>0</v>
      </c>
      <c r="BF811" s="239">
        <f>IF(N811="snížená",J811,0)</f>
        <v>0</v>
      </c>
      <c r="BG811" s="239">
        <f>IF(N811="zákl. přenesená",J811,0)</f>
        <v>0</v>
      </c>
      <c r="BH811" s="239">
        <f>IF(N811="sníž. přenesená",J811,0)</f>
        <v>0</v>
      </c>
      <c r="BI811" s="239">
        <f>IF(N811="nulová",J811,0)</f>
        <v>0</v>
      </c>
      <c r="BJ811" s="18" t="s">
        <v>86</v>
      </c>
      <c r="BK811" s="239">
        <f>ROUND(I811*H811,2)</f>
        <v>0</v>
      </c>
      <c r="BL811" s="18" t="s">
        <v>242</v>
      </c>
      <c r="BM811" s="238" t="s">
        <v>1026</v>
      </c>
    </row>
    <row r="812" s="2" customFormat="1">
      <c r="A812" s="39"/>
      <c r="B812" s="40"/>
      <c r="C812" s="41"/>
      <c r="D812" s="240" t="s">
        <v>192</v>
      </c>
      <c r="E812" s="41"/>
      <c r="F812" s="241" t="s">
        <v>1027</v>
      </c>
      <c r="G812" s="41"/>
      <c r="H812" s="41"/>
      <c r="I812" s="242"/>
      <c r="J812" s="41"/>
      <c r="K812" s="41"/>
      <c r="L812" s="45"/>
      <c r="M812" s="243"/>
      <c r="N812" s="244"/>
      <c r="O812" s="92"/>
      <c r="P812" s="92"/>
      <c r="Q812" s="92"/>
      <c r="R812" s="92"/>
      <c r="S812" s="92"/>
      <c r="T812" s="93"/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T812" s="18" t="s">
        <v>192</v>
      </c>
      <c r="AU812" s="18" t="s">
        <v>88</v>
      </c>
    </row>
    <row r="813" s="2" customFormat="1" ht="24.15" customHeight="1">
      <c r="A813" s="39"/>
      <c r="B813" s="40"/>
      <c r="C813" s="227" t="s">
        <v>642</v>
      </c>
      <c r="D813" s="227" t="s">
        <v>186</v>
      </c>
      <c r="E813" s="228" t="s">
        <v>1028</v>
      </c>
      <c r="F813" s="229" t="s">
        <v>1029</v>
      </c>
      <c r="G813" s="230" t="s">
        <v>248</v>
      </c>
      <c r="H813" s="231">
        <v>0.53000000000000003</v>
      </c>
      <c r="I813" s="232"/>
      <c r="J813" s="233">
        <f>ROUND(I813*H813,2)</f>
        <v>0</v>
      </c>
      <c r="K813" s="229" t="s">
        <v>190</v>
      </c>
      <c r="L813" s="45"/>
      <c r="M813" s="234" t="s">
        <v>1</v>
      </c>
      <c r="N813" s="235" t="s">
        <v>44</v>
      </c>
      <c r="O813" s="92"/>
      <c r="P813" s="236">
        <f>O813*H813</f>
        <v>0</v>
      </c>
      <c r="Q813" s="236">
        <v>0</v>
      </c>
      <c r="R813" s="236">
        <f>Q813*H813</f>
        <v>0</v>
      </c>
      <c r="S813" s="236">
        <v>0</v>
      </c>
      <c r="T813" s="237">
        <f>S813*H813</f>
        <v>0</v>
      </c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R813" s="238" t="s">
        <v>242</v>
      </c>
      <c r="AT813" s="238" t="s">
        <v>186</v>
      </c>
      <c r="AU813" s="238" t="s">
        <v>88</v>
      </c>
      <c r="AY813" s="18" t="s">
        <v>184</v>
      </c>
      <c r="BE813" s="239">
        <f>IF(N813="základní",J813,0)</f>
        <v>0</v>
      </c>
      <c r="BF813" s="239">
        <f>IF(N813="snížená",J813,0)</f>
        <v>0</v>
      </c>
      <c r="BG813" s="239">
        <f>IF(N813="zákl. přenesená",J813,0)</f>
        <v>0</v>
      </c>
      <c r="BH813" s="239">
        <f>IF(N813="sníž. přenesená",J813,0)</f>
        <v>0</v>
      </c>
      <c r="BI813" s="239">
        <f>IF(N813="nulová",J813,0)</f>
        <v>0</v>
      </c>
      <c r="BJ813" s="18" t="s">
        <v>86</v>
      </c>
      <c r="BK813" s="239">
        <f>ROUND(I813*H813,2)</f>
        <v>0</v>
      </c>
      <c r="BL813" s="18" t="s">
        <v>242</v>
      </c>
      <c r="BM813" s="238" t="s">
        <v>1030</v>
      </c>
    </row>
    <row r="814" s="2" customFormat="1">
      <c r="A814" s="39"/>
      <c r="B814" s="40"/>
      <c r="C814" s="41"/>
      <c r="D814" s="240" t="s">
        <v>192</v>
      </c>
      <c r="E814" s="41"/>
      <c r="F814" s="241" t="s">
        <v>1031</v>
      </c>
      <c r="G814" s="41"/>
      <c r="H814" s="41"/>
      <c r="I814" s="242"/>
      <c r="J814" s="41"/>
      <c r="K814" s="41"/>
      <c r="L814" s="45"/>
      <c r="M814" s="243"/>
      <c r="N814" s="244"/>
      <c r="O814" s="92"/>
      <c r="P814" s="92"/>
      <c r="Q814" s="92"/>
      <c r="R814" s="92"/>
      <c r="S814" s="92"/>
      <c r="T814" s="93"/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T814" s="18" t="s">
        <v>192</v>
      </c>
      <c r="AU814" s="18" t="s">
        <v>88</v>
      </c>
    </row>
    <row r="815" s="12" customFormat="1" ht="22.8" customHeight="1">
      <c r="A815" s="12"/>
      <c r="B815" s="211"/>
      <c r="C815" s="212"/>
      <c r="D815" s="213" t="s">
        <v>78</v>
      </c>
      <c r="E815" s="225" t="s">
        <v>1032</v>
      </c>
      <c r="F815" s="225" t="s">
        <v>1033</v>
      </c>
      <c r="G815" s="212"/>
      <c r="H815" s="212"/>
      <c r="I815" s="215"/>
      <c r="J815" s="226">
        <f>BK815</f>
        <v>0</v>
      </c>
      <c r="K815" s="212"/>
      <c r="L815" s="217"/>
      <c r="M815" s="218"/>
      <c r="N815" s="219"/>
      <c r="O815" s="219"/>
      <c r="P815" s="220">
        <f>SUM(P816:P835)</f>
        <v>0</v>
      </c>
      <c r="Q815" s="219"/>
      <c r="R815" s="220">
        <f>SUM(R816:R835)</f>
        <v>0</v>
      </c>
      <c r="S815" s="219"/>
      <c r="T815" s="221">
        <f>SUM(T816:T835)</f>
        <v>0</v>
      </c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R815" s="222" t="s">
        <v>88</v>
      </c>
      <c r="AT815" s="223" t="s">
        <v>78</v>
      </c>
      <c r="AU815" s="223" t="s">
        <v>86</v>
      </c>
      <c r="AY815" s="222" t="s">
        <v>184</v>
      </c>
      <c r="BK815" s="224">
        <f>SUM(BK816:BK835)</f>
        <v>0</v>
      </c>
    </row>
    <row r="816" s="2" customFormat="1" ht="24.15" customHeight="1">
      <c r="A816" s="39"/>
      <c r="B816" s="40"/>
      <c r="C816" s="227" t="s">
        <v>1034</v>
      </c>
      <c r="D816" s="227" t="s">
        <v>186</v>
      </c>
      <c r="E816" s="228" t="s">
        <v>1035</v>
      </c>
      <c r="F816" s="229" t="s">
        <v>1036</v>
      </c>
      <c r="G816" s="230" t="s">
        <v>189</v>
      </c>
      <c r="H816" s="231">
        <v>87.753</v>
      </c>
      <c r="I816" s="232"/>
      <c r="J816" s="233">
        <f>ROUND(I816*H816,2)</f>
        <v>0</v>
      </c>
      <c r="K816" s="229" t="s">
        <v>190</v>
      </c>
      <c r="L816" s="45"/>
      <c r="M816" s="234" t="s">
        <v>1</v>
      </c>
      <c r="N816" s="235" t="s">
        <v>44</v>
      </c>
      <c r="O816" s="92"/>
      <c r="P816" s="236">
        <f>O816*H816</f>
        <v>0</v>
      </c>
      <c r="Q816" s="236">
        <v>0</v>
      </c>
      <c r="R816" s="236">
        <f>Q816*H816</f>
        <v>0</v>
      </c>
      <c r="S816" s="236">
        <v>0</v>
      </c>
      <c r="T816" s="237">
        <f>S816*H816</f>
        <v>0</v>
      </c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R816" s="238" t="s">
        <v>242</v>
      </c>
      <c r="AT816" s="238" t="s">
        <v>186</v>
      </c>
      <c r="AU816" s="238" t="s">
        <v>88</v>
      </c>
      <c r="AY816" s="18" t="s">
        <v>184</v>
      </c>
      <c r="BE816" s="239">
        <f>IF(N816="základní",J816,0)</f>
        <v>0</v>
      </c>
      <c r="BF816" s="239">
        <f>IF(N816="snížená",J816,0)</f>
        <v>0</v>
      </c>
      <c r="BG816" s="239">
        <f>IF(N816="zákl. přenesená",J816,0)</f>
        <v>0</v>
      </c>
      <c r="BH816" s="239">
        <f>IF(N816="sníž. přenesená",J816,0)</f>
        <v>0</v>
      </c>
      <c r="BI816" s="239">
        <f>IF(N816="nulová",J816,0)</f>
        <v>0</v>
      </c>
      <c r="BJ816" s="18" t="s">
        <v>86</v>
      </c>
      <c r="BK816" s="239">
        <f>ROUND(I816*H816,2)</f>
        <v>0</v>
      </c>
      <c r="BL816" s="18" t="s">
        <v>242</v>
      </c>
      <c r="BM816" s="238" t="s">
        <v>1037</v>
      </c>
    </row>
    <row r="817" s="2" customFormat="1">
      <c r="A817" s="39"/>
      <c r="B817" s="40"/>
      <c r="C817" s="41"/>
      <c r="D817" s="240" t="s">
        <v>192</v>
      </c>
      <c r="E817" s="41"/>
      <c r="F817" s="241" t="s">
        <v>1038</v>
      </c>
      <c r="G817" s="41"/>
      <c r="H817" s="41"/>
      <c r="I817" s="242"/>
      <c r="J817" s="41"/>
      <c r="K817" s="41"/>
      <c r="L817" s="45"/>
      <c r="M817" s="243"/>
      <c r="N817" s="244"/>
      <c r="O817" s="92"/>
      <c r="P817" s="92"/>
      <c r="Q817" s="92"/>
      <c r="R817" s="92"/>
      <c r="S817" s="92"/>
      <c r="T817" s="93"/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T817" s="18" t="s">
        <v>192</v>
      </c>
      <c r="AU817" s="18" t="s">
        <v>88</v>
      </c>
    </row>
    <row r="818" s="13" customFormat="1">
      <c r="A818" s="13"/>
      <c r="B818" s="245"/>
      <c r="C818" s="246"/>
      <c r="D818" s="247" t="s">
        <v>194</v>
      </c>
      <c r="E818" s="248" t="s">
        <v>1</v>
      </c>
      <c r="F818" s="249" t="s">
        <v>422</v>
      </c>
      <c r="G818" s="246"/>
      <c r="H818" s="250">
        <v>27.472999999999999</v>
      </c>
      <c r="I818" s="251"/>
      <c r="J818" s="246"/>
      <c r="K818" s="246"/>
      <c r="L818" s="252"/>
      <c r="M818" s="253"/>
      <c r="N818" s="254"/>
      <c r="O818" s="254"/>
      <c r="P818" s="254"/>
      <c r="Q818" s="254"/>
      <c r="R818" s="254"/>
      <c r="S818" s="254"/>
      <c r="T818" s="255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56" t="s">
        <v>194</v>
      </c>
      <c r="AU818" s="256" t="s">
        <v>88</v>
      </c>
      <c r="AV818" s="13" t="s">
        <v>88</v>
      </c>
      <c r="AW818" s="13" t="s">
        <v>35</v>
      </c>
      <c r="AX818" s="13" t="s">
        <v>79</v>
      </c>
      <c r="AY818" s="256" t="s">
        <v>184</v>
      </c>
    </row>
    <row r="819" s="13" customFormat="1">
      <c r="A819" s="13"/>
      <c r="B819" s="245"/>
      <c r="C819" s="246"/>
      <c r="D819" s="247" t="s">
        <v>194</v>
      </c>
      <c r="E819" s="248" t="s">
        <v>1</v>
      </c>
      <c r="F819" s="249" t="s">
        <v>423</v>
      </c>
      <c r="G819" s="246"/>
      <c r="H819" s="250">
        <v>15.924</v>
      </c>
      <c r="I819" s="251"/>
      <c r="J819" s="246"/>
      <c r="K819" s="246"/>
      <c r="L819" s="252"/>
      <c r="M819" s="253"/>
      <c r="N819" s="254"/>
      <c r="O819" s="254"/>
      <c r="P819" s="254"/>
      <c r="Q819" s="254"/>
      <c r="R819" s="254"/>
      <c r="S819" s="254"/>
      <c r="T819" s="255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256" t="s">
        <v>194</v>
      </c>
      <c r="AU819" s="256" t="s">
        <v>88</v>
      </c>
      <c r="AV819" s="13" t="s">
        <v>88</v>
      </c>
      <c r="AW819" s="13" t="s">
        <v>35</v>
      </c>
      <c r="AX819" s="13" t="s">
        <v>79</v>
      </c>
      <c r="AY819" s="256" t="s">
        <v>184</v>
      </c>
    </row>
    <row r="820" s="13" customFormat="1">
      <c r="A820" s="13"/>
      <c r="B820" s="245"/>
      <c r="C820" s="246"/>
      <c r="D820" s="247" t="s">
        <v>194</v>
      </c>
      <c r="E820" s="248" t="s">
        <v>1</v>
      </c>
      <c r="F820" s="249" t="s">
        <v>424</v>
      </c>
      <c r="G820" s="246"/>
      <c r="H820" s="250">
        <v>24.908000000000001</v>
      </c>
      <c r="I820" s="251"/>
      <c r="J820" s="246"/>
      <c r="K820" s="246"/>
      <c r="L820" s="252"/>
      <c r="M820" s="253"/>
      <c r="N820" s="254"/>
      <c r="O820" s="254"/>
      <c r="P820" s="254"/>
      <c r="Q820" s="254"/>
      <c r="R820" s="254"/>
      <c r="S820" s="254"/>
      <c r="T820" s="255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256" t="s">
        <v>194</v>
      </c>
      <c r="AU820" s="256" t="s">
        <v>88</v>
      </c>
      <c r="AV820" s="13" t="s">
        <v>88</v>
      </c>
      <c r="AW820" s="13" t="s">
        <v>35</v>
      </c>
      <c r="AX820" s="13" t="s">
        <v>79</v>
      </c>
      <c r="AY820" s="256" t="s">
        <v>184</v>
      </c>
    </row>
    <row r="821" s="13" customFormat="1">
      <c r="A821" s="13"/>
      <c r="B821" s="245"/>
      <c r="C821" s="246"/>
      <c r="D821" s="247" t="s">
        <v>194</v>
      </c>
      <c r="E821" s="248" t="s">
        <v>1</v>
      </c>
      <c r="F821" s="249" t="s">
        <v>425</v>
      </c>
      <c r="G821" s="246"/>
      <c r="H821" s="250">
        <v>19.448</v>
      </c>
      <c r="I821" s="251"/>
      <c r="J821" s="246"/>
      <c r="K821" s="246"/>
      <c r="L821" s="252"/>
      <c r="M821" s="253"/>
      <c r="N821" s="254"/>
      <c r="O821" s="254"/>
      <c r="P821" s="254"/>
      <c r="Q821" s="254"/>
      <c r="R821" s="254"/>
      <c r="S821" s="254"/>
      <c r="T821" s="255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56" t="s">
        <v>194</v>
      </c>
      <c r="AU821" s="256" t="s">
        <v>88</v>
      </c>
      <c r="AV821" s="13" t="s">
        <v>88</v>
      </c>
      <c r="AW821" s="13" t="s">
        <v>35</v>
      </c>
      <c r="AX821" s="13" t="s">
        <v>79</v>
      </c>
      <c r="AY821" s="256" t="s">
        <v>184</v>
      </c>
    </row>
    <row r="822" s="14" customFormat="1">
      <c r="A822" s="14"/>
      <c r="B822" s="257"/>
      <c r="C822" s="258"/>
      <c r="D822" s="247" t="s">
        <v>194</v>
      </c>
      <c r="E822" s="259" t="s">
        <v>1</v>
      </c>
      <c r="F822" s="260" t="s">
        <v>196</v>
      </c>
      <c r="G822" s="258"/>
      <c r="H822" s="261">
        <v>87.753000000000014</v>
      </c>
      <c r="I822" s="262"/>
      <c r="J822" s="258"/>
      <c r="K822" s="258"/>
      <c r="L822" s="263"/>
      <c r="M822" s="264"/>
      <c r="N822" s="265"/>
      <c r="O822" s="265"/>
      <c r="P822" s="265"/>
      <c r="Q822" s="265"/>
      <c r="R822" s="265"/>
      <c r="S822" s="265"/>
      <c r="T822" s="266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T822" s="267" t="s">
        <v>194</v>
      </c>
      <c r="AU822" s="267" t="s">
        <v>88</v>
      </c>
      <c r="AV822" s="14" t="s">
        <v>197</v>
      </c>
      <c r="AW822" s="14" t="s">
        <v>35</v>
      </c>
      <c r="AX822" s="14" t="s">
        <v>79</v>
      </c>
      <c r="AY822" s="267" t="s">
        <v>184</v>
      </c>
    </row>
    <row r="823" s="15" customFormat="1">
      <c r="A823" s="15"/>
      <c r="B823" s="268"/>
      <c r="C823" s="269"/>
      <c r="D823" s="247" t="s">
        <v>194</v>
      </c>
      <c r="E823" s="270" t="s">
        <v>1</v>
      </c>
      <c r="F823" s="271" t="s">
        <v>198</v>
      </c>
      <c r="G823" s="269"/>
      <c r="H823" s="272">
        <v>87.753000000000014</v>
      </c>
      <c r="I823" s="273"/>
      <c r="J823" s="269"/>
      <c r="K823" s="269"/>
      <c r="L823" s="274"/>
      <c r="M823" s="275"/>
      <c r="N823" s="276"/>
      <c r="O823" s="276"/>
      <c r="P823" s="276"/>
      <c r="Q823" s="276"/>
      <c r="R823" s="276"/>
      <c r="S823" s="276"/>
      <c r="T823" s="277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T823" s="278" t="s">
        <v>194</v>
      </c>
      <c r="AU823" s="278" t="s">
        <v>88</v>
      </c>
      <c r="AV823" s="15" t="s">
        <v>191</v>
      </c>
      <c r="AW823" s="15" t="s">
        <v>35</v>
      </c>
      <c r="AX823" s="15" t="s">
        <v>86</v>
      </c>
      <c r="AY823" s="278" t="s">
        <v>184</v>
      </c>
    </row>
    <row r="824" s="2" customFormat="1" ht="16.5" customHeight="1">
      <c r="A824" s="39"/>
      <c r="B824" s="40"/>
      <c r="C824" s="289" t="s">
        <v>652</v>
      </c>
      <c r="D824" s="289" t="s">
        <v>412</v>
      </c>
      <c r="E824" s="290" t="s">
        <v>1039</v>
      </c>
      <c r="F824" s="291" t="s">
        <v>1040</v>
      </c>
      <c r="G824" s="292" t="s">
        <v>189</v>
      </c>
      <c r="H824" s="293">
        <v>92.141000000000005</v>
      </c>
      <c r="I824" s="294"/>
      <c r="J824" s="295">
        <f>ROUND(I824*H824,2)</f>
        <v>0</v>
      </c>
      <c r="K824" s="291" t="s">
        <v>1</v>
      </c>
      <c r="L824" s="296"/>
      <c r="M824" s="297" t="s">
        <v>1</v>
      </c>
      <c r="N824" s="298" t="s">
        <v>44</v>
      </c>
      <c r="O824" s="92"/>
      <c r="P824" s="236">
        <f>O824*H824</f>
        <v>0</v>
      </c>
      <c r="Q824" s="236">
        <v>0</v>
      </c>
      <c r="R824" s="236">
        <f>Q824*H824</f>
        <v>0</v>
      </c>
      <c r="S824" s="236">
        <v>0</v>
      </c>
      <c r="T824" s="237">
        <f>S824*H824</f>
        <v>0</v>
      </c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R824" s="238" t="s">
        <v>293</v>
      </c>
      <c r="AT824" s="238" t="s">
        <v>412</v>
      </c>
      <c r="AU824" s="238" t="s">
        <v>88</v>
      </c>
      <c r="AY824" s="18" t="s">
        <v>184</v>
      </c>
      <c r="BE824" s="239">
        <f>IF(N824="základní",J824,0)</f>
        <v>0</v>
      </c>
      <c r="BF824" s="239">
        <f>IF(N824="snížená",J824,0)</f>
        <v>0</v>
      </c>
      <c r="BG824" s="239">
        <f>IF(N824="zákl. přenesená",J824,0)</f>
        <v>0</v>
      </c>
      <c r="BH824" s="239">
        <f>IF(N824="sníž. přenesená",J824,0)</f>
        <v>0</v>
      </c>
      <c r="BI824" s="239">
        <f>IF(N824="nulová",J824,0)</f>
        <v>0</v>
      </c>
      <c r="BJ824" s="18" t="s">
        <v>86</v>
      </c>
      <c r="BK824" s="239">
        <f>ROUND(I824*H824,2)</f>
        <v>0</v>
      </c>
      <c r="BL824" s="18" t="s">
        <v>242</v>
      </c>
      <c r="BM824" s="238" t="s">
        <v>1041</v>
      </c>
    </row>
    <row r="825" s="13" customFormat="1">
      <c r="A825" s="13"/>
      <c r="B825" s="245"/>
      <c r="C825" s="246"/>
      <c r="D825" s="247" t="s">
        <v>194</v>
      </c>
      <c r="E825" s="248" t="s">
        <v>1</v>
      </c>
      <c r="F825" s="249" t="s">
        <v>1042</v>
      </c>
      <c r="G825" s="246"/>
      <c r="H825" s="250">
        <v>92.141000000000005</v>
      </c>
      <c r="I825" s="251"/>
      <c r="J825" s="246"/>
      <c r="K825" s="246"/>
      <c r="L825" s="252"/>
      <c r="M825" s="253"/>
      <c r="N825" s="254"/>
      <c r="O825" s="254"/>
      <c r="P825" s="254"/>
      <c r="Q825" s="254"/>
      <c r="R825" s="254"/>
      <c r="S825" s="254"/>
      <c r="T825" s="255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56" t="s">
        <v>194</v>
      </c>
      <c r="AU825" s="256" t="s">
        <v>88</v>
      </c>
      <c r="AV825" s="13" t="s">
        <v>88</v>
      </c>
      <c r="AW825" s="13" t="s">
        <v>35</v>
      </c>
      <c r="AX825" s="13" t="s">
        <v>79</v>
      </c>
      <c r="AY825" s="256" t="s">
        <v>184</v>
      </c>
    </row>
    <row r="826" s="15" customFormat="1">
      <c r="A826" s="15"/>
      <c r="B826" s="268"/>
      <c r="C826" s="269"/>
      <c r="D826" s="247" t="s">
        <v>194</v>
      </c>
      <c r="E826" s="270" t="s">
        <v>1</v>
      </c>
      <c r="F826" s="271" t="s">
        <v>198</v>
      </c>
      <c r="G826" s="269"/>
      <c r="H826" s="272">
        <v>92.141000000000005</v>
      </c>
      <c r="I826" s="273"/>
      <c r="J826" s="269"/>
      <c r="K826" s="269"/>
      <c r="L826" s="274"/>
      <c r="M826" s="275"/>
      <c r="N826" s="276"/>
      <c r="O826" s="276"/>
      <c r="P826" s="276"/>
      <c r="Q826" s="276"/>
      <c r="R826" s="276"/>
      <c r="S826" s="276"/>
      <c r="T826" s="277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T826" s="278" t="s">
        <v>194</v>
      </c>
      <c r="AU826" s="278" t="s">
        <v>88</v>
      </c>
      <c r="AV826" s="15" t="s">
        <v>191</v>
      </c>
      <c r="AW826" s="15" t="s">
        <v>35</v>
      </c>
      <c r="AX826" s="15" t="s">
        <v>86</v>
      </c>
      <c r="AY826" s="278" t="s">
        <v>184</v>
      </c>
    </row>
    <row r="827" s="2" customFormat="1" ht="16.5" customHeight="1">
      <c r="A827" s="39"/>
      <c r="B827" s="40"/>
      <c r="C827" s="227" t="s">
        <v>1043</v>
      </c>
      <c r="D827" s="227" t="s">
        <v>186</v>
      </c>
      <c r="E827" s="228" t="s">
        <v>1044</v>
      </c>
      <c r="F827" s="229" t="s">
        <v>1045</v>
      </c>
      <c r="G827" s="230" t="s">
        <v>342</v>
      </c>
      <c r="H827" s="231">
        <v>25.899999999999999</v>
      </c>
      <c r="I827" s="232"/>
      <c r="J827" s="233">
        <f>ROUND(I827*H827,2)</f>
        <v>0</v>
      </c>
      <c r="K827" s="229" t="s">
        <v>190</v>
      </c>
      <c r="L827" s="45"/>
      <c r="M827" s="234" t="s">
        <v>1</v>
      </c>
      <c r="N827" s="235" t="s">
        <v>44</v>
      </c>
      <c r="O827" s="92"/>
      <c r="P827" s="236">
        <f>O827*H827</f>
        <v>0</v>
      </c>
      <c r="Q827" s="236">
        <v>0</v>
      </c>
      <c r="R827" s="236">
        <f>Q827*H827</f>
        <v>0</v>
      </c>
      <c r="S827" s="236">
        <v>0</v>
      </c>
      <c r="T827" s="237">
        <f>S827*H827</f>
        <v>0</v>
      </c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R827" s="238" t="s">
        <v>242</v>
      </c>
      <c r="AT827" s="238" t="s">
        <v>186</v>
      </c>
      <c r="AU827" s="238" t="s">
        <v>88</v>
      </c>
      <c r="AY827" s="18" t="s">
        <v>184</v>
      </c>
      <c r="BE827" s="239">
        <f>IF(N827="základní",J827,0)</f>
        <v>0</v>
      </c>
      <c r="BF827" s="239">
        <f>IF(N827="snížená",J827,0)</f>
        <v>0</v>
      </c>
      <c r="BG827" s="239">
        <f>IF(N827="zákl. přenesená",J827,0)</f>
        <v>0</v>
      </c>
      <c r="BH827" s="239">
        <f>IF(N827="sníž. přenesená",J827,0)</f>
        <v>0</v>
      </c>
      <c r="BI827" s="239">
        <f>IF(N827="nulová",J827,0)</f>
        <v>0</v>
      </c>
      <c r="BJ827" s="18" t="s">
        <v>86</v>
      </c>
      <c r="BK827" s="239">
        <f>ROUND(I827*H827,2)</f>
        <v>0</v>
      </c>
      <c r="BL827" s="18" t="s">
        <v>242</v>
      </c>
      <c r="BM827" s="238" t="s">
        <v>1046</v>
      </c>
    </row>
    <row r="828" s="2" customFormat="1">
      <c r="A828" s="39"/>
      <c r="B828" s="40"/>
      <c r="C828" s="41"/>
      <c r="D828" s="240" t="s">
        <v>192</v>
      </c>
      <c r="E828" s="41"/>
      <c r="F828" s="241" t="s">
        <v>1047</v>
      </c>
      <c r="G828" s="41"/>
      <c r="H828" s="41"/>
      <c r="I828" s="242"/>
      <c r="J828" s="41"/>
      <c r="K828" s="41"/>
      <c r="L828" s="45"/>
      <c r="M828" s="243"/>
      <c r="N828" s="244"/>
      <c r="O828" s="92"/>
      <c r="P828" s="92"/>
      <c r="Q828" s="92"/>
      <c r="R828" s="92"/>
      <c r="S828" s="92"/>
      <c r="T828" s="93"/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T828" s="18" t="s">
        <v>192</v>
      </c>
      <c r="AU828" s="18" t="s">
        <v>88</v>
      </c>
    </row>
    <row r="829" s="13" customFormat="1">
      <c r="A829" s="13"/>
      <c r="B829" s="245"/>
      <c r="C829" s="246"/>
      <c r="D829" s="247" t="s">
        <v>194</v>
      </c>
      <c r="E829" s="248" t="s">
        <v>1</v>
      </c>
      <c r="F829" s="249" t="s">
        <v>1048</v>
      </c>
      <c r="G829" s="246"/>
      <c r="H829" s="250">
        <v>25.899999999999999</v>
      </c>
      <c r="I829" s="251"/>
      <c r="J829" s="246"/>
      <c r="K829" s="246"/>
      <c r="L829" s="252"/>
      <c r="M829" s="253"/>
      <c r="N829" s="254"/>
      <c r="O829" s="254"/>
      <c r="P829" s="254"/>
      <c r="Q829" s="254"/>
      <c r="R829" s="254"/>
      <c r="S829" s="254"/>
      <c r="T829" s="255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56" t="s">
        <v>194</v>
      </c>
      <c r="AU829" s="256" t="s">
        <v>88</v>
      </c>
      <c r="AV829" s="13" t="s">
        <v>88</v>
      </c>
      <c r="AW829" s="13" t="s">
        <v>35</v>
      </c>
      <c r="AX829" s="13" t="s">
        <v>79</v>
      </c>
      <c r="AY829" s="256" t="s">
        <v>184</v>
      </c>
    </row>
    <row r="830" s="14" customFormat="1">
      <c r="A830" s="14"/>
      <c r="B830" s="257"/>
      <c r="C830" s="258"/>
      <c r="D830" s="247" t="s">
        <v>194</v>
      </c>
      <c r="E830" s="259" t="s">
        <v>1</v>
      </c>
      <c r="F830" s="260" t="s">
        <v>196</v>
      </c>
      <c r="G830" s="258"/>
      <c r="H830" s="261">
        <v>25.899999999999999</v>
      </c>
      <c r="I830" s="262"/>
      <c r="J830" s="258"/>
      <c r="K830" s="258"/>
      <c r="L830" s="263"/>
      <c r="M830" s="264"/>
      <c r="N830" s="265"/>
      <c r="O830" s="265"/>
      <c r="P830" s="265"/>
      <c r="Q830" s="265"/>
      <c r="R830" s="265"/>
      <c r="S830" s="265"/>
      <c r="T830" s="266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T830" s="267" t="s">
        <v>194</v>
      </c>
      <c r="AU830" s="267" t="s">
        <v>88</v>
      </c>
      <c r="AV830" s="14" t="s">
        <v>197</v>
      </c>
      <c r="AW830" s="14" t="s">
        <v>35</v>
      </c>
      <c r="AX830" s="14" t="s">
        <v>79</v>
      </c>
      <c r="AY830" s="267" t="s">
        <v>184</v>
      </c>
    </row>
    <row r="831" s="15" customFormat="1">
      <c r="A831" s="15"/>
      <c r="B831" s="268"/>
      <c r="C831" s="269"/>
      <c r="D831" s="247" t="s">
        <v>194</v>
      </c>
      <c r="E831" s="270" t="s">
        <v>1</v>
      </c>
      <c r="F831" s="271" t="s">
        <v>198</v>
      </c>
      <c r="G831" s="269"/>
      <c r="H831" s="272">
        <v>25.899999999999999</v>
      </c>
      <c r="I831" s="273"/>
      <c r="J831" s="269"/>
      <c r="K831" s="269"/>
      <c r="L831" s="274"/>
      <c r="M831" s="275"/>
      <c r="N831" s="276"/>
      <c r="O831" s="276"/>
      <c r="P831" s="276"/>
      <c r="Q831" s="276"/>
      <c r="R831" s="276"/>
      <c r="S831" s="276"/>
      <c r="T831" s="277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T831" s="278" t="s">
        <v>194</v>
      </c>
      <c r="AU831" s="278" t="s">
        <v>88</v>
      </c>
      <c r="AV831" s="15" t="s">
        <v>191</v>
      </c>
      <c r="AW831" s="15" t="s">
        <v>35</v>
      </c>
      <c r="AX831" s="15" t="s">
        <v>86</v>
      </c>
      <c r="AY831" s="278" t="s">
        <v>184</v>
      </c>
    </row>
    <row r="832" s="2" customFormat="1" ht="16.5" customHeight="1">
      <c r="A832" s="39"/>
      <c r="B832" s="40"/>
      <c r="C832" s="227" t="s">
        <v>660</v>
      </c>
      <c r="D832" s="227" t="s">
        <v>186</v>
      </c>
      <c r="E832" s="228" t="s">
        <v>1049</v>
      </c>
      <c r="F832" s="229" t="s">
        <v>1050</v>
      </c>
      <c r="G832" s="230" t="s">
        <v>189</v>
      </c>
      <c r="H832" s="231">
        <v>87.753</v>
      </c>
      <c r="I832" s="232"/>
      <c r="J832" s="233">
        <f>ROUND(I832*H832,2)</f>
        <v>0</v>
      </c>
      <c r="K832" s="229" t="s">
        <v>190</v>
      </c>
      <c r="L832" s="45"/>
      <c r="M832" s="234" t="s">
        <v>1</v>
      </c>
      <c r="N832" s="235" t="s">
        <v>44</v>
      </c>
      <c r="O832" s="92"/>
      <c r="P832" s="236">
        <f>O832*H832</f>
        <v>0</v>
      </c>
      <c r="Q832" s="236">
        <v>0</v>
      </c>
      <c r="R832" s="236">
        <f>Q832*H832</f>
        <v>0</v>
      </c>
      <c r="S832" s="236">
        <v>0</v>
      </c>
      <c r="T832" s="237">
        <f>S832*H832</f>
        <v>0</v>
      </c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R832" s="238" t="s">
        <v>242</v>
      </c>
      <c r="AT832" s="238" t="s">
        <v>186</v>
      </c>
      <c r="AU832" s="238" t="s">
        <v>88</v>
      </c>
      <c r="AY832" s="18" t="s">
        <v>184</v>
      </c>
      <c r="BE832" s="239">
        <f>IF(N832="základní",J832,0)</f>
        <v>0</v>
      </c>
      <c r="BF832" s="239">
        <f>IF(N832="snížená",J832,0)</f>
        <v>0</v>
      </c>
      <c r="BG832" s="239">
        <f>IF(N832="zákl. přenesená",J832,0)</f>
        <v>0</v>
      </c>
      <c r="BH832" s="239">
        <f>IF(N832="sníž. přenesená",J832,0)</f>
        <v>0</v>
      </c>
      <c r="BI832" s="239">
        <f>IF(N832="nulová",J832,0)</f>
        <v>0</v>
      </c>
      <c r="BJ832" s="18" t="s">
        <v>86</v>
      </c>
      <c r="BK832" s="239">
        <f>ROUND(I832*H832,2)</f>
        <v>0</v>
      </c>
      <c r="BL832" s="18" t="s">
        <v>242</v>
      </c>
      <c r="BM832" s="238" t="s">
        <v>1051</v>
      </c>
    </row>
    <row r="833" s="2" customFormat="1">
      <c r="A833" s="39"/>
      <c r="B833" s="40"/>
      <c r="C833" s="41"/>
      <c r="D833" s="240" t="s">
        <v>192</v>
      </c>
      <c r="E833" s="41"/>
      <c r="F833" s="241" t="s">
        <v>1052</v>
      </c>
      <c r="G833" s="41"/>
      <c r="H833" s="41"/>
      <c r="I833" s="242"/>
      <c r="J833" s="41"/>
      <c r="K833" s="41"/>
      <c r="L833" s="45"/>
      <c r="M833" s="243"/>
      <c r="N833" s="244"/>
      <c r="O833" s="92"/>
      <c r="P833" s="92"/>
      <c r="Q833" s="92"/>
      <c r="R833" s="92"/>
      <c r="S833" s="92"/>
      <c r="T833" s="93"/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T833" s="18" t="s">
        <v>192</v>
      </c>
      <c r="AU833" s="18" t="s">
        <v>88</v>
      </c>
    </row>
    <row r="834" s="2" customFormat="1" ht="24.15" customHeight="1">
      <c r="A834" s="39"/>
      <c r="B834" s="40"/>
      <c r="C834" s="227" t="s">
        <v>1053</v>
      </c>
      <c r="D834" s="227" t="s">
        <v>186</v>
      </c>
      <c r="E834" s="228" t="s">
        <v>1054</v>
      </c>
      <c r="F834" s="229" t="s">
        <v>1055</v>
      </c>
      <c r="G834" s="230" t="s">
        <v>248</v>
      </c>
      <c r="H834" s="231">
        <v>1.7969999999999999</v>
      </c>
      <c r="I834" s="232"/>
      <c r="J834" s="233">
        <f>ROUND(I834*H834,2)</f>
        <v>0</v>
      </c>
      <c r="K834" s="229" t="s">
        <v>190</v>
      </c>
      <c r="L834" s="45"/>
      <c r="M834" s="234" t="s">
        <v>1</v>
      </c>
      <c r="N834" s="235" t="s">
        <v>44</v>
      </c>
      <c r="O834" s="92"/>
      <c r="P834" s="236">
        <f>O834*H834</f>
        <v>0</v>
      </c>
      <c r="Q834" s="236">
        <v>0</v>
      </c>
      <c r="R834" s="236">
        <f>Q834*H834</f>
        <v>0</v>
      </c>
      <c r="S834" s="236">
        <v>0</v>
      </c>
      <c r="T834" s="237">
        <f>S834*H834</f>
        <v>0</v>
      </c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R834" s="238" t="s">
        <v>242</v>
      </c>
      <c r="AT834" s="238" t="s">
        <v>186</v>
      </c>
      <c r="AU834" s="238" t="s">
        <v>88</v>
      </c>
      <c r="AY834" s="18" t="s">
        <v>184</v>
      </c>
      <c r="BE834" s="239">
        <f>IF(N834="základní",J834,0)</f>
        <v>0</v>
      </c>
      <c r="BF834" s="239">
        <f>IF(N834="snížená",J834,0)</f>
        <v>0</v>
      </c>
      <c r="BG834" s="239">
        <f>IF(N834="zákl. přenesená",J834,0)</f>
        <v>0</v>
      </c>
      <c r="BH834" s="239">
        <f>IF(N834="sníž. přenesená",J834,0)</f>
        <v>0</v>
      </c>
      <c r="BI834" s="239">
        <f>IF(N834="nulová",J834,0)</f>
        <v>0</v>
      </c>
      <c r="BJ834" s="18" t="s">
        <v>86</v>
      </c>
      <c r="BK834" s="239">
        <f>ROUND(I834*H834,2)</f>
        <v>0</v>
      </c>
      <c r="BL834" s="18" t="s">
        <v>242</v>
      </c>
      <c r="BM834" s="238" t="s">
        <v>1056</v>
      </c>
    </row>
    <row r="835" s="2" customFormat="1">
      <c r="A835" s="39"/>
      <c r="B835" s="40"/>
      <c r="C835" s="41"/>
      <c r="D835" s="240" t="s">
        <v>192</v>
      </c>
      <c r="E835" s="41"/>
      <c r="F835" s="241" t="s">
        <v>1057</v>
      </c>
      <c r="G835" s="41"/>
      <c r="H835" s="41"/>
      <c r="I835" s="242"/>
      <c r="J835" s="41"/>
      <c r="K835" s="41"/>
      <c r="L835" s="45"/>
      <c r="M835" s="243"/>
      <c r="N835" s="244"/>
      <c r="O835" s="92"/>
      <c r="P835" s="92"/>
      <c r="Q835" s="92"/>
      <c r="R835" s="92"/>
      <c r="S835" s="92"/>
      <c r="T835" s="93"/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T835" s="18" t="s">
        <v>192</v>
      </c>
      <c r="AU835" s="18" t="s">
        <v>88</v>
      </c>
    </row>
    <row r="836" s="12" customFormat="1" ht="22.8" customHeight="1">
      <c r="A836" s="12"/>
      <c r="B836" s="211"/>
      <c r="C836" s="212"/>
      <c r="D836" s="213" t="s">
        <v>78</v>
      </c>
      <c r="E836" s="225" t="s">
        <v>1058</v>
      </c>
      <c r="F836" s="225" t="s">
        <v>1059</v>
      </c>
      <c r="G836" s="212"/>
      <c r="H836" s="212"/>
      <c r="I836" s="215"/>
      <c r="J836" s="226">
        <f>BK836</f>
        <v>0</v>
      </c>
      <c r="K836" s="212"/>
      <c r="L836" s="217"/>
      <c r="M836" s="218"/>
      <c r="N836" s="219"/>
      <c r="O836" s="219"/>
      <c r="P836" s="220">
        <f>SUM(P837:P844)</f>
        <v>0</v>
      </c>
      <c r="Q836" s="219"/>
      <c r="R836" s="220">
        <f>SUM(R837:R844)</f>
        <v>0</v>
      </c>
      <c r="S836" s="219"/>
      <c r="T836" s="221">
        <f>SUM(T837:T844)</f>
        <v>0</v>
      </c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R836" s="222" t="s">
        <v>88</v>
      </c>
      <c r="AT836" s="223" t="s">
        <v>78</v>
      </c>
      <c r="AU836" s="223" t="s">
        <v>86</v>
      </c>
      <c r="AY836" s="222" t="s">
        <v>184</v>
      </c>
      <c r="BK836" s="224">
        <f>SUM(BK837:BK844)</f>
        <v>0</v>
      </c>
    </row>
    <row r="837" s="2" customFormat="1" ht="24.15" customHeight="1">
      <c r="A837" s="39"/>
      <c r="B837" s="40"/>
      <c r="C837" s="227" t="s">
        <v>669</v>
      </c>
      <c r="D837" s="227" t="s">
        <v>186</v>
      </c>
      <c r="E837" s="228" t="s">
        <v>1060</v>
      </c>
      <c r="F837" s="229" t="s">
        <v>1061</v>
      </c>
      <c r="G837" s="230" t="s">
        <v>189</v>
      </c>
      <c r="H837" s="231">
        <v>237.21299999999999</v>
      </c>
      <c r="I837" s="232"/>
      <c r="J837" s="233">
        <f>ROUND(I837*H837,2)</f>
        <v>0</v>
      </c>
      <c r="K837" s="229" t="s">
        <v>1</v>
      </c>
      <c r="L837" s="45"/>
      <c r="M837" s="234" t="s">
        <v>1</v>
      </c>
      <c r="N837" s="235" t="s">
        <v>44</v>
      </c>
      <c r="O837" s="92"/>
      <c r="P837" s="236">
        <f>O837*H837</f>
        <v>0</v>
      </c>
      <c r="Q837" s="236">
        <v>0</v>
      </c>
      <c r="R837" s="236">
        <f>Q837*H837</f>
        <v>0</v>
      </c>
      <c r="S837" s="236">
        <v>0</v>
      </c>
      <c r="T837" s="237">
        <f>S837*H837</f>
        <v>0</v>
      </c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R837" s="238" t="s">
        <v>242</v>
      </c>
      <c r="AT837" s="238" t="s">
        <v>186</v>
      </c>
      <c r="AU837" s="238" t="s">
        <v>88</v>
      </c>
      <c r="AY837" s="18" t="s">
        <v>184</v>
      </c>
      <c r="BE837" s="239">
        <f>IF(N837="základní",J837,0)</f>
        <v>0</v>
      </c>
      <c r="BF837" s="239">
        <f>IF(N837="snížená",J837,0)</f>
        <v>0</v>
      </c>
      <c r="BG837" s="239">
        <f>IF(N837="zákl. přenesená",J837,0)</f>
        <v>0</v>
      </c>
      <c r="BH837" s="239">
        <f>IF(N837="sníž. přenesená",J837,0)</f>
        <v>0</v>
      </c>
      <c r="BI837" s="239">
        <f>IF(N837="nulová",J837,0)</f>
        <v>0</v>
      </c>
      <c r="BJ837" s="18" t="s">
        <v>86</v>
      </c>
      <c r="BK837" s="239">
        <f>ROUND(I837*H837,2)</f>
        <v>0</v>
      </c>
      <c r="BL837" s="18" t="s">
        <v>242</v>
      </c>
      <c r="BM837" s="238" t="s">
        <v>1062</v>
      </c>
    </row>
    <row r="838" s="13" customFormat="1">
      <c r="A838" s="13"/>
      <c r="B838" s="245"/>
      <c r="C838" s="246"/>
      <c r="D838" s="247" t="s">
        <v>194</v>
      </c>
      <c r="E838" s="248" t="s">
        <v>1</v>
      </c>
      <c r="F838" s="249" t="s">
        <v>308</v>
      </c>
      <c r="G838" s="246"/>
      <c r="H838" s="250">
        <v>64.5</v>
      </c>
      <c r="I838" s="251"/>
      <c r="J838" s="246"/>
      <c r="K838" s="246"/>
      <c r="L838" s="252"/>
      <c r="M838" s="253"/>
      <c r="N838" s="254"/>
      <c r="O838" s="254"/>
      <c r="P838" s="254"/>
      <c r="Q838" s="254"/>
      <c r="R838" s="254"/>
      <c r="S838" s="254"/>
      <c r="T838" s="255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56" t="s">
        <v>194</v>
      </c>
      <c r="AU838" s="256" t="s">
        <v>88</v>
      </c>
      <c r="AV838" s="13" t="s">
        <v>88</v>
      </c>
      <c r="AW838" s="13" t="s">
        <v>35</v>
      </c>
      <c r="AX838" s="13" t="s">
        <v>79</v>
      </c>
      <c r="AY838" s="256" t="s">
        <v>184</v>
      </c>
    </row>
    <row r="839" s="13" customFormat="1">
      <c r="A839" s="13"/>
      <c r="B839" s="245"/>
      <c r="C839" s="246"/>
      <c r="D839" s="247" t="s">
        <v>194</v>
      </c>
      <c r="E839" s="248" t="s">
        <v>1</v>
      </c>
      <c r="F839" s="249" t="s">
        <v>309</v>
      </c>
      <c r="G839" s="246"/>
      <c r="H839" s="250">
        <v>27.300000000000001</v>
      </c>
      <c r="I839" s="251"/>
      <c r="J839" s="246"/>
      <c r="K839" s="246"/>
      <c r="L839" s="252"/>
      <c r="M839" s="253"/>
      <c r="N839" s="254"/>
      <c r="O839" s="254"/>
      <c r="P839" s="254"/>
      <c r="Q839" s="254"/>
      <c r="R839" s="254"/>
      <c r="S839" s="254"/>
      <c r="T839" s="255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56" t="s">
        <v>194</v>
      </c>
      <c r="AU839" s="256" t="s">
        <v>88</v>
      </c>
      <c r="AV839" s="13" t="s">
        <v>88</v>
      </c>
      <c r="AW839" s="13" t="s">
        <v>35</v>
      </c>
      <c r="AX839" s="13" t="s">
        <v>79</v>
      </c>
      <c r="AY839" s="256" t="s">
        <v>184</v>
      </c>
    </row>
    <row r="840" s="13" customFormat="1">
      <c r="A840" s="13"/>
      <c r="B840" s="245"/>
      <c r="C840" s="246"/>
      <c r="D840" s="247" t="s">
        <v>194</v>
      </c>
      <c r="E840" s="248" t="s">
        <v>1</v>
      </c>
      <c r="F840" s="249" t="s">
        <v>310</v>
      </c>
      <c r="G840" s="246"/>
      <c r="H840" s="250">
        <v>18.899999999999999</v>
      </c>
      <c r="I840" s="251"/>
      <c r="J840" s="246"/>
      <c r="K840" s="246"/>
      <c r="L840" s="252"/>
      <c r="M840" s="253"/>
      <c r="N840" s="254"/>
      <c r="O840" s="254"/>
      <c r="P840" s="254"/>
      <c r="Q840" s="254"/>
      <c r="R840" s="254"/>
      <c r="S840" s="254"/>
      <c r="T840" s="255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56" t="s">
        <v>194</v>
      </c>
      <c r="AU840" s="256" t="s">
        <v>88</v>
      </c>
      <c r="AV840" s="13" t="s">
        <v>88</v>
      </c>
      <c r="AW840" s="13" t="s">
        <v>35</v>
      </c>
      <c r="AX840" s="13" t="s">
        <v>79</v>
      </c>
      <c r="AY840" s="256" t="s">
        <v>184</v>
      </c>
    </row>
    <row r="841" s="13" customFormat="1">
      <c r="A841" s="13"/>
      <c r="B841" s="245"/>
      <c r="C841" s="246"/>
      <c r="D841" s="247" t="s">
        <v>194</v>
      </c>
      <c r="E841" s="248" t="s">
        <v>1</v>
      </c>
      <c r="F841" s="249" t="s">
        <v>1063</v>
      </c>
      <c r="G841" s="246"/>
      <c r="H841" s="250">
        <v>107.05500000000001</v>
      </c>
      <c r="I841" s="251"/>
      <c r="J841" s="246"/>
      <c r="K841" s="246"/>
      <c r="L841" s="252"/>
      <c r="M841" s="253"/>
      <c r="N841" s="254"/>
      <c r="O841" s="254"/>
      <c r="P841" s="254"/>
      <c r="Q841" s="254"/>
      <c r="R841" s="254"/>
      <c r="S841" s="254"/>
      <c r="T841" s="255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56" t="s">
        <v>194</v>
      </c>
      <c r="AU841" s="256" t="s">
        <v>88</v>
      </c>
      <c r="AV841" s="13" t="s">
        <v>88</v>
      </c>
      <c r="AW841" s="13" t="s">
        <v>35</v>
      </c>
      <c r="AX841" s="13" t="s">
        <v>79</v>
      </c>
      <c r="AY841" s="256" t="s">
        <v>184</v>
      </c>
    </row>
    <row r="842" s="13" customFormat="1">
      <c r="A842" s="13"/>
      <c r="B842" s="245"/>
      <c r="C842" s="246"/>
      <c r="D842" s="247" t="s">
        <v>194</v>
      </c>
      <c r="E842" s="248" t="s">
        <v>1</v>
      </c>
      <c r="F842" s="249" t="s">
        <v>1064</v>
      </c>
      <c r="G842" s="246"/>
      <c r="H842" s="250">
        <v>19.457999999999998</v>
      </c>
      <c r="I842" s="251"/>
      <c r="J842" s="246"/>
      <c r="K842" s="246"/>
      <c r="L842" s="252"/>
      <c r="M842" s="253"/>
      <c r="N842" s="254"/>
      <c r="O842" s="254"/>
      <c r="P842" s="254"/>
      <c r="Q842" s="254"/>
      <c r="R842" s="254"/>
      <c r="S842" s="254"/>
      <c r="T842" s="255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256" t="s">
        <v>194</v>
      </c>
      <c r="AU842" s="256" t="s">
        <v>88</v>
      </c>
      <c r="AV842" s="13" t="s">
        <v>88</v>
      </c>
      <c r="AW842" s="13" t="s">
        <v>35</v>
      </c>
      <c r="AX842" s="13" t="s">
        <v>79</v>
      </c>
      <c r="AY842" s="256" t="s">
        <v>184</v>
      </c>
    </row>
    <row r="843" s="14" customFormat="1">
      <c r="A843" s="14"/>
      <c r="B843" s="257"/>
      <c r="C843" s="258"/>
      <c r="D843" s="247" t="s">
        <v>194</v>
      </c>
      <c r="E843" s="259" t="s">
        <v>1</v>
      </c>
      <c r="F843" s="260" t="s">
        <v>196</v>
      </c>
      <c r="G843" s="258"/>
      <c r="H843" s="261">
        <v>237.21299999999999</v>
      </c>
      <c r="I843" s="262"/>
      <c r="J843" s="258"/>
      <c r="K843" s="258"/>
      <c r="L843" s="263"/>
      <c r="M843" s="264"/>
      <c r="N843" s="265"/>
      <c r="O843" s="265"/>
      <c r="P843" s="265"/>
      <c r="Q843" s="265"/>
      <c r="R843" s="265"/>
      <c r="S843" s="265"/>
      <c r="T843" s="266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T843" s="267" t="s">
        <v>194</v>
      </c>
      <c r="AU843" s="267" t="s">
        <v>88</v>
      </c>
      <c r="AV843" s="14" t="s">
        <v>197</v>
      </c>
      <c r="AW843" s="14" t="s">
        <v>35</v>
      </c>
      <c r="AX843" s="14" t="s">
        <v>79</v>
      </c>
      <c r="AY843" s="267" t="s">
        <v>184</v>
      </c>
    </row>
    <row r="844" s="15" customFormat="1">
      <c r="A844" s="15"/>
      <c r="B844" s="268"/>
      <c r="C844" s="269"/>
      <c r="D844" s="247" t="s">
        <v>194</v>
      </c>
      <c r="E844" s="270" t="s">
        <v>1</v>
      </c>
      <c r="F844" s="271" t="s">
        <v>198</v>
      </c>
      <c r="G844" s="269"/>
      <c r="H844" s="272">
        <v>237.21299999999999</v>
      </c>
      <c r="I844" s="273"/>
      <c r="J844" s="269"/>
      <c r="K844" s="269"/>
      <c r="L844" s="274"/>
      <c r="M844" s="275"/>
      <c r="N844" s="276"/>
      <c r="O844" s="276"/>
      <c r="P844" s="276"/>
      <c r="Q844" s="276"/>
      <c r="R844" s="276"/>
      <c r="S844" s="276"/>
      <c r="T844" s="277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T844" s="278" t="s">
        <v>194</v>
      </c>
      <c r="AU844" s="278" t="s">
        <v>88</v>
      </c>
      <c r="AV844" s="15" t="s">
        <v>191</v>
      </c>
      <c r="AW844" s="15" t="s">
        <v>35</v>
      </c>
      <c r="AX844" s="15" t="s">
        <v>86</v>
      </c>
      <c r="AY844" s="278" t="s">
        <v>184</v>
      </c>
    </row>
    <row r="845" s="12" customFormat="1" ht="22.8" customHeight="1">
      <c r="A845" s="12"/>
      <c r="B845" s="211"/>
      <c r="C845" s="212"/>
      <c r="D845" s="213" t="s">
        <v>78</v>
      </c>
      <c r="E845" s="225" t="s">
        <v>1065</v>
      </c>
      <c r="F845" s="225" t="s">
        <v>1066</v>
      </c>
      <c r="G845" s="212"/>
      <c r="H845" s="212"/>
      <c r="I845" s="215"/>
      <c r="J845" s="226">
        <f>BK845</f>
        <v>0</v>
      </c>
      <c r="K845" s="212"/>
      <c r="L845" s="217"/>
      <c r="M845" s="218"/>
      <c r="N845" s="219"/>
      <c r="O845" s="219"/>
      <c r="P845" s="220">
        <f>SUM(P846:P882)</f>
        <v>0</v>
      </c>
      <c r="Q845" s="219"/>
      <c r="R845" s="220">
        <f>SUM(R846:R882)</f>
        <v>0</v>
      </c>
      <c r="S845" s="219"/>
      <c r="T845" s="221">
        <f>SUM(T846:T882)</f>
        <v>0</v>
      </c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R845" s="222" t="s">
        <v>88</v>
      </c>
      <c r="AT845" s="223" t="s">
        <v>78</v>
      </c>
      <c r="AU845" s="223" t="s">
        <v>86</v>
      </c>
      <c r="AY845" s="222" t="s">
        <v>184</v>
      </c>
      <c r="BK845" s="224">
        <f>SUM(BK846:BK882)</f>
        <v>0</v>
      </c>
    </row>
    <row r="846" s="2" customFormat="1" ht="21.75" customHeight="1">
      <c r="A846" s="39"/>
      <c r="B846" s="40"/>
      <c r="C846" s="227" t="s">
        <v>1067</v>
      </c>
      <c r="D846" s="227" t="s">
        <v>186</v>
      </c>
      <c r="E846" s="228" t="s">
        <v>1068</v>
      </c>
      <c r="F846" s="229" t="s">
        <v>1069</v>
      </c>
      <c r="G846" s="230" t="s">
        <v>189</v>
      </c>
      <c r="H846" s="231">
        <v>19.385999999999999</v>
      </c>
      <c r="I846" s="232"/>
      <c r="J846" s="233">
        <f>ROUND(I846*H846,2)</f>
        <v>0</v>
      </c>
      <c r="K846" s="229" t="s">
        <v>190</v>
      </c>
      <c r="L846" s="45"/>
      <c r="M846" s="234" t="s">
        <v>1</v>
      </c>
      <c r="N846" s="235" t="s">
        <v>44</v>
      </c>
      <c r="O846" s="92"/>
      <c r="P846" s="236">
        <f>O846*H846</f>
        <v>0</v>
      </c>
      <c r="Q846" s="236">
        <v>0</v>
      </c>
      <c r="R846" s="236">
        <f>Q846*H846</f>
        <v>0</v>
      </c>
      <c r="S846" s="236">
        <v>0</v>
      </c>
      <c r="T846" s="237">
        <f>S846*H846</f>
        <v>0</v>
      </c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R846" s="238" t="s">
        <v>242</v>
      </c>
      <c r="AT846" s="238" t="s">
        <v>186</v>
      </c>
      <c r="AU846" s="238" t="s">
        <v>88</v>
      </c>
      <c r="AY846" s="18" t="s">
        <v>184</v>
      </c>
      <c r="BE846" s="239">
        <f>IF(N846="základní",J846,0)</f>
        <v>0</v>
      </c>
      <c r="BF846" s="239">
        <f>IF(N846="snížená",J846,0)</f>
        <v>0</v>
      </c>
      <c r="BG846" s="239">
        <f>IF(N846="zákl. přenesená",J846,0)</f>
        <v>0</v>
      </c>
      <c r="BH846" s="239">
        <f>IF(N846="sníž. přenesená",J846,0)</f>
        <v>0</v>
      </c>
      <c r="BI846" s="239">
        <f>IF(N846="nulová",J846,0)</f>
        <v>0</v>
      </c>
      <c r="BJ846" s="18" t="s">
        <v>86</v>
      </c>
      <c r="BK846" s="239">
        <f>ROUND(I846*H846,2)</f>
        <v>0</v>
      </c>
      <c r="BL846" s="18" t="s">
        <v>242</v>
      </c>
      <c r="BM846" s="238" t="s">
        <v>1070</v>
      </c>
    </row>
    <row r="847" s="2" customFormat="1">
      <c r="A847" s="39"/>
      <c r="B847" s="40"/>
      <c r="C847" s="41"/>
      <c r="D847" s="240" t="s">
        <v>192</v>
      </c>
      <c r="E847" s="41"/>
      <c r="F847" s="241" t="s">
        <v>1071</v>
      </c>
      <c r="G847" s="41"/>
      <c r="H847" s="41"/>
      <c r="I847" s="242"/>
      <c r="J847" s="41"/>
      <c r="K847" s="41"/>
      <c r="L847" s="45"/>
      <c r="M847" s="243"/>
      <c r="N847" s="244"/>
      <c r="O847" s="92"/>
      <c r="P847" s="92"/>
      <c r="Q847" s="92"/>
      <c r="R847" s="92"/>
      <c r="S847" s="92"/>
      <c r="T847" s="93"/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T847" s="18" t="s">
        <v>192</v>
      </c>
      <c r="AU847" s="18" t="s">
        <v>88</v>
      </c>
    </row>
    <row r="848" s="16" customFormat="1">
      <c r="A848" s="16"/>
      <c r="B848" s="279"/>
      <c r="C848" s="280"/>
      <c r="D848" s="247" t="s">
        <v>194</v>
      </c>
      <c r="E848" s="281" t="s">
        <v>1</v>
      </c>
      <c r="F848" s="282" t="s">
        <v>1072</v>
      </c>
      <c r="G848" s="280"/>
      <c r="H848" s="281" t="s">
        <v>1</v>
      </c>
      <c r="I848" s="283"/>
      <c r="J848" s="280"/>
      <c r="K848" s="280"/>
      <c r="L848" s="284"/>
      <c r="M848" s="285"/>
      <c r="N848" s="286"/>
      <c r="O848" s="286"/>
      <c r="P848" s="286"/>
      <c r="Q848" s="286"/>
      <c r="R848" s="286"/>
      <c r="S848" s="286"/>
      <c r="T848" s="287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T848" s="288" t="s">
        <v>194</v>
      </c>
      <c r="AU848" s="288" t="s">
        <v>88</v>
      </c>
      <c r="AV848" s="16" t="s">
        <v>86</v>
      </c>
      <c r="AW848" s="16" t="s">
        <v>35</v>
      </c>
      <c r="AX848" s="16" t="s">
        <v>79</v>
      </c>
      <c r="AY848" s="288" t="s">
        <v>184</v>
      </c>
    </row>
    <row r="849" s="13" customFormat="1">
      <c r="A849" s="13"/>
      <c r="B849" s="245"/>
      <c r="C849" s="246"/>
      <c r="D849" s="247" t="s">
        <v>194</v>
      </c>
      <c r="E849" s="248" t="s">
        <v>1</v>
      </c>
      <c r="F849" s="249" t="s">
        <v>1073</v>
      </c>
      <c r="G849" s="246"/>
      <c r="H849" s="250">
        <v>19.385999999999999</v>
      </c>
      <c r="I849" s="251"/>
      <c r="J849" s="246"/>
      <c r="K849" s="246"/>
      <c r="L849" s="252"/>
      <c r="M849" s="253"/>
      <c r="N849" s="254"/>
      <c r="O849" s="254"/>
      <c r="P849" s="254"/>
      <c r="Q849" s="254"/>
      <c r="R849" s="254"/>
      <c r="S849" s="254"/>
      <c r="T849" s="255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56" t="s">
        <v>194</v>
      </c>
      <c r="AU849" s="256" t="s">
        <v>88</v>
      </c>
      <c r="AV849" s="13" t="s">
        <v>88</v>
      </c>
      <c r="AW849" s="13" t="s">
        <v>35</v>
      </c>
      <c r="AX849" s="13" t="s">
        <v>79</v>
      </c>
      <c r="AY849" s="256" t="s">
        <v>184</v>
      </c>
    </row>
    <row r="850" s="14" customFormat="1">
      <c r="A850" s="14"/>
      <c r="B850" s="257"/>
      <c r="C850" s="258"/>
      <c r="D850" s="247" t="s">
        <v>194</v>
      </c>
      <c r="E850" s="259" t="s">
        <v>1</v>
      </c>
      <c r="F850" s="260" t="s">
        <v>196</v>
      </c>
      <c r="G850" s="258"/>
      <c r="H850" s="261">
        <v>19.385999999999999</v>
      </c>
      <c r="I850" s="262"/>
      <c r="J850" s="258"/>
      <c r="K850" s="258"/>
      <c r="L850" s="263"/>
      <c r="M850" s="264"/>
      <c r="N850" s="265"/>
      <c r="O850" s="265"/>
      <c r="P850" s="265"/>
      <c r="Q850" s="265"/>
      <c r="R850" s="265"/>
      <c r="S850" s="265"/>
      <c r="T850" s="266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T850" s="267" t="s">
        <v>194</v>
      </c>
      <c r="AU850" s="267" t="s">
        <v>88</v>
      </c>
      <c r="AV850" s="14" t="s">
        <v>197</v>
      </c>
      <c r="AW850" s="14" t="s">
        <v>35</v>
      </c>
      <c r="AX850" s="14" t="s">
        <v>79</v>
      </c>
      <c r="AY850" s="267" t="s">
        <v>184</v>
      </c>
    </row>
    <row r="851" s="15" customFormat="1">
      <c r="A851" s="15"/>
      <c r="B851" s="268"/>
      <c r="C851" s="269"/>
      <c r="D851" s="247" t="s">
        <v>194</v>
      </c>
      <c r="E851" s="270" t="s">
        <v>1</v>
      </c>
      <c r="F851" s="271" t="s">
        <v>198</v>
      </c>
      <c r="G851" s="269"/>
      <c r="H851" s="272">
        <v>19.385999999999999</v>
      </c>
      <c r="I851" s="273"/>
      <c r="J851" s="269"/>
      <c r="K851" s="269"/>
      <c r="L851" s="274"/>
      <c r="M851" s="275"/>
      <c r="N851" s="276"/>
      <c r="O851" s="276"/>
      <c r="P851" s="276"/>
      <c r="Q851" s="276"/>
      <c r="R851" s="276"/>
      <c r="S851" s="276"/>
      <c r="T851" s="277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T851" s="278" t="s">
        <v>194</v>
      </c>
      <c r="AU851" s="278" t="s">
        <v>88</v>
      </c>
      <c r="AV851" s="15" t="s">
        <v>191</v>
      </c>
      <c r="AW851" s="15" t="s">
        <v>35</v>
      </c>
      <c r="AX851" s="15" t="s">
        <v>86</v>
      </c>
      <c r="AY851" s="278" t="s">
        <v>184</v>
      </c>
    </row>
    <row r="852" s="2" customFormat="1" ht="24.15" customHeight="1">
      <c r="A852" s="39"/>
      <c r="B852" s="40"/>
      <c r="C852" s="227" t="s">
        <v>673</v>
      </c>
      <c r="D852" s="227" t="s">
        <v>186</v>
      </c>
      <c r="E852" s="228" t="s">
        <v>1074</v>
      </c>
      <c r="F852" s="229" t="s">
        <v>1075</v>
      </c>
      <c r="G852" s="230" t="s">
        <v>189</v>
      </c>
      <c r="H852" s="231">
        <v>87.753</v>
      </c>
      <c r="I852" s="232"/>
      <c r="J852" s="233">
        <f>ROUND(I852*H852,2)</f>
        <v>0</v>
      </c>
      <c r="K852" s="229" t="s">
        <v>190</v>
      </c>
      <c r="L852" s="45"/>
      <c r="M852" s="234" t="s">
        <v>1</v>
      </c>
      <c r="N852" s="235" t="s">
        <v>44</v>
      </c>
      <c r="O852" s="92"/>
      <c r="P852" s="236">
        <f>O852*H852</f>
        <v>0</v>
      </c>
      <c r="Q852" s="236">
        <v>0</v>
      </c>
      <c r="R852" s="236">
        <f>Q852*H852</f>
        <v>0</v>
      </c>
      <c r="S852" s="236">
        <v>0</v>
      </c>
      <c r="T852" s="237">
        <f>S852*H852</f>
        <v>0</v>
      </c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R852" s="238" t="s">
        <v>242</v>
      </c>
      <c r="AT852" s="238" t="s">
        <v>186</v>
      </c>
      <c r="AU852" s="238" t="s">
        <v>88</v>
      </c>
      <c r="AY852" s="18" t="s">
        <v>184</v>
      </c>
      <c r="BE852" s="239">
        <f>IF(N852="základní",J852,0)</f>
        <v>0</v>
      </c>
      <c r="BF852" s="239">
        <f>IF(N852="snížená",J852,0)</f>
        <v>0</v>
      </c>
      <c r="BG852" s="239">
        <f>IF(N852="zákl. přenesená",J852,0)</f>
        <v>0</v>
      </c>
      <c r="BH852" s="239">
        <f>IF(N852="sníž. přenesená",J852,0)</f>
        <v>0</v>
      </c>
      <c r="BI852" s="239">
        <f>IF(N852="nulová",J852,0)</f>
        <v>0</v>
      </c>
      <c r="BJ852" s="18" t="s">
        <v>86</v>
      </c>
      <c r="BK852" s="239">
        <f>ROUND(I852*H852,2)</f>
        <v>0</v>
      </c>
      <c r="BL852" s="18" t="s">
        <v>242</v>
      </c>
      <c r="BM852" s="238" t="s">
        <v>1076</v>
      </c>
    </row>
    <row r="853" s="2" customFormat="1">
      <c r="A853" s="39"/>
      <c r="B853" s="40"/>
      <c r="C853" s="41"/>
      <c r="D853" s="240" t="s">
        <v>192</v>
      </c>
      <c r="E853" s="41"/>
      <c r="F853" s="241" t="s">
        <v>1077</v>
      </c>
      <c r="G853" s="41"/>
      <c r="H853" s="41"/>
      <c r="I853" s="242"/>
      <c r="J853" s="41"/>
      <c r="K853" s="41"/>
      <c r="L853" s="45"/>
      <c r="M853" s="243"/>
      <c r="N853" s="244"/>
      <c r="O853" s="92"/>
      <c r="P853" s="92"/>
      <c r="Q853" s="92"/>
      <c r="R853" s="92"/>
      <c r="S853" s="92"/>
      <c r="T853" s="93"/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T853" s="18" t="s">
        <v>192</v>
      </c>
      <c r="AU853" s="18" t="s">
        <v>88</v>
      </c>
    </row>
    <row r="854" s="13" customFormat="1">
      <c r="A854" s="13"/>
      <c r="B854" s="245"/>
      <c r="C854" s="246"/>
      <c r="D854" s="247" t="s">
        <v>194</v>
      </c>
      <c r="E854" s="248" t="s">
        <v>1</v>
      </c>
      <c r="F854" s="249" t="s">
        <v>1078</v>
      </c>
      <c r="G854" s="246"/>
      <c r="H854" s="250">
        <v>87.753</v>
      </c>
      <c r="I854" s="251"/>
      <c r="J854" s="246"/>
      <c r="K854" s="246"/>
      <c r="L854" s="252"/>
      <c r="M854" s="253"/>
      <c r="N854" s="254"/>
      <c r="O854" s="254"/>
      <c r="P854" s="254"/>
      <c r="Q854" s="254"/>
      <c r="R854" s="254"/>
      <c r="S854" s="254"/>
      <c r="T854" s="255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56" t="s">
        <v>194</v>
      </c>
      <c r="AU854" s="256" t="s">
        <v>88</v>
      </c>
      <c r="AV854" s="13" t="s">
        <v>88</v>
      </c>
      <c r="AW854" s="13" t="s">
        <v>35</v>
      </c>
      <c r="AX854" s="13" t="s">
        <v>79</v>
      </c>
      <c r="AY854" s="256" t="s">
        <v>184</v>
      </c>
    </row>
    <row r="855" s="14" customFormat="1">
      <c r="A855" s="14"/>
      <c r="B855" s="257"/>
      <c r="C855" s="258"/>
      <c r="D855" s="247" t="s">
        <v>194</v>
      </c>
      <c r="E855" s="259" t="s">
        <v>1</v>
      </c>
      <c r="F855" s="260" t="s">
        <v>196</v>
      </c>
      <c r="G855" s="258"/>
      <c r="H855" s="261">
        <v>87.753</v>
      </c>
      <c r="I855" s="262"/>
      <c r="J855" s="258"/>
      <c r="K855" s="258"/>
      <c r="L855" s="263"/>
      <c r="M855" s="264"/>
      <c r="N855" s="265"/>
      <c r="O855" s="265"/>
      <c r="P855" s="265"/>
      <c r="Q855" s="265"/>
      <c r="R855" s="265"/>
      <c r="S855" s="265"/>
      <c r="T855" s="266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T855" s="267" t="s">
        <v>194</v>
      </c>
      <c r="AU855" s="267" t="s">
        <v>88</v>
      </c>
      <c r="AV855" s="14" t="s">
        <v>197</v>
      </c>
      <c r="AW855" s="14" t="s">
        <v>35</v>
      </c>
      <c r="AX855" s="14" t="s">
        <v>79</v>
      </c>
      <c r="AY855" s="267" t="s">
        <v>184</v>
      </c>
    </row>
    <row r="856" s="15" customFormat="1">
      <c r="A856" s="15"/>
      <c r="B856" s="268"/>
      <c r="C856" s="269"/>
      <c r="D856" s="247" t="s">
        <v>194</v>
      </c>
      <c r="E856" s="270" t="s">
        <v>1</v>
      </c>
      <c r="F856" s="271" t="s">
        <v>198</v>
      </c>
      <c r="G856" s="269"/>
      <c r="H856" s="272">
        <v>87.753</v>
      </c>
      <c r="I856" s="273"/>
      <c r="J856" s="269"/>
      <c r="K856" s="269"/>
      <c r="L856" s="274"/>
      <c r="M856" s="275"/>
      <c r="N856" s="276"/>
      <c r="O856" s="276"/>
      <c r="P856" s="276"/>
      <c r="Q856" s="276"/>
      <c r="R856" s="276"/>
      <c r="S856" s="276"/>
      <c r="T856" s="277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T856" s="278" t="s">
        <v>194</v>
      </c>
      <c r="AU856" s="278" t="s">
        <v>88</v>
      </c>
      <c r="AV856" s="15" t="s">
        <v>191</v>
      </c>
      <c r="AW856" s="15" t="s">
        <v>35</v>
      </c>
      <c r="AX856" s="15" t="s">
        <v>86</v>
      </c>
      <c r="AY856" s="278" t="s">
        <v>184</v>
      </c>
    </row>
    <row r="857" s="2" customFormat="1" ht="24.15" customHeight="1">
      <c r="A857" s="39"/>
      <c r="B857" s="40"/>
      <c r="C857" s="227" t="s">
        <v>1079</v>
      </c>
      <c r="D857" s="227" t="s">
        <v>186</v>
      </c>
      <c r="E857" s="228" t="s">
        <v>1080</v>
      </c>
      <c r="F857" s="229" t="s">
        <v>1081</v>
      </c>
      <c r="G857" s="230" t="s">
        <v>189</v>
      </c>
      <c r="H857" s="231">
        <v>73.638000000000005</v>
      </c>
      <c r="I857" s="232"/>
      <c r="J857" s="233">
        <f>ROUND(I857*H857,2)</f>
        <v>0</v>
      </c>
      <c r="K857" s="229" t="s">
        <v>190</v>
      </c>
      <c r="L857" s="45"/>
      <c r="M857" s="234" t="s">
        <v>1</v>
      </c>
      <c r="N857" s="235" t="s">
        <v>44</v>
      </c>
      <c r="O857" s="92"/>
      <c r="P857" s="236">
        <f>O857*H857</f>
        <v>0</v>
      </c>
      <c r="Q857" s="236">
        <v>0</v>
      </c>
      <c r="R857" s="236">
        <f>Q857*H857</f>
        <v>0</v>
      </c>
      <c r="S857" s="236">
        <v>0</v>
      </c>
      <c r="T857" s="237">
        <f>S857*H857</f>
        <v>0</v>
      </c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R857" s="238" t="s">
        <v>242</v>
      </c>
      <c r="AT857" s="238" t="s">
        <v>186</v>
      </c>
      <c r="AU857" s="238" t="s">
        <v>88</v>
      </c>
      <c r="AY857" s="18" t="s">
        <v>184</v>
      </c>
      <c r="BE857" s="239">
        <f>IF(N857="základní",J857,0)</f>
        <v>0</v>
      </c>
      <c r="BF857" s="239">
        <f>IF(N857="snížená",J857,0)</f>
        <v>0</v>
      </c>
      <c r="BG857" s="239">
        <f>IF(N857="zákl. přenesená",J857,0)</f>
        <v>0</v>
      </c>
      <c r="BH857" s="239">
        <f>IF(N857="sníž. přenesená",J857,0)</f>
        <v>0</v>
      </c>
      <c r="BI857" s="239">
        <f>IF(N857="nulová",J857,0)</f>
        <v>0</v>
      </c>
      <c r="BJ857" s="18" t="s">
        <v>86</v>
      </c>
      <c r="BK857" s="239">
        <f>ROUND(I857*H857,2)</f>
        <v>0</v>
      </c>
      <c r="BL857" s="18" t="s">
        <v>242</v>
      </c>
      <c r="BM857" s="238" t="s">
        <v>1082</v>
      </c>
    </row>
    <row r="858" s="2" customFormat="1">
      <c r="A858" s="39"/>
      <c r="B858" s="40"/>
      <c r="C858" s="41"/>
      <c r="D858" s="240" t="s">
        <v>192</v>
      </c>
      <c r="E858" s="41"/>
      <c r="F858" s="241" t="s">
        <v>1083</v>
      </c>
      <c r="G858" s="41"/>
      <c r="H858" s="41"/>
      <c r="I858" s="242"/>
      <c r="J858" s="41"/>
      <c r="K858" s="41"/>
      <c r="L858" s="45"/>
      <c r="M858" s="243"/>
      <c r="N858" s="244"/>
      <c r="O858" s="92"/>
      <c r="P858" s="92"/>
      <c r="Q858" s="92"/>
      <c r="R858" s="92"/>
      <c r="S858" s="92"/>
      <c r="T858" s="93"/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T858" s="18" t="s">
        <v>192</v>
      </c>
      <c r="AU858" s="18" t="s">
        <v>88</v>
      </c>
    </row>
    <row r="859" s="16" customFormat="1">
      <c r="A859" s="16"/>
      <c r="B859" s="279"/>
      <c r="C859" s="280"/>
      <c r="D859" s="247" t="s">
        <v>194</v>
      </c>
      <c r="E859" s="281" t="s">
        <v>1</v>
      </c>
      <c r="F859" s="282" t="s">
        <v>968</v>
      </c>
      <c r="G859" s="280"/>
      <c r="H859" s="281" t="s">
        <v>1</v>
      </c>
      <c r="I859" s="283"/>
      <c r="J859" s="280"/>
      <c r="K859" s="280"/>
      <c r="L859" s="284"/>
      <c r="M859" s="285"/>
      <c r="N859" s="286"/>
      <c r="O859" s="286"/>
      <c r="P859" s="286"/>
      <c r="Q859" s="286"/>
      <c r="R859" s="286"/>
      <c r="S859" s="286"/>
      <c r="T859" s="287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T859" s="288" t="s">
        <v>194</v>
      </c>
      <c r="AU859" s="288" t="s">
        <v>88</v>
      </c>
      <c r="AV859" s="16" t="s">
        <v>86</v>
      </c>
      <c r="AW859" s="16" t="s">
        <v>35</v>
      </c>
      <c r="AX859" s="16" t="s">
        <v>79</v>
      </c>
      <c r="AY859" s="288" t="s">
        <v>184</v>
      </c>
    </row>
    <row r="860" s="13" customFormat="1">
      <c r="A860" s="13"/>
      <c r="B860" s="245"/>
      <c r="C860" s="246"/>
      <c r="D860" s="247" t="s">
        <v>194</v>
      </c>
      <c r="E860" s="248" t="s">
        <v>1</v>
      </c>
      <c r="F860" s="249" t="s">
        <v>1084</v>
      </c>
      <c r="G860" s="246"/>
      <c r="H860" s="250">
        <v>2.4380000000000002</v>
      </c>
      <c r="I860" s="251"/>
      <c r="J860" s="246"/>
      <c r="K860" s="246"/>
      <c r="L860" s="252"/>
      <c r="M860" s="253"/>
      <c r="N860" s="254"/>
      <c r="O860" s="254"/>
      <c r="P860" s="254"/>
      <c r="Q860" s="254"/>
      <c r="R860" s="254"/>
      <c r="S860" s="254"/>
      <c r="T860" s="255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256" t="s">
        <v>194</v>
      </c>
      <c r="AU860" s="256" t="s">
        <v>88</v>
      </c>
      <c r="AV860" s="13" t="s">
        <v>88</v>
      </c>
      <c r="AW860" s="13" t="s">
        <v>35</v>
      </c>
      <c r="AX860" s="13" t="s">
        <v>79</v>
      </c>
      <c r="AY860" s="256" t="s">
        <v>184</v>
      </c>
    </row>
    <row r="861" s="16" customFormat="1">
      <c r="A861" s="16"/>
      <c r="B861" s="279"/>
      <c r="C861" s="280"/>
      <c r="D861" s="247" t="s">
        <v>194</v>
      </c>
      <c r="E861" s="281" t="s">
        <v>1</v>
      </c>
      <c r="F861" s="282" t="s">
        <v>1085</v>
      </c>
      <c r="G861" s="280"/>
      <c r="H861" s="281" t="s">
        <v>1</v>
      </c>
      <c r="I861" s="283"/>
      <c r="J861" s="280"/>
      <c r="K861" s="280"/>
      <c r="L861" s="284"/>
      <c r="M861" s="285"/>
      <c r="N861" s="286"/>
      <c r="O861" s="286"/>
      <c r="P861" s="286"/>
      <c r="Q861" s="286"/>
      <c r="R861" s="286"/>
      <c r="S861" s="286"/>
      <c r="T861" s="287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T861" s="288" t="s">
        <v>194</v>
      </c>
      <c r="AU861" s="288" t="s">
        <v>88</v>
      </c>
      <c r="AV861" s="16" t="s">
        <v>86</v>
      </c>
      <c r="AW861" s="16" t="s">
        <v>35</v>
      </c>
      <c r="AX861" s="16" t="s">
        <v>79</v>
      </c>
      <c r="AY861" s="288" t="s">
        <v>184</v>
      </c>
    </row>
    <row r="862" s="13" customFormat="1">
      <c r="A862" s="13"/>
      <c r="B862" s="245"/>
      <c r="C862" s="246"/>
      <c r="D862" s="247" t="s">
        <v>194</v>
      </c>
      <c r="E862" s="248" t="s">
        <v>1</v>
      </c>
      <c r="F862" s="249" t="s">
        <v>1086</v>
      </c>
      <c r="G862" s="246"/>
      <c r="H862" s="250">
        <v>12.6</v>
      </c>
      <c r="I862" s="251"/>
      <c r="J862" s="246"/>
      <c r="K862" s="246"/>
      <c r="L862" s="252"/>
      <c r="M862" s="253"/>
      <c r="N862" s="254"/>
      <c r="O862" s="254"/>
      <c r="P862" s="254"/>
      <c r="Q862" s="254"/>
      <c r="R862" s="254"/>
      <c r="S862" s="254"/>
      <c r="T862" s="255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T862" s="256" t="s">
        <v>194</v>
      </c>
      <c r="AU862" s="256" t="s">
        <v>88</v>
      </c>
      <c r="AV862" s="13" t="s">
        <v>88</v>
      </c>
      <c r="AW862" s="13" t="s">
        <v>35</v>
      </c>
      <c r="AX862" s="13" t="s">
        <v>79</v>
      </c>
      <c r="AY862" s="256" t="s">
        <v>184</v>
      </c>
    </row>
    <row r="863" s="16" customFormat="1">
      <c r="A863" s="16"/>
      <c r="B863" s="279"/>
      <c r="C863" s="280"/>
      <c r="D863" s="247" t="s">
        <v>194</v>
      </c>
      <c r="E863" s="281" t="s">
        <v>1</v>
      </c>
      <c r="F863" s="282" t="s">
        <v>1087</v>
      </c>
      <c r="G863" s="280"/>
      <c r="H863" s="281" t="s">
        <v>1</v>
      </c>
      <c r="I863" s="283"/>
      <c r="J863" s="280"/>
      <c r="K863" s="280"/>
      <c r="L863" s="284"/>
      <c r="M863" s="285"/>
      <c r="N863" s="286"/>
      <c r="O863" s="286"/>
      <c r="P863" s="286"/>
      <c r="Q863" s="286"/>
      <c r="R863" s="286"/>
      <c r="S863" s="286"/>
      <c r="T863" s="287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T863" s="288" t="s">
        <v>194</v>
      </c>
      <c r="AU863" s="288" t="s">
        <v>88</v>
      </c>
      <c r="AV863" s="16" t="s">
        <v>86</v>
      </c>
      <c r="AW863" s="16" t="s">
        <v>35</v>
      </c>
      <c r="AX863" s="16" t="s">
        <v>79</v>
      </c>
      <c r="AY863" s="288" t="s">
        <v>184</v>
      </c>
    </row>
    <row r="864" s="13" customFormat="1">
      <c r="A864" s="13"/>
      <c r="B864" s="245"/>
      <c r="C864" s="246"/>
      <c r="D864" s="247" t="s">
        <v>194</v>
      </c>
      <c r="E864" s="248" t="s">
        <v>1</v>
      </c>
      <c r="F864" s="249" t="s">
        <v>1088</v>
      </c>
      <c r="G864" s="246"/>
      <c r="H864" s="250">
        <v>4.6200000000000001</v>
      </c>
      <c r="I864" s="251"/>
      <c r="J864" s="246"/>
      <c r="K864" s="246"/>
      <c r="L864" s="252"/>
      <c r="M864" s="253"/>
      <c r="N864" s="254"/>
      <c r="O864" s="254"/>
      <c r="P864" s="254"/>
      <c r="Q864" s="254"/>
      <c r="R864" s="254"/>
      <c r="S864" s="254"/>
      <c r="T864" s="255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56" t="s">
        <v>194</v>
      </c>
      <c r="AU864" s="256" t="s">
        <v>88</v>
      </c>
      <c r="AV864" s="13" t="s">
        <v>88</v>
      </c>
      <c r="AW864" s="13" t="s">
        <v>35</v>
      </c>
      <c r="AX864" s="13" t="s">
        <v>79</v>
      </c>
      <c r="AY864" s="256" t="s">
        <v>184</v>
      </c>
    </row>
    <row r="865" s="16" customFormat="1">
      <c r="A865" s="16"/>
      <c r="B865" s="279"/>
      <c r="C865" s="280"/>
      <c r="D865" s="247" t="s">
        <v>194</v>
      </c>
      <c r="E865" s="281" t="s">
        <v>1</v>
      </c>
      <c r="F865" s="282" t="s">
        <v>1089</v>
      </c>
      <c r="G865" s="280"/>
      <c r="H865" s="281" t="s">
        <v>1</v>
      </c>
      <c r="I865" s="283"/>
      <c r="J865" s="280"/>
      <c r="K865" s="280"/>
      <c r="L865" s="284"/>
      <c r="M865" s="285"/>
      <c r="N865" s="286"/>
      <c r="O865" s="286"/>
      <c r="P865" s="286"/>
      <c r="Q865" s="286"/>
      <c r="R865" s="286"/>
      <c r="S865" s="286"/>
      <c r="T865" s="287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T865" s="288" t="s">
        <v>194</v>
      </c>
      <c r="AU865" s="288" t="s">
        <v>88</v>
      </c>
      <c r="AV865" s="16" t="s">
        <v>86</v>
      </c>
      <c r="AW865" s="16" t="s">
        <v>35</v>
      </c>
      <c r="AX865" s="16" t="s">
        <v>79</v>
      </c>
      <c r="AY865" s="288" t="s">
        <v>184</v>
      </c>
    </row>
    <row r="866" s="13" customFormat="1">
      <c r="A866" s="13"/>
      <c r="B866" s="245"/>
      <c r="C866" s="246"/>
      <c r="D866" s="247" t="s">
        <v>194</v>
      </c>
      <c r="E866" s="248" t="s">
        <v>1</v>
      </c>
      <c r="F866" s="249" t="s">
        <v>1090</v>
      </c>
      <c r="G866" s="246"/>
      <c r="H866" s="250">
        <v>23.98</v>
      </c>
      <c r="I866" s="251"/>
      <c r="J866" s="246"/>
      <c r="K866" s="246"/>
      <c r="L866" s="252"/>
      <c r="M866" s="253"/>
      <c r="N866" s="254"/>
      <c r="O866" s="254"/>
      <c r="P866" s="254"/>
      <c r="Q866" s="254"/>
      <c r="R866" s="254"/>
      <c r="S866" s="254"/>
      <c r="T866" s="255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256" t="s">
        <v>194</v>
      </c>
      <c r="AU866" s="256" t="s">
        <v>88</v>
      </c>
      <c r="AV866" s="13" t="s">
        <v>88</v>
      </c>
      <c r="AW866" s="13" t="s">
        <v>35</v>
      </c>
      <c r="AX866" s="13" t="s">
        <v>79</v>
      </c>
      <c r="AY866" s="256" t="s">
        <v>184</v>
      </c>
    </row>
    <row r="867" s="16" customFormat="1">
      <c r="A867" s="16"/>
      <c r="B867" s="279"/>
      <c r="C867" s="280"/>
      <c r="D867" s="247" t="s">
        <v>194</v>
      </c>
      <c r="E867" s="281" t="s">
        <v>1</v>
      </c>
      <c r="F867" s="282" t="s">
        <v>1091</v>
      </c>
      <c r="G867" s="280"/>
      <c r="H867" s="281" t="s">
        <v>1</v>
      </c>
      <c r="I867" s="283"/>
      <c r="J867" s="280"/>
      <c r="K867" s="280"/>
      <c r="L867" s="284"/>
      <c r="M867" s="285"/>
      <c r="N867" s="286"/>
      <c r="O867" s="286"/>
      <c r="P867" s="286"/>
      <c r="Q867" s="286"/>
      <c r="R867" s="286"/>
      <c r="S867" s="286"/>
      <c r="T867" s="287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T867" s="288" t="s">
        <v>194</v>
      </c>
      <c r="AU867" s="288" t="s">
        <v>88</v>
      </c>
      <c r="AV867" s="16" t="s">
        <v>86</v>
      </c>
      <c r="AW867" s="16" t="s">
        <v>35</v>
      </c>
      <c r="AX867" s="16" t="s">
        <v>79</v>
      </c>
      <c r="AY867" s="288" t="s">
        <v>184</v>
      </c>
    </row>
    <row r="868" s="13" customFormat="1">
      <c r="A868" s="13"/>
      <c r="B868" s="245"/>
      <c r="C868" s="246"/>
      <c r="D868" s="247" t="s">
        <v>194</v>
      </c>
      <c r="E868" s="248" t="s">
        <v>1</v>
      </c>
      <c r="F868" s="249" t="s">
        <v>1092</v>
      </c>
      <c r="G868" s="246"/>
      <c r="H868" s="250">
        <v>30</v>
      </c>
      <c r="I868" s="251"/>
      <c r="J868" s="246"/>
      <c r="K868" s="246"/>
      <c r="L868" s="252"/>
      <c r="M868" s="253"/>
      <c r="N868" s="254"/>
      <c r="O868" s="254"/>
      <c r="P868" s="254"/>
      <c r="Q868" s="254"/>
      <c r="R868" s="254"/>
      <c r="S868" s="254"/>
      <c r="T868" s="255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56" t="s">
        <v>194</v>
      </c>
      <c r="AU868" s="256" t="s">
        <v>88</v>
      </c>
      <c r="AV868" s="13" t="s">
        <v>88</v>
      </c>
      <c r="AW868" s="13" t="s">
        <v>35</v>
      </c>
      <c r="AX868" s="13" t="s">
        <v>79</v>
      </c>
      <c r="AY868" s="256" t="s">
        <v>184</v>
      </c>
    </row>
    <row r="869" s="14" customFormat="1">
      <c r="A869" s="14"/>
      <c r="B869" s="257"/>
      <c r="C869" s="258"/>
      <c r="D869" s="247" t="s">
        <v>194</v>
      </c>
      <c r="E869" s="259" t="s">
        <v>1</v>
      </c>
      <c r="F869" s="260" t="s">
        <v>196</v>
      </c>
      <c r="G869" s="258"/>
      <c r="H869" s="261">
        <v>73.638000000000005</v>
      </c>
      <c r="I869" s="262"/>
      <c r="J869" s="258"/>
      <c r="K869" s="258"/>
      <c r="L869" s="263"/>
      <c r="M869" s="264"/>
      <c r="N869" s="265"/>
      <c r="O869" s="265"/>
      <c r="P869" s="265"/>
      <c r="Q869" s="265"/>
      <c r="R869" s="265"/>
      <c r="S869" s="265"/>
      <c r="T869" s="266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T869" s="267" t="s">
        <v>194</v>
      </c>
      <c r="AU869" s="267" t="s">
        <v>88</v>
      </c>
      <c r="AV869" s="14" t="s">
        <v>197</v>
      </c>
      <c r="AW869" s="14" t="s">
        <v>35</v>
      </c>
      <c r="AX869" s="14" t="s">
        <v>79</v>
      </c>
      <c r="AY869" s="267" t="s">
        <v>184</v>
      </c>
    </row>
    <row r="870" s="15" customFormat="1">
      <c r="A870" s="15"/>
      <c r="B870" s="268"/>
      <c r="C870" s="269"/>
      <c r="D870" s="247" t="s">
        <v>194</v>
      </c>
      <c r="E870" s="270" t="s">
        <v>1</v>
      </c>
      <c r="F870" s="271" t="s">
        <v>198</v>
      </c>
      <c r="G870" s="269"/>
      <c r="H870" s="272">
        <v>73.638000000000005</v>
      </c>
      <c r="I870" s="273"/>
      <c r="J870" s="269"/>
      <c r="K870" s="269"/>
      <c r="L870" s="274"/>
      <c r="M870" s="275"/>
      <c r="N870" s="276"/>
      <c r="O870" s="276"/>
      <c r="P870" s="276"/>
      <c r="Q870" s="276"/>
      <c r="R870" s="276"/>
      <c r="S870" s="276"/>
      <c r="T870" s="277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T870" s="278" t="s">
        <v>194</v>
      </c>
      <c r="AU870" s="278" t="s">
        <v>88</v>
      </c>
      <c r="AV870" s="15" t="s">
        <v>191</v>
      </c>
      <c r="AW870" s="15" t="s">
        <v>35</v>
      </c>
      <c r="AX870" s="15" t="s">
        <v>86</v>
      </c>
      <c r="AY870" s="278" t="s">
        <v>184</v>
      </c>
    </row>
    <row r="871" s="2" customFormat="1" ht="16.5" customHeight="1">
      <c r="A871" s="39"/>
      <c r="B871" s="40"/>
      <c r="C871" s="289" t="s">
        <v>683</v>
      </c>
      <c r="D871" s="289" t="s">
        <v>412</v>
      </c>
      <c r="E871" s="290" t="s">
        <v>1093</v>
      </c>
      <c r="F871" s="291" t="s">
        <v>1094</v>
      </c>
      <c r="G871" s="292" t="s">
        <v>189</v>
      </c>
      <c r="H871" s="293">
        <v>81.001999999999995</v>
      </c>
      <c r="I871" s="294"/>
      <c r="J871" s="295">
        <f>ROUND(I871*H871,2)</f>
        <v>0</v>
      </c>
      <c r="K871" s="291" t="s">
        <v>190</v>
      </c>
      <c r="L871" s="296"/>
      <c r="M871" s="297" t="s">
        <v>1</v>
      </c>
      <c r="N871" s="298" t="s">
        <v>44</v>
      </c>
      <c r="O871" s="92"/>
      <c r="P871" s="236">
        <f>O871*H871</f>
        <v>0</v>
      </c>
      <c r="Q871" s="236">
        <v>0</v>
      </c>
      <c r="R871" s="236">
        <f>Q871*H871</f>
        <v>0</v>
      </c>
      <c r="S871" s="236">
        <v>0</v>
      </c>
      <c r="T871" s="237">
        <f>S871*H871</f>
        <v>0</v>
      </c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R871" s="238" t="s">
        <v>293</v>
      </c>
      <c r="AT871" s="238" t="s">
        <v>412</v>
      </c>
      <c r="AU871" s="238" t="s">
        <v>88</v>
      </c>
      <c r="AY871" s="18" t="s">
        <v>184</v>
      </c>
      <c r="BE871" s="239">
        <f>IF(N871="základní",J871,0)</f>
        <v>0</v>
      </c>
      <c r="BF871" s="239">
        <f>IF(N871="snížená",J871,0)</f>
        <v>0</v>
      </c>
      <c r="BG871" s="239">
        <f>IF(N871="zákl. přenesená",J871,0)</f>
        <v>0</v>
      </c>
      <c r="BH871" s="239">
        <f>IF(N871="sníž. přenesená",J871,0)</f>
        <v>0</v>
      </c>
      <c r="BI871" s="239">
        <f>IF(N871="nulová",J871,0)</f>
        <v>0</v>
      </c>
      <c r="BJ871" s="18" t="s">
        <v>86</v>
      </c>
      <c r="BK871" s="239">
        <f>ROUND(I871*H871,2)</f>
        <v>0</v>
      </c>
      <c r="BL871" s="18" t="s">
        <v>242</v>
      </c>
      <c r="BM871" s="238" t="s">
        <v>1095</v>
      </c>
    </row>
    <row r="872" s="13" customFormat="1">
      <c r="A872" s="13"/>
      <c r="B872" s="245"/>
      <c r="C872" s="246"/>
      <c r="D872" s="247" t="s">
        <v>194</v>
      </c>
      <c r="E872" s="248" t="s">
        <v>1</v>
      </c>
      <c r="F872" s="249" t="s">
        <v>1096</v>
      </c>
      <c r="G872" s="246"/>
      <c r="H872" s="250">
        <v>81.001999999999995</v>
      </c>
      <c r="I872" s="251"/>
      <c r="J872" s="246"/>
      <c r="K872" s="246"/>
      <c r="L872" s="252"/>
      <c r="M872" s="253"/>
      <c r="N872" s="254"/>
      <c r="O872" s="254"/>
      <c r="P872" s="254"/>
      <c r="Q872" s="254"/>
      <c r="R872" s="254"/>
      <c r="S872" s="254"/>
      <c r="T872" s="255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256" t="s">
        <v>194</v>
      </c>
      <c r="AU872" s="256" t="s">
        <v>88</v>
      </c>
      <c r="AV872" s="13" t="s">
        <v>88</v>
      </c>
      <c r="AW872" s="13" t="s">
        <v>35</v>
      </c>
      <c r="AX872" s="13" t="s">
        <v>79</v>
      </c>
      <c r="AY872" s="256" t="s">
        <v>184</v>
      </c>
    </row>
    <row r="873" s="15" customFormat="1">
      <c r="A873" s="15"/>
      <c r="B873" s="268"/>
      <c r="C873" s="269"/>
      <c r="D873" s="247" t="s">
        <v>194</v>
      </c>
      <c r="E873" s="270" t="s">
        <v>1</v>
      </c>
      <c r="F873" s="271" t="s">
        <v>198</v>
      </c>
      <c r="G873" s="269"/>
      <c r="H873" s="272">
        <v>81.001999999999995</v>
      </c>
      <c r="I873" s="273"/>
      <c r="J873" s="269"/>
      <c r="K873" s="269"/>
      <c r="L873" s="274"/>
      <c r="M873" s="275"/>
      <c r="N873" s="276"/>
      <c r="O873" s="276"/>
      <c r="P873" s="276"/>
      <c r="Q873" s="276"/>
      <c r="R873" s="276"/>
      <c r="S873" s="276"/>
      <c r="T873" s="277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T873" s="278" t="s">
        <v>194</v>
      </c>
      <c r="AU873" s="278" t="s">
        <v>88</v>
      </c>
      <c r="AV873" s="15" t="s">
        <v>191</v>
      </c>
      <c r="AW873" s="15" t="s">
        <v>35</v>
      </c>
      <c r="AX873" s="15" t="s">
        <v>86</v>
      </c>
      <c r="AY873" s="278" t="s">
        <v>184</v>
      </c>
    </row>
    <row r="874" s="2" customFormat="1" ht="24.15" customHeight="1">
      <c r="A874" s="39"/>
      <c r="B874" s="40"/>
      <c r="C874" s="227" t="s">
        <v>1097</v>
      </c>
      <c r="D874" s="227" t="s">
        <v>186</v>
      </c>
      <c r="E874" s="228" t="s">
        <v>1098</v>
      </c>
      <c r="F874" s="229" t="s">
        <v>1099</v>
      </c>
      <c r="G874" s="230" t="s">
        <v>189</v>
      </c>
      <c r="H874" s="231">
        <v>19.367000000000001</v>
      </c>
      <c r="I874" s="232"/>
      <c r="J874" s="233">
        <f>ROUND(I874*H874,2)</f>
        <v>0</v>
      </c>
      <c r="K874" s="229" t="s">
        <v>190</v>
      </c>
      <c r="L874" s="45"/>
      <c r="M874" s="234" t="s">
        <v>1</v>
      </c>
      <c r="N874" s="235" t="s">
        <v>44</v>
      </c>
      <c r="O874" s="92"/>
      <c r="P874" s="236">
        <f>O874*H874</f>
        <v>0</v>
      </c>
      <c r="Q874" s="236">
        <v>0</v>
      </c>
      <c r="R874" s="236">
        <f>Q874*H874</f>
        <v>0</v>
      </c>
      <c r="S874" s="236">
        <v>0</v>
      </c>
      <c r="T874" s="237">
        <f>S874*H874</f>
        <v>0</v>
      </c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R874" s="238" t="s">
        <v>242</v>
      </c>
      <c r="AT874" s="238" t="s">
        <v>186</v>
      </c>
      <c r="AU874" s="238" t="s">
        <v>88</v>
      </c>
      <c r="AY874" s="18" t="s">
        <v>184</v>
      </c>
      <c r="BE874" s="239">
        <f>IF(N874="základní",J874,0)</f>
        <v>0</v>
      </c>
      <c r="BF874" s="239">
        <f>IF(N874="snížená",J874,0)</f>
        <v>0</v>
      </c>
      <c r="BG874" s="239">
        <f>IF(N874="zákl. přenesená",J874,0)</f>
        <v>0</v>
      </c>
      <c r="BH874" s="239">
        <f>IF(N874="sníž. přenesená",J874,0)</f>
        <v>0</v>
      </c>
      <c r="BI874" s="239">
        <f>IF(N874="nulová",J874,0)</f>
        <v>0</v>
      </c>
      <c r="BJ874" s="18" t="s">
        <v>86</v>
      </c>
      <c r="BK874" s="239">
        <f>ROUND(I874*H874,2)</f>
        <v>0</v>
      </c>
      <c r="BL874" s="18" t="s">
        <v>242</v>
      </c>
      <c r="BM874" s="238" t="s">
        <v>1100</v>
      </c>
    </row>
    <row r="875" s="2" customFormat="1">
      <c r="A875" s="39"/>
      <c r="B875" s="40"/>
      <c r="C875" s="41"/>
      <c r="D875" s="240" t="s">
        <v>192</v>
      </c>
      <c r="E875" s="41"/>
      <c r="F875" s="241" t="s">
        <v>1101</v>
      </c>
      <c r="G875" s="41"/>
      <c r="H875" s="41"/>
      <c r="I875" s="242"/>
      <c r="J875" s="41"/>
      <c r="K875" s="41"/>
      <c r="L875" s="45"/>
      <c r="M875" s="243"/>
      <c r="N875" s="244"/>
      <c r="O875" s="92"/>
      <c r="P875" s="92"/>
      <c r="Q875" s="92"/>
      <c r="R875" s="92"/>
      <c r="S875" s="92"/>
      <c r="T875" s="93"/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T875" s="18" t="s">
        <v>192</v>
      </c>
      <c r="AU875" s="18" t="s">
        <v>88</v>
      </c>
    </row>
    <row r="876" s="16" customFormat="1">
      <c r="A876" s="16"/>
      <c r="B876" s="279"/>
      <c r="C876" s="280"/>
      <c r="D876" s="247" t="s">
        <v>194</v>
      </c>
      <c r="E876" s="281" t="s">
        <v>1</v>
      </c>
      <c r="F876" s="282" t="s">
        <v>1102</v>
      </c>
      <c r="G876" s="280"/>
      <c r="H876" s="281" t="s">
        <v>1</v>
      </c>
      <c r="I876" s="283"/>
      <c r="J876" s="280"/>
      <c r="K876" s="280"/>
      <c r="L876" s="284"/>
      <c r="M876" s="285"/>
      <c r="N876" s="286"/>
      <c r="O876" s="286"/>
      <c r="P876" s="286"/>
      <c r="Q876" s="286"/>
      <c r="R876" s="286"/>
      <c r="S876" s="286"/>
      <c r="T876" s="287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T876" s="288" t="s">
        <v>194</v>
      </c>
      <c r="AU876" s="288" t="s">
        <v>88</v>
      </c>
      <c r="AV876" s="16" t="s">
        <v>86</v>
      </c>
      <c r="AW876" s="16" t="s">
        <v>35</v>
      </c>
      <c r="AX876" s="16" t="s">
        <v>79</v>
      </c>
      <c r="AY876" s="288" t="s">
        <v>184</v>
      </c>
    </row>
    <row r="877" s="13" customFormat="1">
      <c r="A877" s="13"/>
      <c r="B877" s="245"/>
      <c r="C877" s="246"/>
      <c r="D877" s="247" t="s">
        <v>194</v>
      </c>
      <c r="E877" s="248" t="s">
        <v>1</v>
      </c>
      <c r="F877" s="249" t="s">
        <v>886</v>
      </c>
      <c r="G877" s="246"/>
      <c r="H877" s="250">
        <v>5.5880000000000001</v>
      </c>
      <c r="I877" s="251"/>
      <c r="J877" s="246"/>
      <c r="K877" s="246"/>
      <c r="L877" s="252"/>
      <c r="M877" s="253"/>
      <c r="N877" s="254"/>
      <c r="O877" s="254"/>
      <c r="P877" s="254"/>
      <c r="Q877" s="254"/>
      <c r="R877" s="254"/>
      <c r="S877" s="254"/>
      <c r="T877" s="255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56" t="s">
        <v>194</v>
      </c>
      <c r="AU877" s="256" t="s">
        <v>88</v>
      </c>
      <c r="AV877" s="13" t="s">
        <v>88</v>
      </c>
      <c r="AW877" s="13" t="s">
        <v>35</v>
      </c>
      <c r="AX877" s="13" t="s">
        <v>79</v>
      </c>
      <c r="AY877" s="256" t="s">
        <v>184</v>
      </c>
    </row>
    <row r="878" s="13" customFormat="1">
      <c r="A878" s="13"/>
      <c r="B878" s="245"/>
      <c r="C878" s="246"/>
      <c r="D878" s="247" t="s">
        <v>194</v>
      </c>
      <c r="E878" s="248" t="s">
        <v>1</v>
      </c>
      <c r="F878" s="249" t="s">
        <v>887</v>
      </c>
      <c r="G878" s="246"/>
      <c r="H878" s="250">
        <v>3.3639999999999999</v>
      </c>
      <c r="I878" s="251"/>
      <c r="J878" s="246"/>
      <c r="K878" s="246"/>
      <c r="L878" s="252"/>
      <c r="M878" s="253"/>
      <c r="N878" s="254"/>
      <c r="O878" s="254"/>
      <c r="P878" s="254"/>
      <c r="Q878" s="254"/>
      <c r="R878" s="254"/>
      <c r="S878" s="254"/>
      <c r="T878" s="255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56" t="s">
        <v>194</v>
      </c>
      <c r="AU878" s="256" t="s">
        <v>88</v>
      </c>
      <c r="AV878" s="13" t="s">
        <v>88</v>
      </c>
      <c r="AW878" s="13" t="s">
        <v>35</v>
      </c>
      <c r="AX878" s="13" t="s">
        <v>79</v>
      </c>
      <c r="AY878" s="256" t="s">
        <v>184</v>
      </c>
    </row>
    <row r="879" s="13" customFormat="1">
      <c r="A879" s="13"/>
      <c r="B879" s="245"/>
      <c r="C879" s="246"/>
      <c r="D879" s="247" t="s">
        <v>194</v>
      </c>
      <c r="E879" s="248" t="s">
        <v>1</v>
      </c>
      <c r="F879" s="249" t="s">
        <v>888</v>
      </c>
      <c r="G879" s="246"/>
      <c r="H879" s="250">
        <v>6.4000000000000004</v>
      </c>
      <c r="I879" s="251"/>
      <c r="J879" s="246"/>
      <c r="K879" s="246"/>
      <c r="L879" s="252"/>
      <c r="M879" s="253"/>
      <c r="N879" s="254"/>
      <c r="O879" s="254"/>
      <c r="P879" s="254"/>
      <c r="Q879" s="254"/>
      <c r="R879" s="254"/>
      <c r="S879" s="254"/>
      <c r="T879" s="255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256" t="s">
        <v>194</v>
      </c>
      <c r="AU879" s="256" t="s">
        <v>88</v>
      </c>
      <c r="AV879" s="13" t="s">
        <v>88</v>
      </c>
      <c r="AW879" s="13" t="s">
        <v>35</v>
      </c>
      <c r="AX879" s="13" t="s">
        <v>79</v>
      </c>
      <c r="AY879" s="256" t="s">
        <v>184</v>
      </c>
    </row>
    <row r="880" s="13" customFormat="1">
      <c r="A880" s="13"/>
      <c r="B880" s="245"/>
      <c r="C880" s="246"/>
      <c r="D880" s="247" t="s">
        <v>194</v>
      </c>
      <c r="E880" s="248" t="s">
        <v>1</v>
      </c>
      <c r="F880" s="249" t="s">
        <v>889</v>
      </c>
      <c r="G880" s="246"/>
      <c r="H880" s="250">
        <v>4.0149999999999997</v>
      </c>
      <c r="I880" s="251"/>
      <c r="J880" s="246"/>
      <c r="K880" s="246"/>
      <c r="L880" s="252"/>
      <c r="M880" s="253"/>
      <c r="N880" s="254"/>
      <c r="O880" s="254"/>
      <c r="P880" s="254"/>
      <c r="Q880" s="254"/>
      <c r="R880" s="254"/>
      <c r="S880" s="254"/>
      <c r="T880" s="255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56" t="s">
        <v>194</v>
      </c>
      <c r="AU880" s="256" t="s">
        <v>88</v>
      </c>
      <c r="AV880" s="13" t="s">
        <v>88</v>
      </c>
      <c r="AW880" s="13" t="s">
        <v>35</v>
      </c>
      <c r="AX880" s="13" t="s">
        <v>79</v>
      </c>
      <c r="AY880" s="256" t="s">
        <v>184</v>
      </c>
    </row>
    <row r="881" s="14" customFormat="1">
      <c r="A881" s="14"/>
      <c r="B881" s="257"/>
      <c r="C881" s="258"/>
      <c r="D881" s="247" t="s">
        <v>194</v>
      </c>
      <c r="E881" s="259" t="s">
        <v>1</v>
      </c>
      <c r="F881" s="260" t="s">
        <v>196</v>
      </c>
      <c r="G881" s="258"/>
      <c r="H881" s="261">
        <v>19.367000000000001</v>
      </c>
      <c r="I881" s="262"/>
      <c r="J881" s="258"/>
      <c r="K881" s="258"/>
      <c r="L881" s="263"/>
      <c r="M881" s="264"/>
      <c r="N881" s="265"/>
      <c r="O881" s="265"/>
      <c r="P881" s="265"/>
      <c r="Q881" s="265"/>
      <c r="R881" s="265"/>
      <c r="S881" s="265"/>
      <c r="T881" s="266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T881" s="267" t="s">
        <v>194</v>
      </c>
      <c r="AU881" s="267" t="s">
        <v>88</v>
      </c>
      <c r="AV881" s="14" t="s">
        <v>197</v>
      </c>
      <c r="AW881" s="14" t="s">
        <v>35</v>
      </c>
      <c r="AX881" s="14" t="s">
        <v>79</v>
      </c>
      <c r="AY881" s="267" t="s">
        <v>184</v>
      </c>
    </row>
    <row r="882" s="15" customFormat="1">
      <c r="A882" s="15"/>
      <c r="B882" s="268"/>
      <c r="C882" s="269"/>
      <c r="D882" s="247" t="s">
        <v>194</v>
      </c>
      <c r="E882" s="270" t="s">
        <v>1</v>
      </c>
      <c r="F882" s="271" t="s">
        <v>198</v>
      </c>
      <c r="G882" s="269"/>
      <c r="H882" s="272">
        <v>19.367000000000001</v>
      </c>
      <c r="I882" s="273"/>
      <c r="J882" s="269"/>
      <c r="K882" s="269"/>
      <c r="L882" s="274"/>
      <c r="M882" s="300"/>
      <c r="N882" s="301"/>
      <c r="O882" s="301"/>
      <c r="P882" s="301"/>
      <c r="Q882" s="301"/>
      <c r="R882" s="301"/>
      <c r="S882" s="301"/>
      <c r="T882" s="302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T882" s="278" t="s">
        <v>194</v>
      </c>
      <c r="AU882" s="278" t="s">
        <v>88</v>
      </c>
      <c r="AV882" s="15" t="s">
        <v>191</v>
      </c>
      <c r="AW882" s="15" t="s">
        <v>35</v>
      </c>
      <c r="AX882" s="15" t="s">
        <v>86</v>
      </c>
      <c r="AY882" s="278" t="s">
        <v>184</v>
      </c>
    </row>
    <row r="883" s="2" customFormat="1" ht="6.96" customHeight="1">
      <c r="A883" s="39"/>
      <c r="B883" s="67"/>
      <c r="C883" s="68"/>
      <c r="D883" s="68"/>
      <c r="E883" s="68"/>
      <c r="F883" s="68"/>
      <c r="G883" s="68"/>
      <c r="H883" s="68"/>
      <c r="I883" s="68"/>
      <c r="J883" s="68"/>
      <c r="K883" s="68"/>
      <c r="L883" s="45"/>
      <c r="M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</row>
  </sheetData>
  <sheetProtection sheet="1" autoFilter="0" formatColumns="0" formatRows="0" objects="1" scenarios="1" spinCount="100000" saltValue="PS5oeaFrgU0mBNnzqd7LTHuYapv2QNxsojkHk8lFe25Ft5vhFZVRtWmHLE3abv7nTzdMnYV8XUR+sd2jpkVMBw==" hashValue="v4uQX9rZHFJJjS9uC1c1On41YebGyxO4eDwgWJy1iW9C3qWcr5OzOWQuc/byxHkk+cvJkbvfJzpLoQXtdX17SA==" algorithmName="SHA-512" password="CC35"/>
  <autoFilter ref="C149:K88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38:H138"/>
    <mergeCell ref="E140:H140"/>
    <mergeCell ref="E142:H142"/>
    <mergeCell ref="L2:V2"/>
  </mergeCells>
  <hyperlinks>
    <hyperlink ref="F154" r:id="rId1" display="https://podminky.urs.cz/item/CS_URS_2022_01/181951111"/>
    <hyperlink ref="F159" r:id="rId2" display="https://podminky.urs.cz/item/CS_URS_2022_01/131251102"/>
    <hyperlink ref="F165" r:id="rId3" display="https://podminky.urs.cz/item/CS_URS_2022_01/132251101"/>
    <hyperlink ref="F171" r:id="rId4" display="https://podminky.urs.cz/item/CS_URS_2022_01/132251253"/>
    <hyperlink ref="F179" r:id="rId5" display="https://podminky.urs.cz/item/CS_URS_2022_01/162651112"/>
    <hyperlink ref="F185" r:id="rId6" display="https://podminky.urs.cz/item/CS_URS_2022_01/174151101"/>
    <hyperlink ref="F195" r:id="rId7" display="https://podminky.urs.cz/item/CS_URS_2022_01/167151101"/>
    <hyperlink ref="F197" r:id="rId8" display="https://podminky.urs.cz/item/CS_URS_2022_01/171251201"/>
    <hyperlink ref="F203" r:id="rId9" display="https://podminky.urs.cz/item/CS_URS_2022_01/171201221"/>
    <hyperlink ref="F208" r:id="rId10" display="https://podminky.urs.cz/item/CS_URS_2022_01/274313611"/>
    <hyperlink ref="F215" r:id="rId11" display="https://podminky.urs.cz/item/CS_URS_2022_01/274321411"/>
    <hyperlink ref="F221" r:id="rId12" display="https://podminky.urs.cz/item/CS_URS_2022_01/274351121"/>
    <hyperlink ref="F227" r:id="rId13" display="https://podminky.urs.cz/item/CS_URS_2022_01/274351122"/>
    <hyperlink ref="F229" r:id="rId14" display="https://podminky.urs.cz/item/CS_URS_2022_01/274361821"/>
    <hyperlink ref="F236" r:id="rId15" display="https://podminky.urs.cz/item/CS_URS_2022_01/311238650"/>
    <hyperlink ref="F242" r:id="rId16" display="https://podminky.urs.cz/item/CS_URS_2022_01/311235141"/>
    <hyperlink ref="F247" r:id="rId17" display="https://podminky.urs.cz/item/CS_URS_2022_01/311321817"/>
    <hyperlink ref="F254" r:id="rId18" display="https://podminky.urs.cz/item/CS_URS_2022_01/311351121"/>
    <hyperlink ref="F261" r:id="rId19" display="https://podminky.urs.cz/item/CS_URS_2022_01/311351122"/>
    <hyperlink ref="F263" r:id="rId20" display="https://podminky.urs.cz/item/CS_URS_2022_01/311351911"/>
    <hyperlink ref="F265" r:id="rId21" display="https://podminky.urs.cz/item/CS_URS_2022_01/311361821"/>
    <hyperlink ref="F270" r:id="rId22" display="https://podminky.urs.cz/item/CS_URS_2022_01/317168012"/>
    <hyperlink ref="F272" r:id="rId23" display="https://podminky.urs.cz/item/CS_URS_2022_01/317168051"/>
    <hyperlink ref="F274" r:id="rId24" display="https://podminky.urs.cz/item/CS_URS_2022_01/317168052"/>
    <hyperlink ref="F276" r:id="rId25" display="https://podminky.urs.cz/item/CS_URS_2022_01/317998113"/>
    <hyperlink ref="F281" r:id="rId26" display="https://podminky.urs.cz/item/CS_URS_2022_01/342244201"/>
    <hyperlink ref="F286" r:id="rId27" display="https://podminky.urs.cz/item/CS_URS_2022_01/342244211"/>
    <hyperlink ref="F292" r:id="rId28" display="https://podminky.urs.cz/item/CS_URS_2022_01/342291121"/>
    <hyperlink ref="F298" r:id="rId29" display="https://podminky.urs.cz/item/CS_URS_2022_01/411321515"/>
    <hyperlink ref="F304" r:id="rId30" display="https://podminky.urs.cz/item/CS_URS_2022_01/411351011"/>
    <hyperlink ref="F310" r:id="rId31" display="https://podminky.urs.cz/item/CS_URS_2022_01/411351012"/>
    <hyperlink ref="F312" r:id="rId32" display="https://podminky.urs.cz/item/CS_URS_2022_01/411359111"/>
    <hyperlink ref="F314" r:id="rId33" display="https://podminky.urs.cz/item/CS_URS_2022_01/411354313"/>
    <hyperlink ref="F319" r:id="rId34" display="https://podminky.urs.cz/item/CS_URS_2022_01/411354314"/>
    <hyperlink ref="F321" r:id="rId35" display="https://podminky.urs.cz/item/CS_URS_2022_01/411361821"/>
    <hyperlink ref="F328" r:id="rId36" display="https://podminky.urs.cz/item/CS_URS_2022_01/611221141"/>
    <hyperlink ref="F337" r:id="rId37" display="https://podminky.urs.cz/item/CS_URS_2022_01/612321121"/>
    <hyperlink ref="F347" r:id="rId38" display="https://podminky.urs.cz/item/CS_URS_2022_01/621221121"/>
    <hyperlink ref="F356" r:id="rId39" display="https://podminky.urs.cz/item/CS_URS_2022_01/621131121"/>
    <hyperlink ref="F362" r:id="rId40" display="https://podminky.urs.cz/item/CS_URS_2022_01/621531022"/>
    <hyperlink ref="F364" r:id="rId41" display="https://podminky.urs.cz/item/CS_URS_2022_01/622252002"/>
    <hyperlink ref="F372" r:id="rId42" display="https://podminky.urs.cz/item/CS_URS_2022_01/622211011"/>
    <hyperlink ref="F381" r:id="rId43" display="https://podminky.urs.cz/item/CS_URS_2022_01/622142001"/>
    <hyperlink ref="F390" r:id="rId44" display="https://podminky.urs.cz/item/CS_URS_2022_01/622321121"/>
    <hyperlink ref="F392" r:id="rId45" display="https://podminky.urs.cz/item/CS_URS_2022_01/622131121"/>
    <hyperlink ref="F401" r:id="rId46" display="https://podminky.urs.cz/item/CS_URS_2022_01/622531022"/>
    <hyperlink ref="F403" r:id="rId47" display="https://podminky.urs.cz/item/CS_URS_2022_01/629999011"/>
    <hyperlink ref="F408" r:id="rId48" display="https://podminky.urs.cz/item/CS_URS_2022_01/622143003"/>
    <hyperlink ref="F416" r:id="rId49" display="https://podminky.urs.cz/item/CS_URS_2022_01/622143004"/>
    <hyperlink ref="F426" r:id="rId50" display="https://podminky.urs.cz/item/CS_URS_2022_01/629991011"/>
    <hyperlink ref="F435" r:id="rId51" display="https://podminky.urs.cz/item/CS_URS_2022_01/631311134"/>
    <hyperlink ref="F441" r:id="rId52" display="https://podminky.urs.cz/item/CS_URS_2022_01/631319175"/>
    <hyperlink ref="F443" r:id="rId53" display="https://podminky.urs.cz/item/CS_URS_2022_01/631362021"/>
    <hyperlink ref="F448" r:id="rId54" display="https://podminky.urs.cz/item/CS_URS_2022_01/635111242"/>
    <hyperlink ref="F454" r:id="rId55" display="https://podminky.urs.cz/item/CS_URS_2022_01/632451234"/>
    <hyperlink ref="F459" r:id="rId56" display="https://podminky.urs.cz/item/CS_URS_2022_01/632451292"/>
    <hyperlink ref="F465" r:id="rId57" display="https://podminky.urs.cz/item/CS_URS_2022_01/644941111"/>
    <hyperlink ref="F470" r:id="rId58" display="https://podminky.urs.cz/item/CS_URS_2022_01/949101111"/>
    <hyperlink ref="F475" r:id="rId59" display="https://podminky.urs.cz/item/CS_URS_2022_01/949111112"/>
    <hyperlink ref="F477" r:id="rId60" display="https://podminky.urs.cz/item/CS_URS_2022_01/949111212"/>
    <hyperlink ref="F482" r:id="rId61" display="https://podminky.urs.cz/item/CS_URS_2022_01/949111812"/>
    <hyperlink ref="F485" r:id="rId62" display="https://podminky.urs.cz/item/CS_URS_2022_01/952901111"/>
    <hyperlink ref="F490" r:id="rId63" display="https://podminky.urs.cz/item/CS_URS_2022_01/953331112"/>
    <hyperlink ref="F499" r:id="rId64" display="https://podminky.urs.cz/item/CS_URS_2022_01/998012021"/>
    <hyperlink ref="F503" r:id="rId65" display="https://podminky.urs.cz/item/CS_URS_2022_01/711111001"/>
    <hyperlink ref="F511" r:id="rId66" display="https://podminky.urs.cz/item/CS_URS_2022_01/711141559"/>
    <hyperlink ref="F519" r:id="rId67" display="https://podminky.urs.cz/item/CS_URS_2022_01/711493111"/>
    <hyperlink ref="F528" r:id="rId68" display="https://podminky.urs.cz/item/CS_URS_2022_01/711493121"/>
    <hyperlink ref="F536" r:id="rId69" display="https://podminky.urs.cz/item/CS_URS_2022_01/771591162"/>
    <hyperlink ref="F547" r:id="rId70" display="https://podminky.urs.cz/item/CS_URS_2022_01/771591115"/>
    <hyperlink ref="F556" r:id="rId71" display="https://podminky.urs.cz/item/CS_URS_2022_01/781495115"/>
    <hyperlink ref="F564" r:id="rId72" display="https://podminky.urs.cz/item/CS_URS_2022_01/998711101"/>
    <hyperlink ref="F567" r:id="rId73" display="https://podminky.urs.cz/item/CS_URS_2022_01/712363404"/>
    <hyperlink ref="F575" r:id="rId74" display="https://podminky.urs.cz/item/CS_URS_2022_01/712363405"/>
    <hyperlink ref="F583" r:id="rId75" display="https://podminky.urs.cz/item/CS_URS_2022_01/712363406"/>
    <hyperlink ref="F591" r:id="rId76" display="https://podminky.urs.cz/item/CS_URS_2022_01/712391171"/>
    <hyperlink ref="F599" r:id="rId77" display="https://podminky.urs.cz/item/CS_URS_2022_01/712363005"/>
    <hyperlink ref="F604" r:id="rId78" display="https://podminky.urs.cz/item/CS_URS_2022_01/712363358"/>
    <hyperlink ref="F609" r:id="rId79" display="https://podminky.urs.cz/item/CS_URS_2022_01/721233112"/>
    <hyperlink ref="F611" r:id="rId80" display="https://podminky.urs.cz/item/CS_URS_2022_01/713141135"/>
    <hyperlink ref="F620" r:id="rId81" display="https://podminky.urs.cz/item/CS_URS_2022_01/713141335"/>
    <hyperlink ref="F629" r:id="rId82" display="https://podminky.urs.cz/item/CS_URS_2022_01/712311101"/>
    <hyperlink ref="F637" r:id="rId83" display="https://podminky.urs.cz/item/CS_URS_2022_01/712341559"/>
    <hyperlink ref="F645" r:id="rId84" display="https://podminky.urs.cz/item/CS_URS_2022_01/998712101"/>
    <hyperlink ref="F648" r:id="rId85" display="https://podminky.urs.cz/item/CS_URS_2022_01/713121121"/>
    <hyperlink ref="F664" r:id="rId86" display="https://podminky.urs.cz/item/CS_URS_2022_01/632481213"/>
    <hyperlink ref="F673" r:id="rId87" display="https://podminky.urs.cz/item/CS_URS_2022_01/634112129"/>
    <hyperlink ref="F678" r:id="rId88" display="https://podminky.urs.cz/item/CS_URS_2022_01/998713101"/>
    <hyperlink ref="F687" r:id="rId89" display="https://podminky.urs.cz/item/CS_URS_2022_01/725291511"/>
    <hyperlink ref="F689" r:id="rId90" display="https://podminky.urs.cz/item/CS_URS_2022_01/725291621"/>
    <hyperlink ref="F691" r:id="rId91" display="https://podminky.urs.cz/item/CS_URS_2022_01/725291702"/>
    <hyperlink ref="F693" r:id="rId92" display="https://podminky.urs.cz/item/CS_URS_2022_01/725291712"/>
    <hyperlink ref="F695" r:id="rId93" display="https://podminky.urs.cz/item/CS_URS_2022_01/725291722"/>
    <hyperlink ref="F697" r:id="rId94" display="https://podminky.urs.cz/item/CS_URS_2022_01/998725201"/>
    <hyperlink ref="F700" r:id="rId95" display="https://podminky.urs.cz/item/CS_URS_2022_01/741110043"/>
    <hyperlink ref="F702" r:id="rId96" display="https://podminky.urs.cz/item/CS_URS_2022_01/998741201"/>
    <hyperlink ref="F705" r:id="rId97" display="https://podminky.urs.cz/item/CS_URS_2022_01/763131451"/>
    <hyperlink ref="F713" r:id="rId98" display="https://podminky.urs.cz/item/CS_URS_2022_01/763131714"/>
    <hyperlink ref="F715" r:id="rId99" display="https://podminky.urs.cz/item/CS_URS_2022_01/763131771"/>
    <hyperlink ref="F723" r:id="rId100" display="https://podminky.urs.cz/item/CS_URS_2022_01/763164521"/>
    <hyperlink ref="F737" r:id="rId101" display="https://podminky.urs.cz/item/CS_URS_2022_01/998763301"/>
    <hyperlink ref="F740" r:id="rId102" display="https://podminky.urs.cz/item/CS_URS_2022_01/764216603"/>
    <hyperlink ref="F745" r:id="rId103" display="https://podminky.urs.cz/item/CS_URS_2022_01/764518622"/>
    <hyperlink ref="F751" r:id="rId104" display="https://podminky.urs.cz/item/CS_URS_2022_01/998764101"/>
    <hyperlink ref="F756" r:id="rId105" display="https://podminky.urs.cz/item/CS_URS_2022_01/998766201"/>
    <hyperlink ref="F759" r:id="rId106" display="https://podminky.urs.cz/item/CS_URS_2022_01/766622216"/>
    <hyperlink ref="F775" r:id="rId107" display="https://podminky.urs.cz/item/CS_URS_2022_01/998766202"/>
    <hyperlink ref="F780" r:id="rId108" display="https://podminky.urs.cz/item/CS_URS_2022_01/998767201"/>
    <hyperlink ref="F784" r:id="rId109" display="https://podminky.urs.cz/item/CS_URS_2022_01/998767201"/>
    <hyperlink ref="F787" r:id="rId110" display="https://podminky.urs.cz/item/CS_URS_2022_01/776111112"/>
    <hyperlink ref="F789" r:id="rId111" display="https://podminky.urs.cz/item/CS_URS_2022_01/771111011"/>
    <hyperlink ref="F791" r:id="rId112" display="https://podminky.urs.cz/item/CS_URS_2022_01/771121011"/>
    <hyperlink ref="F793" r:id="rId113" display="https://podminky.urs.cz/item/CS_URS_2022_01/771574263"/>
    <hyperlink ref="F805" r:id="rId114" display="https://podminky.urs.cz/item/CS_URS_2022_01/771577111"/>
    <hyperlink ref="F812" r:id="rId115" display="https://podminky.urs.cz/item/CS_URS_2022_01/771591191"/>
    <hyperlink ref="F814" r:id="rId116" display="https://podminky.urs.cz/item/CS_URS_2022_01/998771101"/>
    <hyperlink ref="F817" r:id="rId117" display="https://podminky.urs.cz/item/CS_URS_2022_01/781474223"/>
    <hyperlink ref="F828" r:id="rId118" display="https://podminky.urs.cz/item/CS_URS_2022_01/781494111"/>
    <hyperlink ref="F833" r:id="rId119" display="https://podminky.urs.cz/item/CS_URS_2022_01/781495111"/>
    <hyperlink ref="F835" r:id="rId120" display="https://podminky.urs.cz/item/CS_URS_2022_01/998781101"/>
    <hyperlink ref="F847" r:id="rId121" display="https://podminky.urs.cz/item/CS_URS_2022_01/619991001"/>
    <hyperlink ref="F853" r:id="rId122" display="https://podminky.urs.cz/item/CS_URS_2022_01/619991011"/>
    <hyperlink ref="F858" r:id="rId123" display="https://podminky.urs.cz/item/CS_URS_2022_01/784171111"/>
    <hyperlink ref="F875" r:id="rId124" display="https://podminky.urs.cz/item/CS_URS_2022_01/78421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25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96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21"/>
      <c r="AT3" s="18" t="s">
        <v>88</v>
      </c>
    </row>
    <row r="4" s="1" customFormat="1" ht="24.96" customHeight="1">
      <c r="B4" s="21"/>
      <c r="D4" s="149" t="s">
        <v>127</v>
      </c>
      <c r="L4" s="21"/>
      <c r="M4" s="15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1" t="s">
        <v>16</v>
      </c>
      <c r="L6" s="21"/>
    </row>
    <row r="7" s="1" customFormat="1" ht="16.5" customHeight="1">
      <c r="B7" s="21"/>
      <c r="E7" s="152" t="str">
        <f>'Rekapitulace stavby'!K6</f>
        <v>DOPRAVNÍ TERMINÁL ŽELETAVA</v>
      </c>
      <c r="F7" s="151"/>
      <c r="G7" s="151"/>
      <c r="H7" s="151"/>
      <c r="L7" s="21"/>
    </row>
    <row r="8" s="1" customFormat="1" ht="12" customHeight="1">
      <c r="B8" s="21"/>
      <c r="D8" s="151" t="s">
        <v>128</v>
      </c>
      <c r="L8" s="21"/>
    </row>
    <row r="9" s="2" customFormat="1" ht="16.5" customHeight="1">
      <c r="A9" s="39"/>
      <c r="B9" s="45"/>
      <c r="C9" s="39"/>
      <c r="D9" s="39"/>
      <c r="E9" s="152" t="s">
        <v>129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1" t="s">
        <v>130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3" t="s">
        <v>1103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1" t="s">
        <v>18</v>
      </c>
      <c r="E13" s="39"/>
      <c r="F13" s="142" t="s">
        <v>1</v>
      </c>
      <c r="G13" s="39"/>
      <c r="H13" s="39"/>
      <c r="I13" s="151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1" t="s">
        <v>20</v>
      </c>
      <c r="E14" s="39"/>
      <c r="F14" s="142" t="s">
        <v>21</v>
      </c>
      <c r="G14" s="39"/>
      <c r="H14" s="39"/>
      <c r="I14" s="151" t="s">
        <v>22</v>
      </c>
      <c r="J14" s="154" t="str">
        <f>'Rekapitulace stavby'!AN8</f>
        <v>5. 9. 2022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1" t="s">
        <v>24</v>
      </c>
      <c r="E16" s="39"/>
      <c r="F16" s="39"/>
      <c r="G16" s="39"/>
      <c r="H16" s="39"/>
      <c r="I16" s="151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1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1" t="s">
        <v>29</v>
      </c>
      <c r="E19" s="39"/>
      <c r="F19" s="39"/>
      <c r="G19" s="39"/>
      <c r="H19" s="39"/>
      <c r="I19" s="151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1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1" t="s">
        <v>31</v>
      </c>
      <c r="E22" s="39"/>
      <c r="F22" s="39"/>
      <c r="G22" s="39"/>
      <c r="H22" s="39"/>
      <c r="I22" s="151" t="s">
        <v>25</v>
      </c>
      <c r="J22" s="142" t="s">
        <v>1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132</v>
      </c>
      <c r="F23" s="39"/>
      <c r="G23" s="39"/>
      <c r="H23" s="39"/>
      <c r="I23" s="151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1" t="s">
        <v>36</v>
      </c>
      <c r="E25" s="39"/>
      <c r="F25" s="39"/>
      <c r="G25" s="39"/>
      <c r="H25" s="39"/>
      <c r="I25" s="151" t="s">
        <v>25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">
        <v>1104</v>
      </c>
      <c r="F26" s="39"/>
      <c r="G26" s="39"/>
      <c r="H26" s="39"/>
      <c r="I26" s="151" t="s">
        <v>28</v>
      </c>
      <c r="J26" s="142" t="s">
        <v>1</v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1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23.25" customHeight="1">
      <c r="A29" s="155"/>
      <c r="B29" s="156"/>
      <c r="C29" s="155"/>
      <c r="D29" s="155"/>
      <c r="E29" s="157" t="s">
        <v>1105</v>
      </c>
      <c r="F29" s="157"/>
      <c r="G29" s="157"/>
      <c r="H29" s="157"/>
      <c r="I29" s="155"/>
      <c r="J29" s="155"/>
      <c r="K29" s="155"/>
      <c r="L29" s="158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9"/>
      <c r="E31" s="159"/>
      <c r="F31" s="159"/>
      <c r="G31" s="159"/>
      <c r="H31" s="159"/>
      <c r="I31" s="159"/>
      <c r="J31" s="159"/>
      <c r="K31" s="159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0" t="s">
        <v>39</v>
      </c>
      <c r="E32" s="39"/>
      <c r="F32" s="39"/>
      <c r="G32" s="39"/>
      <c r="H32" s="39"/>
      <c r="I32" s="39"/>
      <c r="J32" s="161">
        <f>ROUND(J160,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9"/>
      <c r="E33" s="159"/>
      <c r="F33" s="159"/>
      <c r="G33" s="159"/>
      <c r="H33" s="159"/>
      <c r="I33" s="159"/>
      <c r="J33" s="159"/>
      <c r="K33" s="15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2" t="s">
        <v>41</v>
      </c>
      <c r="G34" s="39"/>
      <c r="H34" s="39"/>
      <c r="I34" s="162" t="s">
        <v>40</v>
      </c>
      <c r="J34" s="162" t="s">
        <v>42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3" t="s">
        <v>43</v>
      </c>
      <c r="E35" s="151" t="s">
        <v>44</v>
      </c>
      <c r="F35" s="164">
        <f>ROUND((SUM(BE160:BE277)),  2)</f>
        <v>0</v>
      </c>
      <c r="G35" s="39"/>
      <c r="H35" s="39"/>
      <c r="I35" s="165">
        <v>0.20999999999999999</v>
      </c>
      <c r="J35" s="164">
        <f>ROUND(((SUM(BE160:BE277))*I35),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1" t="s">
        <v>45</v>
      </c>
      <c r="F36" s="164">
        <f>ROUND((SUM(BF160:BF277)),  2)</f>
        <v>0</v>
      </c>
      <c r="G36" s="39"/>
      <c r="H36" s="39"/>
      <c r="I36" s="165">
        <v>0.14999999999999999</v>
      </c>
      <c r="J36" s="164">
        <f>ROUND(((SUM(BF160:BF277))*I36),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1" t="s">
        <v>46</v>
      </c>
      <c r="F37" s="164">
        <f>ROUND((SUM(BG160:BG277)),  2)</f>
        <v>0</v>
      </c>
      <c r="G37" s="39"/>
      <c r="H37" s="39"/>
      <c r="I37" s="165">
        <v>0.20999999999999999</v>
      </c>
      <c r="J37" s="164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1" t="s">
        <v>47</v>
      </c>
      <c r="F38" s="164">
        <f>ROUND((SUM(BH160:BH277)),  2)</f>
        <v>0</v>
      </c>
      <c r="G38" s="39"/>
      <c r="H38" s="39"/>
      <c r="I38" s="165">
        <v>0.14999999999999999</v>
      </c>
      <c r="J38" s="164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1" t="s">
        <v>48</v>
      </c>
      <c r="F39" s="164">
        <f>ROUND((SUM(BI160:BI277)),  2)</f>
        <v>0</v>
      </c>
      <c r="G39" s="39"/>
      <c r="H39" s="39"/>
      <c r="I39" s="165">
        <v>0</v>
      </c>
      <c r="J39" s="164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6"/>
      <c r="D41" s="167" t="s">
        <v>49</v>
      </c>
      <c r="E41" s="168"/>
      <c r="F41" s="168"/>
      <c r="G41" s="169" t="s">
        <v>50</v>
      </c>
      <c r="H41" s="170" t="s">
        <v>51</v>
      </c>
      <c r="I41" s="168"/>
      <c r="J41" s="171">
        <f>SUM(J32:J39)</f>
        <v>0</v>
      </c>
      <c r="K41" s="172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3" t="s">
        <v>52</v>
      </c>
      <c r="E50" s="174"/>
      <c r="F50" s="174"/>
      <c r="G50" s="173" t="s">
        <v>53</v>
      </c>
      <c r="H50" s="174"/>
      <c r="I50" s="174"/>
      <c r="J50" s="174"/>
      <c r="K50" s="174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54</v>
      </c>
      <c r="E61" s="176"/>
      <c r="F61" s="177" t="s">
        <v>55</v>
      </c>
      <c r="G61" s="175" t="s">
        <v>54</v>
      </c>
      <c r="H61" s="176"/>
      <c r="I61" s="176"/>
      <c r="J61" s="178" t="s">
        <v>55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3" t="s">
        <v>56</v>
      </c>
      <c r="E65" s="179"/>
      <c r="F65" s="179"/>
      <c r="G65" s="173" t="s">
        <v>57</v>
      </c>
      <c r="H65" s="179"/>
      <c r="I65" s="179"/>
      <c r="J65" s="179"/>
      <c r="K65" s="179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54</v>
      </c>
      <c r="E76" s="176"/>
      <c r="F76" s="177" t="s">
        <v>55</v>
      </c>
      <c r="G76" s="175" t="s">
        <v>54</v>
      </c>
      <c r="H76" s="176"/>
      <c r="I76" s="176"/>
      <c r="J76" s="178" t="s">
        <v>55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4" t="str">
        <f>E7</f>
        <v>DOPRAVNÍ TERMINÁL ŽELETAVA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4" t="s">
        <v>129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130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01.1.4.2 - Silnoproudá elektrotechnika, ochrana před bleskem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Želetava</v>
      </c>
      <c r="G91" s="41"/>
      <c r="H91" s="41"/>
      <c r="I91" s="33" t="s">
        <v>22</v>
      </c>
      <c r="J91" s="80" t="str">
        <f>IF(J14="","",J14)</f>
        <v>5. 9. 2022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Městys Želetava</v>
      </c>
      <c r="G93" s="41"/>
      <c r="H93" s="41"/>
      <c r="I93" s="33" t="s">
        <v>31</v>
      </c>
      <c r="J93" s="37" t="str">
        <f>E23</f>
        <v>Obchodní projekt Jihlava, spol.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36</v>
      </c>
      <c r="J94" s="37" t="str">
        <f>E26</f>
        <v>Bc. Adam Novák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5" t="s">
        <v>135</v>
      </c>
      <c r="D96" s="186"/>
      <c r="E96" s="186"/>
      <c r="F96" s="186"/>
      <c r="G96" s="186"/>
      <c r="H96" s="186"/>
      <c r="I96" s="186"/>
      <c r="J96" s="187" t="s">
        <v>136</v>
      </c>
      <c r="K96" s="186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8" t="s">
        <v>137</v>
      </c>
      <c r="D98" s="41"/>
      <c r="E98" s="41"/>
      <c r="F98" s="41"/>
      <c r="G98" s="41"/>
      <c r="H98" s="41"/>
      <c r="I98" s="41"/>
      <c r="J98" s="111">
        <f>J160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138</v>
      </c>
    </row>
    <row r="99" s="9" customFormat="1" ht="24.96" customHeight="1">
      <c r="A99" s="9"/>
      <c r="B99" s="189"/>
      <c r="C99" s="190"/>
      <c r="D99" s="191" t="s">
        <v>1106</v>
      </c>
      <c r="E99" s="192"/>
      <c r="F99" s="192"/>
      <c r="G99" s="192"/>
      <c r="H99" s="192"/>
      <c r="I99" s="192"/>
      <c r="J99" s="193">
        <f>J161</f>
        <v>0</v>
      </c>
      <c r="K99" s="190"/>
      <c r="L99" s="19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5"/>
      <c r="C100" s="134"/>
      <c r="D100" s="196" t="s">
        <v>1107</v>
      </c>
      <c r="E100" s="197"/>
      <c r="F100" s="197"/>
      <c r="G100" s="197"/>
      <c r="H100" s="197"/>
      <c r="I100" s="197"/>
      <c r="J100" s="198">
        <f>J162</f>
        <v>0</v>
      </c>
      <c r="K100" s="134"/>
      <c r="L100" s="19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5"/>
      <c r="C101" s="134"/>
      <c r="D101" s="196" t="s">
        <v>1108</v>
      </c>
      <c r="E101" s="197"/>
      <c r="F101" s="197"/>
      <c r="G101" s="197"/>
      <c r="H101" s="197"/>
      <c r="I101" s="197"/>
      <c r="J101" s="198">
        <f>J174</f>
        <v>0</v>
      </c>
      <c r="K101" s="134"/>
      <c r="L101" s="19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5"/>
      <c r="C102" s="134"/>
      <c r="D102" s="196" t="s">
        <v>1109</v>
      </c>
      <c r="E102" s="197"/>
      <c r="F102" s="197"/>
      <c r="G102" s="197"/>
      <c r="H102" s="197"/>
      <c r="I102" s="197"/>
      <c r="J102" s="198">
        <f>J187</f>
        <v>0</v>
      </c>
      <c r="K102" s="134"/>
      <c r="L102" s="19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5"/>
      <c r="C103" s="134"/>
      <c r="D103" s="196" t="s">
        <v>1110</v>
      </c>
      <c r="E103" s="197"/>
      <c r="F103" s="197"/>
      <c r="G103" s="197"/>
      <c r="H103" s="197"/>
      <c r="I103" s="197"/>
      <c r="J103" s="198">
        <f>J188</f>
        <v>0</v>
      </c>
      <c r="K103" s="134"/>
      <c r="L103" s="19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195"/>
      <c r="C104" s="134"/>
      <c r="D104" s="196" t="s">
        <v>1111</v>
      </c>
      <c r="E104" s="197"/>
      <c r="F104" s="197"/>
      <c r="G104" s="197"/>
      <c r="H104" s="197"/>
      <c r="I104" s="197"/>
      <c r="J104" s="198">
        <f>J190</f>
        <v>0</v>
      </c>
      <c r="K104" s="134"/>
      <c r="L104" s="19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4.88" customHeight="1">
      <c r="A105" s="10"/>
      <c r="B105" s="195"/>
      <c r="C105" s="134"/>
      <c r="D105" s="196" t="s">
        <v>1112</v>
      </c>
      <c r="E105" s="197"/>
      <c r="F105" s="197"/>
      <c r="G105" s="197"/>
      <c r="H105" s="197"/>
      <c r="I105" s="197"/>
      <c r="J105" s="198">
        <f>J193</f>
        <v>0</v>
      </c>
      <c r="K105" s="134"/>
      <c r="L105" s="19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4.88" customHeight="1">
      <c r="A106" s="10"/>
      <c r="B106" s="195"/>
      <c r="C106" s="134"/>
      <c r="D106" s="196" t="s">
        <v>1113</v>
      </c>
      <c r="E106" s="197"/>
      <c r="F106" s="197"/>
      <c r="G106" s="197"/>
      <c r="H106" s="197"/>
      <c r="I106" s="197"/>
      <c r="J106" s="198">
        <f>J195</f>
        <v>0</v>
      </c>
      <c r="K106" s="134"/>
      <c r="L106" s="199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4.88" customHeight="1">
      <c r="A107" s="10"/>
      <c r="B107" s="195"/>
      <c r="C107" s="134"/>
      <c r="D107" s="196" t="s">
        <v>1114</v>
      </c>
      <c r="E107" s="197"/>
      <c r="F107" s="197"/>
      <c r="G107" s="197"/>
      <c r="H107" s="197"/>
      <c r="I107" s="197"/>
      <c r="J107" s="198">
        <f>J198</f>
        <v>0</v>
      </c>
      <c r="K107" s="134"/>
      <c r="L107" s="19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4.88" customHeight="1">
      <c r="A108" s="10"/>
      <c r="B108" s="195"/>
      <c r="C108" s="134"/>
      <c r="D108" s="196" t="s">
        <v>1115</v>
      </c>
      <c r="E108" s="197"/>
      <c r="F108" s="197"/>
      <c r="G108" s="197"/>
      <c r="H108" s="197"/>
      <c r="I108" s="197"/>
      <c r="J108" s="198">
        <f>J200</f>
        <v>0</v>
      </c>
      <c r="K108" s="134"/>
      <c r="L108" s="199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4.88" customHeight="1">
      <c r="A109" s="10"/>
      <c r="B109" s="195"/>
      <c r="C109" s="134"/>
      <c r="D109" s="196" t="s">
        <v>1116</v>
      </c>
      <c r="E109" s="197"/>
      <c r="F109" s="197"/>
      <c r="G109" s="197"/>
      <c r="H109" s="197"/>
      <c r="I109" s="197"/>
      <c r="J109" s="198">
        <f>J203</f>
        <v>0</v>
      </c>
      <c r="K109" s="134"/>
      <c r="L109" s="199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4.88" customHeight="1">
      <c r="A110" s="10"/>
      <c r="B110" s="195"/>
      <c r="C110" s="134"/>
      <c r="D110" s="196" t="s">
        <v>1117</v>
      </c>
      <c r="E110" s="197"/>
      <c r="F110" s="197"/>
      <c r="G110" s="197"/>
      <c r="H110" s="197"/>
      <c r="I110" s="197"/>
      <c r="J110" s="198">
        <f>J205</f>
        <v>0</v>
      </c>
      <c r="K110" s="134"/>
      <c r="L110" s="199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4.88" customHeight="1">
      <c r="A111" s="10"/>
      <c r="B111" s="195"/>
      <c r="C111" s="134"/>
      <c r="D111" s="196" t="s">
        <v>1118</v>
      </c>
      <c r="E111" s="197"/>
      <c r="F111" s="197"/>
      <c r="G111" s="197"/>
      <c r="H111" s="197"/>
      <c r="I111" s="197"/>
      <c r="J111" s="198">
        <f>J208</f>
        <v>0</v>
      </c>
      <c r="K111" s="134"/>
      <c r="L111" s="199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4.88" customHeight="1">
      <c r="A112" s="10"/>
      <c r="B112" s="195"/>
      <c r="C112" s="134"/>
      <c r="D112" s="196" t="s">
        <v>1119</v>
      </c>
      <c r="E112" s="197"/>
      <c r="F112" s="197"/>
      <c r="G112" s="197"/>
      <c r="H112" s="197"/>
      <c r="I112" s="197"/>
      <c r="J112" s="198">
        <f>J210</f>
        <v>0</v>
      </c>
      <c r="K112" s="134"/>
      <c r="L112" s="199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4.88" customHeight="1">
      <c r="A113" s="10"/>
      <c r="B113" s="195"/>
      <c r="C113" s="134"/>
      <c r="D113" s="196" t="s">
        <v>1120</v>
      </c>
      <c r="E113" s="197"/>
      <c r="F113" s="197"/>
      <c r="G113" s="197"/>
      <c r="H113" s="197"/>
      <c r="I113" s="197"/>
      <c r="J113" s="198">
        <f>J212</f>
        <v>0</v>
      </c>
      <c r="K113" s="134"/>
      <c r="L113" s="199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4.88" customHeight="1">
      <c r="A114" s="10"/>
      <c r="B114" s="195"/>
      <c r="C114" s="134"/>
      <c r="D114" s="196" t="s">
        <v>1121</v>
      </c>
      <c r="E114" s="197"/>
      <c r="F114" s="197"/>
      <c r="G114" s="197"/>
      <c r="H114" s="197"/>
      <c r="I114" s="197"/>
      <c r="J114" s="198">
        <f>J214</f>
        <v>0</v>
      </c>
      <c r="K114" s="134"/>
      <c r="L114" s="199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4.88" customHeight="1">
      <c r="A115" s="10"/>
      <c r="B115" s="195"/>
      <c r="C115" s="134"/>
      <c r="D115" s="196" t="s">
        <v>1122</v>
      </c>
      <c r="E115" s="197"/>
      <c r="F115" s="197"/>
      <c r="G115" s="197"/>
      <c r="H115" s="197"/>
      <c r="I115" s="197"/>
      <c r="J115" s="198">
        <f>J219</f>
        <v>0</v>
      </c>
      <c r="K115" s="134"/>
      <c r="L115" s="199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4.88" customHeight="1">
      <c r="A116" s="10"/>
      <c r="B116" s="195"/>
      <c r="C116" s="134"/>
      <c r="D116" s="196" t="s">
        <v>1123</v>
      </c>
      <c r="E116" s="197"/>
      <c r="F116" s="197"/>
      <c r="G116" s="197"/>
      <c r="H116" s="197"/>
      <c r="I116" s="197"/>
      <c r="J116" s="198">
        <f>J222</f>
        <v>0</v>
      </c>
      <c r="K116" s="134"/>
      <c r="L116" s="199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4.88" customHeight="1">
      <c r="A117" s="10"/>
      <c r="B117" s="195"/>
      <c r="C117" s="134"/>
      <c r="D117" s="196" t="s">
        <v>1124</v>
      </c>
      <c r="E117" s="197"/>
      <c r="F117" s="197"/>
      <c r="G117" s="197"/>
      <c r="H117" s="197"/>
      <c r="I117" s="197"/>
      <c r="J117" s="198">
        <f>J227</f>
        <v>0</v>
      </c>
      <c r="K117" s="134"/>
      <c r="L117" s="199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4.88" customHeight="1">
      <c r="A118" s="10"/>
      <c r="B118" s="195"/>
      <c r="C118" s="134"/>
      <c r="D118" s="196" t="s">
        <v>1125</v>
      </c>
      <c r="E118" s="197"/>
      <c r="F118" s="197"/>
      <c r="G118" s="197"/>
      <c r="H118" s="197"/>
      <c r="I118" s="197"/>
      <c r="J118" s="198">
        <f>J230</f>
        <v>0</v>
      </c>
      <c r="K118" s="134"/>
      <c r="L118" s="199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4.88" customHeight="1">
      <c r="A119" s="10"/>
      <c r="B119" s="195"/>
      <c r="C119" s="134"/>
      <c r="D119" s="196" t="s">
        <v>1126</v>
      </c>
      <c r="E119" s="197"/>
      <c r="F119" s="197"/>
      <c r="G119" s="197"/>
      <c r="H119" s="197"/>
      <c r="I119" s="197"/>
      <c r="J119" s="198">
        <f>J233</f>
        <v>0</v>
      </c>
      <c r="K119" s="134"/>
      <c r="L119" s="199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4.88" customHeight="1">
      <c r="A120" s="10"/>
      <c r="B120" s="195"/>
      <c r="C120" s="134"/>
      <c r="D120" s="196" t="s">
        <v>1127</v>
      </c>
      <c r="E120" s="197"/>
      <c r="F120" s="197"/>
      <c r="G120" s="197"/>
      <c r="H120" s="197"/>
      <c r="I120" s="197"/>
      <c r="J120" s="198">
        <f>J235</f>
        <v>0</v>
      </c>
      <c r="K120" s="134"/>
      <c r="L120" s="199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4.88" customHeight="1">
      <c r="A121" s="10"/>
      <c r="B121" s="195"/>
      <c r="C121" s="134"/>
      <c r="D121" s="196" t="s">
        <v>1128</v>
      </c>
      <c r="E121" s="197"/>
      <c r="F121" s="197"/>
      <c r="G121" s="197"/>
      <c r="H121" s="197"/>
      <c r="I121" s="197"/>
      <c r="J121" s="198">
        <f>J237</f>
        <v>0</v>
      </c>
      <c r="K121" s="134"/>
      <c r="L121" s="199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4.88" customHeight="1">
      <c r="A122" s="10"/>
      <c r="B122" s="195"/>
      <c r="C122" s="134"/>
      <c r="D122" s="196" t="s">
        <v>1129</v>
      </c>
      <c r="E122" s="197"/>
      <c r="F122" s="197"/>
      <c r="G122" s="197"/>
      <c r="H122" s="197"/>
      <c r="I122" s="197"/>
      <c r="J122" s="198">
        <f>J241</f>
        <v>0</v>
      </c>
      <c r="K122" s="134"/>
      <c r="L122" s="199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4.88" customHeight="1">
      <c r="A123" s="10"/>
      <c r="B123" s="195"/>
      <c r="C123" s="134"/>
      <c r="D123" s="196" t="s">
        <v>1130</v>
      </c>
      <c r="E123" s="197"/>
      <c r="F123" s="197"/>
      <c r="G123" s="197"/>
      <c r="H123" s="197"/>
      <c r="I123" s="197"/>
      <c r="J123" s="198">
        <f>J243</f>
        <v>0</v>
      </c>
      <c r="K123" s="134"/>
      <c r="L123" s="199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4.88" customHeight="1">
      <c r="A124" s="10"/>
      <c r="B124" s="195"/>
      <c r="C124" s="134"/>
      <c r="D124" s="196" t="s">
        <v>1131</v>
      </c>
      <c r="E124" s="197"/>
      <c r="F124" s="197"/>
      <c r="G124" s="197"/>
      <c r="H124" s="197"/>
      <c r="I124" s="197"/>
      <c r="J124" s="198">
        <f>J245</f>
        <v>0</v>
      </c>
      <c r="K124" s="134"/>
      <c r="L124" s="199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4.88" customHeight="1">
      <c r="A125" s="10"/>
      <c r="B125" s="195"/>
      <c r="C125" s="134"/>
      <c r="D125" s="196" t="s">
        <v>1132</v>
      </c>
      <c r="E125" s="197"/>
      <c r="F125" s="197"/>
      <c r="G125" s="197"/>
      <c r="H125" s="197"/>
      <c r="I125" s="197"/>
      <c r="J125" s="198">
        <f>J247</f>
        <v>0</v>
      </c>
      <c r="K125" s="134"/>
      <c r="L125" s="199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4.88" customHeight="1">
      <c r="A126" s="10"/>
      <c r="B126" s="195"/>
      <c r="C126" s="134"/>
      <c r="D126" s="196" t="s">
        <v>1133</v>
      </c>
      <c r="E126" s="197"/>
      <c r="F126" s="197"/>
      <c r="G126" s="197"/>
      <c r="H126" s="197"/>
      <c r="I126" s="197"/>
      <c r="J126" s="198">
        <f>J249</f>
        <v>0</v>
      </c>
      <c r="K126" s="134"/>
      <c r="L126" s="199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10" customFormat="1" ht="19.92" customHeight="1">
      <c r="A127" s="10"/>
      <c r="B127" s="195"/>
      <c r="C127" s="134"/>
      <c r="D127" s="196" t="s">
        <v>1134</v>
      </c>
      <c r="E127" s="197"/>
      <c r="F127" s="197"/>
      <c r="G127" s="197"/>
      <c r="H127" s="197"/>
      <c r="I127" s="197"/>
      <c r="J127" s="198">
        <f>J251</f>
        <v>0</v>
      </c>
      <c r="K127" s="134"/>
      <c r="L127" s="199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10" customFormat="1" ht="19.92" customHeight="1">
      <c r="A128" s="10"/>
      <c r="B128" s="195"/>
      <c r="C128" s="134"/>
      <c r="D128" s="196" t="s">
        <v>1135</v>
      </c>
      <c r="E128" s="197"/>
      <c r="F128" s="197"/>
      <c r="G128" s="197"/>
      <c r="H128" s="197"/>
      <c r="I128" s="197"/>
      <c r="J128" s="198">
        <f>J252</f>
        <v>0</v>
      </c>
      <c r="K128" s="134"/>
      <c r="L128" s="199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="10" customFormat="1" ht="14.88" customHeight="1">
      <c r="A129" s="10"/>
      <c r="B129" s="195"/>
      <c r="C129" s="134"/>
      <c r="D129" s="196" t="s">
        <v>1136</v>
      </c>
      <c r="E129" s="197"/>
      <c r="F129" s="197"/>
      <c r="G129" s="197"/>
      <c r="H129" s="197"/>
      <c r="I129" s="197"/>
      <c r="J129" s="198">
        <f>J253</f>
        <v>0</v>
      </c>
      <c r="K129" s="134"/>
      <c r="L129" s="199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</row>
    <row r="130" s="10" customFormat="1" ht="14.88" customHeight="1">
      <c r="A130" s="10"/>
      <c r="B130" s="195"/>
      <c r="C130" s="134"/>
      <c r="D130" s="196" t="s">
        <v>1137</v>
      </c>
      <c r="E130" s="197"/>
      <c r="F130" s="197"/>
      <c r="G130" s="197"/>
      <c r="H130" s="197"/>
      <c r="I130" s="197"/>
      <c r="J130" s="198">
        <f>J255</f>
        <v>0</v>
      </c>
      <c r="K130" s="134"/>
      <c r="L130" s="199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="10" customFormat="1" ht="14.88" customHeight="1">
      <c r="A131" s="10"/>
      <c r="B131" s="195"/>
      <c r="C131" s="134"/>
      <c r="D131" s="196" t="s">
        <v>1138</v>
      </c>
      <c r="E131" s="197"/>
      <c r="F131" s="197"/>
      <c r="G131" s="197"/>
      <c r="H131" s="197"/>
      <c r="I131" s="197"/>
      <c r="J131" s="198">
        <f>J257</f>
        <v>0</v>
      </c>
      <c r="K131" s="134"/>
      <c r="L131" s="199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</row>
    <row r="132" s="10" customFormat="1" ht="14.88" customHeight="1">
      <c r="A132" s="10"/>
      <c r="B132" s="195"/>
      <c r="C132" s="134"/>
      <c r="D132" s="196" t="s">
        <v>1139</v>
      </c>
      <c r="E132" s="197"/>
      <c r="F132" s="197"/>
      <c r="G132" s="197"/>
      <c r="H132" s="197"/>
      <c r="I132" s="197"/>
      <c r="J132" s="198">
        <f>J260</f>
        <v>0</v>
      </c>
      <c r="K132" s="134"/>
      <c r="L132" s="199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</row>
    <row r="133" s="10" customFormat="1" ht="14.88" customHeight="1">
      <c r="A133" s="10"/>
      <c r="B133" s="195"/>
      <c r="C133" s="134"/>
      <c r="D133" s="196" t="s">
        <v>1140</v>
      </c>
      <c r="E133" s="197"/>
      <c r="F133" s="197"/>
      <c r="G133" s="197"/>
      <c r="H133" s="197"/>
      <c r="I133" s="197"/>
      <c r="J133" s="198">
        <f>J263</f>
        <v>0</v>
      </c>
      <c r="K133" s="134"/>
      <c r="L133" s="199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</row>
    <row r="134" s="10" customFormat="1" ht="14.88" customHeight="1">
      <c r="A134" s="10"/>
      <c r="B134" s="195"/>
      <c r="C134" s="134"/>
      <c r="D134" s="196" t="s">
        <v>1138</v>
      </c>
      <c r="E134" s="197"/>
      <c r="F134" s="197"/>
      <c r="G134" s="197"/>
      <c r="H134" s="197"/>
      <c r="I134" s="197"/>
      <c r="J134" s="198">
        <f>J265</f>
        <v>0</v>
      </c>
      <c r="K134" s="134"/>
      <c r="L134" s="199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</row>
    <row r="135" s="10" customFormat="1" ht="14.88" customHeight="1">
      <c r="A135" s="10"/>
      <c r="B135" s="195"/>
      <c r="C135" s="134"/>
      <c r="D135" s="196" t="s">
        <v>1141</v>
      </c>
      <c r="E135" s="197"/>
      <c r="F135" s="197"/>
      <c r="G135" s="197"/>
      <c r="H135" s="197"/>
      <c r="I135" s="197"/>
      <c r="J135" s="198">
        <f>J267</f>
        <v>0</v>
      </c>
      <c r="K135" s="134"/>
      <c r="L135" s="199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</row>
    <row r="136" s="10" customFormat="1" ht="14.88" customHeight="1">
      <c r="A136" s="10"/>
      <c r="B136" s="195"/>
      <c r="C136" s="134"/>
      <c r="D136" s="196" t="s">
        <v>1142</v>
      </c>
      <c r="E136" s="197"/>
      <c r="F136" s="197"/>
      <c r="G136" s="197"/>
      <c r="H136" s="197"/>
      <c r="I136" s="197"/>
      <c r="J136" s="198">
        <f>J270</f>
        <v>0</v>
      </c>
      <c r="K136" s="134"/>
      <c r="L136" s="199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</row>
    <row r="137" s="10" customFormat="1" ht="14.88" customHeight="1">
      <c r="A137" s="10"/>
      <c r="B137" s="195"/>
      <c r="C137" s="134"/>
      <c r="D137" s="196" t="s">
        <v>1143</v>
      </c>
      <c r="E137" s="197"/>
      <c r="F137" s="197"/>
      <c r="G137" s="197"/>
      <c r="H137" s="197"/>
      <c r="I137" s="197"/>
      <c r="J137" s="198">
        <f>J274</f>
        <v>0</v>
      </c>
      <c r="K137" s="134"/>
      <c r="L137" s="199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</row>
    <row r="138" s="10" customFormat="1" ht="14.88" customHeight="1">
      <c r="A138" s="10"/>
      <c r="B138" s="195"/>
      <c r="C138" s="134"/>
      <c r="D138" s="196" t="s">
        <v>1144</v>
      </c>
      <c r="E138" s="197"/>
      <c r="F138" s="197"/>
      <c r="G138" s="197"/>
      <c r="H138" s="197"/>
      <c r="I138" s="197"/>
      <c r="J138" s="198">
        <f>J276</f>
        <v>0</v>
      </c>
      <c r="K138" s="134"/>
      <c r="L138" s="199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</row>
    <row r="139" s="2" customFormat="1" ht="21.84" customHeight="1">
      <c r="A139" s="39"/>
      <c r="B139" s="40"/>
      <c r="C139" s="41"/>
      <c r="D139" s="41"/>
      <c r="E139" s="41"/>
      <c r="F139" s="41"/>
      <c r="G139" s="41"/>
      <c r="H139" s="41"/>
      <c r="I139" s="41"/>
      <c r="J139" s="41"/>
      <c r="K139" s="41"/>
      <c r="L139" s="64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</row>
    <row r="140" s="2" customFormat="1" ht="6.96" customHeight="1">
      <c r="A140" s="39"/>
      <c r="B140" s="67"/>
      <c r="C140" s="68"/>
      <c r="D140" s="68"/>
      <c r="E140" s="68"/>
      <c r="F140" s="68"/>
      <c r="G140" s="68"/>
      <c r="H140" s="68"/>
      <c r="I140" s="68"/>
      <c r="J140" s="68"/>
      <c r="K140" s="68"/>
      <c r="L140" s="64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</row>
    <row r="144" s="2" customFormat="1" ht="6.96" customHeight="1">
      <c r="A144" s="39"/>
      <c r="B144" s="69"/>
      <c r="C144" s="70"/>
      <c r="D144" s="70"/>
      <c r="E144" s="70"/>
      <c r="F144" s="70"/>
      <c r="G144" s="70"/>
      <c r="H144" s="70"/>
      <c r="I144" s="70"/>
      <c r="J144" s="70"/>
      <c r="K144" s="70"/>
      <c r="L144" s="64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</row>
    <row r="145" s="2" customFormat="1" ht="24.96" customHeight="1">
      <c r="A145" s="39"/>
      <c r="B145" s="40"/>
      <c r="C145" s="24" t="s">
        <v>169</v>
      </c>
      <c r="D145" s="41"/>
      <c r="E145" s="41"/>
      <c r="F145" s="41"/>
      <c r="G145" s="41"/>
      <c r="H145" s="41"/>
      <c r="I145" s="41"/>
      <c r="J145" s="41"/>
      <c r="K145" s="41"/>
      <c r="L145" s="64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</row>
    <row r="146" s="2" customFormat="1" ht="6.96" customHeight="1">
      <c r="A146" s="39"/>
      <c r="B146" s="40"/>
      <c r="C146" s="41"/>
      <c r="D146" s="41"/>
      <c r="E146" s="41"/>
      <c r="F146" s="41"/>
      <c r="G146" s="41"/>
      <c r="H146" s="41"/>
      <c r="I146" s="41"/>
      <c r="J146" s="41"/>
      <c r="K146" s="41"/>
      <c r="L146" s="64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</row>
    <row r="147" s="2" customFormat="1" ht="12" customHeight="1">
      <c r="A147" s="39"/>
      <c r="B147" s="40"/>
      <c r="C147" s="33" t="s">
        <v>16</v>
      </c>
      <c r="D147" s="41"/>
      <c r="E147" s="41"/>
      <c r="F147" s="41"/>
      <c r="G147" s="41"/>
      <c r="H147" s="41"/>
      <c r="I147" s="41"/>
      <c r="J147" s="41"/>
      <c r="K147" s="41"/>
      <c r="L147" s="64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</row>
    <row r="148" s="2" customFormat="1" ht="16.5" customHeight="1">
      <c r="A148" s="39"/>
      <c r="B148" s="40"/>
      <c r="C148" s="41"/>
      <c r="D148" s="41"/>
      <c r="E148" s="184" t="str">
        <f>E7</f>
        <v>DOPRAVNÍ TERMINÁL ŽELETAVA</v>
      </c>
      <c r="F148" s="33"/>
      <c r="G148" s="33"/>
      <c r="H148" s="33"/>
      <c r="I148" s="41"/>
      <c r="J148" s="41"/>
      <c r="K148" s="41"/>
      <c r="L148" s="64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</row>
    <row r="149" s="1" customFormat="1" ht="12" customHeight="1">
      <c r="B149" s="22"/>
      <c r="C149" s="33" t="s">
        <v>128</v>
      </c>
      <c r="D149" s="23"/>
      <c r="E149" s="23"/>
      <c r="F149" s="23"/>
      <c r="G149" s="23"/>
      <c r="H149" s="23"/>
      <c r="I149" s="23"/>
      <c r="J149" s="23"/>
      <c r="K149" s="23"/>
      <c r="L149" s="21"/>
    </row>
    <row r="150" s="2" customFormat="1" ht="16.5" customHeight="1">
      <c r="A150" s="39"/>
      <c r="B150" s="40"/>
      <c r="C150" s="41"/>
      <c r="D150" s="41"/>
      <c r="E150" s="184" t="s">
        <v>129</v>
      </c>
      <c r="F150" s="41"/>
      <c r="G150" s="41"/>
      <c r="H150" s="41"/>
      <c r="I150" s="41"/>
      <c r="J150" s="41"/>
      <c r="K150" s="41"/>
      <c r="L150" s="64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</row>
    <row r="151" s="2" customFormat="1" ht="12" customHeight="1">
      <c r="A151" s="39"/>
      <c r="B151" s="40"/>
      <c r="C151" s="33" t="s">
        <v>130</v>
      </c>
      <c r="D151" s="41"/>
      <c r="E151" s="41"/>
      <c r="F151" s="41"/>
      <c r="G151" s="41"/>
      <c r="H151" s="41"/>
      <c r="I151" s="41"/>
      <c r="J151" s="41"/>
      <c r="K151" s="41"/>
      <c r="L151" s="64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</row>
    <row r="152" s="2" customFormat="1" ht="16.5" customHeight="1">
      <c r="A152" s="39"/>
      <c r="B152" s="40"/>
      <c r="C152" s="41"/>
      <c r="D152" s="41"/>
      <c r="E152" s="77" t="str">
        <f>E11</f>
        <v>01.1.4.2 - Silnoproudá elektrotechnika, ochrana před bleskem</v>
      </c>
      <c r="F152" s="41"/>
      <c r="G152" s="41"/>
      <c r="H152" s="41"/>
      <c r="I152" s="41"/>
      <c r="J152" s="41"/>
      <c r="K152" s="41"/>
      <c r="L152" s="64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</row>
    <row r="153" s="2" customFormat="1" ht="6.96" customHeight="1">
      <c r="A153" s="39"/>
      <c r="B153" s="40"/>
      <c r="C153" s="41"/>
      <c r="D153" s="41"/>
      <c r="E153" s="41"/>
      <c r="F153" s="41"/>
      <c r="G153" s="41"/>
      <c r="H153" s="41"/>
      <c r="I153" s="41"/>
      <c r="J153" s="41"/>
      <c r="K153" s="41"/>
      <c r="L153" s="64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</row>
    <row r="154" s="2" customFormat="1" ht="12" customHeight="1">
      <c r="A154" s="39"/>
      <c r="B154" s="40"/>
      <c r="C154" s="33" t="s">
        <v>20</v>
      </c>
      <c r="D154" s="41"/>
      <c r="E154" s="41"/>
      <c r="F154" s="28" t="str">
        <f>F14</f>
        <v>Želetava</v>
      </c>
      <c r="G154" s="41"/>
      <c r="H154" s="41"/>
      <c r="I154" s="33" t="s">
        <v>22</v>
      </c>
      <c r="J154" s="80" t="str">
        <f>IF(J14="","",J14)</f>
        <v>5. 9. 2022</v>
      </c>
      <c r="K154" s="41"/>
      <c r="L154" s="64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</row>
    <row r="155" s="2" customFormat="1" ht="6.96" customHeight="1">
      <c r="A155" s="39"/>
      <c r="B155" s="40"/>
      <c r="C155" s="41"/>
      <c r="D155" s="41"/>
      <c r="E155" s="41"/>
      <c r="F155" s="41"/>
      <c r="G155" s="41"/>
      <c r="H155" s="41"/>
      <c r="I155" s="41"/>
      <c r="J155" s="41"/>
      <c r="K155" s="41"/>
      <c r="L155" s="64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</row>
    <row r="156" s="2" customFormat="1" ht="25.65" customHeight="1">
      <c r="A156" s="39"/>
      <c r="B156" s="40"/>
      <c r="C156" s="33" t="s">
        <v>24</v>
      </c>
      <c r="D156" s="41"/>
      <c r="E156" s="41"/>
      <c r="F156" s="28" t="str">
        <f>E17</f>
        <v>Městys Želetava</v>
      </c>
      <c r="G156" s="41"/>
      <c r="H156" s="41"/>
      <c r="I156" s="33" t="s">
        <v>31</v>
      </c>
      <c r="J156" s="37" t="str">
        <f>E23</f>
        <v>Obchodní projekt Jihlava, spol. s.r.o.</v>
      </c>
      <c r="K156" s="41"/>
      <c r="L156" s="64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</row>
    <row r="157" s="2" customFormat="1" ht="15.15" customHeight="1">
      <c r="A157" s="39"/>
      <c r="B157" s="40"/>
      <c r="C157" s="33" t="s">
        <v>29</v>
      </c>
      <c r="D157" s="41"/>
      <c r="E157" s="41"/>
      <c r="F157" s="28" t="str">
        <f>IF(E20="","",E20)</f>
        <v>Vyplň údaj</v>
      </c>
      <c r="G157" s="41"/>
      <c r="H157" s="41"/>
      <c r="I157" s="33" t="s">
        <v>36</v>
      </c>
      <c r="J157" s="37" t="str">
        <f>E26</f>
        <v>Bc. Adam Novák</v>
      </c>
      <c r="K157" s="41"/>
      <c r="L157" s="64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</row>
    <row r="158" s="2" customFormat="1" ht="10.32" customHeight="1">
      <c r="A158" s="39"/>
      <c r="B158" s="40"/>
      <c r="C158" s="41"/>
      <c r="D158" s="41"/>
      <c r="E158" s="41"/>
      <c r="F158" s="41"/>
      <c r="G158" s="41"/>
      <c r="H158" s="41"/>
      <c r="I158" s="41"/>
      <c r="J158" s="41"/>
      <c r="K158" s="41"/>
      <c r="L158" s="64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</row>
    <row r="159" s="11" customFormat="1" ht="29.28" customHeight="1">
      <c r="A159" s="200"/>
      <c r="B159" s="201"/>
      <c r="C159" s="202" t="s">
        <v>170</v>
      </c>
      <c r="D159" s="203" t="s">
        <v>64</v>
      </c>
      <c r="E159" s="203" t="s">
        <v>60</v>
      </c>
      <c r="F159" s="203" t="s">
        <v>61</v>
      </c>
      <c r="G159" s="203" t="s">
        <v>171</v>
      </c>
      <c r="H159" s="203" t="s">
        <v>172</v>
      </c>
      <c r="I159" s="203" t="s">
        <v>173</v>
      </c>
      <c r="J159" s="203" t="s">
        <v>136</v>
      </c>
      <c r="K159" s="204" t="s">
        <v>174</v>
      </c>
      <c r="L159" s="205"/>
      <c r="M159" s="101" t="s">
        <v>1</v>
      </c>
      <c r="N159" s="102" t="s">
        <v>43</v>
      </c>
      <c r="O159" s="102" t="s">
        <v>175</v>
      </c>
      <c r="P159" s="102" t="s">
        <v>176</v>
      </c>
      <c r="Q159" s="102" t="s">
        <v>177</v>
      </c>
      <c r="R159" s="102" t="s">
        <v>178</v>
      </c>
      <c r="S159" s="102" t="s">
        <v>179</v>
      </c>
      <c r="T159" s="103" t="s">
        <v>180</v>
      </c>
      <c r="U159" s="200"/>
      <c r="V159" s="200"/>
      <c r="W159" s="200"/>
      <c r="X159" s="200"/>
      <c r="Y159" s="200"/>
      <c r="Z159" s="200"/>
      <c r="AA159" s="200"/>
      <c r="AB159" s="200"/>
      <c r="AC159" s="200"/>
      <c r="AD159" s="200"/>
      <c r="AE159" s="200"/>
    </row>
    <row r="160" s="2" customFormat="1" ht="22.8" customHeight="1">
      <c r="A160" s="39"/>
      <c r="B160" s="40"/>
      <c r="C160" s="108" t="s">
        <v>181</v>
      </c>
      <c r="D160" s="41"/>
      <c r="E160" s="41"/>
      <c r="F160" s="41"/>
      <c r="G160" s="41"/>
      <c r="H160" s="41"/>
      <c r="I160" s="41"/>
      <c r="J160" s="206">
        <f>BK160</f>
        <v>0</v>
      </c>
      <c r="K160" s="41"/>
      <c r="L160" s="45"/>
      <c r="M160" s="104"/>
      <c r="N160" s="207"/>
      <c r="O160" s="105"/>
      <c r="P160" s="208">
        <f>P161</f>
        <v>0</v>
      </c>
      <c r="Q160" s="105"/>
      <c r="R160" s="208">
        <f>R161</f>
        <v>0</v>
      </c>
      <c r="S160" s="105"/>
      <c r="T160" s="209">
        <f>T161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78</v>
      </c>
      <c r="AU160" s="18" t="s">
        <v>138</v>
      </c>
      <c r="BK160" s="210">
        <f>BK161</f>
        <v>0</v>
      </c>
    </row>
    <row r="161" s="12" customFormat="1" ht="25.92" customHeight="1">
      <c r="A161" s="12"/>
      <c r="B161" s="211"/>
      <c r="C161" s="212"/>
      <c r="D161" s="213" t="s">
        <v>78</v>
      </c>
      <c r="E161" s="214" t="s">
        <v>1145</v>
      </c>
      <c r="F161" s="214" t="s">
        <v>95</v>
      </c>
      <c r="G161" s="212"/>
      <c r="H161" s="212"/>
      <c r="I161" s="215"/>
      <c r="J161" s="216">
        <f>BK161</f>
        <v>0</v>
      </c>
      <c r="K161" s="212"/>
      <c r="L161" s="217"/>
      <c r="M161" s="218"/>
      <c r="N161" s="219"/>
      <c r="O161" s="219"/>
      <c r="P161" s="220">
        <f>P162+P174+P187+P188+P251+P252</f>
        <v>0</v>
      </c>
      <c r="Q161" s="219"/>
      <c r="R161" s="220">
        <f>R162+R174+R187+R188+R251+R252</f>
        <v>0</v>
      </c>
      <c r="S161" s="219"/>
      <c r="T161" s="221">
        <f>T162+T174+T187+T188+T251+T252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2" t="s">
        <v>86</v>
      </c>
      <c r="AT161" s="223" t="s">
        <v>78</v>
      </c>
      <c r="AU161" s="223" t="s">
        <v>79</v>
      </c>
      <c r="AY161" s="222" t="s">
        <v>184</v>
      </c>
      <c r="BK161" s="224">
        <f>BK162+BK174+BK187+BK188+BK251+BK252</f>
        <v>0</v>
      </c>
    </row>
    <row r="162" s="12" customFormat="1" ht="22.8" customHeight="1">
      <c r="A162" s="12"/>
      <c r="B162" s="211"/>
      <c r="C162" s="212"/>
      <c r="D162" s="213" t="s">
        <v>78</v>
      </c>
      <c r="E162" s="225" t="s">
        <v>1146</v>
      </c>
      <c r="F162" s="225" t="s">
        <v>1147</v>
      </c>
      <c r="G162" s="212"/>
      <c r="H162" s="212"/>
      <c r="I162" s="215"/>
      <c r="J162" s="226">
        <f>BK162</f>
        <v>0</v>
      </c>
      <c r="K162" s="212"/>
      <c r="L162" s="217"/>
      <c r="M162" s="218"/>
      <c r="N162" s="219"/>
      <c r="O162" s="219"/>
      <c r="P162" s="220">
        <f>SUM(P163:P173)</f>
        <v>0</v>
      </c>
      <c r="Q162" s="219"/>
      <c r="R162" s="220">
        <f>SUM(R163:R173)</f>
        <v>0</v>
      </c>
      <c r="S162" s="219"/>
      <c r="T162" s="221">
        <f>SUM(T163:T173)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2" t="s">
        <v>86</v>
      </c>
      <c r="AT162" s="223" t="s">
        <v>78</v>
      </c>
      <c r="AU162" s="223" t="s">
        <v>86</v>
      </c>
      <c r="AY162" s="222" t="s">
        <v>184</v>
      </c>
      <c r="BK162" s="224">
        <f>SUM(BK163:BK173)</f>
        <v>0</v>
      </c>
    </row>
    <row r="163" s="2" customFormat="1" ht="16.5" customHeight="1">
      <c r="A163" s="39"/>
      <c r="B163" s="40"/>
      <c r="C163" s="227" t="s">
        <v>86</v>
      </c>
      <c r="D163" s="227" t="s">
        <v>186</v>
      </c>
      <c r="E163" s="228" t="s">
        <v>1148</v>
      </c>
      <c r="F163" s="229" t="s">
        <v>1149</v>
      </c>
      <c r="G163" s="230" t="s">
        <v>1150</v>
      </c>
      <c r="H163" s="231">
        <v>1</v>
      </c>
      <c r="I163" s="232"/>
      <c r="J163" s="233">
        <f>ROUND(I163*H163,2)</f>
        <v>0</v>
      </c>
      <c r="K163" s="229" t="s">
        <v>1</v>
      </c>
      <c r="L163" s="45"/>
      <c r="M163" s="234" t="s">
        <v>1</v>
      </c>
      <c r="N163" s="235" t="s">
        <v>44</v>
      </c>
      <c r="O163" s="92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8" t="s">
        <v>191</v>
      </c>
      <c r="AT163" s="238" t="s">
        <v>186</v>
      </c>
      <c r="AU163" s="238" t="s">
        <v>88</v>
      </c>
      <c r="AY163" s="18" t="s">
        <v>184</v>
      </c>
      <c r="BE163" s="239">
        <f>IF(N163="základní",J163,0)</f>
        <v>0</v>
      </c>
      <c r="BF163" s="239">
        <f>IF(N163="snížená",J163,0)</f>
        <v>0</v>
      </c>
      <c r="BG163" s="239">
        <f>IF(N163="zákl. přenesená",J163,0)</f>
        <v>0</v>
      </c>
      <c r="BH163" s="239">
        <f>IF(N163="sníž. přenesená",J163,0)</f>
        <v>0</v>
      </c>
      <c r="BI163" s="239">
        <f>IF(N163="nulová",J163,0)</f>
        <v>0</v>
      </c>
      <c r="BJ163" s="18" t="s">
        <v>86</v>
      </c>
      <c r="BK163" s="239">
        <f>ROUND(I163*H163,2)</f>
        <v>0</v>
      </c>
      <c r="BL163" s="18" t="s">
        <v>191</v>
      </c>
      <c r="BM163" s="238" t="s">
        <v>88</v>
      </c>
    </row>
    <row r="164" s="2" customFormat="1" ht="16.5" customHeight="1">
      <c r="A164" s="39"/>
      <c r="B164" s="40"/>
      <c r="C164" s="227" t="s">
        <v>88</v>
      </c>
      <c r="D164" s="227" t="s">
        <v>186</v>
      </c>
      <c r="E164" s="228" t="s">
        <v>1151</v>
      </c>
      <c r="F164" s="229" t="s">
        <v>1152</v>
      </c>
      <c r="G164" s="230" t="s">
        <v>1150</v>
      </c>
      <c r="H164" s="231">
        <v>1</v>
      </c>
      <c r="I164" s="232"/>
      <c r="J164" s="233">
        <f>ROUND(I164*H164,2)</f>
        <v>0</v>
      </c>
      <c r="K164" s="229" t="s">
        <v>1</v>
      </c>
      <c r="L164" s="45"/>
      <c r="M164" s="234" t="s">
        <v>1</v>
      </c>
      <c r="N164" s="235" t="s">
        <v>44</v>
      </c>
      <c r="O164" s="92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8" t="s">
        <v>191</v>
      </c>
      <c r="AT164" s="238" t="s">
        <v>186</v>
      </c>
      <c r="AU164" s="238" t="s">
        <v>88</v>
      </c>
      <c r="AY164" s="18" t="s">
        <v>184</v>
      </c>
      <c r="BE164" s="239">
        <f>IF(N164="základní",J164,0)</f>
        <v>0</v>
      </c>
      <c r="BF164" s="239">
        <f>IF(N164="snížená",J164,0)</f>
        <v>0</v>
      </c>
      <c r="BG164" s="239">
        <f>IF(N164="zákl. přenesená",J164,0)</f>
        <v>0</v>
      </c>
      <c r="BH164" s="239">
        <f>IF(N164="sníž. přenesená",J164,0)</f>
        <v>0</v>
      </c>
      <c r="BI164" s="239">
        <f>IF(N164="nulová",J164,0)</f>
        <v>0</v>
      </c>
      <c r="BJ164" s="18" t="s">
        <v>86</v>
      </c>
      <c r="BK164" s="239">
        <f>ROUND(I164*H164,2)</f>
        <v>0</v>
      </c>
      <c r="BL164" s="18" t="s">
        <v>191</v>
      </c>
      <c r="BM164" s="238" t="s">
        <v>191</v>
      </c>
    </row>
    <row r="165" s="2" customFormat="1" ht="16.5" customHeight="1">
      <c r="A165" s="39"/>
      <c r="B165" s="40"/>
      <c r="C165" s="227" t="s">
        <v>197</v>
      </c>
      <c r="D165" s="227" t="s">
        <v>186</v>
      </c>
      <c r="E165" s="228" t="s">
        <v>1153</v>
      </c>
      <c r="F165" s="229" t="s">
        <v>1154</v>
      </c>
      <c r="G165" s="230" t="s">
        <v>1150</v>
      </c>
      <c r="H165" s="231">
        <v>4</v>
      </c>
      <c r="I165" s="232"/>
      <c r="J165" s="233">
        <f>ROUND(I165*H165,2)</f>
        <v>0</v>
      </c>
      <c r="K165" s="229" t="s">
        <v>1</v>
      </c>
      <c r="L165" s="45"/>
      <c r="M165" s="234" t="s">
        <v>1</v>
      </c>
      <c r="N165" s="235" t="s">
        <v>44</v>
      </c>
      <c r="O165" s="92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8" t="s">
        <v>191</v>
      </c>
      <c r="AT165" s="238" t="s">
        <v>186</v>
      </c>
      <c r="AU165" s="238" t="s">
        <v>88</v>
      </c>
      <c r="AY165" s="18" t="s">
        <v>184</v>
      </c>
      <c r="BE165" s="239">
        <f>IF(N165="základní",J165,0)</f>
        <v>0</v>
      </c>
      <c r="BF165" s="239">
        <f>IF(N165="snížená",J165,0)</f>
        <v>0</v>
      </c>
      <c r="BG165" s="239">
        <f>IF(N165="zákl. přenesená",J165,0)</f>
        <v>0</v>
      </c>
      <c r="BH165" s="239">
        <f>IF(N165="sníž. přenesená",J165,0)</f>
        <v>0</v>
      </c>
      <c r="BI165" s="239">
        <f>IF(N165="nulová",J165,0)</f>
        <v>0</v>
      </c>
      <c r="BJ165" s="18" t="s">
        <v>86</v>
      </c>
      <c r="BK165" s="239">
        <f>ROUND(I165*H165,2)</f>
        <v>0</v>
      </c>
      <c r="BL165" s="18" t="s">
        <v>191</v>
      </c>
      <c r="BM165" s="238" t="s">
        <v>207</v>
      </c>
    </row>
    <row r="166" s="2" customFormat="1" ht="16.5" customHeight="1">
      <c r="A166" s="39"/>
      <c r="B166" s="40"/>
      <c r="C166" s="227" t="s">
        <v>191</v>
      </c>
      <c r="D166" s="227" t="s">
        <v>186</v>
      </c>
      <c r="E166" s="228" t="s">
        <v>1155</v>
      </c>
      <c r="F166" s="229" t="s">
        <v>1156</v>
      </c>
      <c r="G166" s="230" t="s">
        <v>1150</v>
      </c>
      <c r="H166" s="231">
        <v>1</v>
      </c>
      <c r="I166" s="232"/>
      <c r="J166" s="233">
        <f>ROUND(I166*H166,2)</f>
        <v>0</v>
      </c>
      <c r="K166" s="229" t="s">
        <v>1</v>
      </c>
      <c r="L166" s="45"/>
      <c r="M166" s="234" t="s">
        <v>1</v>
      </c>
      <c r="N166" s="235" t="s">
        <v>44</v>
      </c>
      <c r="O166" s="92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8" t="s">
        <v>191</v>
      </c>
      <c r="AT166" s="238" t="s">
        <v>186</v>
      </c>
      <c r="AU166" s="238" t="s">
        <v>88</v>
      </c>
      <c r="AY166" s="18" t="s">
        <v>184</v>
      </c>
      <c r="BE166" s="239">
        <f>IF(N166="základní",J166,0)</f>
        <v>0</v>
      </c>
      <c r="BF166" s="239">
        <f>IF(N166="snížená",J166,0)</f>
        <v>0</v>
      </c>
      <c r="BG166" s="239">
        <f>IF(N166="zákl. přenesená",J166,0)</f>
        <v>0</v>
      </c>
      <c r="BH166" s="239">
        <f>IF(N166="sníž. přenesená",J166,0)</f>
        <v>0</v>
      </c>
      <c r="BI166" s="239">
        <f>IF(N166="nulová",J166,0)</f>
        <v>0</v>
      </c>
      <c r="BJ166" s="18" t="s">
        <v>86</v>
      </c>
      <c r="BK166" s="239">
        <f>ROUND(I166*H166,2)</f>
        <v>0</v>
      </c>
      <c r="BL166" s="18" t="s">
        <v>191</v>
      </c>
      <c r="BM166" s="238" t="s">
        <v>213</v>
      </c>
    </row>
    <row r="167" s="2" customFormat="1" ht="16.5" customHeight="1">
      <c r="A167" s="39"/>
      <c r="B167" s="40"/>
      <c r="C167" s="227" t="s">
        <v>219</v>
      </c>
      <c r="D167" s="227" t="s">
        <v>186</v>
      </c>
      <c r="E167" s="228" t="s">
        <v>1157</v>
      </c>
      <c r="F167" s="229" t="s">
        <v>1158</v>
      </c>
      <c r="G167" s="230" t="s">
        <v>1150</v>
      </c>
      <c r="H167" s="231">
        <v>1</v>
      </c>
      <c r="I167" s="232"/>
      <c r="J167" s="233">
        <f>ROUND(I167*H167,2)</f>
        <v>0</v>
      </c>
      <c r="K167" s="229" t="s">
        <v>1</v>
      </c>
      <c r="L167" s="45"/>
      <c r="M167" s="234" t="s">
        <v>1</v>
      </c>
      <c r="N167" s="235" t="s">
        <v>44</v>
      </c>
      <c r="O167" s="92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8" t="s">
        <v>191</v>
      </c>
      <c r="AT167" s="238" t="s">
        <v>186</v>
      </c>
      <c r="AU167" s="238" t="s">
        <v>88</v>
      </c>
      <c r="AY167" s="18" t="s">
        <v>184</v>
      </c>
      <c r="BE167" s="239">
        <f>IF(N167="základní",J167,0)</f>
        <v>0</v>
      </c>
      <c r="BF167" s="239">
        <f>IF(N167="snížená",J167,0)</f>
        <v>0</v>
      </c>
      <c r="BG167" s="239">
        <f>IF(N167="zákl. přenesená",J167,0)</f>
        <v>0</v>
      </c>
      <c r="BH167" s="239">
        <f>IF(N167="sníž. přenesená",J167,0)</f>
        <v>0</v>
      </c>
      <c r="BI167" s="239">
        <f>IF(N167="nulová",J167,0)</f>
        <v>0</v>
      </c>
      <c r="BJ167" s="18" t="s">
        <v>86</v>
      </c>
      <c r="BK167" s="239">
        <f>ROUND(I167*H167,2)</f>
        <v>0</v>
      </c>
      <c r="BL167" s="18" t="s">
        <v>191</v>
      </c>
      <c r="BM167" s="238" t="s">
        <v>222</v>
      </c>
    </row>
    <row r="168" s="2" customFormat="1" ht="16.5" customHeight="1">
      <c r="A168" s="39"/>
      <c r="B168" s="40"/>
      <c r="C168" s="227" t="s">
        <v>207</v>
      </c>
      <c r="D168" s="227" t="s">
        <v>186</v>
      </c>
      <c r="E168" s="228" t="s">
        <v>1159</v>
      </c>
      <c r="F168" s="229" t="s">
        <v>1160</v>
      </c>
      <c r="G168" s="230" t="s">
        <v>1150</v>
      </c>
      <c r="H168" s="231">
        <v>4</v>
      </c>
      <c r="I168" s="232"/>
      <c r="J168" s="233">
        <f>ROUND(I168*H168,2)</f>
        <v>0</v>
      </c>
      <c r="K168" s="229" t="s">
        <v>1</v>
      </c>
      <c r="L168" s="45"/>
      <c r="M168" s="234" t="s">
        <v>1</v>
      </c>
      <c r="N168" s="235" t="s">
        <v>44</v>
      </c>
      <c r="O168" s="92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8" t="s">
        <v>191</v>
      </c>
      <c r="AT168" s="238" t="s">
        <v>186</v>
      </c>
      <c r="AU168" s="238" t="s">
        <v>88</v>
      </c>
      <c r="AY168" s="18" t="s">
        <v>184</v>
      </c>
      <c r="BE168" s="239">
        <f>IF(N168="základní",J168,0)</f>
        <v>0</v>
      </c>
      <c r="BF168" s="239">
        <f>IF(N168="snížená",J168,0)</f>
        <v>0</v>
      </c>
      <c r="BG168" s="239">
        <f>IF(N168="zákl. přenesená",J168,0)</f>
        <v>0</v>
      </c>
      <c r="BH168" s="239">
        <f>IF(N168="sníž. přenesená",J168,0)</f>
        <v>0</v>
      </c>
      <c r="BI168" s="239">
        <f>IF(N168="nulová",J168,0)</f>
        <v>0</v>
      </c>
      <c r="BJ168" s="18" t="s">
        <v>86</v>
      </c>
      <c r="BK168" s="239">
        <f>ROUND(I168*H168,2)</f>
        <v>0</v>
      </c>
      <c r="BL168" s="18" t="s">
        <v>191</v>
      </c>
      <c r="BM168" s="238" t="s">
        <v>228</v>
      </c>
    </row>
    <row r="169" s="2" customFormat="1" ht="16.5" customHeight="1">
      <c r="A169" s="39"/>
      <c r="B169" s="40"/>
      <c r="C169" s="227" t="s">
        <v>235</v>
      </c>
      <c r="D169" s="227" t="s">
        <v>186</v>
      </c>
      <c r="E169" s="228" t="s">
        <v>1161</v>
      </c>
      <c r="F169" s="229" t="s">
        <v>1162</v>
      </c>
      <c r="G169" s="230" t="s">
        <v>1150</v>
      </c>
      <c r="H169" s="231">
        <v>6</v>
      </c>
      <c r="I169" s="232"/>
      <c r="J169" s="233">
        <f>ROUND(I169*H169,2)</f>
        <v>0</v>
      </c>
      <c r="K169" s="229" t="s">
        <v>1</v>
      </c>
      <c r="L169" s="45"/>
      <c r="M169" s="234" t="s">
        <v>1</v>
      </c>
      <c r="N169" s="235" t="s">
        <v>44</v>
      </c>
      <c r="O169" s="92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8" t="s">
        <v>191</v>
      </c>
      <c r="AT169" s="238" t="s">
        <v>186</v>
      </c>
      <c r="AU169" s="238" t="s">
        <v>88</v>
      </c>
      <c r="AY169" s="18" t="s">
        <v>184</v>
      </c>
      <c r="BE169" s="239">
        <f>IF(N169="základní",J169,0)</f>
        <v>0</v>
      </c>
      <c r="BF169" s="239">
        <f>IF(N169="snížená",J169,0)</f>
        <v>0</v>
      </c>
      <c r="BG169" s="239">
        <f>IF(N169="zákl. přenesená",J169,0)</f>
        <v>0</v>
      </c>
      <c r="BH169" s="239">
        <f>IF(N169="sníž. přenesená",J169,0)</f>
        <v>0</v>
      </c>
      <c r="BI169" s="239">
        <f>IF(N169="nulová",J169,0)</f>
        <v>0</v>
      </c>
      <c r="BJ169" s="18" t="s">
        <v>86</v>
      </c>
      <c r="BK169" s="239">
        <f>ROUND(I169*H169,2)</f>
        <v>0</v>
      </c>
      <c r="BL169" s="18" t="s">
        <v>191</v>
      </c>
      <c r="BM169" s="238" t="s">
        <v>238</v>
      </c>
    </row>
    <row r="170" s="2" customFormat="1" ht="16.5" customHeight="1">
      <c r="A170" s="39"/>
      <c r="B170" s="40"/>
      <c r="C170" s="227" t="s">
        <v>213</v>
      </c>
      <c r="D170" s="227" t="s">
        <v>186</v>
      </c>
      <c r="E170" s="228" t="s">
        <v>1163</v>
      </c>
      <c r="F170" s="229" t="s">
        <v>1164</v>
      </c>
      <c r="G170" s="230" t="s">
        <v>1150</v>
      </c>
      <c r="H170" s="231">
        <v>3</v>
      </c>
      <c r="I170" s="232"/>
      <c r="J170" s="233">
        <f>ROUND(I170*H170,2)</f>
        <v>0</v>
      </c>
      <c r="K170" s="229" t="s">
        <v>1</v>
      </c>
      <c r="L170" s="45"/>
      <c r="M170" s="234" t="s">
        <v>1</v>
      </c>
      <c r="N170" s="235" t="s">
        <v>44</v>
      </c>
      <c r="O170" s="92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8" t="s">
        <v>191</v>
      </c>
      <c r="AT170" s="238" t="s">
        <v>186</v>
      </c>
      <c r="AU170" s="238" t="s">
        <v>88</v>
      </c>
      <c r="AY170" s="18" t="s">
        <v>184</v>
      </c>
      <c r="BE170" s="239">
        <f>IF(N170="základní",J170,0)</f>
        <v>0</v>
      </c>
      <c r="BF170" s="239">
        <f>IF(N170="snížená",J170,0)</f>
        <v>0</v>
      </c>
      <c r="BG170" s="239">
        <f>IF(N170="zákl. přenesená",J170,0)</f>
        <v>0</v>
      </c>
      <c r="BH170" s="239">
        <f>IF(N170="sníž. přenesená",J170,0)</f>
        <v>0</v>
      </c>
      <c r="BI170" s="239">
        <f>IF(N170="nulová",J170,0)</f>
        <v>0</v>
      </c>
      <c r="BJ170" s="18" t="s">
        <v>86</v>
      </c>
      <c r="BK170" s="239">
        <f>ROUND(I170*H170,2)</f>
        <v>0</v>
      </c>
      <c r="BL170" s="18" t="s">
        <v>191</v>
      </c>
      <c r="BM170" s="238" t="s">
        <v>242</v>
      </c>
    </row>
    <row r="171" s="2" customFormat="1" ht="16.5" customHeight="1">
      <c r="A171" s="39"/>
      <c r="B171" s="40"/>
      <c r="C171" s="227" t="s">
        <v>245</v>
      </c>
      <c r="D171" s="227" t="s">
        <v>186</v>
      </c>
      <c r="E171" s="228" t="s">
        <v>1165</v>
      </c>
      <c r="F171" s="229" t="s">
        <v>1166</v>
      </c>
      <c r="G171" s="230" t="s">
        <v>1150</v>
      </c>
      <c r="H171" s="231">
        <v>1</v>
      </c>
      <c r="I171" s="232"/>
      <c r="J171" s="233">
        <f>ROUND(I171*H171,2)</f>
        <v>0</v>
      </c>
      <c r="K171" s="229" t="s">
        <v>1</v>
      </c>
      <c r="L171" s="45"/>
      <c r="M171" s="234" t="s">
        <v>1</v>
      </c>
      <c r="N171" s="235" t="s">
        <v>44</v>
      </c>
      <c r="O171" s="92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8" t="s">
        <v>191</v>
      </c>
      <c r="AT171" s="238" t="s">
        <v>186</v>
      </c>
      <c r="AU171" s="238" t="s">
        <v>88</v>
      </c>
      <c r="AY171" s="18" t="s">
        <v>184</v>
      </c>
      <c r="BE171" s="239">
        <f>IF(N171="základní",J171,0)</f>
        <v>0</v>
      </c>
      <c r="BF171" s="239">
        <f>IF(N171="snížená",J171,0)</f>
        <v>0</v>
      </c>
      <c r="BG171" s="239">
        <f>IF(N171="zákl. přenesená",J171,0)</f>
        <v>0</v>
      </c>
      <c r="BH171" s="239">
        <f>IF(N171="sníž. přenesená",J171,0)</f>
        <v>0</v>
      </c>
      <c r="BI171" s="239">
        <f>IF(N171="nulová",J171,0)</f>
        <v>0</v>
      </c>
      <c r="BJ171" s="18" t="s">
        <v>86</v>
      </c>
      <c r="BK171" s="239">
        <f>ROUND(I171*H171,2)</f>
        <v>0</v>
      </c>
      <c r="BL171" s="18" t="s">
        <v>191</v>
      </c>
      <c r="BM171" s="238" t="s">
        <v>249</v>
      </c>
    </row>
    <row r="172" s="2" customFormat="1" ht="16.5" customHeight="1">
      <c r="A172" s="39"/>
      <c r="B172" s="40"/>
      <c r="C172" s="227" t="s">
        <v>222</v>
      </c>
      <c r="D172" s="227" t="s">
        <v>186</v>
      </c>
      <c r="E172" s="228" t="s">
        <v>1167</v>
      </c>
      <c r="F172" s="229" t="s">
        <v>1168</v>
      </c>
      <c r="G172" s="230" t="s">
        <v>1150</v>
      </c>
      <c r="H172" s="231">
        <v>1</v>
      </c>
      <c r="I172" s="232"/>
      <c r="J172" s="233">
        <f>ROUND(I172*H172,2)</f>
        <v>0</v>
      </c>
      <c r="K172" s="229" t="s">
        <v>1</v>
      </c>
      <c r="L172" s="45"/>
      <c r="M172" s="234" t="s">
        <v>1</v>
      </c>
      <c r="N172" s="235" t="s">
        <v>44</v>
      </c>
      <c r="O172" s="92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8" t="s">
        <v>191</v>
      </c>
      <c r="AT172" s="238" t="s">
        <v>186</v>
      </c>
      <c r="AU172" s="238" t="s">
        <v>88</v>
      </c>
      <c r="AY172" s="18" t="s">
        <v>184</v>
      </c>
      <c r="BE172" s="239">
        <f>IF(N172="základní",J172,0)</f>
        <v>0</v>
      </c>
      <c r="BF172" s="239">
        <f>IF(N172="snížená",J172,0)</f>
        <v>0</v>
      </c>
      <c r="BG172" s="239">
        <f>IF(N172="zákl. přenesená",J172,0)</f>
        <v>0</v>
      </c>
      <c r="BH172" s="239">
        <f>IF(N172="sníž. přenesená",J172,0)</f>
        <v>0</v>
      </c>
      <c r="BI172" s="239">
        <f>IF(N172="nulová",J172,0)</f>
        <v>0</v>
      </c>
      <c r="BJ172" s="18" t="s">
        <v>86</v>
      </c>
      <c r="BK172" s="239">
        <f>ROUND(I172*H172,2)</f>
        <v>0</v>
      </c>
      <c r="BL172" s="18" t="s">
        <v>191</v>
      </c>
      <c r="BM172" s="238" t="s">
        <v>255</v>
      </c>
    </row>
    <row r="173" s="2" customFormat="1" ht="16.5" customHeight="1">
      <c r="A173" s="39"/>
      <c r="B173" s="40"/>
      <c r="C173" s="227" t="s">
        <v>260</v>
      </c>
      <c r="D173" s="227" t="s">
        <v>186</v>
      </c>
      <c r="E173" s="228" t="s">
        <v>1169</v>
      </c>
      <c r="F173" s="229" t="s">
        <v>1170</v>
      </c>
      <c r="G173" s="230" t="s">
        <v>1150</v>
      </c>
      <c r="H173" s="231">
        <v>1</v>
      </c>
      <c r="I173" s="232"/>
      <c r="J173" s="233">
        <f>ROUND(I173*H173,2)</f>
        <v>0</v>
      </c>
      <c r="K173" s="229" t="s">
        <v>1</v>
      </c>
      <c r="L173" s="45"/>
      <c r="M173" s="234" t="s">
        <v>1</v>
      </c>
      <c r="N173" s="235" t="s">
        <v>44</v>
      </c>
      <c r="O173" s="92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8" t="s">
        <v>191</v>
      </c>
      <c r="AT173" s="238" t="s">
        <v>186</v>
      </c>
      <c r="AU173" s="238" t="s">
        <v>88</v>
      </c>
      <c r="AY173" s="18" t="s">
        <v>184</v>
      </c>
      <c r="BE173" s="239">
        <f>IF(N173="základní",J173,0)</f>
        <v>0</v>
      </c>
      <c r="BF173" s="239">
        <f>IF(N173="snížená",J173,0)</f>
        <v>0</v>
      </c>
      <c r="BG173" s="239">
        <f>IF(N173="zákl. přenesená",J173,0)</f>
        <v>0</v>
      </c>
      <c r="BH173" s="239">
        <f>IF(N173="sníž. přenesená",J173,0)</f>
        <v>0</v>
      </c>
      <c r="BI173" s="239">
        <f>IF(N173="nulová",J173,0)</f>
        <v>0</v>
      </c>
      <c r="BJ173" s="18" t="s">
        <v>86</v>
      </c>
      <c r="BK173" s="239">
        <f>ROUND(I173*H173,2)</f>
        <v>0</v>
      </c>
      <c r="BL173" s="18" t="s">
        <v>191</v>
      </c>
      <c r="BM173" s="238" t="s">
        <v>263</v>
      </c>
    </row>
    <row r="174" s="12" customFormat="1" ht="22.8" customHeight="1">
      <c r="A174" s="12"/>
      <c r="B174" s="211"/>
      <c r="C174" s="212"/>
      <c r="D174" s="213" t="s">
        <v>78</v>
      </c>
      <c r="E174" s="225" t="s">
        <v>1171</v>
      </c>
      <c r="F174" s="225" t="s">
        <v>1172</v>
      </c>
      <c r="G174" s="212"/>
      <c r="H174" s="212"/>
      <c r="I174" s="215"/>
      <c r="J174" s="226">
        <f>BK174</f>
        <v>0</v>
      </c>
      <c r="K174" s="212"/>
      <c r="L174" s="217"/>
      <c r="M174" s="218"/>
      <c r="N174" s="219"/>
      <c r="O174" s="219"/>
      <c r="P174" s="220">
        <f>SUM(P175:P186)</f>
        <v>0</v>
      </c>
      <c r="Q174" s="219"/>
      <c r="R174" s="220">
        <f>SUM(R175:R186)</f>
        <v>0</v>
      </c>
      <c r="S174" s="219"/>
      <c r="T174" s="221">
        <f>SUM(T175:T186)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2" t="s">
        <v>86</v>
      </c>
      <c r="AT174" s="223" t="s">
        <v>78</v>
      </c>
      <c r="AU174" s="223" t="s">
        <v>86</v>
      </c>
      <c r="AY174" s="222" t="s">
        <v>184</v>
      </c>
      <c r="BK174" s="224">
        <f>SUM(BK175:BK186)</f>
        <v>0</v>
      </c>
    </row>
    <row r="175" s="2" customFormat="1" ht="16.5" customHeight="1">
      <c r="A175" s="39"/>
      <c r="B175" s="40"/>
      <c r="C175" s="227" t="s">
        <v>228</v>
      </c>
      <c r="D175" s="227" t="s">
        <v>186</v>
      </c>
      <c r="E175" s="228" t="s">
        <v>1173</v>
      </c>
      <c r="F175" s="229" t="s">
        <v>1149</v>
      </c>
      <c r="G175" s="230" t="s">
        <v>1150</v>
      </c>
      <c r="H175" s="231">
        <v>1</v>
      </c>
      <c r="I175" s="232"/>
      <c r="J175" s="233">
        <f>ROUND(I175*H175,2)</f>
        <v>0</v>
      </c>
      <c r="K175" s="229" t="s">
        <v>1</v>
      </c>
      <c r="L175" s="45"/>
      <c r="M175" s="234" t="s">
        <v>1</v>
      </c>
      <c r="N175" s="235" t="s">
        <v>44</v>
      </c>
      <c r="O175" s="92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8" t="s">
        <v>191</v>
      </c>
      <c r="AT175" s="238" t="s">
        <v>186</v>
      </c>
      <c r="AU175" s="238" t="s">
        <v>88</v>
      </c>
      <c r="AY175" s="18" t="s">
        <v>184</v>
      </c>
      <c r="BE175" s="239">
        <f>IF(N175="základní",J175,0)</f>
        <v>0</v>
      </c>
      <c r="BF175" s="239">
        <f>IF(N175="snížená",J175,0)</f>
        <v>0</v>
      </c>
      <c r="BG175" s="239">
        <f>IF(N175="zákl. přenesená",J175,0)</f>
        <v>0</v>
      </c>
      <c r="BH175" s="239">
        <f>IF(N175="sníž. přenesená",J175,0)</f>
        <v>0</v>
      </c>
      <c r="BI175" s="239">
        <f>IF(N175="nulová",J175,0)</f>
        <v>0</v>
      </c>
      <c r="BJ175" s="18" t="s">
        <v>86</v>
      </c>
      <c r="BK175" s="239">
        <f>ROUND(I175*H175,2)</f>
        <v>0</v>
      </c>
      <c r="BL175" s="18" t="s">
        <v>191</v>
      </c>
      <c r="BM175" s="238" t="s">
        <v>269</v>
      </c>
    </row>
    <row r="176" s="2" customFormat="1" ht="16.5" customHeight="1">
      <c r="A176" s="39"/>
      <c r="B176" s="40"/>
      <c r="C176" s="227" t="s">
        <v>273</v>
      </c>
      <c r="D176" s="227" t="s">
        <v>186</v>
      </c>
      <c r="E176" s="228" t="s">
        <v>1151</v>
      </c>
      <c r="F176" s="229" t="s">
        <v>1152</v>
      </c>
      <c r="G176" s="230" t="s">
        <v>1150</v>
      </c>
      <c r="H176" s="231">
        <v>1</v>
      </c>
      <c r="I176" s="232"/>
      <c r="J176" s="233">
        <f>ROUND(I176*H176,2)</f>
        <v>0</v>
      </c>
      <c r="K176" s="229" t="s">
        <v>1</v>
      </c>
      <c r="L176" s="45"/>
      <c r="M176" s="234" t="s">
        <v>1</v>
      </c>
      <c r="N176" s="235" t="s">
        <v>44</v>
      </c>
      <c r="O176" s="92"/>
      <c r="P176" s="236">
        <f>O176*H176</f>
        <v>0</v>
      </c>
      <c r="Q176" s="236">
        <v>0</v>
      </c>
      <c r="R176" s="236">
        <f>Q176*H176</f>
        <v>0</v>
      </c>
      <c r="S176" s="236">
        <v>0</v>
      </c>
      <c r="T176" s="237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8" t="s">
        <v>191</v>
      </c>
      <c r="AT176" s="238" t="s">
        <v>186</v>
      </c>
      <c r="AU176" s="238" t="s">
        <v>88</v>
      </c>
      <c r="AY176" s="18" t="s">
        <v>184</v>
      </c>
      <c r="BE176" s="239">
        <f>IF(N176="základní",J176,0)</f>
        <v>0</v>
      </c>
      <c r="BF176" s="239">
        <f>IF(N176="snížená",J176,0)</f>
        <v>0</v>
      </c>
      <c r="BG176" s="239">
        <f>IF(N176="zákl. přenesená",J176,0)</f>
        <v>0</v>
      </c>
      <c r="BH176" s="239">
        <f>IF(N176="sníž. přenesená",J176,0)</f>
        <v>0</v>
      </c>
      <c r="BI176" s="239">
        <f>IF(N176="nulová",J176,0)</f>
        <v>0</v>
      </c>
      <c r="BJ176" s="18" t="s">
        <v>86</v>
      </c>
      <c r="BK176" s="239">
        <f>ROUND(I176*H176,2)</f>
        <v>0</v>
      </c>
      <c r="BL176" s="18" t="s">
        <v>191</v>
      </c>
      <c r="BM176" s="238" t="s">
        <v>276</v>
      </c>
    </row>
    <row r="177" s="2" customFormat="1" ht="16.5" customHeight="1">
      <c r="A177" s="39"/>
      <c r="B177" s="40"/>
      <c r="C177" s="227" t="s">
        <v>238</v>
      </c>
      <c r="D177" s="227" t="s">
        <v>186</v>
      </c>
      <c r="E177" s="228" t="s">
        <v>1153</v>
      </c>
      <c r="F177" s="229" t="s">
        <v>1154</v>
      </c>
      <c r="G177" s="230" t="s">
        <v>1150</v>
      </c>
      <c r="H177" s="231">
        <v>3</v>
      </c>
      <c r="I177" s="232"/>
      <c r="J177" s="233">
        <f>ROUND(I177*H177,2)</f>
        <v>0</v>
      </c>
      <c r="K177" s="229" t="s">
        <v>1</v>
      </c>
      <c r="L177" s="45"/>
      <c r="M177" s="234" t="s">
        <v>1</v>
      </c>
      <c r="N177" s="235" t="s">
        <v>44</v>
      </c>
      <c r="O177" s="92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8" t="s">
        <v>191</v>
      </c>
      <c r="AT177" s="238" t="s">
        <v>186</v>
      </c>
      <c r="AU177" s="238" t="s">
        <v>88</v>
      </c>
      <c r="AY177" s="18" t="s">
        <v>184</v>
      </c>
      <c r="BE177" s="239">
        <f>IF(N177="základní",J177,0)</f>
        <v>0</v>
      </c>
      <c r="BF177" s="239">
        <f>IF(N177="snížená",J177,0)</f>
        <v>0</v>
      </c>
      <c r="BG177" s="239">
        <f>IF(N177="zákl. přenesená",J177,0)</f>
        <v>0</v>
      </c>
      <c r="BH177" s="239">
        <f>IF(N177="sníž. přenesená",J177,0)</f>
        <v>0</v>
      </c>
      <c r="BI177" s="239">
        <f>IF(N177="nulová",J177,0)</f>
        <v>0</v>
      </c>
      <c r="BJ177" s="18" t="s">
        <v>86</v>
      </c>
      <c r="BK177" s="239">
        <f>ROUND(I177*H177,2)</f>
        <v>0</v>
      </c>
      <c r="BL177" s="18" t="s">
        <v>191</v>
      </c>
      <c r="BM177" s="238" t="s">
        <v>280</v>
      </c>
    </row>
    <row r="178" s="2" customFormat="1" ht="16.5" customHeight="1">
      <c r="A178" s="39"/>
      <c r="B178" s="40"/>
      <c r="C178" s="227" t="s">
        <v>8</v>
      </c>
      <c r="D178" s="227" t="s">
        <v>186</v>
      </c>
      <c r="E178" s="228" t="s">
        <v>1155</v>
      </c>
      <c r="F178" s="229" t="s">
        <v>1156</v>
      </c>
      <c r="G178" s="230" t="s">
        <v>1150</v>
      </c>
      <c r="H178" s="231">
        <v>1</v>
      </c>
      <c r="I178" s="232"/>
      <c r="J178" s="233">
        <f>ROUND(I178*H178,2)</f>
        <v>0</v>
      </c>
      <c r="K178" s="229" t="s">
        <v>1</v>
      </c>
      <c r="L178" s="45"/>
      <c r="M178" s="234" t="s">
        <v>1</v>
      </c>
      <c r="N178" s="235" t="s">
        <v>44</v>
      </c>
      <c r="O178" s="92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8" t="s">
        <v>191</v>
      </c>
      <c r="AT178" s="238" t="s">
        <v>186</v>
      </c>
      <c r="AU178" s="238" t="s">
        <v>88</v>
      </c>
      <c r="AY178" s="18" t="s">
        <v>184</v>
      </c>
      <c r="BE178" s="239">
        <f>IF(N178="základní",J178,0)</f>
        <v>0</v>
      </c>
      <c r="BF178" s="239">
        <f>IF(N178="snížená",J178,0)</f>
        <v>0</v>
      </c>
      <c r="BG178" s="239">
        <f>IF(N178="zákl. přenesená",J178,0)</f>
        <v>0</v>
      </c>
      <c r="BH178" s="239">
        <f>IF(N178="sníž. přenesená",J178,0)</f>
        <v>0</v>
      </c>
      <c r="BI178" s="239">
        <f>IF(N178="nulová",J178,0)</f>
        <v>0</v>
      </c>
      <c r="BJ178" s="18" t="s">
        <v>86</v>
      </c>
      <c r="BK178" s="239">
        <f>ROUND(I178*H178,2)</f>
        <v>0</v>
      </c>
      <c r="BL178" s="18" t="s">
        <v>191</v>
      </c>
      <c r="BM178" s="238" t="s">
        <v>287</v>
      </c>
    </row>
    <row r="179" s="2" customFormat="1" ht="16.5" customHeight="1">
      <c r="A179" s="39"/>
      <c r="B179" s="40"/>
      <c r="C179" s="227" t="s">
        <v>242</v>
      </c>
      <c r="D179" s="227" t="s">
        <v>186</v>
      </c>
      <c r="E179" s="228" t="s">
        <v>1157</v>
      </c>
      <c r="F179" s="229" t="s">
        <v>1158</v>
      </c>
      <c r="G179" s="230" t="s">
        <v>1150</v>
      </c>
      <c r="H179" s="231">
        <v>1</v>
      </c>
      <c r="I179" s="232"/>
      <c r="J179" s="233">
        <f>ROUND(I179*H179,2)</f>
        <v>0</v>
      </c>
      <c r="K179" s="229" t="s">
        <v>1</v>
      </c>
      <c r="L179" s="45"/>
      <c r="M179" s="234" t="s">
        <v>1</v>
      </c>
      <c r="N179" s="235" t="s">
        <v>44</v>
      </c>
      <c r="O179" s="92"/>
      <c r="P179" s="236">
        <f>O179*H179</f>
        <v>0</v>
      </c>
      <c r="Q179" s="236">
        <v>0</v>
      </c>
      <c r="R179" s="236">
        <f>Q179*H179</f>
        <v>0</v>
      </c>
      <c r="S179" s="236">
        <v>0</v>
      </c>
      <c r="T179" s="237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8" t="s">
        <v>191</v>
      </c>
      <c r="AT179" s="238" t="s">
        <v>186</v>
      </c>
      <c r="AU179" s="238" t="s">
        <v>88</v>
      </c>
      <c r="AY179" s="18" t="s">
        <v>184</v>
      </c>
      <c r="BE179" s="239">
        <f>IF(N179="základní",J179,0)</f>
        <v>0</v>
      </c>
      <c r="BF179" s="239">
        <f>IF(N179="snížená",J179,0)</f>
        <v>0</v>
      </c>
      <c r="BG179" s="239">
        <f>IF(N179="zákl. přenesená",J179,0)</f>
        <v>0</v>
      </c>
      <c r="BH179" s="239">
        <f>IF(N179="sníž. přenesená",J179,0)</f>
        <v>0</v>
      </c>
      <c r="BI179" s="239">
        <f>IF(N179="nulová",J179,0)</f>
        <v>0</v>
      </c>
      <c r="BJ179" s="18" t="s">
        <v>86</v>
      </c>
      <c r="BK179" s="239">
        <f>ROUND(I179*H179,2)</f>
        <v>0</v>
      </c>
      <c r="BL179" s="18" t="s">
        <v>191</v>
      </c>
      <c r="BM179" s="238" t="s">
        <v>293</v>
      </c>
    </row>
    <row r="180" s="2" customFormat="1" ht="16.5" customHeight="1">
      <c r="A180" s="39"/>
      <c r="B180" s="40"/>
      <c r="C180" s="227" t="s">
        <v>296</v>
      </c>
      <c r="D180" s="227" t="s">
        <v>186</v>
      </c>
      <c r="E180" s="228" t="s">
        <v>1174</v>
      </c>
      <c r="F180" s="229" t="s">
        <v>1175</v>
      </c>
      <c r="G180" s="230" t="s">
        <v>1150</v>
      </c>
      <c r="H180" s="231">
        <v>1</v>
      </c>
      <c r="I180" s="232"/>
      <c r="J180" s="233">
        <f>ROUND(I180*H180,2)</f>
        <v>0</v>
      </c>
      <c r="K180" s="229" t="s">
        <v>1</v>
      </c>
      <c r="L180" s="45"/>
      <c r="M180" s="234" t="s">
        <v>1</v>
      </c>
      <c r="N180" s="235" t="s">
        <v>44</v>
      </c>
      <c r="O180" s="92"/>
      <c r="P180" s="236">
        <f>O180*H180</f>
        <v>0</v>
      </c>
      <c r="Q180" s="236">
        <v>0</v>
      </c>
      <c r="R180" s="236">
        <f>Q180*H180</f>
        <v>0</v>
      </c>
      <c r="S180" s="236">
        <v>0</v>
      </c>
      <c r="T180" s="237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8" t="s">
        <v>191</v>
      </c>
      <c r="AT180" s="238" t="s">
        <v>186</v>
      </c>
      <c r="AU180" s="238" t="s">
        <v>88</v>
      </c>
      <c r="AY180" s="18" t="s">
        <v>184</v>
      </c>
      <c r="BE180" s="239">
        <f>IF(N180="základní",J180,0)</f>
        <v>0</v>
      </c>
      <c r="BF180" s="239">
        <f>IF(N180="snížená",J180,0)</f>
        <v>0</v>
      </c>
      <c r="BG180" s="239">
        <f>IF(N180="zákl. přenesená",J180,0)</f>
        <v>0</v>
      </c>
      <c r="BH180" s="239">
        <f>IF(N180="sníž. přenesená",J180,0)</f>
        <v>0</v>
      </c>
      <c r="BI180" s="239">
        <f>IF(N180="nulová",J180,0)</f>
        <v>0</v>
      </c>
      <c r="BJ180" s="18" t="s">
        <v>86</v>
      </c>
      <c r="BK180" s="239">
        <f>ROUND(I180*H180,2)</f>
        <v>0</v>
      </c>
      <c r="BL180" s="18" t="s">
        <v>191</v>
      </c>
      <c r="BM180" s="238" t="s">
        <v>299</v>
      </c>
    </row>
    <row r="181" s="2" customFormat="1" ht="16.5" customHeight="1">
      <c r="A181" s="39"/>
      <c r="B181" s="40"/>
      <c r="C181" s="227" t="s">
        <v>249</v>
      </c>
      <c r="D181" s="227" t="s">
        <v>186</v>
      </c>
      <c r="E181" s="228" t="s">
        <v>1176</v>
      </c>
      <c r="F181" s="229" t="s">
        <v>1177</v>
      </c>
      <c r="G181" s="230" t="s">
        <v>1150</v>
      </c>
      <c r="H181" s="231">
        <v>4</v>
      </c>
      <c r="I181" s="232"/>
      <c r="J181" s="233">
        <f>ROUND(I181*H181,2)</f>
        <v>0</v>
      </c>
      <c r="K181" s="229" t="s">
        <v>1</v>
      </c>
      <c r="L181" s="45"/>
      <c r="M181" s="234" t="s">
        <v>1</v>
      </c>
      <c r="N181" s="235" t="s">
        <v>44</v>
      </c>
      <c r="O181" s="92"/>
      <c r="P181" s="236">
        <f>O181*H181</f>
        <v>0</v>
      </c>
      <c r="Q181" s="236">
        <v>0</v>
      </c>
      <c r="R181" s="236">
        <f>Q181*H181</f>
        <v>0</v>
      </c>
      <c r="S181" s="236">
        <v>0</v>
      </c>
      <c r="T181" s="237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8" t="s">
        <v>191</v>
      </c>
      <c r="AT181" s="238" t="s">
        <v>186</v>
      </c>
      <c r="AU181" s="238" t="s">
        <v>88</v>
      </c>
      <c r="AY181" s="18" t="s">
        <v>184</v>
      </c>
      <c r="BE181" s="239">
        <f>IF(N181="základní",J181,0)</f>
        <v>0</v>
      </c>
      <c r="BF181" s="239">
        <f>IF(N181="snížená",J181,0)</f>
        <v>0</v>
      </c>
      <c r="BG181" s="239">
        <f>IF(N181="zákl. přenesená",J181,0)</f>
        <v>0</v>
      </c>
      <c r="BH181" s="239">
        <f>IF(N181="sníž. přenesená",J181,0)</f>
        <v>0</v>
      </c>
      <c r="BI181" s="239">
        <f>IF(N181="nulová",J181,0)</f>
        <v>0</v>
      </c>
      <c r="BJ181" s="18" t="s">
        <v>86</v>
      </c>
      <c r="BK181" s="239">
        <f>ROUND(I181*H181,2)</f>
        <v>0</v>
      </c>
      <c r="BL181" s="18" t="s">
        <v>191</v>
      </c>
      <c r="BM181" s="238" t="s">
        <v>306</v>
      </c>
    </row>
    <row r="182" s="2" customFormat="1" ht="16.5" customHeight="1">
      <c r="A182" s="39"/>
      <c r="B182" s="40"/>
      <c r="C182" s="227" t="s">
        <v>311</v>
      </c>
      <c r="D182" s="227" t="s">
        <v>186</v>
      </c>
      <c r="E182" s="228" t="s">
        <v>1178</v>
      </c>
      <c r="F182" s="229" t="s">
        <v>1179</v>
      </c>
      <c r="G182" s="230" t="s">
        <v>1150</v>
      </c>
      <c r="H182" s="231">
        <v>5</v>
      </c>
      <c r="I182" s="232"/>
      <c r="J182" s="233">
        <f>ROUND(I182*H182,2)</f>
        <v>0</v>
      </c>
      <c r="K182" s="229" t="s">
        <v>1</v>
      </c>
      <c r="L182" s="45"/>
      <c r="M182" s="234" t="s">
        <v>1</v>
      </c>
      <c r="N182" s="235" t="s">
        <v>44</v>
      </c>
      <c r="O182" s="92"/>
      <c r="P182" s="236">
        <f>O182*H182</f>
        <v>0</v>
      </c>
      <c r="Q182" s="236">
        <v>0</v>
      </c>
      <c r="R182" s="236">
        <f>Q182*H182</f>
        <v>0</v>
      </c>
      <c r="S182" s="236">
        <v>0</v>
      </c>
      <c r="T182" s="237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8" t="s">
        <v>191</v>
      </c>
      <c r="AT182" s="238" t="s">
        <v>186</v>
      </c>
      <c r="AU182" s="238" t="s">
        <v>88</v>
      </c>
      <c r="AY182" s="18" t="s">
        <v>184</v>
      </c>
      <c r="BE182" s="239">
        <f>IF(N182="základní",J182,0)</f>
        <v>0</v>
      </c>
      <c r="BF182" s="239">
        <f>IF(N182="snížená",J182,0)</f>
        <v>0</v>
      </c>
      <c r="BG182" s="239">
        <f>IF(N182="zákl. přenesená",J182,0)</f>
        <v>0</v>
      </c>
      <c r="BH182" s="239">
        <f>IF(N182="sníž. přenesená",J182,0)</f>
        <v>0</v>
      </c>
      <c r="BI182" s="239">
        <f>IF(N182="nulová",J182,0)</f>
        <v>0</v>
      </c>
      <c r="BJ182" s="18" t="s">
        <v>86</v>
      </c>
      <c r="BK182" s="239">
        <f>ROUND(I182*H182,2)</f>
        <v>0</v>
      </c>
      <c r="BL182" s="18" t="s">
        <v>191</v>
      </c>
      <c r="BM182" s="238" t="s">
        <v>314</v>
      </c>
    </row>
    <row r="183" s="2" customFormat="1" ht="16.5" customHeight="1">
      <c r="A183" s="39"/>
      <c r="B183" s="40"/>
      <c r="C183" s="227" t="s">
        <v>255</v>
      </c>
      <c r="D183" s="227" t="s">
        <v>186</v>
      </c>
      <c r="E183" s="228" t="s">
        <v>1161</v>
      </c>
      <c r="F183" s="229" t="s">
        <v>1162</v>
      </c>
      <c r="G183" s="230" t="s">
        <v>1150</v>
      </c>
      <c r="H183" s="231">
        <v>1</v>
      </c>
      <c r="I183" s="232"/>
      <c r="J183" s="233">
        <f>ROUND(I183*H183,2)</f>
        <v>0</v>
      </c>
      <c r="K183" s="229" t="s">
        <v>1</v>
      </c>
      <c r="L183" s="45"/>
      <c r="M183" s="234" t="s">
        <v>1</v>
      </c>
      <c r="N183" s="235" t="s">
        <v>44</v>
      </c>
      <c r="O183" s="92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8" t="s">
        <v>191</v>
      </c>
      <c r="AT183" s="238" t="s">
        <v>186</v>
      </c>
      <c r="AU183" s="238" t="s">
        <v>88</v>
      </c>
      <c r="AY183" s="18" t="s">
        <v>184</v>
      </c>
      <c r="BE183" s="239">
        <f>IF(N183="základní",J183,0)</f>
        <v>0</v>
      </c>
      <c r="BF183" s="239">
        <f>IF(N183="snížená",J183,0)</f>
        <v>0</v>
      </c>
      <c r="BG183" s="239">
        <f>IF(N183="zákl. přenesená",J183,0)</f>
        <v>0</v>
      </c>
      <c r="BH183" s="239">
        <f>IF(N183="sníž. přenesená",J183,0)</f>
        <v>0</v>
      </c>
      <c r="BI183" s="239">
        <f>IF(N183="nulová",J183,0)</f>
        <v>0</v>
      </c>
      <c r="BJ183" s="18" t="s">
        <v>86</v>
      </c>
      <c r="BK183" s="239">
        <f>ROUND(I183*H183,2)</f>
        <v>0</v>
      </c>
      <c r="BL183" s="18" t="s">
        <v>191</v>
      </c>
      <c r="BM183" s="238" t="s">
        <v>318</v>
      </c>
    </row>
    <row r="184" s="2" customFormat="1" ht="16.5" customHeight="1">
      <c r="A184" s="39"/>
      <c r="B184" s="40"/>
      <c r="C184" s="227" t="s">
        <v>7</v>
      </c>
      <c r="D184" s="227" t="s">
        <v>186</v>
      </c>
      <c r="E184" s="228" t="s">
        <v>1180</v>
      </c>
      <c r="F184" s="229" t="s">
        <v>1181</v>
      </c>
      <c r="G184" s="230" t="s">
        <v>1150</v>
      </c>
      <c r="H184" s="231">
        <v>4</v>
      </c>
      <c r="I184" s="232"/>
      <c r="J184" s="233">
        <f>ROUND(I184*H184,2)</f>
        <v>0</v>
      </c>
      <c r="K184" s="229" t="s">
        <v>1</v>
      </c>
      <c r="L184" s="45"/>
      <c r="M184" s="234" t="s">
        <v>1</v>
      </c>
      <c r="N184" s="235" t="s">
        <v>44</v>
      </c>
      <c r="O184" s="92"/>
      <c r="P184" s="236">
        <f>O184*H184</f>
        <v>0</v>
      </c>
      <c r="Q184" s="236">
        <v>0</v>
      </c>
      <c r="R184" s="236">
        <f>Q184*H184</f>
        <v>0</v>
      </c>
      <c r="S184" s="236">
        <v>0</v>
      </c>
      <c r="T184" s="237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8" t="s">
        <v>191</v>
      </c>
      <c r="AT184" s="238" t="s">
        <v>186</v>
      </c>
      <c r="AU184" s="238" t="s">
        <v>88</v>
      </c>
      <c r="AY184" s="18" t="s">
        <v>184</v>
      </c>
      <c r="BE184" s="239">
        <f>IF(N184="základní",J184,0)</f>
        <v>0</v>
      </c>
      <c r="BF184" s="239">
        <f>IF(N184="snížená",J184,0)</f>
        <v>0</v>
      </c>
      <c r="BG184" s="239">
        <f>IF(N184="zákl. přenesená",J184,0)</f>
        <v>0</v>
      </c>
      <c r="BH184" s="239">
        <f>IF(N184="sníž. přenesená",J184,0)</f>
        <v>0</v>
      </c>
      <c r="BI184" s="239">
        <f>IF(N184="nulová",J184,0)</f>
        <v>0</v>
      </c>
      <c r="BJ184" s="18" t="s">
        <v>86</v>
      </c>
      <c r="BK184" s="239">
        <f>ROUND(I184*H184,2)</f>
        <v>0</v>
      </c>
      <c r="BL184" s="18" t="s">
        <v>191</v>
      </c>
      <c r="BM184" s="238" t="s">
        <v>322</v>
      </c>
    </row>
    <row r="185" s="2" customFormat="1" ht="16.5" customHeight="1">
      <c r="A185" s="39"/>
      <c r="B185" s="40"/>
      <c r="C185" s="227" t="s">
        <v>263</v>
      </c>
      <c r="D185" s="227" t="s">
        <v>186</v>
      </c>
      <c r="E185" s="228" t="s">
        <v>1182</v>
      </c>
      <c r="F185" s="229" t="s">
        <v>1183</v>
      </c>
      <c r="G185" s="230" t="s">
        <v>1150</v>
      </c>
      <c r="H185" s="231">
        <v>4</v>
      </c>
      <c r="I185" s="232"/>
      <c r="J185" s="233">
        <f>ROUND(I185*H185,2)</f>
        <v>0</v>
      </c>
      <c r="K185" s="229" t="s">
        <v>1</v>
      </c>
      <c r="L185" s="45"/>
      <c r="M185" s="234" t="s">
        <v>1</v>
      </c>
      <c r="N185" s="235" t="s">
        <v>44</v>
      </c>
      <c r="O185" s="92"/>
      <c r="P185" s="236">
        <f>O185*H185</f>
        <v>0</v>
      </c>
      <c r="Q185" s="236">
        <v>0</v>
      </c>
      <c r="R185" s="236">
        <f>Q185*H185</f>
        <v>0</v>
      </c>
      <c r="S185" s="236">
        <v>0</v>
      </c>
      <c r="T185" s="237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8" t="s">
        <v>191</v>
      </c>
      <c r="AT185" s="238" t="s">
        <v>186</v>
      </c>
      <c r="AU185" s="238" t="s">
        <v>88</v>
      </c>
      <c r="AY185" s="18" t="s">
        <v>184</v>
      </c>
      <c r="BE185" s="239">
        <f>IF(N185="základní",J185,0)</f>
        <v>0</v>
      </c>
      <c r="BF185" s="239">
        <f>IF(N185="snížená",J185,0)</f>
        <v>0</v>
      </c>
      <c r="BG185" s="239">
        <f>IF(N185="zákl. přenesená",J185,0)</f>
        <v>0</v>
      </c>
      <c r="BH185" s="239">
        <f>IF(N185="sníž. přenesená",J185,0)</f>
        <v>0</v>
      </c>
      <c r="BI185" s="239">
        <f>IF(N185="nulová",J185,0)</f>
        <v>0</v>
      </c>
      <c r="BJ185" s="18" t="s">
        <v>86</v>
      </c>
      <c r="BK185" s="239">
        <f>ROUND(I185*H185,2)</f>
        <v>0</v>
      </c>
      <c r="BL185" s="18" t="s">
        <v>191</v>
      </c>
      <c r="BM185" s="238" t="s">
        <v>328</v>
      </c>
    </row>
    <row r="186" s="2" customFormat="1" ht="16.5" customHeight="1">
      <c r="A186" s="39"/>
      <c r="B186" s="40"/>
      <c r="C186" s="227" t="s">
        <v>330</v>
      </c>
      <c r="D186" s="227" t="s">
        <v>186</v>
      </c>
      <c r="E186" s="228" t="s">
        <v>1184</v>
      </c>
      <c r="F186" s="229" t="s">
        <v>1185</v>
      </c>
      <c r="G186" s="230" t="s">
        <v>1150</v>
      </c>
      <c r="H186" s="231">
        <v>4</v>
      </c>
      <c r="I186" s="232"/>
      <c r="J186" s="233">
        <f>ROUND(I186*H186,2)</f>
        <v>0</v>
      </c>
      <c r="K186" s="229" t="s">
        <v>1</v>
      </c>
      <c r="L186" s="45"/>
      <c r="M186" s="234" t="s">
        <v>1</v>
      </c>
      <c r="N186" s="235" t="s">
        <v>44</v>
      </c>
      <c r="O186" s="92"/>
      <c r="P186" s="236">
        <f>O186*H186</f>
        <v>0</v>
      </c>
      <c r="Q186" s="236">
        <v>0</v>
      </c>
      <c r="R186" s="236">
        <f>Q186*H186</f>
        <v>0</v>
      </c>
      <c r="S186" s="236">
        <v>0</v>
      </c>
      <c r="T186" s="237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8" t="s">
        <v>191</v>
      </c>
      <c r="AT186" s="238" t="s">
        <v>186</v>
      </c>
      <c r="AU186" s="238" t="s">
        <v>88</v>
      </c>
      <c r="AY186" s="18" t="s">
        <v>184</v>
      </c>
      <c r="BE186" s="239">
        <f>IF(N186="základní",J186,0)</f>
        <v>0</v>
      </c>
      <c r="BF186" s="239">
        <f>IF(N186="snížená",J186,0)</f>
        <v>0</v>
      </c>
      <c r="BG186" s="239">
        <f>IF(N186="zákl. přenesená",J186,0)</f>
        <v>0</v>
      </c>
      <c r="BH186" s="239">
        <f>IF(N186="sníž. přenesená",J186,0)</f>
        <v>0</v>
      </c>
      <c r="BI186" s="239">
        <f>IF(N186="nulová",J186,0)</f>
        <v>0</v>
      </c>
      <c r="BJ186" s="18" t="s">
        <v>86</v>
      </c>
      <c r="BK186" s="239">
        <f>ROUND(I186*H186,2)</f>
        <v>0</v>
      </c>
      <c r="BL186" s="18" t="s">
        <v>191</v>
      </c>
      <c r="BM186" s="238" t="s">
        <v>333</v>
      </c>
    </row>
    <row r="187" s="12" customFormat="1" ht="22.8" customHeight="1">
      <c r="A187" s="12"/>
      <c r="B187" s="211"/>
      <c r="C187" s="212"/>
      <c r="D187" s="213" t="s">
        <v>78</v>
      </c>
      <c r="E187" s="225" t="s">
        <v>1186</v>
      </c>
      <c r="F187" s="225" t="s">
        <v>1187</v>
      </c>
      <c r="G187" s="212"/>
      <c r="H187" s="212"/>
      <c r="I187" s="215"/>
      <c r="J187" s="226">
        <f>BK187</f>
        <v>0</v>
      </c>
      <c r="K187" s="212"/>
      <c r="L187" s="217"/>
      <c r="M187" s="218"/>
      <c r="N187" s="219"/>
      <c r="O187" s="219"/>
      <c r="P187" s="220">
        <v>0</v>
      </c>
      <c r="Q187" s="219"/>
      <c r="R187" s="220">
        <v>0</v>
      </c>
      <c r="S187" s="219"/>
      <c r="T187" s="221"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22" t="s">
        <v>86</v>
      </c>
      <c r="AT187" s="223" t="s">
        <v>78</v>
      </c>
      <c r="AU187" s="223" t="s">
        <v>86</v>
      </c>
      <c r="AY187" s="222" t="s">
        <v>184</v>
      </c>
      <c r="BK187" s="224">
        <v>0</v>
      </c>
    </row>
    <row r="188" s="12" customFormat="1" ht="22.8" customHeight="1">
      <c r="A188" s="12"/>
      <c r="B188" s="211"/>
      <c r="C188" s="212"/>
      <c r="D188" s="213" t="s">
        <v>78</v>
      </c>
      <c r="E188" s="225" t="s">
        <v>1188</v>
      </c>
      <c r="F188" s="225" t="s">
        <v>1189</v>
      </c>
      <c r="G188" s="212"/>
      <c r="H188" s="212"/>
      <c r="I188" s="215"/>
      <c r="J188" s="226">
        <f>BK188</f>
        <v>0</v>
      </c>
      <c r="K188" s="212"/>
      <c r="L188" s="217"/>
      <c r="M188" s="218"/>
      <c r="N188" s="219"/>
      <c r="O188" s="219"/>
      <c r="P188" s="220">
        <f>P189+P190+P193+P195+P198+P200+P203+P205+P208+P210+P212+P214+P219+P222+P227+P230+P233+P235+P237+P241+P243+P245+P247+P249</f>
        <v>0</v>
      </c>
      <c r="Q188" s="219"/>
      <c r="R188" s="220">
        <f>R189+R190+R193+R195+R198+R200+R203+R205+R208+R210+R212+R214+R219+R222+R227+R230+R233+R235+R237+R241+R243+R245+R247+R249</f>
        <v>0</v>
      </c>
      <c r="S188" s="219"/>
      <c r="T188" s="221">
        <f>T189+T190+T193+T195+T198+T200+T203+T205+T208+T210+T212+T214+T219+T222+T227+T230+T233+T235+T237+T241+T243+T245+T247+T249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22" t="s">
        <v>86</v>
      </c>
      <c r="AT188" s="223" t="s">
        <v>78</v>
      </c>
      <c r="AU188" s="223" t="s">
        <v>86</v>
      </c>
      <c r="AY188" s="222" t="s">
        <v>184</v>
      </c>
      <c r="BK188" s="224">
        <f>BK189+BK190+BK193+BK195+BK198+BK200+BK203+BK205+BK208+BK210+BK212+BK214+BK219+BK222+BK227+BK230+BK233+BK235+BK237+BK241+BK243+BK245+BK247+BK249</f>
        <v>0</v>
      </c>
    </row>
    <row r="189" s="2" customFormat="1" ht="21.75" customHeight="1">
      <c r="A189" s="39"/>
      <c r="B189" s="40"/>
      <c r="C189" s="227" t="s">
        <v>269</v>
      </c>
      <c r="D189" s="227" t="s">
        <v>186</v>
      </c>
      <c r="E189" s="228" t="s">
        <v>1190</v>
      </c>
      <c r="F189" s="229" t="s">
        <v>1191</v>
      </c>
      <c r="G189" s="230" t="s">
        <v>1192</v>
      </c>
      <c r="H189" s="231">
        <v>2</v>
      </c>
      <c r="I189" s="232"/>
      <c r="J189" s="233">
        <f>ROUND(I189*H189,2)</f>
        <v>0</v>
      </c>
      <c r="K189" s="229" t="s">
        <v>1</v>
      </c>
      <c r="L189" s="45"/>
      <c r="M189" s="234" t="s">
        <v>1</v>
      </c>
      <c r="N189" s="235" t="s">
        <v>44</v>
      </c>
      <c r="O189" s="92"/>
      <c r="P189" s="236">
        <f>O189*H189</f>
        <v>0</v>
      </c>
      <c r="Q189" s="236">
        <v>0</v>
      </c>
      <c r="R189" s="236">
        <f>Q189*H189</f>
        <v>0</v>
      </c>
      <c r="S189" s="236">
        <v>0</v>
      </c>
      <c r="T189" s="237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8" t="s">
        <v>191</v>
      </c>
      <c r="AT189" s="238" t="s">
        <v>186</v>
      </c>
      <c r="AU189" s="238" t="s">
        <v>88</v>
      </c>
      <c r="AY189" s="18" t="s">
        <v>184</v>
      </c>
      <c r="BE189" s="239">
        <f>IF(N189="základní",J189,0)</f>
        <v>0</v>
      </c>
      <c r="BF189" s="239">
        <f>IF(N189="snížená",J189,0)</f>
        <v>0</v>
      </c>
      <c r="BG189" s="239">
        <f>IF(N189="zákl. přenesená",J189,0)</f>
        <v>0</v>
      </c>
      <c r="BH189" s="239">
        <f>IF(N189="sníž. přenesená",J189,0)</f>
        <v>0</v>
      </c>
      <c r="BI189" s="239">
        <f>IF(N189="nulová",J189,0)</f>
        <v>0</v>
      </c>
      <c r="BJ189" s="18" t="s">
        <v>86</v>
      </c>
      <c r="BK189" s="239">
        <f>ROUND(I189*H189,2)</f>
        <v>0</v>
      </c>
      <c r="BL189" s="18" t="s">
        <v>191</v>
      </c>
      <c r="BM189" s="238" t="s">
        <v>337</v>
      </c>
    </row>
    <row r="190" s="12" customFormat="1" ht="20.88" customHeight="1">
      <c r="A190" s="12"/>
      <c r="B190" s="211"/>
      <c r="C190" s="212"/>
      <c r="D190" s="213" t="s">
        <v>78</v>
      </c>
      <c r="E190" s="225" t="s">
        <v>1193</v>
      </c>
      <c r="F190" s="225" t="s">
        <v>1194</v>
      </c>
      <c r="G190" s="212"/>
      <c r="H190" s="212"/>
      <c r="I190" s="215"/>
      <c r="J190" s="226">
        <f>BK190</f>
        <v>0</v>
      </c>
      <c r="K190" s="212"/>
      <c r="L190" s="217"/>
      <c r="M190" s="218"/>
      <c r="N190" s="219"/>
      <c r="O190" s="219"/>
      <c r="P190" s="220">
        <f>SUM(P191:P192)</f>
        <v>0</v>
      </c>
      <c r="Q190" s="219"/>
      <c r="R190" s="220">
        <f>SUM(R191:R192)</f>
        <v>0</v>
      </c>
      <c r="S190" s="219"/>
      <c r="T190" s="221">
        <f>SUM(T191:T192)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22" t="s">
        <v>86</v>
      </c>
      <c r="AT190" s="223" t="s">
        <v>78</v>
      </c>
      <c r="AU190" s="223" t="s">
        <v>88</v>
      </c>
      <c r="AY190" s="222" t="s">
        <v>184</v>
      </c>
      <c r="BK190" s="224">
        <f>SUM(BK191:BK192)</f>
        <v>0</v>
      </c>
    </row>
    <row r="191" s="2" customFormat="1" ht="16.5" customHeight="1">
      <c r="A191" s="39"/>
      <c r="B191" s="40"/>
      <c r="C191" s="227" t="s">
        <v>339</v>
      </c>
      <c r="D191" s="227" t="s">
        <v>186</v>
      </c>
      <c r="E191" s="228" t="s">
        <v>1195</v>
      </c>
      <c r="F191" s="229" t="s">
        <v>1196</v>
      </c>
      <c r="G191" s="230" t="s">
        <v>1192</v>
      </c>
      <c r="H191" s="231">
        <v>7</v>
      </c>
      <c r="I191" s="232"/>
      <c r="J191" s="233">
        <f>ROUND(I191*H191,2)</f>
        <v>0</v>
      </c>
      <c r="K191" s="229" t="s">
        <v>1</v>
      </c>
      <c r="L191" s="45"/>
      <c r="M191" s="234" t="s">
        <v>1</v>
      </c>
      <c r="N191" s="235" t="s">
        <v>44</v>
      </c>
      <c r="O191" s="92"/>
      <c r="P191" s="236">
        <f>O191*H191</f>
        <v>0</v>
      </c>
      <c r="Q191" s="236">
        <v>0</v>
      </c>
      <c r="R191" s="236">
        <f>Q191*H191</f>
        <v>0</v>
      </c>
      <c r="S191" s="236">
        <v>0</v>
      </c>
      <c r="T191" s="237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8" t="s">
        <v>191</v>
      </c>
      <c r="AT191" s="238" t="s">
        <v>186</v>
      </c>
      <c r="AU191" s="238" t="s">
        <v>197</v>
      </c>
      <c r="AY191" s="18" t="s">
        <v>184</v>
      </c>
      <c r="BE191" s="239">
        <f>IF(N191="základní",J191,0)</f>
        <v>0</v>
      </c>
      <c r="BF191" s="239">
        <f>IF(N191="snížená",J191,0)</f>
        <v>0</v>
      </c>
      <c r="BG191" s="239">
        <f>IF(N191="zákl. přenesená",J191,0)</f>
        <v>0</v>
      </c>
      <c r="BH191" s="239">
        <f>IF(N191="sníž. přenesená",J191,0)</f>
        <v>0</v>
      </c>
      <c r="BI191" s="239">
        <f>IF(N191="nulová",J191,0)</f>
        <v>0</v>
      </c>
      <c r="BJ191" s="18" t="s">
        <v>86</v>
      </c>
      <c r="BK191" s="239">
        <f>ROUND(I191*H191,2)</f>
        <v>0</v>
      </c>
      <c r="BL191" s="18" t="s">
        <v>191</v>
      </c>
      <c r="BM191" s="238" t="s">
        <v>343</v>
      </c>
    </row>
    <row r="192" s="2" customFormat="1" ht="16.5" customHeight="1">
      <c r="A192" s="39"/>
      <c r="B192" s="40"/>
      <c r="C192" s="227" t="s">
        <v>276</v>
      </c>
      <c r="D192" s="227" t="s">
        <v>186</v>
      </c>
      <c r="E192" s="228" t="s">
        <v>1197</v>
      </c>
      <c r="F192" s="229" t="s">
        <v>1198</v>
      </c>
      <c r="G192" s="230" t="s">
        <v>1192</v>
      </c>
      <c r="H192" s="231">
        <v>1</v>
      </c>
      <c r="I192" s="232"/>
      <c r="J192" s="233">
        <f>ROUND(I192*H192,2)</f>
        <v>0</v>
      </c>
      <c r="K192" s="229" t="s">
        <v>1</v>
      </c>
      <c r="L192" s="45"/>
      <c r="M192" s="234" t="s">
        <v>1</v>
      </c>
      <c r="N192" s="235" t="s">
        <v>44</v>
      </c>
      <c r="O192" s="92"/>
      <c r="P192" s="236">
        <f>O192*H192</f>
        <v>0</v>
      </c>
      <c r="Q192" s="236">
        <v>0</v>
      </c>
      <c r="R192" s="236">
        <f>Q192*H192</f>
        <v>0</v>
      </c>
      <c r="S192" s="236">
        <v>0</v>
      </c>
      <c r="T192" s="237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8" t="s">
        <v>191</v>
      </c>
      <c r="AT192" s="238" t="s">
        <v>186</v>
      </c>
      <c r="AU192" s="238" t="s">
        <v>197</v>
      </c>
      <c r="AY192" s="18" t="s">
        <v>184</v>
      </c>
      <c r="BE192" s="239">
        <f>IF(N192="základní",J192,0)</f>
        <v>0</v>
      </c>
      <c r="BF192" s="239">
        <f>IF(N192="snížená",J192,0)</f>
        <v>0</v>
      </c>
      <c r="BG192" s="239">
        <f>IF(N192="zákl. přenesená",J192,0)</f>
        <v>0</v>
      </c>
      <c r="BH192" s="239">
        <f>IF(N192="sníž. přenesená",J192,0)</f>
        <v>0</v>
      </c>
      <c r="BI192" s="239">
        <f>IF(N192="nulová",J192,0)</f>
        <v>0</v>
      </c>
      <c r="BJ192" s="18" t="s">
        <v>86</v>
      </c>
      <c r="BK192" s="239">
        <f>ROUND(I192*H192,2)</f>
        <v>0</v>
      </c>
      <c r="BL192" s="18" t="s">
        <v>191</v>
      </c>
      <c r="BM192" s="238" t="s">
        <v>348</v>
      </c>
    </row>
    <row r="193" s="12" customFormat="1" ht="20.88" customHeight="1">
      <c r="A193" s="12"/>
      <c r="B193" s="211"/>
      <c r="C193" s="212"/>
      <c r="D193" s="213" t="s">
        <v>78</v>
      </c>
      <c r="E193" s="225" t="s">
        <v>1199</v>
      </c>
      <c r="F193" s="225" t="s">
        <v>1200</v>
      </c>
      <c r="G193" s="212"/>
      <c r="H193" s="212"/>
      <c r="I193" s="215"/>
      <c r="J193" s="226">
        <f>BK193</f>
        <v>0</v>
      </c>
      <c r="K193" s="212"/>
      <c r="L193" s="217"/>
      <c r="M193" s="218"/>
      <c r="N193" s="219"/>
      <c r="O193" s="219"/>
      <c r="P193" s="220">
        <f>P194</f>
        <v>0</v>
      </c>
      <c r="Q193" s="219"/>
      <c r="R193" s="220">
        <f>R194</f>
        <v>0</v>
      </c>
      <c r="S193" s="219"/>
      <c r="T193" s="221">
        <f>T194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22" t="s">
        <v>86</v>
      </c>
      <c r="AT193" s="223" t="s">
        <v>78</v>
      </c>
      <c r="AU193" s="223" t="s">
        <v>88</v>
      </c>
      <c r="AY193" s="222" t="s">
        <v>184</v>
      </c>
      <c r="BK193" s="224">
        <f>BK194</f>
        <v>0</v>
      </c>
    </row>
    <row r="194" s="2" customFormat="1" ht="16.5" customHeight="1">
      <c r="A194" s="39"/>
      <c r="B194" s="40"/>
      <c r="C194" s="227" t="s">
        <v>351</v>
      </c>
      <c r="D194" s="227" t="s">
        <v>186</v>
      </c>
      <c r="E194" s="228" t="s">
        <v>1201</v>
      </c>
      <c r="F194" s="229" t="s">
        <v>1202</v>
      </c>
      <c r="G194" s="230" t="s">
        <v>1192</v>
      </c>
      <c r="H194" s="231">
        <v>3</v>
      </c>
      <c r="I194" s="232"/>
      <c r="J194" s="233">
        <f>ROUND(I194*H194,2)</f>
        <v>0</v>
      </c>
      <c r="K194" s="229" t="s">
        <v>1</v>
      </c>
      <c r="L194" s="45"/>
      <c r="M194" s="234" t="s">
        <v>1</v>
      </c>
      <c r="N194" s="235" t="s">
        <v>44</v>
      </c>
      <c r="O194" s="92"/>
      <c r="P194" s="236">
        <f>O194*H194</f>
        <v>0</v>
      </c>
      <c r="Q194" s="236">
        <v>0</v>
      </c>
      <c r="R194" s="236">
        <f>Q194*H194</f>
        <v>0</v>
      </c>
      <c r="S194" s="236">
        <v>0</v>
      </c>
      <c r="T194" s="237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8" t="s">
        <v>191</v>
      </c>
      <c r="AT194" s="238" t="s">
        <v>186</v>
      </c>
      <c r="AU194" s="238" t="s">
        <v>197</v>
      </c>
      <c r="AY194" s="18" t="s">
        <v>184</v>
      </c>
      <c r="BE194" s="239">
        <f>IF(N194="základní",J194,0)</f>
        <v>0</v>
      </c>
      <c r="BF194" s="239">
        <f>IF(N194="snížená",J194,0)</f>
        <v>0</v>
      </c>
      <c r="BG194" s="239">
        <f>IF(N194="zákl. přenesená",J194,0)</f>
        <v>0</v>
      </c>
      <c r="BH194" s="239">
        <f>IF(N194="sníž. přenesená",J194,0)</f>
        <v>0</v>
      </c>
      <c r="BI194" s="239">
        <f>IF(N194="nulová",J194,0)</f>
        <v>0</v>
      </c>
      <c r="BJ194" s="18" t="s">
        <v>86</v>
      </c>
      <c r="BK194" s="239">
        <f>ROUND(I194*H194,2)</f>
        <v>0</v>
      </c>
      <c r="BL194" s="18" t="s">
        <v>191</v>
      </c>
      <c r="BM194" s="238" t="s">
        <v>354</v>
      </c>
    </row>
    <row r="195" s="12" customFormat="1" ht="20.88" customHeight="1">
      <c r="A195" s="12"/>
      <c r="B195" s="211"/>
      <c r="C195" s="212"/>
      <c r="D195" s="213" t="s">
        <v>78</v>
      </c>
      <c r="E195" s="225" t="s">
        <v>1203</v>
      </c>
      <c r="F195" s="225" t="s">
        <v>1204</v>
      </c>
      <c r="G195" s="212"/>
      <c r="H195" s="212"/>
      <c r="I195" s="215"/>
      <c r="J195" s="226">
        <f>BK195</f>
        <v>0</v>
      </c>
      <c r="K195" s="212"/>
      <c r="L195" s="217"/>
      <c r="M195" s="218"/>
      <c r="N195" s="219"/>
      <c r="O195" s="219"/>
      <c r="P195" s="220">
        <f>SUM(P196:P197)</f>
        <v>0</v>
      </c>
      <c r="Q195" s="219"/>
      <c r="R195" s="220">
        <f>SUM(R196:R197)</f>
        <v>0</v>
      </c>
      <c r="S195" s="219"/>
      <c r="T195" s="221">
        <f>SUM(T196:T197)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22" t="s">
        <v>86</v>
      </c>
      <c r="AT195" s="223" t="s">
        <v>78</v>
      </c>
      <c r="AU195" s="223" t="s">
        <v>88</v>
      </c>
      <c r="AY195" s="222" t="s">
        <v>184</v>
      </c>
      <c r="BK195" s="224">
        <f>SUM(BK196:BK197)</f>
        <v>0</v>
      </c>
    </row>
    <row r="196" s="2" customFormat="1" ht="16.5" customHeight="1">
      <c r="A196" s="39"/>
      <c r="B196" s="40"/>
      <c r="C196" s="227" t="s">
        <v>280</v>
      </c>
      <c r="D196" s="227" t="s">
        <v>186</v>
      </c>
      <c r="E196" s="228" t="s">
        <v>1205</v>
      </c>
      <c r="F196" s="229" t="s">
        <v>1206</v>
      </c>
      <c r="G196" s="230" t="s">
        <v>1192</v>
      </c>
      <c r="H196" s="231">
        <v>4</v>
      </c>
      <c r="I196" s="232"/>
      <c r="J196" s="233">
        <f>ROUND(I196*H196,2)</f>
        <v>0</v>
      </c>
      <c r="K196" s="229" t="s">
        <v>1</v>
      </c>
      <c r="L196" s="45"/>
      <c r="M196" s="234" t="s">
        <v>1</v>
      </c>
      <c r="N196" s="235" t="s">
        <v>44</v>
      </c>
      <c r="O196" s="92"/>
      <c r="P196" s="236">
        <f>O196*H196</f>
        <v>0</v>
      </c>
      <c r="Q196" s="236">
        <v>0</v>
      </c>
      <c r="R196" s="236">
        <f>Q196*H196</f>
        <v>0</v>
      </c>
      <c r="S196" s="236">
        <v>0</v>
      </c>
      <c r="T196" s="237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8" t="s">
        <v>191</v>
      </c>
      <c r="AT196" s="238" t="s">
        <v>186</v>
      </c>
      <c r="AU196" s="238" t="s">
        <v>197</v>
      </c>
      <c r="AY196" s="18" t="s">
        <v>184</v>
      </c>
      <c r="BE196" s="239">
        <f>IF(N196="základní",J196,0)</f>
        <v>0</v>
      </c>
      <c r="BF196" s="239">
        <f>IF(N196="snížená",J196,0)</f>
        <v>0</v>
      </c>
      <c r="BG196" s="239">
        <f>IF(N196="zákl. přenesená",J196,0)</f>
        <v>0</v>
      </c>
      <c r="BH196" s="239">
        <f>IF(N196="sníž. přenesená",J196,0)</f>
        <v>0</v>
      </c>
      <c r="BI196" s="239">
        <f>IF(N196="nulová",J196,0)</f>
        <v>0</v>
      </c>
      <c r="BJ196" s="18" t="s">
        <v>86</v>
      </c>
      <c r="BK196" s="239">
        <f>ROUND(I196*H196,2)</f>
        <v>0</v>
      </c>
      <c r="BL196" s="18" t="s">
        <v>191</v>
      </c>
      <c r="BM196" s="238" t="s">
        <v>360</v>
      </c>
    </row>
    <row r="197" s="2" customFormat="1" ht="16.5" customHeight="1">
      <c r="A197" s="39"/>
      <c r="B197" s="40"/>
      <c r="C197" s="227" t="s">
        <v>364</v>
      </c>
      <c r="D197" s="227" t="s">
        <v>186</v>
      </c>
      <c r="E197" s="228" t="s">
        <v>1207</v>
      </c>
      <c r="F197" s="229" t="s">
        <v>1208</v>
      </c>
      <c r="G197" s="230" t="s">
        <v>342</v>
      </c>
      <c r="H197" s="231">
        <v>36</v>
      </c>
      <c r="I197" s="232"/>
      <c r="J197" s="233">
        <f>ROUND(I197*H197,2)</f>
        <v>0</v>
      </c>
      <c r="K197" s="229" t="s">
        <v>1</v>
      </c>
      <c r="L197" s="45"/>
      <c r="M197" s="234" t="s">
        <v>1</v>
      </c>
      <c r="N197" s="235" t="s">
        <v>44</v>
      </c>
      <c r="O197" s="92"/>
      <c r="P197" s="236">
        <f>O197*H197</f>
        <v>0</v>
      </c>
      <c r="Q197" s="236">
        <v>0</v>
      </c>
      <c r="R197" s="236">
        <f>Q197*H197</f>
        <v>0</v>
      </c>
      <c r="S197" s="236">
        <v>0</v>
      </c>
      <c r="T197" s="237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8" t="s">
        <v>191</v>
      </c>
      <c r="AT197" s="238" t="s">
        <v>186</v>
      </c>
      <c r="AU197" s="238" t="s">
        <v>197</v>
      </c>
      <c r="AY197" s="18" t="s">
        <v>184</v>
      </c>
      <c r="BE197" s="239">
        <f>IF(N197="základní",J197,0)</f>
        <v>0</v>
      </c>
      <c r="BF197" s="239">
        <f>IF(N197="snížená",J197,0)</f>
        <v>0</v>
      </c>
      <c r="BG197" s="239">
        <f>IF(N197="zákl. přenesená",J197,0)</f>
        <v>0</v>
      </c>
      <c r="BH197" s="239">
        <f>IF(N197="sníž. přenesená",J197,0)</f>
        <v>0</v>
      </c>
      <c r="BI197" s="239">
        <f>IF(N197="nulová",J197,0)</f>
        <v>0</v>
      </c>
      <c r="BJ197" s="18" t="s">
        <v>86</v>
      </c>
      <c r="BK197" s="239">
        <f>ROUND(I197*H197,2)</f>
        <v>0</v>
      </c>
      <c r="BL197" s="18" t="s">
        <v>191</v>
      </c>
      <c r="BM197" s="238" t="s">
        <v>367</v>
      </c>
    </row>
    <row r="198" s="12" customFormat="1" ht="20.88" customHeight="1">
      <c r="A198" s="12"/>
      <c r="B198" s="211"/>
      <c r="C198" s="212"/>
      <c r="D198" s="213" t="s">
        <v>78</v>
      </c>
      <c r="E198" s="225" t="s">
        <v>1209</v>
      </c>
      <c r="F198" s="225" t="s">
        <v>1210</v>
      </c>
      <c r="G198" s="212"/>
      <c r="H198" s="212"/>
      <c r="I198" s="215"/>
      <c r="J198" s="226">
        <f>BK198</f>
        <v>0</v>
      </c>
      <c r="K198" s="212"/>
      <c r="L198" s="217"/>
      <c r="M198" s="218"/>
      <c r="N198" s="219"/>
      <c r="O198" s="219"/>
      <c r="P198" s="220">
        <f>P199</f>
        <v>0</v>
      </c>
      <c r="Q198" s="219"/>
      <c r="R198" s="220">
        <f>R199</f>
        <v>0</v>
      </c>
      <c r="S198" s="219"/>
      <c r="T198" s="221">
        <f>T199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22" t="s">
        <v>86</v>
      </c>
      <c r="AT198" s="223" t="s">
        <v>78</v>
      </c>
      <c r="AU198" s="223" t="s">
        <v>88</v>
      </c>
      <c r="AY198" s="222" t="s">
        <v>184</v>
      </c>
      <c r="BK198" s="224">
        <f>BK199</f>
        <v>0</v>
      </c>
    </row>
    <row r="199" s="2" customFormat="1" ht="16.5" customHeight="1">
      <c r="A199" s="39"/>
      <c r="B199" s="40"/>
      <c r="C199" s="227" t="s">
        <v>287</v>
      </c>
      <c r="D199" s="227" t="s">
        <v>186</v>
      </c>
      <c r="E199" s="228" t="s">
        <v>1211</v>
      </c>
      <c r="F199" s="229" t="s">
        <v>1212</v>
      </c>
      <c r="G199" s="230" t="s">
        <v>1192</v>
      </c>
      <c r="H199" s="231">
        <v>11</v>
      </c>
      <c r="I199" s="232"/>
      <c r="J199" s="233">
        <f>ROUND(I199*H199,2)</f>
        <v>0</v>
      </c>
      <c r="K199" s="229" t="s">
        <v>1</v>
      </c>
      <c r="L199" s="45"/>
      <c r="M199" s="234" t="s">
        <v>1</v>
      </c>
      <c r="N199" s="235" t="s">
        <v>44</v>
      </c>
      <c r="O199" s="92"/>
      <c r="P199" s="236">
        <f>O199*H199</f>
        <v>0</v>
      </c>
      <c r="Q199" s="236">
        <v>0</v>
      </c>
      <c r="R199" s="236">
        <f>Q199*H199</f>
        <v>0</v>
      </c>
      <c r="S199" s="236">
        <v>0</v>
      </c>
      <c r="T199" s="237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8" t="s">
        <v>191</v>
      </c>
      <c r="AT199" s="238" t="s">
        <v>186</v>
      </c>
      <c r="AU199" s="238" t="s">
        <v>197</v>
      </c>
      <c r="AY199" s="18" t="s">
        <v>184</v>
      </c>
      <c r="BE199" s="239">
        <f>IF(N199="základní",J199,0)</f>
        <v>0</v>
      </c>
      <c r="BF199" s="239">
        <f>IF(N199="snížená",J199,0)</f>
        <v>0</v>
      </c>
      <c r="BG199" s="239">
        <f>IF(N199="zákl. přenesená",J199,0)</f>
        <v>0</v>
      </c>
      <c r="BH199" s="239">
        <f>IF(N199="sníž. přenesená",J199,0)</f>
        <v>0</v>
      </c>
      <c r="BI199" s="239">
        <f>IF(N199="nulová",J199,0)</f>
        <v>0</v>
      </c>
      <c r="BJ199" s="18" t="s">
        <v>86</v>
      </c>
      <c r="BK199" s="239">
        <f>ROUND(I199*H199,2)</f>
        <v>0</v>
      </c>
      <c r="BL199" s="18" t="s">
        <v>191</v>
      </c>
      <c r="BM199" s="238" t="s">
        <v>373</v>
      </c>
    </row>
    <row r="200" s="12" customFormat="1" ht="20.88" customHeight="1">
      <c r="A200" s="12"/>
      <c r="B200" s="211"/>
      <c r="C200" s="212"/>
      <c r="D200" s="213" t="s">
        <v>78</v>
      </c>
      <c r="E200" s="225" t="s">
        <v>1213</v>
      </c>
      <c r="F200" s="225" t="s">
        <v>1214</v>
      </c>
      <c r="G200" s="212"/>
      <c r="H200" s="212"/>
      <c r="I200" s="215"/>
      <c r="J200" s="226">
        <f>BK200</f>
        <v>0</v>
      </c>
      <c r="K200" s="212"/>
      <c r="L200" s="217"/>
      <c r="M200" s="218"/>
      <c r="N200" s="219"/>
      <c r="O200" s="219"/>
      <c r="P200" s="220">
        <f>SUM(P201:P202)</f>
        <v>0</v>
      </c>
      <c r="Q200" s="219"/>
      <c r="R200" s="220">
        <f>SUM(R201:R202)</f>
        <v>0</v>
      </c>
      <c r="S200" s="219"/>
      <c r="T200" s="221">
        <f>SUM(T201:T202)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22" t="s">
        <v>86</v>
      </c>
      <c r="AT200" s="223" t="s">
        <v>78</v>
      </c>
      <c r="AU200" s="223" t="s">
        <v>88</v>
      </c>
      <c r="AY200" s="222" t="s">
        <v>184</v>
      </c>
      <c r="BK200" s="224">
        <f>SUM(BK201:BK202)</f>
        <v>0</v>
      </c>
    </row>
    <row r="201" s="2" customFormat="1" ht="16.5" customHeight="1">
      <c r="A201" s="39"/>
      <c r="B201" s="40"/>
      <c r="C201" s="227" t="s">
        <v>377</v>
      </c>
      <c r="D201" s="227" t="s">
        <v>186</v>
      </c>
      <c r="E201" s="228" t="s">
        <v>1215</v>
      </c>
      <c r="F201" s="229" t="s">
        <v>1216</v>
      </c>
      <c r="G201" s="230" t="s">
        <v>1192</v>
      </c>
      <c r="H201" s="231">
        <v>1</v>
      </c>
      <c r="I201" s="232"/>
      <c r="J201" s="233">
        <f>ROUND(I201*H201,2)</f>
        <v>0</v>
      </c>
      <c r="K201" s="229" t="s">
        <v>1</v>
      </c>
      <c r="L201" s="45"/>
      <c r="M201" s="234" t="s">
        <v>1</v>
      </c>
      <c r="N201" s="235" t="s">
        <v>44</v>
      </c>
      <c r="O201" s="92"/>
      <c r="P201" s="236">
        <f>O201*H201</f>
        <v>0</v>
      </c>
      <c r="Q201" s="236">
        <v>0</v>
      </c>
      <c r="R201" s="236">
        <f>Q201*H201</f>
        <v>0</v>
      </c>
      <c r="S201" s="236">
        <v>0</v>
      </c>
      <c r="T201" s="237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8" t="s">
        <v>191</v>
      </c>
      <c r="AT201" s="238" t="s">
        <v>186</v>
      </c>
      <c r="AU201" s="238" t="s">
        <v>197</v>
      </c>
      <c r="AY201" s="18" t="s">
        <v>184</v>
      </c>
      <c r="BE201" s="239">
        <f>IF(N201="základní",J201,0)</f>
        <v>0</v>
      </c>
      <c r="BF201" s="239">
        <f>IF(N201="snížená",J201,0)</f>
        <v>0</v>
      </c>
      <c r="BG201" s="239">
        <f>IF(N201="zákl. přenesená",J201,0)</f>
        <v>0</v>
      </c>
      <c r="BH201" s="239">
        <f>IF(N201="sníž. přenesená",J201,0)</f>
        <v>0</v>
      </c>
      <c r="BI201" s="239">
        <f>IF(N201="nulová",J201,0)</f>
        <v>0</v>
      </c>
      <c r="BJ201" s="18" t="s">
        <v>86</v>
      </c>
      <c r="BK201" s="239">
        <f>ROUND(I201*H201,2)</f>
        <v>0</v>
      </c>
      <c r="BL201" s="18" t="s">
        <v>191</v>
      </c>
      <c r="BM201" s="238" t="s">
        <v>380</v>
      </c>
    </row>
    <row r="202" s="2" customFormat="1" ht="16.5" customHeight="1">
      <c r="A202" s="39"/>
      <c r="B202" s="40"/>
      <c r="C202" s="227" t="s">
        <v>293</v>
      </c>
      <c r="D202" s="227" t="s">
        <v>186</v>
      </c>
      <c r="E202" s="228" t="s">
        <v>1217</v>
      </c>
      <c r="F202" s="229" t="s">
        <v>1218</v>
      </c>
      <c r="G202" s="230" t="s">
        <v>1192</v>
      </c>
      <c r="H202" s="231">
        <v>1</v>
      </c>
      <c r="I202" s="232"/>
      <c r="J202" s="233">
        <f>ROUND(I202*H202,2)</f>
        <v>0</v>
      </c>
      <c r="K202" s="229" t="s">
        <v>1</v>
      </c>
      <c r="L202" s="45"/>
      <c r="M202" s="234" t="s">
        <v>1</v>
      </c>
      <c r="N202" s="235" t="s">
        <v>44</v>
      </c>
      <c r="O202" s="92"/>
      <c r="P202" s="236">
        <f>O202*H202</f>
        <v>0</v>
      </c>
      <c r="Q202" s="236">
        <v>0</v>
      </c>
      <c r="R202" s="236">
        <f>Q202*H202</f>
        <v>0</v>
      </c>
      <c r="S202" s="236">
        <v>0</v>
      </c>
      <c r="T202" s="237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8" t="s">
        <v>191</v>
      </c>
      <c r="AT202" s="238" t="s">
        <v>186</v>
      </c>
      <c r="AU202" s="238" t="s">
        <v>197</v>
      </c>
      <c r="AY202" s="18" t="s">
        <v>184</v>
      </c>
      <c r="BE202" s="239">
        <f>IF(N202="základní",J202,0)</f>
        <v>0</v>
      </c>
      <c r="BF202" s="239">
        <f>IF(N202="snížená",J202,0)</f>
        <v>0</v>
      </c>
      <c r="BG202" s="239">
        <f>IF(N202="zákl. přenesená",J202,0)</f>
        <v>0</v>
      </c>
      <c r="BH202" s="239">
        <f>IF(N202="sníž. přenesená",J202,0)</f>
        <v>0</v>
      </c>
      <c r="BI202" s="239">
        <f>IF(N202="nulová",J202,0)</f>
        <v>0</v>
      </c>
      <c r="BJ202" s="18" t="s">
        <v>86</v>
      </c>
      <c r="BK202" s="239">
        <f>ROUND(I202*H202,2)</f>
        <v>0</v>
      </c>
      <c r="BL202" s="18" t="s">
        <v>191</v>
      </c>
      <c r="BM202" s="238" t="s">
        <v>384</v>
      </c>
    </row>
    <row r="203" s="12" customFormat="1" ht="20.88" customHeight="1">
      <c r="A203" s="12"/>
      <c r="B203" s="211"/>
      <c r="C203" s="212"/>
      <c r="D203" s="213" t="s">
        <v>78</v>
      </c>
      <c r="E203" s="225" t="s">
        <v>1219</v>
      </c>
      <c r="F203" s="225" t="s">
        <v>1220</v>
      </c>
      <c r="G203" s="212"/>
      <c r="H203" s="212"/>
      <c r="I203" s="215"/>
      <c r="J203" s="226">
        <f>BK203</f>
        <v>0</v>
      </c>
      <c r="K203" s="212"/>
      <c r="L203" s="217"/>
      <c r="M203" s="218"/>
      <c r="N203" s="219"/>
      <c r="O203" s="219"/>
      <c r="P203" s="220">
        <f>P204</f>
        <v>0</v>
      </c>
      <c r="Q203" s="219"/>
      <c r="R203" s="220">
        <f>R204</f>
        <v>0</v>
      </c>
      <c r="S203" s="219"/>
      <c r="T203" s="221">
        <f>T204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22" t="s">
        <v>86</v>
      </c>
      <c r="AT203" s="223" t="s">
        <v>78</v>
      </c>
      <c r="AU203" s="223" t="s">
        <v>88</v>
      </c>
      <c r="AY203" s="222" t="s">
        <v>184</v>
      </c>
      <c r="BK203" s="224">
        <f>BK204</f>
        <v>0</v>
      </c>
    </row>
    <row r="204" s="2" customFormat="1" ht="16.5" customHeight="1">
      <c r="A204" s="39"/>
      <c r="B204" s="40"/>
      <c r="C204" s="227" t="s">
        <v>386</v>
      </c>
      <c r="D204" s="227" t="s">
        <v>186</v>
      </c>
      <c r="E204" s="228" t="s">
        <v>1221</v>
      </c>
      <c r="F204" s="229" t="s">
        <v>1222</v>
      </c>
      <c r="G204" s="230" t="s">
        <v>1192</v>
      </c>
      <c r="H204" s="231">
        <v>3</v>
      </c>
      <c r="I204" s="232"/>
      <c r="J204" s="233">
        <f>ROUND(I204*H204,2)</f>
        <v>0</v>
      </c>
      <c r="K204" s="229" t="s">
        <v>1</v>
      </c>
      <c r="L204" s="45"/>
      <c r="M204" s="234" t="s">
        <v>1</v>
      </c>
      <c r="N204" s="235" t="s">
        <v>44</v>
      </c>
      <c r="O204" s="92"/>
      <c r="P204" s="236">
        <f>O204*H204</f>
        <v>0</v>
      </c>
      <c r="Q204" s="236">
        <v>0</v>
      </c>
      <c r="R204" s="236">
        <f>Q204*H204</f>
        <v>0</v>
      </c>
      <c r="S204" s="236">
        <v>0</v>
      </c>
      <c r="T204" s="237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8" t="s">
        <v>191</v>
      </c>
      <c r="AT204" s="238" t="s">
        <v>186</v>
      </c>
      <c r="AU204" s="238" t="s">
        <v>197</v>
      </c>
      <c r="AY204" s="18" t="s">
        <v>184</v>
      </c>
      <c r="BE204" s="239">
        <f>IF(N204="základní",J204,0)</f>
        <v>0</v>
      </c>
      <c r="BF204" s="239">
        <f>IF(N204="snížená",J204,0)</f>
        <v>0</v>
      </c>
      <c r="BG204" s="239">
        <f>IF(N204="zákl. přenesená",J204,0)</f>
        <v>0</v>
      </c>
      <c r="BH204" s="239">
        <f>IF(N204="sníž. přenesená",J204,0)</f>
        <v>0</v>
      </c>
      <c r="BI204" s="239">
        <f>IF(N204="nulová",J204,0)</f>
        <v>0</v>
      </c>
      <c r="BJ204" s="18" t="s">
        <v>86</v>
      </c>
      <c r="BK204" s="239">
        <f>ROUND(I204*H204,2)</f>
        <v>0</v>
      </c>
      <c r="BL204" s="18" t="s">
        <v>191</v>
      </c>
      <c r="BM204" s="238" t="s">
        <v>389</v>
      </c>
    </row>
    <row r="205" s="12" customFormat="1" ht="20.88" customHeight="1">
      <c r="A205" s="12"/>
      <c r="B205" s="211"/>
      <c r="C205" s="212"/>
      <c r="D205" s="213" t="s">
        <v>78</v>
      </c>
      <c r="E205" s="225" t="s">
        <v>1223</v>
      </c>
      <c r="F205" s="225" t="s">
        <v>1224</v>
      </c>
      <c r="G205" s="212"/>
      <c r="H205" s="212"/>
      <c r="I205" s="215"/>
      <c r="J205" s="226">
        <f>BK205</f>
        <v>0</v>
      </c>
      <c r="K205" s="212"/>
      <c r="L205" s="217"/>
      <c r="M205" s="218"/>
      <c r="N205" s="219"/>
      <c r="O205" s="219"/>
      <c r="P205" s="220">
        <f>SUM(P206:P207)</f>
        <v>0</v>
      </c>
      <c r="Q205" s="219"/>
      <c r="R205" s="220">
        <f>SUM(R206:R207)</f>
        <v>0</v>
      </c>
      <c r="S205" s="219"/>
      <c r="T205" s="221">
        <f>SUM(T206:T207)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22" t="s">
        <v>86</v>
      </c>
      <c r="AT205" s="223" t="s">
        <v>78</v>
      </c>
      <c r="AU205" s="223" t="s">
        <v>88</v>
      </c>
      <c r="AY205" s="222" t="s">
        <v>184</v>
      </c>
      <c r="BK205" s="224">
        <f>SUM(BK206:BK207)</f>
        <v>0</v>
      </c>
    </row>
    <row r="206" s="2" customFormat="1" ht="16.5" customHeight="1">
      <c r="A206" s="39"/>
      <c r="B206" s="40"/>
      <c r="C206" s="227" t="s">
        <v>299</v>
      </c>
      <c r="D206" s="227" t="s">
        <v>186</v>
      </c>
      <c r="E206" s="228" t="s">
        <v>1225</v>
      </c>
      <c r="F206" s="229" t="s">
        <v>1226</v>
      </c>
      <c r="G206" s="230" t="s">
        <v>1192</v>
      </c>
      <c r="H206" s="231">
        <v>3</v>
      </c>
      <c r="I206" s="232"/>
      <c r="J206" s="233">
        <f>ROUND(I206*H206,2)</f>
        <v>0</v>
      </c>
      <c r="K206" s="229" t="s">
        <v>1</v>
      </c>
      <c r="L206" s="45"/>
      <c r="M206" s="234" t="s">
        <v>1</v>
      </c>
      <c r="N206" s="235" t="s">
        <v>44</v>
      </c>
      <c r="O206" s="92"/>
      <c r="P206" s="236">
        <f>O206*H206</f>
        <v>0</v>
      </c>
      <c r="Q206" s="236">
        <v>0</v>
      </c>
      <c r="R206" s="236">
        <f>Q206*H206</f>
        <v>0</v>
      </c>
      <c r="S206" s="236">
        <v>0</v>
      </c>
      <c r="T206" s="237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8" t="s">
        <v>191</v>
      </c>
      <c r="AT206" s="238" t="s">
        <v>186</v>
      </c>
      <c r="AU206" s="238" t="s">
        <v>197</v>
      </c>
      <c r="AY206" s="18" t="s">
        <v>184</v>
      </c>
      <c r="BE206" s="239">
        <f>IF(N206="základní",J206,0)</f>
        <v>0</v>
      </c>
      <c r="BF206" s="239">
        <f>IF(N206="snížená",J206,0)</f>
        <v>0</v>
      </c>
      <c r="BG206" s="239">
        <f>IF(N206="zákl. přenesená",J206,0)</f>
        <v>0</v>
      </c>
      <c r="BH206" s="239">
        <f>IF(N206="sníž. přenesená",J206,0)</f>
        <v>0</v>
      </c>
      <c r="BI206" s="239">
        <f>IF(N206="nulová",J206,0)</f>
        <v>0</v>
      </c>
      <c r="BJ206" s="18" t="s">
        <v>86</v>
      </c>
      <c r="BK206" s="239">
        <f>ROUND(I206*H206,2)</f>
        <v>0</v>
      </c>
      <c r="BL206" s="18" t="s">
        <v>191</v>
      </c>
      <c r="BM206" s="238" t="s">
        <v>394</v>
      </c>
    </row>
    <row r="207" s="2" customFormat="1" ht="16.5" customHeight="1">
      <c r="A207" s="39"/>
      <c r="B207" s="40"/>
      <c r="C207" s="227" t="s">
        <v>396</v>
      </c>
      <c r="D207" s="227" t="s">
        <v>186</v>
      </c>
      <c r="E207" s="228" t="s">
        <v>1227</v>
      </c>
      <c r="F207" s="229" t="s">
        <v>1228</v>
      </c>
      <c r="G207" s="230" t="s">
        <v>1192</v>
      </c>
      <c r="H207" s="231">
        <v>3</v>
      </c>
      <c r="I207" s="232"/>
      <c r="J207" s="233">
        <f>ROUND(I207*H207,2)</f>
        <v>0</v>
      </c>
      <c r="K207" s="229" t="s">
        <v>1</v>
      </c>
      <c r="L207" s="45"/>
      <c r="M207" s="234" t="s">
        <v>1</v>
      </c>
      <c r="N207" s="235" t="s">
        <v>44</v>
      </c>
      <c r="O207" s="92"/>
      <c r="P207" s="236">
        <f>O207*H207</f>
        <v>0</v>
      </c>
      <c r="Q207" s="236">
        <v>0</v>
      </c>
      <c r="R207" s="236">
        <f>Q207*H207</f>
        <v>0</v>
      </c>
      <c r="S207" s="236">
        <v>0</v>
      </c>
      <c r="T207" s="237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8" t="s">
        <v>191</v>
      </c>
      <c r="AT207" s="238" t="s">
        <v>186</v>
      </c>
      <c r="AU207" s="238" t="s">
        <v>197</v>
      </c>
      <c r="AY207" s="18" t="s">
        <v>184</v>
      </c>
      <c r="BE207" s="239">
        <f>IF(N207="základní",J207,0)</f>
        <v>0</v>
      </c>
      <c r="BF207" s="239">
        <f>IF(N207="snížená",J207,0)</f>
        <v>0</v>
      </c>
      <c r="BG207" s="239">
        <f>IF(N207="zákl. přenesená",J207,0)</f>
        <v>0</v>
      </c>
      <c r="BH207" s="239">
        <f>IF(N207="sníž. přenesená",J207,0)</f>
        <v>0</v>
      </c>
      <c r="BI207" s="239">
        <f>IF(N207="nulová",J207,0)</f>
        <v>0</v>
      </c>
      <c r="BJ207" s="18" t="s">
        <v>86</v>
      </c>
      <c r="BK207" s="239">
        <f>ROUND(I207*H207,2)</f>
        <v>0</v>
      </c>
      <c r="BL207" s="18" t="s">
        <v>191</v>
      </c>
      <c r="BM207" s="238" t="s">
        <v>399</v>
      </c>
    </row>
    <row r="208" s="12" customFormat="1" ht="20.88" customHeight="1">
      <c r="A208" s="12"/>
      <c r="B208" s="211"/>
      <c r="C208" s="212"/>
      <c r="D208" s="213" t="s">
        <v>78</v>
      </c>
      <c r="E208" s="225" t="s">
        <v>1229</v>
      </c>
      <c r="F208" s="225" t="s">
        <v>1230</v>
      </c>
      <c r="G208" s="212"/>
      <c r="H208" s="212"/>
      <c r="I208" s="215"/>
      <c r="J208" s="226">
        <f>BK208</f>
        <v>0</v>
      </c>
      <c r="K208" s="212"/>
      <c r="L208" s="217"/>
      <c r="M208" s="218"/>
      <c r="N208" s="219"/>
      <c r="O208" s="219"/>
      <c r="P208" s="220">
        <f>P209</f>
        <v>0</v>
      </c>
      <c r="Q208" s="219"/>
      <c r="R208" s="220">
        <f>R209</f>
        <v>0</v>
      </c>
      <c r="S208" s="219"/>
      <c r="T208" s="221">
        <f>T209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22" t="s">
        <v>86</v>
      </c>
      <c r="AT208" s="223" t="s">
        <v>78</v>
      </c>
      <c r="AU208" s="223" t="s">
        <v>88</v>
      </c>
      <c r="AY208" s="222" t="s">
        <v>184</v>
      </c>
      <c r="BK208" s="224">
        <f>BK209</f>
        <v>0</v>
      </c>
    </row>
    <row r="209" s="2" customFormat="1" ht="16.5" customHeight="1">
      <c r="A209" s="39"/>
      <c r="B209" s="40"/>
      <c r="C209" s="227" t="s">
        <v>306</v>
      </c>
      <c r="D209" s="227" t="s">
        <v>186</v>
      </c>
      <c r="E209" s="228" t="s">
        <v>1231</v>
      </c>
      <c r="F209" s="229" t="s">
        <v>1232</v>
      </c>
      <c r="G209" s="230" t="s">
        <v>189</v>
      </c>
      <c r="H209" s="231">
        <v>14</v>
      </c>
      <c r="I209" s="232"/>
      <c r="J209" s="233">
        <f>ROUND(I209*H209,2)</f>
        <v>0</v>
      </c>
      <c r="K209" s="229" t="s">
        <v>1</v>
      </c>
      <c r="L209" s="45"/>
      <c r="M209" s="234" t="s">
        <v>1</v>
      </c>
      <c r="N209" s="235" t="s">
        <v>44</v>
      </c>
      <c r="O209" s="92"/>
      <c r="P209" s="236">
        <f>O209*H209</f>
        <v>0</v>
      </c>
      <c r="Q209" s="236">
        <v>0</v>
      </c>
      <c r="R209" s="236">
        <f>Q209*H209</f>
        <v>0</v>
      </c>
      <c r="S209" s="236">
        <v>0</v>
      </c>
      <c r="T209" s="237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8" t="s">
        <v>191</v>
      </c>
      <c r="AT209" s="238" t="s">
        <v>186</v>
      </c>
      <c r="AU209" s="238" t="s">
        <v>197</v>
      </c>
      <c r="AY209" s="18" t="s">
        <v>184</v>
      </c>
      <c r="BE209" s="239">
        <f>IF(N209="základní",J209,0)</f>
        <v>0</v>
      </c>
      <c r="BF209" s="239">
        <f>IF(N209="snížená",J209,0)</f>
        <v>0</v>
      </c>
      <c r="BG209" s="239">
        <f>IF(N209="zákl. přenesená",J209,0)</f>
        <v>0</v>
      </c>
      <c r="BH209" s="239">
        <f>IF(N209="sníž. přenesená",J209,0)</f>
        <v>0</v>
      </c>
      <c r="BI209" s="239">
        <f>IF(N209="nulová",J209,0)</f>
        <v>0</v>
      </c>
      <c r="BJ209" s="18" t="s">
        <v>86</v>
      </c>
      <c r="BK209" s="239">
        <f>ROUND(I209*H209,2)</f>
        <v>0</v>
      </c>
      <c r="BL209" s="18" t="s">
        <v>191</v>
      </c>
      <c r="BM209" s="238" t="s">
        <v>407</v>
      </c>
    </row>
    <row r="210" s="12" customFormat="1" ht="20.88" customHeight="1">
      <c r="A210" s="12"/>
      <c r="B210" s="211"/>
      <c r="C210" s="212"/>
      <c r="D210" s="213" t="s">
        <v>78</v>
      </c>
      <c r="E210" s="225" t="s">
        <v>1233</v>
      </c>
      <c r="F210" s="225" t="s">
        <v>1234</v>
      </c>
      <c r="G210" s="212"/>
      <c r="H210" s="212"/>
      <c r="I210" s="215"/>
      <c r="J210" s="226">
        <f>BK210</f>
        <v>0</v>
      </c>
      <c r="K210" s="212"/>
      <c r="L210" s="217"/>
      <c r="M210" s="218"/>
      <c r="N210" s="219"/>
      <c r="O210" s="219"/>
      <c r="P210" s="220">
        <f>P211</f>
        <v>0</v>
      </c>
      <c r="Q210" s="219"/>
      <c r="R210" s="220">
        <f>R211</f>
        <v>0</v>
      </c>
      <c r="S210" s="219"/>
      <c r="T210" s="221">
        <f>T211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22" t="s">
        <v>86</v>
      </c>
      <c r="AT210" s="223" t="s">
        <v>78</v>
      </c>
      <c r="AU210" s="223" t="s">
        <v>88</v>
      </c>
      <c r="AY210" s="222" t="s">
        <v>184</v>
      </c>
      <c r="BK210" s="224">
        <f>BK211</f>
        <v>0</v>
      </c>
    </row>
    <row r="211" s="2" customFormat="1" ht="24.15" customHeight="1">
      <c r="A211" s="39"/>
      <c r="B211" s="40"/>
      <c r="C211" s="227" t="s">
        <v>411</v>
      </c>
      <c r="D211" s="227" t="s">
        <v>186</v>
      </c>
      <c r="E211" s="228" t="s">
        <v>1235</v>
      </c>
      <c r="F211" s="229" t="s">
        <v>1236</v>
      </c>
      <c r="G211" s="230" t="s">
        <v>1192</v>
      </c>
      <c r="H211" s="231">
        <v>4</v>
      </c>
      <c r="I211" s="232"/>
      <c r="J211" s="233">
        <f>ROUND(I211*H211,2)</f>
        <v>0</v>
      </c>
      <c r="K211" s="229" t="s">
        <v>1</v>
      </c>
      <c r="L211" s="45"/>
      <c r="M211" s="234" t="s">
        <v>1</v>
      </c>
      <c r="N211" s="235" t="s">
        <v>44</v>
      </c>
      <c r="O211" s="92"/>
      <c r="P211" s="236">
        <f>O211*H211</f>
        <v>0</v>
      </c>
      <c r="Q211" s="236">
        <v>0</v>
      </c>
      <c r="R211" s="236">
        <f>Q211*H211</f>
        <v>0</v>
      </c>
      <c r="S211" s="236">
        <v>0</v>
      </c>
      <c r="T211" s="237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8" t="s">
        <v>191</v>
      </c>
      <c r="AT211" s="238" t="s">
        <v>186</v>
      </c>
      <c r="AU211" s="238" t="s">
        <v>197</v>
      </c>
      <c r="AY211" s="18" t="s">
        <v>184</v>
      </c>
      <c r="BE211" s="239">
        <f>IF(N211="základní",J211,0)</f>
        <v>0</v>
      </c>
      <c r="BF211" s="239">
        <f>IF(N211="snížená",J211,0)</f>
        <v>0</v>
      </c>
      <c r="BG211" s="239">
        <f>IF(N211="zákl. přenesená",J211,0)</f>
        <v>0</v>
      </c>
      <c r="BH211" s="239">
        <f>IF(N211="sníž. přenesená",J211,0)</f>
        <v>0</v>
      </c>
      <c r="BI211" s="239">
        <f>IF(N211="nulová",J211,0)</f>
        <v>0</v>
      </c>
      <c r="BJ211" s="18" t="s">
        <v>86</v>
      </c>
      <c r="BK211" s="239">
        <f>ROUND(I211*H211,2)</f>
        <v>0</v>
      </c>
      <c r="BL211" s="18" t="s">
        <v>191</v>
      </c>
      <c r="BM211" s="238" t="s">
        <v>415</v>
      </c>
    </row>
    <row r="212" s="12" customFormat="1" ht="20.88" customHeight="1">
      <c r="A212" s="12"/>
      <c r="B212" s="211"/>
      <c r="C212" s="212"/>
      <c r="D212" s="213" t="s">
        <v>78</v>
      </c>
      <c r="E212" s="225" t="s">
        <v>1237</v>
      </c>
      <c r="F212" s="225" t="s">
        <v>1238</v>
      </c>
      <c r="G212" s="212"/>
      <c r="H212" s="212"/>
      <c r="I212" s="215"/>
      <c r="J212" s="226">
        <f>BK212</f>
        <v>0</v>
      </c>
      <c r="K212" s="212"/>
      <c r="L212" s="217"/>
      <c r="M212" s="218"/>
      <c r="N212" s="219"/>
      <c r="O212" s="219"/>
      <c r="P212" s="220">
        <f>P213</f>
        <v>0</v>
      </c>
      <c r="Q212" s="219"/>
      <c r="R212" s="220">
        <f>R213</f>
        <v>0</v>
      </c>
      <c r="S212" s="219"/>
      <c r="T212" s="221">
        <f>T213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22" t="s">
        <v>86</v>
      </c>
      <c r="AT212" s="223" t="s">
        <v>78</v>
      </c>
      <c r="AU212" s="223" t="s">
        <v>88</v>
      </c>
      <c r="AY212" s="222" t="s">
        <v>184</v>
      </c>
      <c r="BK212" s="224">
        <f>BK213</f>
        <v>0</v>
      </c>
    </row>
    <row r="213" s="2" customFormat="1" ht="24.15" customHeight="1">
      <c r="A213" s="39"/>
      <c r="B213" s="40"/>
      <c r="C213" s="227" t="s">
        <v>314</v>
      </c>
      <c r="D213" s="227" t="s">
        <v>186</v>
      </c>
      <c r="E213" s="228" t="s">
        <v>1239</v>
      </c>
      <c r="F213" s="229" t="s">
        <v>1240</v>
      </c>
      <c r="G213" s="230" t="s">
        <v>1192</v>
      </c>
      <c r="H213" s="231">
        <v>4</v>
      </c>
      <c r="I213" s="232"/>
      <c r="J213" s="233">
        <f>ROUND(I213*H213,2)</f>
        <v>0</v>
      </c>
      <c r="K213" s="229" t="s">
        <v>1</v>
      </c>
      <c r="L213" s="45"/>
      <c r="M213" s="234" t="s">
        <v>1</v>
      </c>
      <c r="N213" s="235" t="s">
        <v>44</v>
      </c>
      <c r="O213" s="92"/>
      <c r="P213" s="236">
        <f>O213*H213</f>
        <v>0</v>
      </c>
      <c r="Q213" s="236">
        <v>0</v>
      </c>
      <c r="R213" s="236">
        <f>Q213*H213</f>
        <v>0</v>
      </c>
      <c r="S213" s="236">
        <v>0</v>
      </c>
      <c r="T213" s="237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8" t="s">
        <v>191</v>
      </c>
      <c r="AT213" s="238" t="s">
        <v>186</v>
      </c>
      <c r="AU213" s="238" t="s">
        <v>197</v>
      </c>
      <c r="AY213" s="18" t="s">
        <v>184</v>
      </c>
      <c r="BE213" s="239">
        <f>IF(N213="základní",J213,0)</f>
        <v>0</v>
      </c>
      <c r="BF213" s="239">
        <f>IF(N213="snížená",J213,0)</f>
        <v>0</v>
      </c>
      <c r="BG213" s="239">
        <f>IF(N213="zákl. přenesená",J213,0)</f>
        <v>0</v>
      </c>
      <c r="BH213" s="239">
        <f>IF(N213="sníž. přenesená",J213,0)</f>
        <v>0</v>
      </c>
      <c r="BI213" s="239">
        <f>IF(N213="nulová",J213,0)</f>
        <v>0</v>
      </c>
      <c r="BJ213" s="18" t="s">
        <v>86</v>
      </c>
      <c r="BK213" s="239">
        <f>ROUND(I213*H213,2)</f>
        <v>0</v>
      </c>
      <c r="BL213" s="18" t="s">
        <v>191</v>
      </c>
      <c r="BM213" s="238" t="s">
        <v>419</v>
      </c>
    </row>
    <row r="214" s="12" customFormat="1" ht="20.88" customHeight="1">
      <c r="A214" s="12"/>
      <c r="B214" s="211"/>
      <c r="C214" s="212"/>
      <c r="D214" s="213" t="s">
        <v>78</v>
      </c>
      <c r="E214" s="225" t="s">
        <v>1241</v>
      </c>
      <c r="F214" s="225" t="s">
        <v>1242</v>
      </c>
      <c r="G214" s="212"/>
      <c r="H214" s="212"/>
      <c r="I214" s="215"/>
      <c r="J214" s="226">
        <f>BK214</f>
        <v>0</v>
      </c>
      <c r="K214" s="212"/>
      <c r="L214" s="217"/>
      <c r="M214" s="218"/>
      <c r="N214" s="219"/>
      <c r="O214" s="219"/>
      <c r="P214" s="220">
        <f>SUM(P215:P218)</f>
        <v>0</v>
      </c>
      <c r="Q214" s="219"/>
      <c r="R214" s="220">
        <f>SUM(R215:R218)</f>
        <v>0</v>
      </c>
      <c r="S214" s="219"/>
      <c r="T214" s="221">
        <f>SUM(T215:T218)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22" t="s">
        <v>86</v>
      </c>
      <c r="AT214" s="223" t="s">
        <v>78</v>
      </c>
      <c r="AU214" s="223" t="s">
        <v>88</v>
      </c>
      <c r="AY214" s="222" t="s">
        <v>184</v>
      </c>
      <c r="BK214" s="224">
        <f>SUM(BK215:BK218)</f>
        <v>0</v>
      </c>
    </row>
    <row r="215" s="2" customFormat="1" ht="16.5" customHeight="1">
      <c r="A215" s="39"/>
      <c r="B215" s="40"/>
      <c r="C215" s="227" t="s">
        <v>427</v>
      </c>
      <c r="D215" s="227" t="s">
        <v>186</v>
      </c>
      <c r="E215" s="228" t="s">
        <v>1243</v>
      </c>
      <c r="F215" s="229" t="s">
        <v>1244</v>
      </c>
      <c r="G215" s="230" t="s">
        <v>1192</v>
      </c>
      <c r="H215" s="231">
        <v>60</v>
      </c>
      <c r="I215" s="232"/>
      <c r="J215" s="233">
        <f>ROUND(I215*H215,2)</f>
        <v>0</v>
      </c>
      <c r="K215" s="229" t="s">
        <v>1</v>
      </c>
      <c r="L215" s="45"/>
      <c r="M215" s="234" t="s">
        <v>1</v>
      </c>
      <c r="N215" s="235" t="s">
        <v>44</v>
      </c>
      <c r="O215" s="92"/>
      <c r="P215" s="236">
        <f>O215*H215</f>
        <v>0</v>
      </c>
      <c r="Q215" s="236">
        <v>0</v>
      </c>
      <c r="R215" s="236">
        <f>Q215*H215</f>
        <v>0</v>
      </c>
      <c r="S215" s="236">
        <v>0</v>
      </c>
      <c r="T215" s="237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8" t="s">
        <v>191</v>
      </c>
      <c r="AT215" s="238" t="s">
        <v>186</v>
      </c>
      <c r="AU215" s="238" t="s">
        <v>197</v>
      </c>
      <c r="AY215" s="18" t="s">
        <v>184</v>
      </c>
      <c r="BE215" s="239">
        <f>IF(N215="základní",J215,0)</f>
        <v>0</v>
      </c>
      <c r="BF215" s="239">
        <f>IF(N215="snížená",J215,0)</f>
        <v>0</v>
      </c>
      <c r="BG215" s="239">
        <f>IF(N215="zákl. přenesená",J215,0)</f>
        <v>0</v>
      </c>
      <c r="BH215" s="239">
        <f>IF(N215="sníž. přenesená",J215,0)</f>
        <v>0</v>
      </c>
      <c r="BI215" s="239">
        <f>IF(N215="nulová",J215,0)</f>
        <v>0</v>
      </c>
      <c r="BJ215" s="18" t="s">
        <v>86</v>
      </c>
      <c r="BK215" s="239">
        <f>ROUND(I215*H215,2)</f>
        <v>0</v>
      </c>
      <c r="BL215" s="18" t="s">
        <v>191</v>
      </c>
      <c r="BM215" s="238" t="s">
        <v>430</v>
      </c>
    </row>
    <row r="216" s="2" customFormat="1" ht="16.5" customHeight="1">
      <c r="A216" s="39"/>
      <c r="B216" s="40"/>
      <c r="C216" s="227" t="s">
        <v>318</v>
      </c>
      <c r="D216" s="227" t="s">
        <v>186</v>
      </c>
      <c r="E216" s="228" t="s">
        <v>1245</v>
      </c>
      <c r="F216" s="229" t="s">
        <v>1246</v>
      </c>
      <c r="G216" s="230" t="s">
        <v>1192</v>
      </c>
      <c r="H216" s="231">
        <v>12</v>
      </c>
      <c r="I216" s="232"/>
      <c r="J216" s="233">
        <f>ROUND(I216*H216,2)</f>
        <v>0</v>
      </c>
      <c r="K216" s="229" t="s">
        <v>1</v>
      </c>
      <c r="L216" s="45"/>
      <c r="M216" s="234" t="s">
        <v>1</v>
      </c>
      <c r="N216" s="235" t="s">
        <v>44</v>
      </c>
      <c r="O216" s="92"/>
      <c r="P216" s="236">
        <f>O216*H216</f>
        <v>0</v>
      </c>
      <c r="Q216" s="236">
        <v>0</v>
      </c>
      <c r="R216" s="236">
        <f>Q216*H216</f>
        <v>0</v>
      </c>
      <c r="S216" s="236">
        <v>0</v>
      </c>
      <c r="T216" s="237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8" t="s">
        <v>191</v>
      </c>
      <c r="AT216" s="238" t="s">
        <v>186</v>
      </c>
      <c r="AU216" s="238" t="s">
        <v>197</v>
      </c>
      <c r="AY216" s="18" t="s">
        <v>184</v>
      </c>
      <c r="BE216" s="239">
        <f>IF(N216="základní",J216,0)</f>
        <v>0</v>
      </c>
      <c r="BF216" s="239">
        <f>IF(N216="snížená",J216,0)</f>
        <v>0</v>
      </c>
      <c r="BG216" s="239">
        <f>IF(N216="zákl. přenesená",J216,0)</f>
        <v>0</v>
      </c>
      <c r="BH216" s="239">
        <f>IF(N216="sníž. přenesená",J216,0)</f>
        <v>0</v>
      </c>
      <c r="BI216" s="239">
        <f>IF(N216="nulová",J216,0)</f>
        <v>0</v>
      </c>
      <c r="BJ216" s="18" t="s">
        <v>86</v>
      </c>
      <c r="BK216" s="239">
        <f>ROUND(I216*H216,2)</f>
        <v>0</v>
      </c>
      <c r="BL216" s="18" t="s">
        <v>191</v>
      </c>
      <c r="BM216" s="238" t="s">
        <v>436</v>
      </c>
    </row>
    <row r="217" s="2" customFormat="1" ht="16.5" customHeight="1">
      <c r="A217" s="39"/>
      <c r="B217" s="40"/>
      <c r="C217" s="227" t="s">
        <v>438</v>
      </c>
      <c r="D217" s="227" t="s">
        <v>186</v>
      </c>
      <c r="E217" s="228" t="s">
        <v>1247</v>
      </c>
      <c r="F217" s="229" t="s">
        <v>1248</v>
      </c>
      <c r="G217" s="230" t="s">
        <v>1192</v>
      </c>
      <c r="H217" s="231">
        <v>20</v>
      </c>
      <c r="I217" s="232"/>
      <c r="J217" s="233">
        <f>ROUND(I217*H217,2)</f>
        <v>0</v>
      </c>
      <c r="K217" s="229" t="s">
        <v>1</v>
      </c>
      <c r="L217" s="45"/>
      <c r="M217" s="234" t="s">
        <v>1</v>
      </c>
      <c r="N217" s="235" t="s">
        <v>44</v>
      </c>
      <c r="O217" s="92"/>
      <c r="P217" s="236">
        <f>O217*H217</f>
        <v>0</v>
      </c>
      <c r="Q217" s="236">
        <v>0</v>
      </c>
      <c r="R217" s="236">
        <f>Q217*H217</f>
        <v>0</v>
      </c>
      <c r="S217" s="236">
        <v>0</v>
      </c>
      <c r="T217" s="237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8" t="s">
        <v>191</v>
      </c>
      <c r="AT217" s="238" t="s">
        <v>186</v>
      </c>
      <c r="AU217" s="238" t="s">
        <v>197</v>
      </c>
      <c r="AY217" s="18" t="s">
        <v>184</v>
      </c>
      <c r="BE217" s="239">
        <f>IF(N217="základní",J217,0)</f>
        <v>0</v>
      </c>
      <c r="BF217" s="239">
        <f>IF(N217="snížená",J217,0)</f>
        <v>0</v>
      </c>
      <c r="BG217" s="239">
        <f>IF(N217="zákl. přenesená",J217,0)</f>
        <v>0</v>
      </c>
      <c r="BH217" s="239">
        <f>IF(N217="sníž. přenesená",J217,0)</f>
        <v>0</v>
      </c>
      <c r="BI217" s="239">
        <f>IF(N217="nulová",J217,0)</f>
        <v>0</v>
      </c>
      <c r="BJ217" s="18" t="s">
        <v>86</v>
      </c>
      <c r="BK217" s="239">
        <f>ROUND(I217*H217,2)</f>
        <v>0</v>
      </c>
      <c r="BL217" s="18" t="s">
        <v>191</v>
      </c>
      <c r="BM217" s="238" t="s">
        <v>441</v>
      </c>
    </row>
    <row r="218" s="2" customFormat="1" ht="16.5" customHeight="1">
      <c r="A218" s="39"/>
      <c r="B218" s="40"/>
      <c r="C218" s="227" t="s">
        <v>322</v>
      </c>
      <c r="D218" s="227" t="s">
        <v>186</v>
      </c>
      <c r="E218" s="228" t="s">
        <v>1249</v>
      </c>
      <c r="F218" s="229" t="s">
        <v>1250</v>
      </c>
      <c r="G218" s="230" t="s">
        <v>1192</v>
      </c>
      <c r="H218" s="231">
        <v>4</v>
      </c>
      <c r="I218" s="232"/>
      <c r="J218" s="233">
        <f>ROUND(I218*H218,2)</f>
        <v>0</v>
      </c>
      <c r="K218" s="229" t="s">
        <v>1</v>
      </c>
      <c r="L218" s="45"/>
      <c r="M218" s="234" t="s">
        <v>1</v>
      </c>
      <c r="N218" s="235" t="s">
        <v>44</v>
      </c>
      <c r="O218" s="92"/>
      <c r="P218" s="236">
        <f>O218*H218</f>
        <v>0</v>
      </c>
      <c r="Q218" s="236">
        <v>0</v>
      </c>
      <c r="R218" s="236">
        <f>Q218*H218</f>
        <v>0</v>
      </c>
      <c r="S218" s="236">
        <v>0</v>
      </c>
      <c r="T218" s="237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8" t="s">
        <v>191</v>
      </c>
      <c r="AT218" s="238" t="s">
        <v>186</v>
      </c>
      <c r="AU218" s="238" t="s">
        <v>197</v>
      </c>
      <c r="AY218" s="18" t="s">
        <v>184</v>
      </c>
      <c r="BE218" s="239">
        <f>IF(N218="základní",J218,0)</f>
        <v>0</v>
      </c>
      <c r="BF218" s="239">
        <f>IF(N218="snížená",J218,0)</f>
        <v>0</v>
      </c>
      <c r="BG218" s="239">
        <f>IF(N218="zákl. přenesená",J218,0)</f>
        <v>0</v>
      </c>
      <c r="BH218" s="239">
        <f>IF(N218="sníž. přenesená",J218,0)</f>
        <v>0</v>
      </c>
      <c r="BI218" s="239">
        <f>IF(N218="nulová",J218,0)</f>
        <v>0</v>
      </c>
      <c r="BJ218" s="18" t="s">
        <v>86</v>
      </c>
      <c r="BK218" s="239">
        <f>ROUND(I218*H218,2)</f>
        <v>0</v>
      </c>
      <c r="BL218" s="18" t="s">
        <v>191</v>
      </c>
      <c r="BM218" s="238" t="s">
        <v>446</v>
      </c>
    </row>
    <row r="219" s="12" customFormat="1" ht="20.88" customHeight="1">
      <c r="A219" s="12"/>
      <c r="B219" s="211"/>
      <c r="C219" s="212"/>
      <c r="D219" s="213" t="s">
        <v>78</v>
      </c>
      <c r="E219" s="225" t="s">
        <v>1251</v>
      </c>
      <c r="F219" s="225" t="s">
        <v>1252</v>
      </c>
      <c r="G219" s="212"/>
      <c r="H219" s="212"/>
      <c r="I219" s="215"/>
      <c r="J219" s="226">
        <f>BK219</f>
        <v>0</v>
      </c>
      <c r="K219" s="212"/>
      <c r="L219" s="217"/>
      <c r="M219" s="218"/>
      <c r="N219" s="219"/>
      <c r="O219" s="219"/>
      <c r="P219" s="220">
        <f>SUM(P220:P221)</f>
        <v>0</v>
      </c>
      <c r="Q219" s="219"/>
      <c r="R219" s="220">
        <f>SUM(R220:R221)</f>
        <v>0</v>
      </c>
      <c r="S219" s="219"/>
      <c r="T219" s="221">
        <f>SUM(T220:T221)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22" t="s">
        <v>86</v>
      </c>
      <c r="AT219" s="223" t="s">
        <v>78</v>
      </c>
      <c r="AU219" s="223" t="s">
        <v>88</v>
      </c>
      <c r="AY219" s="222" t="s">
        <v>184</v>
      </c>
      <c r="BK219" s="224">
        <f>SUM(BK220:BK221)</f>
        <v>0</v>
      </c>
    </row>
    <row r="220" s="2" customFormat="1" ht="16.5" customHeight="1">
      <c r="A220" s="39"/>
      <c r="B220" s="40"/>
      <c r="C220" s="227" t="s">
        <v>448</v>
      </c>
      <c r="D220" s="227" t="s">
        <v>186</v>
      </c>
      <c r="E220" s="228" t="s">
        <v>1253</v>
      </c>
      <c r="F220" s="229" t="s">
        <v>1254</v>
      </c>
      <c r="G220" s="230" t="s">
        <v>1192</v>
      </c>
      <c r="H220" s="231">
        <v>1</v>
      </c>
      <c r="I220" s="232"/>
      <c r="J220" s="233">
        <f>ROUND(I220*H220,2)</f>
        <v>0</v>
      </c>
      <c r="K220" s="229" t="s">
        <v>1</v>
      </c>
      <c r="L220" s="45"/>
      <c r="M220" s="234" t="s">
        <v>1</v>
      </c>
      <c r="N220" s="235" t="s">
        <v>44</v>
      </c>
      <c r="O220" s="92"/>
      <c r="P220" s="236">
        <f>O220*H220</f>
        <v>0</v>
      </c>
      <c r="Q220" s="236">
        <v>0</v>
      </c>
      <c r="R220" s="236">
        <f>Q220*H220</f>
        <v>0</v>
      </c>
      <c r="S220" s="236">
        <v>0</v>
      </c>
      <c r="T220" s="237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8" t="s">
        <v>191</v>
      </c>
      <c r="AT220" s="238" t="s">
        <v>186</v>
      </c>
      <c r="AU220" s="238" t="s">
        <v>197</v>
      </c>
      <c r="AY220" s="18" t="s">
        <v>184</v>
      </c>
      <c r="BE220" s="239">
        <f>IF(N220="základní",J220,0)</f>
        <v>0</v>
      </c>
      <c r="BF220" s="239">
        <f>IF(N220="snížená",J220,0)</f>
        <v>0</v>
      </c>
      <c r="BG220" s="239">
        <f>IF(N220="zákl. přenesená",J220,0)</f>
        <v>0</v>
      </c>
      <c r="BH220" s="239">
        <f>IF(N220="sníž. přenesená",J220,0)</f>
        <v>0</v>
      </c>
      <c r="BI220" s="239">
        <f>IF(N220="nulová",J220,0)</f>
        <v>0</v>
      </c>
      <c r="BJ220" s="18" t="s">
        <v>86</v>
      </c>
      <c r="BK220" s="239">
        <f>ROUND(I220*H220,2)</f>
        <v>0</v>
      </c>
      <c r="BL220" s="18" t="s">
        <v>191</v>
      </c>
      <c r="BM220" s="238" t="s">
        <v>451</v>
      </c>
    </row>
    <row r="221" s="2" customFormat="1" ht="16.5" customHeight="1">
      <c r="A221" s="39"/>
      <c r="B221" s="40"/>
      <c r="C221" s="227" t="s">
        <v>328</v>
      </c>
      <c r="D221" s="227" t="s">
        <v>186</v>
      </c>
      <c r="E221" s="228" t="s">
        <v>1255</v>
      </c>
      <c r="F221" s="229" t="s">
        <v>1256</v>
      </c>
      <c r="G221" s="230" t="s">
        <v>342</v>
      </c>
      <c r="H221" s="231">
        <v>15</v>
      </c>
      <c r="I221" s="232"/>
      <c r="J221" s="233">
        <f>ROUND(I221*H221,2)</f>
        <v>0</v>
      </c>
      <c r="K221" s="229" t="s">
        <v>1</v>
      </c>
      <c r="L221" s="45"/>
      <c r="M221" s="234" t="s">
        <v>1</v>
      </c>
      <c r="N221" s="235" t="s">
        <v>44</v>
      </c>
      <c r="O221" s="92"/>
      <c r="P221" s="236">
        <f>O221*H221</f>
        <v>0</v>
      </c>
      <c r="Q221" s="236">
        <v>0</v>
      </c>
      <c r="R221" s="236">
        <f>Q221*H221</f>
        <v>0</v>
      </c>
      <c r="S221" s="236">
        <v>0</v>
      </c>
      <c r="T221" s="237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8" t="s">
        <v>191</v>
      </c>
      <c r="AT221" s="238" t="s">
        <v>186</v>
      </c>
      <c r="AU221" s="238" t="s">
        <v>197</v>
      </c>
      <c r="AY221" s="18" t="s">
        <v>184</v>
      </c>
      <c r="BE221" s="239">
        <f>IF(N221="základní",J221,0)</f>
        <v>0</v>
      </c>
      <c r="BF221" s="239">
        <f>IF(N221="snížená",J221,0)</f>
        <v>0</v>
      </c>
      <c r="BG221" s="239">
        <f>IF(N221="zákl. přenesená",J221,0)</f>
        <v>0</v>
      </c>
      <c r="BH221" s="239">
        <f>IF(N221="sníž. přenesená",J221,0)</f>
        <v>0</v>
      </c>
      <c r="BI221" s="239">
        <f>IF(N221="nulová",J221,0)</f>
        <v>0</v>
      </c>
      <c r="BJ221" s="18" t="s">
        <v>86</v>
      </c>
      <c r="BK221" s="239">
        <f>ROUND(I221*H221,2)</f>
        <v>0</v>
      </c>
      <c r="BL221" s="18" t="s">
        <v>191</v>
      </c>
      <c r="BM221" s="238" t="s">
        <v>456</v>
      </c>
    </row>
    <row r="222" s="12" customFormat="1" ht="20.88" customHeight="1">
      <c r="A222" s="12"/>
      <c r="B222" s="211"/>
      <c r="C222" s="212"/>
      <c r="D222" s="213" t="s">
        <v>78</v>
      </c>
      <c r="E222" s="225" t="s">
        <v>1257</v>
      </c>
      <c r="F222" s="225" t="s">
        <v>1258</v>
      </c>
      <c r="G222" s="212"/>
      <c r="H222" s="212"/>
      <c r="I222" s="215"/>
      <c r="J222" s="226">
        <f>BK222</f>
        <v>0</v>
      </c>
      <c r="K222" s="212"/>
      <c r="L222" s="217"/>
      <c r="M222" s="218"/>
      <c r="N222" s="219"/>
      <c r="O222" s="219"/>
      <c r="P222" s="220">
        <f>SUM(P223:P226)</f>
        <v>0</v>
      </c>
      <c r="Q222" s="219"/>
      <c r="R222" s="220">
        <f>SUM(R223:R226)</f>
        <v>0</v>
      </c>
      <c r="S222" s="219"/>
      <c r="T222" s="221">
        <f>SUM(T223:T226)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22" t="s">
        <v>86</v>
      </c>
      <c r="AT222" s="223" t="s">
        <v>78</v>
      </c>
      <c r="AU222" s="223" t="s">
        <v>88</v>
      </c>
      <c r="AY222" s="222" t="s">
        <v>184</v>
      </c>
      <c r="BK222" s="224">
        <f>SUM(BK223:BK226)</f>
        <v>0</v>
      </c>
    </row>
    <row r="223" s="2" customFormat="1" ht="16.5" customHeight="1">
      <c r="A223" s="39"/>
      <c r="B223" s="40"/>
      <c r="C223" s="227" t="s">
        <v>458</v>
      </c>
      <c r="D223" s="227" t="s">
        <v>186</v>
      </c>
      <c r="E223" s="228" t="s">
        <v>1259</v>
      </c>
      <c r="F223" s="229" t="s">
        <v>1260</v>
      </c>
      <c r="G223" s="230" t="s">
        <v>342</v>
      </c>
      <c r="H223" s="231">
        <v>90</v>
      </c>
      <c r="I223" s="232"/>
      <c r="J223" s="233">
        <f>ROUND(I223*H223,2)</f>
        <v>0</v>
      </c>
      <c r="K223" s="229" t="s">
        <v>1</v>
      </c>
      <c r="L223" s="45"/>
      <c r="M223" s="234" t="s">
        <v>1</v>
      </c>
      <c r="N223" s="235" t="s">
        <v>44</v>
      </c>
      <c r="O223" s="92"/>
      <c r="P223" s="236">
        <f>O223*H223</f>
        <v>0</v>
      </c>
      <c r="Q223" s="236">
        <v>0</v>
      </c>
      <c r="R223" s="236">
        <f>Q223*H223</f>
        <v>0</v>
      </c>
      <c r="S223" s="236">
        <v>0</v>
      </c>
      <c r="T223" s="237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8" t="s">
        <v>191</v>
      </c>
      <c r="AT223" s="238" t="s">
        <v>186</v>
      </c>
      <c r="AU223" s="238" t="s">
        <v>197</v>
      </c>
      <c r="AY223" s="18" t="s">
        <v>184</v>
      </c>
      <c r="BE223" s="239">
        <f>IF(N223="základní",J223,0)</f>
        <v>0</v>
      </c>
      <c r="BF223" s="239">
        <f>IF(N223="snížená",J223,0)</f>
        <v>0</v>
      </c>
      <c r="BG223" s="239">
        <f>IF(N223="zákl. přenesená",J223,0)</f>
        <v>0</v>
      </c>
      <c r="BH223" s="239">
        <f>IF(N223="sníž. přenesená",J223,0)</f>
        <v>0</v>
      </c>
      <c r="BI223" s="239">
        <f>IF(N223="nulová",J223,0)</f>
        <v>0</v>
      </c>
      <c r="BJ223" s="18" t="s">
        <v>86</v>
      </c>
      <c r="BK223" s="239">
        <f>ROUND(I223*H223,2)</f>
        <v>0</v>
      </c>
      <c r="BL223" s="18" t="s">
        <v>191</v>
      </c>
      <c r="BM223" s="238" t="s">
        <v>461</v>
      </c>
    </row>
    <row r="224" s="2" customFormat="1" ht="16.5" customHeight="1">
      <c r="A224" s="39"/>
      <c r="B224" s="40"/>
      <c r="C224" s="227" t="s">
        <v>333</v>
      </c>
      <c r="D224" s="227" t="s">
        <v>186</v>
      </c>
      <c r="E224" s="228" t="s">
        <v>1261</v>
      </c>
      <c r="F224" s="229" t="s">
        <v>1262</v>
      </c>
      <c r="G224" s="230" t="s">
        <v>342</v>
      </c>
      <c r="H224" s="231">
        <v>45</v>
      </c>
      <c r="I224" s="232"/>
      <c r="J224" s="233">
        <f>ROUND(I224*H224,2)</f>
        <v>0</v>
      </c>
      <c r="K224" s="229" t="s">
        <v>1</v>
      </c>
      <c r="L224" s="45"/>
      <c r="M224" s="234" t="s">
        <v>1</v>
      </c>
      <c r="N224" s="235" t="s">
        <v>44</v>
      </c>
      <c r="O224" s="92"/>
      <c r="P224" s="236">
        <f>O224*H224</f>
        <v>0</v>
      </c>
      <c r="Q224" s="236">
        <v>0</v>
      </c>
      <c r="R224" s="236">
        <f>Q224*H224</f>
        <v>0</v>
      </c>
      <c r="S224" s="236">
        <v>0</v>
      </c>
      <c r="T224" s="237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8" t="s">
        <v>191</v>
      </c>
      <c r="AT224" s="238" t="s">
        <v>186</v>
      </c>
      <c r="AU224" s="238" t="s">
        <v>197</v>
      </c>
      <c r="AY224" s="18" t="s">
        <v>184</v>
      </c>
      <c r="BE224" s="239">
        <f>IF(N224="základní",J224,0)</f>
        <v>0</v>
      </c>
      <c r="BF224" s="239">
        <f>IF(N224="snížená",J224,0)</f>
        <v>0</v>
      </c>
      <c r="BG224" s="239">
        <f>IF(N224="zákl. přenesená",J224,0)</f>
        <v>0</v>
      </c>
      <c r="BH224" s="239">
        <f>IF(N224="sníž. přenesená",J224,0)</f>
        <v>0</v>
      </c>
      <c r="BI224" s="239">
        <f>IF(N224="nulová",J224,0)</f>
        <v>0</v>
      </c>
      <c r="BJ224" s="18" t="s">
        <v>86</v>
      </c>
      <c r="BK224" s="239">
        <f>ROUND(I224*H224,2)</f>
        <v>0</v>
      </c>
      <c r="BL224" s="18" t="s">
        <v>191</v>
      </c>
      <c r="BM224" s="238" t="s">
        <v>467</v>
      </c>
    </row>
    <row r="225" s="2" customFormat="1" ht="16.5" customHeight="1">
      <c r="A225" s="39"/>
      <c r="B225" s="40"/>
      <c r="C225" s="227" t="s">
        <v>469</v>
      </c>
      <c r="D225" s="227" t="s">
        <v>186</v>
      </c>
      <c r="E225" s="228" t="s">
        <v>1263</v>
      </c>
      <c r="F225" s="229" t="s">
        <v>1264</v>
      </c>
      <c r="G225" s="230" t="s">
        <v>342</v>
      </c>
      <c r="H225" s="231">
        <v>30</v>
      </c>
      <c r="I225" s="232"/>
      <c r="J225" s="233">
        <f>ROUND(I225*H225,2)</f>
        <v>0</v>
      </c>
      <c r="K225" s="229" t="s">
        <v>1</v>
      </c>
      <c r="L225" s="45"/>
      <c r="M225" s="234" t="s">
        <v>1</v>
      </c>
      <c r="N225" s="235" t="s">
        <v>44</v>
      </c>
      <c r="O225" s="92"/>
      <c r="P225" s="236">
        <f>O225*H225</f>
        <v>0</v>
      </c>
      <c r="Q225" s="236">
        <v>0</v>
      </c>
      <c r="R225" s="236">
        <f>Q225*H225</f>
        <v>0</v>
      </c>
      <c r="S225" s="236">
        <v>0</v>
      </c>
      <c r="T225" s="237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8" t="s">
        <v>191</v>
      </c>
      <c r="AT225" s="238" t="s">
        <v>186</v>
      </c>
      <c r="AU225" s="238" t="s">
        <v>197</v>
      </c>
      <c r="AY225" s="18" t="s">
        <v>184</v>
      </c>
      <c r="BE225" s="239">
        <f>IF(N225="základní",J225,0)</f>
        <v>0</v>
      </c>
      <c r="BF225" s="239">
        <f>IF(N225="snížená",J225,0)</f>
        <v>0</v>
      </c>
      <c r="BG225" s="239">
        <f>IF(N225="zákl. přenesená",J225,0)</f>
        <v>0</v>
      </c>
      <c r="BH225" s="239">
        <f>IF(N225="sníž. přenesená",J225,0)</f>
        <v>0</v>
      </c>
      <c r="BI225" s="239">
        <f>IF(N225="nulová",J225,0)</f>
        <v>0</v>
      </c>
      <c r="BJ225" s="18" t="s">
        <v>86</v>
      </c>
      <c r="BK225" s="239">
        <f>ROUND(I225*H225,2)</f>
        <v>0</v>
      </c>
      <c r="BL225" s="18" t="s">
        <v>191</v>
      </c>
      <c r="BM225" s="238" t="s">
        <v>472</v>
      </c>
    </row>
    <row r="226" s="2" customFormat="1" ht="16.5" customHeight="1">
      <c r="A226" s="39"/>
      <c r="B226" s="40"/>
      <c r="C226" s="227" t="s">
        <v>337</v>
      </c>
      <c r="D226" s="227" t="s">
        <v>186</v>
      </c>
      <c r="E226" s="228" t="s">
        <v>1265</v>
      </c>
      <c r="F226" s="229" t="s">
        <v>1266</v>
      </c>
      <c r="G226" s="230" t="s">
        <v>342</v>
      </c>
      <c r="H226" s="231">
        <v>15</v>
      </c>
      <c r="I226" s="232"/>
      <c r="J226" s="233">
        <f>ROUND(I226*H226,2)</f>
        <v>0</v>
      </c>
      <c r="K226" s="229" t="s">
        <v>1</v>
      </c>
      <c r="L226" s="45"/>
      <c r="M226" s="234" t="s">
        <v>1</v>
      </c>
      <c r="N226" s="235" t="s">
        <v>44</v>
      </c>
      <c r="O226" s="92"/>
      <c r="P226" s="236">
        <f>O226*H226</f>
        <v>0</v>
      </c>
      <c r="Q226" s="236">
        <v>0</v>
      </c>
      <c r="R226" s="236">
        <f>Q226*H226</f>
        <v>0</v>
      </c>
      <c r="S226" s="236">
        <v>0</v>
      </c>
      <c r="T226" s="237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8" t="s">
        <v>191</v>
      </c>
      <c r="AT226" s="238" t="s">
        <v>186</v>
      </c>
      <c r="AU226" s="238" t="s">
        <v>197</v>
      </c>
      <c r="AY226" s="18" t="s">
        <v>184</v>
      </c>
      <c r="BE226" s="239">
        <f>IF(N226="základní",J226,0)</f>
        <v>0</v>
      </c>
      <c r="BF226" s="239">
        <f>IF(N226="snížená",J226,0)</f>
        <v>0</v>
      </c>
      <c r="BG226" s="239">
        <f>IF(N226="zákl. přenesená",J226,0)</f>
        <v>0</v>
      </c>
      <c r="BH226" s="239">
        <f>IF(N226="sníž. přenesená",J226,0)</f>
        <v>0</v>
      </c>
      <c r="BI226" s="239">
        <f>IF(N226="nulová",J226,0)</f>
        <v>0</v>
      </c>
      <c r="BJ226" s="18" t="s">
        <v>86</v>
      </c>
      <c r="BK226" s="239">
        <f>ROUND(I226*H226,2)</f>
        <v>0</v>
      </c>
      <c r="BL226" s="18" t="s">
        <v>191</v>
      </c>
      <c r="BM226" s="238" t="s">
        <v>480</v>
      </c>
    </row>
    <row r="227" s="12" customFormat="1" ht="20.88" customHeight="1">
      <c r="A227" s="12"/>
      <c r="B227" s="211"/>
      <c r="C227" s="212"/>
      <c r="D227" s="213" t="s">
        <v>78</v>
      </c>
      <c r="E227" s="225" t="s">
        <v>1267</v>
      </c>
      <c r="F227" s="225" t="s">
        <v>1268</v>
      </c>
      <c r="G227" s="212"/>
      <c r="H227" s="212"/>
      <c r="I227" s="215"/>
      <c r="J227" s="226">
        <f>BK227</f>
        <v>0</v>
      </c>
      <c r="K227" s="212"/>
      <c r="L227" s="217"/>
      <c r="M227" s="218"/>
      <c r="N227" s="219"/>
      <c r="O227" s="219"/>
      <c r="P227" s="220">
        <f>SUM(P228:P229)</f>
        <v>0</v>
      </c>
      <c r="Q227" s="219"/>
      <c r="R227" s="220">
        <f>SUM(R228:R229)</f>
        <v>0</v>
      </c>
      <c r="S227" s="219"/>
      <c r="T227" s="221">
        <f>SUM(T228:T229)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22" t="s">
        <v>86</v>
      </c>
      <c r="AT227" s="223" t="s">
        <v>78</v>
      </c>
      <c r="AU227" s="223" t="s">
        <v>88</v>
      </c>
      <c r="AY227" s="222" t="s">
        <v>184</v>
      </c>
      <c r="BK227" s="224">
        <f>SUM(BK228:BK229)</f>
        <v>0</v>
      </c>
    </row>
    <row r="228" s="2" customFormat="1" ht="16.5" customHeight="1">
      <c r="A228" s="39"/>
      <c r="B228" s="40"/>
      <c r="C228" s="227" t="s">
        <v>482</v>
      </c>
      <c r="D228" s="227" t="s">
        <v>186</v>
      </c>
      <c r="E228" s="228" t="s">
        <v>1269</v>
      </c>
      <c r="F228" s="229" t="s">
        <v>1270</v>
      </c>
      <c r="G228" s="230" t="s">
        <v>342</v>
      </c>
      <c r="H228" s="231">
        <v>120</v>
      </c>
      <c r="I228" s="232"/>
      <c r="J228" s="233">
        <f>ROUND(I228*H228,2)</f>
        <v>0</v>
      </c>
      <c r="K228" s="229" t="s">
        <v>1</v>
      </c>
      <c r="L228" s="45"/>
      <c r="M228" s="234" t="s">
        <v>1</v>
      </c>
      <c r="N228" s="235" t="s">
        <v>44</v>
      </c>
      <c r="O228" s="92"/>
      <c r="P228" s="236">
        <f>O228*H228</f>
        <v>0</v>
      </c>
      <c r="Q228" s="236">
        <v>0</v>
      </c>
      <c r="R228" s="236">
        <f>Q228*H228</f>
        <v>0</v>
      </c>
      <c r="S228" s="236">
        <v>0</v>
      </c>
      <c r="T228" s="237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8" t="s">
        <v>191</v>
      </c>
      <c r="AT228" s="238" t="s">
        <v>186</v>
      </c>
      <c r="AU228" s="238" t="s">
        <v>197</v>
      </c>
      <c r="AY228" s="18" t="s">
        <v>184</v>
      </c>
      <c r="BE228" s="239">
        <f>IF(N228="základní",J228,0)</f>
        <v>0</v>
      </c>
      <c r="BF228" s="239">
        <f>IF(N228="snížená",J228,0)</f>
        <v>0</v>
      </c>
      <c r="BG228" s="239">
        <f>IF(N228="zákl. přenesená",J228,0)</f>
        <v>0</v>
      </c>
      <c r="BH228" s="239">
        <f>IF(N228="sníž. přenesená",J228,0)</f>
        <v>0</v>
      </c>
      <c r="BI228" s="239">
        <f>IF(N228="nulová",J228,0)</f>
        <v>0</v>
      </c>
      <c r="BJ228" s="18" t="s">
        <v>86</v>
      </c>
      <c r="BK228" s="239">
        <f>ROUND(I228*H228,2)</f>
        <v>0</v>
      </c>
      <c r="BL228" s="18" t="s">
        <v>191</v>
      </c>
      <c r="BM228" s="238" t="s">
        <v>485</v>
      </c>
    </row>
    <row r="229" s="2" customFormat="1" ht="16.5" customHeight="1">
      <c r="A229" s="39"/>
      <c r="B229" s="40"/>
      <c r="C229" s="227" t="s">
        <v>343</v>
      </c>
      <c r="D229" s="227" t="s">
        <v>186</v>
      </c>
      <c r="E229" s="228" t="s">
        <v>1271</v>
      </c>
      <c r="F229" s="229" t="s">
        <v>1272</v>
      </c>
      <c r="G229" s="230" t="s">
        <v>342</v>
      </c>
      <c r="H229" s="231">
        <v>20</v>
      </c>
      <c r="I229" s="232"/>
      <c r="J229" s="233">
        <f>ROUND(I229*H229,2)</f>
        <v>0</v>
      </c>
      <c r="K229" s="229" t="s">
        <v>1</v>
      </c>
      <c r="L229" s="45"/>
      <c r="M229" s="234" t="s">
        <v>1</v>
      </c>
      <c r="N229" s="235" t="s">
        <v>44</v>
      </c>
      <c r="O229" s="92"/>
      <c r="P229" s="236">
        <f>O229*H229</f>
        <v>0</v>
      </c>
      <c r="Q229" s="236">
        <v>0</v>
      </c>
      <c r="R229" s="236">
        <f>Q229*H229</f>
        <v>0</v>
      </c>
      <c r="S229" s="236">
        <v>0</v>
      </c>
      <c r="T229" s="237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8" t="s">
        <v>191</v>
      </c>
      <c r="AT229" s="238" t="s">
        <v>186</v>
      </c>
      <c r="AU229" s="238" t="s">
        <v>197</v>
      </c>
      <c r="AY229" s="18" t="s">
        <v>184</v>
      </c>
      <c r="BE229" s="239">
        <f>IF(N229="základní",J229,0)</f>
        <v>0</v>
      </c>
      <c r="BF229" s="239">
        <f>IF(N229="snížená",J229,0)</f>
        <v>0</v>
      </c>
      <c r="BG229" s="239">
        <f>IF(N229="zákl. přenesená",J229,0)</f>
        <v>0</v>
      </c>
      <c r="BH229" s="239">
        <f>IF(N229="sníž. přenesená",J229,0)</f>
        <v>0</v>
      </c>
      <c r="BI229" s="239">
        <f>IF(N229="nulová",J229,0)</f>
        <v>0</v>
      </c>
      <c r="BJ229" s="18" t="s">
        <v>86</v>
      </c>
      <c r="BK229" s="239">
        <f>ROUND(I229*H229,2)</f>
        <v>0</v>
      </c>
      <c r="BL229" s="18" t="s">
        <v>191</v>
      </c>
      <c r="BM229" s="238" t="s">
        <v>489</v>
      </c>
    </row>
    <row r="230" s="12" customFormat="1" ht="20.88" customHeight="1">
      <c r="A230" s="12"/>
      <c r="B230" s="211"/>
      <c r="C230" s="212"/>
      <c r="D230" s="213" t="s">
        <v>78</v>
      </c>
      <c r="E230" s="225" t="s">
        <v>1273</v>
      </c>
      <c r="F230" s="225" t="s">
        <v>1274</v>
      </c>
      <c r="G230" s="212"/>
      <c r="H230" s="212"/>
      <c r="I230" s="215"/>
      <c r="J230" s="226">
        <f>BK230</f>
        <v>0</v>
      </c>
      <c r="K230" s="212"/>
      <c r="L230" s="217"/>
      <c r="M230" s="218"/>
      <c r="N230" s="219"/>
      <c r="O230" s="219"/>
      <c r="P230" s="220">
        <f>SUM(P231:P232)</f>
        <v>0</v>
      </c>
      <c r="Q230" s="219"/>
      <c r="R230" s="220">
        <f>SUM(R231:R232)</f>
        <v>0</v>
      </c>
      <c r="S230" s="219"/>
      <c r="T230" s="221">
        <f>SUM(T231:T232)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22" t="s">
        <v>86</v>
      </c>
      <c r="AT230" s="223" t="s">
        <v>78</v>
      </c>
      <c r="AU230" s="223" t="s">
        <v>88</v>
      </c>
      <c r="AY230" s="222" t="s">
        <v>184</v>
      </c>
      <c r="BK230" s="224">
        <f>SUM(BK231:BK232)</f>
        <v>0</v>
      </c>
    </row>
    <row r="231" s="2" customFormat="1" ht="16.5" customHeight="1">
      <c r="A231" s="39"/>
      <c r="B231" s="40"/>
      <c r="C231" s="227" t="s">
        <v>491</v>
      </c>
      <c r="D231" s="227" t="s">
        <v>186</v>
      </c>
      <c r="E231" s="228" t="s">
        <v>1275</v>
      </c>
      <c r="F231" s="229" t="s">
        <v>1276</v>
      </c>
      <c r="G231" s="230" t="s">
        <v>342</v>
      </c>
      <c r="H231" s="231">
        <v>25</v>
      </c>
      <c r="I231" s="232"/>
      <c r="J231" s="233">
        <f>ROUND(I231*H231,2)</f>
        <v>0</v>
      </c>
      <c r="K231" s="229" t="s">
        <v>1</v>
      </c>
      <c r="L231" s="45"/>
      <c r="M231" s="234" t="s">
        <v>1</v>
      </c>
      <c r="N231" s="235" t="s">
        <v>44</v>
      </c>
      <c r="O231" s="92"/>
      <c r="P231" s="236">
        <f>O231*H231</f>
        <v>0</v>
      </c>
      <c r="Q231" s="236">
        <v>0</v>
      </c>
      <c r="R231" s="236">
        <f>Q231*H231</f>
        <v>0</v>
      </c>
      <c r="S231" s="236">
        <v>0</v>
      </c>
      <c r="T231" s="237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8" t="s">
        <v>191</v>
      </c>
      <c r="AT231" s="238" t="s">
        <v>186</v>
      </c>
      <c r="AU231" s="238" t="s">
        <v>197</v>
      </c>
      <c r="AY231" s="18" t="s">
        <v>184</v>
      </c>
      <c r="BE231" s="239">
        <f>IF(N231="základní",J231,0)</f>
        <v>0</v>
      </c>
      <c r="BF231" s="239">
        <f>IF(N231="snížená",J231,0)</f>
        <v>0</v>
      </c>
      <c r="BG231" s="239">
        <f>IF(N231="zákl. přenesená",J231,0)</f>
        <v>0</v>
      </c>
      <c r="BH231" s="239">
        <f>IF(N231="sníž. přenesená",J231,0)</f>
        <v>0</v>
      </c>
      <c r="BI231" s="239">
        <f>IF(N231="nulová",J231,0)</f>
        <v>0</v>
      </c>
      <c r="BJ231" s="18" t="s">
        <v>86</v>
      </c>
      <c r="BK231" s="239">
        <f>ROUND(I231*H231,2)</f>
        <v>0</v>
      </c>
      <c r="BL231" s="18" t="s">
        <v>191</v>
      </c>
      <c r="BM231" s="238" t="s">
        <v>494</v>
      </c>
    </row>
    <row r="232" s="2" customFormat="1" ht="16.5" customHeight="1">
      <c r="A232" s="39"/>
      <c r="B232" s="40"/>
      <c r="C232" s="227" t="s">
        <v>348</v>
      </c>
      <c r="D232" s="227" t="s">
        <v>186</v>
      </c>
      <c r="E232" s="228" t="s">
        <v>1277</v>
      </c>
      <c r="F232" s="229" t="s">
        <v>1278</v>
      </c>
      <c r="G232" s="230" t="s">
        <v>342</v>
      </c>
      <c r="H232" s="231">
        <v>20</v>
      </c>
      <c r="I232" s="232"/>
      <c r="J232" s="233">
        <f>ROUND(I232*H232,2)</f>
        <v>0</v>
      </c>
      <c r="K232" s="229" t="s">
        <v>1</v>
      </c>
      <c r="L232" s="45"/>
      <c r="M232" s="234" t="s">
        <v>1</v>
      </c>
      <c r="N232" s="235" t="s">
        <v>44</v>
      </c>
      <c r="O232" s="92"/>
      <c r="P232" s="236">
        <f>O232*H232</f>
        <v>0</v>
      </c>
      <c r="Q232" s="236">
        <v>0</v>
      </c>
      <c r="R232" s="236">
        <f>Q232*H232</f>
        <v>0</v>
      </c>
      <c r="S232" s="236">
        <v>0</v>
      </c>
      <c r="T232" s="237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8" t="s">
        <v>191</v>
      </c>
      <c r="AT232" s="238" t="s">
        <v>186</v>
      </c>
      <c r="AU232" s="238" t="s">
        <v>197</v>
      </c>
      <c r="AY232" s="18" t="s">
        <v>184</v>
      </c>
      <c r="BE232" s="239">
        <f>IF(N232="základní",J232,0)</f>
        <v>0</v>
      </c>
      <c r="BF232" s="239">
        <f>IF(N232="snížená",J232,0)</f>
        <v>0</v>
      </c>
      <c r="BG232" s="239">
        <f>IF(N232="zákl. přenesená",J232,0)</f>
        <v>0</v>
      </c>
      <c r="BH232" s="239">
        <f>IF(N232="sníž. přenesená",J232,0)</f>
        <v>0</v>
      </c>
      <c r="BI232" s="239">
        <f>IF(N232="nulová",J232,0)</f>
        <v>0</v>
      </c>
      <c r="BJ232" s="18" t="s">
        <v>86</v>
      </c>
      <c r="BK232" s="239">
        <f>ROUND(I232*H232,2)</f>
        <v>0</v>
      </c>
      <c r="BL232" s="18" t="s">
        <v>191</v>
      </c>
      <c r="BM232" s="238" t="s">
        <v>499</v>
      </c>
    </row>
    <row r="233" s="12" customFormat="1" ht="20.88" customHeight="1">
      <c r="A233" s="12"/>
      <c r="B233" s="211"/>
      <c r="C233" s="212"/>
      <c r="D233" s="213" t="s">
        <v>78</v>
      </c>
      <c r="E233" s="225" t="s">
        <v>1279</v>
      </c>
      <c r="F233" s="225" t="s">
        <v>1280</v>
      </c>
      <c r="G233" s="212"/>
      <c r="H233" s="212"/>
      <c r="I233" s="215"/>
      <c r="J233" s="226">
        <f>BK233</f>
        <v>0</v>
      </c>
      <c r="K233" s="212"/>
      <c r="L233" s="217"/>
      <c r="M233" s="218"/>
      <c r="N233" s="219"/>
      <c r="O233" s="219"/>
      <c r="P233" s="220">
        <f>P234</f>
        <v>0</v>
      </c>
      <c r="Q233" s="219"/>
      <c r="R233" s="220">
        <f>R234</f>
        <v>0</v>
      </c>
      <c r="S233" s="219"/>
      <c r="T233" s="221">
        <f>T234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22" t="s">
        <v>86</v>
      </c>
      <c r="AT233" s="223" t="s">
        <v>78</v>
      </c>
      <c r="AU233" s="223" t="s">
        <v>88</v>
      </c>
      <c r="AY233" s="222" t="s">
        <v>184</v>
      </c>
      <c r="BK233" s="224">
        <f>BK234</f>
        <v>0</v>
      </c>
    </row>
    <row r="234" s="2" customFormat="1" ht="16.5" customHeight="1">
      <c r="A234" s="39"/>
      <c r="B234" s="40"/>
      <c r="C234" s="227" t="s">
        <v>502</v>
      </c>
      <c r="D234" s="227" t="s">
        <v>186</v>
      </c>
      <c r="E234" s="228" t="s">
        <v>1281</v>
      </c>
      <c r="F234" s="229" t="s">
        <v>1282</v>
      </c>
      <c r="G234" s="230" t="s">
        <v>1192</v>
      </c>
      <c r="H234" s="231">
        <v>38</v>
      </c>
      <c r="I234" s="232"/>
      <c r="J234" s="233">
        <f>ROUND(I234*H234,2)</f>
        <v>0</v>
      </c>
      <c r="K234" s="229" t="s">
        <v>1</v>
      </c>
      <c r="L234" s="45"/>
      <c r="M234" s="234" t="s">
        <v>1</v>
      </c>
      <c r="N234" s="235" t="s">
        <v>44</v>
      </c>
      <c r="O234" s="92"/>
      <c r="P234" s="236">
        <f>O234*H234</f>
        <v>0</v>
      </c>
      <c r="Q234" s="236">
        <v>0</v>
      </c>
      <c r="R234" s="236">
        <f>Q234*H234</f>
        <v>0</v>
      </c>
      <c r="S234" s="236">
        <v>0</v>
      </c>
      <c r="T234" s="237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8" t="s">
        <v>191</v>
      </c>
      <c r="AT234" s="238" t="s">
        <v>186</v>
      </c>
      <c r="AU234" s="238" t="s">
        <v>197</v>
      </c>
      <c r="AY234" s="18" t="s">
        <v>184</v>
      </c>
      <c r="BE234" s="239">
        <f>IF(N234="základní",J234,0)</f>
        <v>0</v>
      </c>
      <c r="BF234" s="239">
        <f>IF(N234="snížená",J234,0)</f>
        <v>0</v>
      </c>
      <c r="BG234" s="239">
        <f>IF(N234="zákl. přenesená",J234,0)</f>
        <v>0</v>
      </c>
      <c r="BH234" s="239">
        <f>IF(N234="sníž. přenesená",J234,0)</f>
        <v>0</v>
      </c>
      <c r="BI234" s="239">
        <f>IF(N234="nulová",J234,0)</f>
        <v>0</v>
      </c>
      <c r="BJ234" s="18" t="s">
        <v>86</v>
      </c>
      <c r="BK234" s="239">
        <f>ROUND(I234*H234,2)</f>
        <v>0</v>
      </c>
      <c r="BL234" s="18" t="s">
        <v>191</v>
      </c>
      <c r="BM234" s="238" t="s">
        <v>505</v>
      </c>
    </row>
    <row r="235" s="12" customFormat="1" ht="20.88" customHeight="1">
      <c r="A235" s="12"/>
      <c r="B235" s="211"/>
      <c r="C235" s="212"/>
      <c r="D235" s="213" t="s">
        <v>78</v>
      </c>
      <c r="E235" s="225" t="s">
        <v>1283</v>
      </c>
      <c r="F235" s="225" t="s">
        <v>1284</v>
      </c>
      <c r="G235" s="212"/>
      <c r="H235" s="212"/>
      <c r="I235" s="215"/>
      <c r="J235" s="226">
        <f>BK235</f>
        <v>0</v>
      </c>
      <c r="K235" s="212"/>
      <c r="L235" s="217"/>
      <c r="M235" s="218"/>
      <c r="N235" s="219"/>
      <c r="O235" s="219"/>
      <c r="P235" s="220">
        <f>P236</f>
        <v>0</v>
      </c>
      <c r="Q235" s="219"/>
      <c r="R235" s="220">
        <f>R236</f>
        <v>0</v>
      </c>
      <c r="S235" s="219"/>
      <c r="T235" s="221">
        <f>T236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22" t="s">
        <v>86</v>
      </c>
      <c r="AT235" s="223" t="s">
        <v>78</v>
      </c>
      <c r="AU235" s="223" t="s">
        <v>88</v>
      </c>
      <c r="AY235" s="222" t="s">
        <v>184</v>
      </c>
      <c r="BK235" s="224">
        <f>BK236</f>
        <v>0</v>
      </c>
    </row>
    <row r="236" s="2" customFormat="1" ht="16.5" customHeight="1">
      <c r="A236" s="39"/>
      <c r="B236" s="40"/>
      <c r="C236" s="227" t="s">
        <v>354</v>
      </c>
      <c r="D236" s="227" t="s">
        <v>186</v>
      </c>
      <c r="E236" s="228" t="s">
        <v>1285</v>
      </c>
      <c r="F236" s="229" t="s">
        <v>1286</v>
      </c>
      <c r="G236" s="230" t="s">
        <v>1192</v>
      </c>
      <c r="H236" s="231">
        <v>100</v>
      </c>
      <c r="I236" s="232"/>
      <c r="J236" s="233">
        <f>ROUND(I236*H236,2)</f>
        <v>0</v>
      </c>
      <c r="K236" s="229" t="s">
        <v>1</v>
      </c>
      <c r="L236" s="45"/>
      <c r="M236" s="234" t="s">
        <v>1</v>
      </c>
      <c r="N236" s="235" t="s">
        <v>44</v>
      </c>
      <c r="O236" s="92"/>
      <c r="P236" s="236">
        <f>O236*H236</f>
        <v>0</v>
      </c>
      <c r="Q236" s="236">
        <v>0</v>
      </c>
      <c r="R236" s="236">
        <f>Q236*H236</f>
        <v>0</v>
      </c>
      <c r="S236" s="236">
        <v>0</v>
      </c>
      <c r="T236" s="237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8" t="s">
        <v>191</v>
      </c>
      <c r="AT236" s="238" t="s">
        <v>186</v>
      </c>
      <c r="AU236" s="238" t="s">
        <v>197</v>
      </c>
      <c r="AY236" s="18" t="s">
        <v>184</v>
      </c>
      <c r="BE236" s="239">
        <f>IF(N236="základní",J236,0)</f>
        <v>0</v>
      </c>
      <c r="BF236" s="239">
        <f>IF(N236="snížená",J236,0)</f>
        <v>0</v>
      </c>
      <c r="BG236" s="239">
        <f>IF(N236="zákl. přenesená",J236,0)</f>
        <v>0</v>
      </c>
      <c r="BH236" s="239">
        <f>IF(N236="sníž. přenesená",J236,0)</f>
        <v>0</v>
      </c>
      <c r="BI236" s="239">
        <f>IF(N236="nulová",J236,0)</f>
        <v>0</v>
      </c>
      <c r="BJ236" s="18" t="s">
        <v>86</v>
      </c>
      <c r="BK236" s="239">
        <f>ROUND(I236*H236,2)</f>
        <v>0</v>
      </c>
      <c r="BL236" s="18" t="s">
        <v>191</v>
      </c>
      <c r="BM236" s="238" t="s">
        <v>509</v>
      </c>
    </row>
    <row r="237" s="12" customFormat="1" ht="20.88" customHeight="1">
      <c r="A237" s="12"/>
      <c r="B237" s="211"/>
      <c r="C237" s="212"/>
      <c r="D237" s="213" t="s">
        <v>78</v>
      </c>
      <c r="E237" s="225" t="s">
        <v>1287</v>
      </c>
      <c r="F237" s="225" t="s">
        <v>1288</v>
      </c>
      <c r="G237" s="212"/>
      <c r="H237" s="212"/>
      <c r="I237" s="215"/>
      <c r="J237" s="226">
        <f>BK237</f>
        <v>0</v>
      </c>
      <c r="K237" s="212"/>
      <c r="L237" s="217"/>
      <c r="M237" s="218"/>
      <c r="N237" s="219"/>
      <c r="O237" s="219"/>
      <c r="P237" s="220">
        <f>SUM(P238:P240)</f>
        <v>0</v>
      </c>
      <c r="Q237" s="219"/>
      <c r="R237" s="220">
        <f>SUM(R238:R240)</f>
        <v>0</v>
      </c>
      <c r="S237" s="219"/>
      <c r="T237" s="221">
        <f>SUM(T238:T240)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22" t="s">
        <v>86</v>
      </c>
      <c r="AT237" s="223" t="s">
        <v>78</v>
      </c>
      <c r="AU237" s="223" t="s">
        <v>88</v>
      </c>
      <c r="AY237" s="222" t="s">
        <v>184</v>
      </c>
      <c r="BK237" s="224">
        <f>SUM(BK238:BK240)</f>
        <v>0</v>
      </c>
    </row>
    <row r="238" s="2" customFormat="1" ht="16.5" customHeight="1">
      <c r="A238" s="39"/>
      <c r="B238" s="40"/>
      <c r="C238" s="227" t="s">
        <v>514</v>
      </c>
      <c r="D238" s="227" t="s">
        <v>186</v>
      </c>
      <c r="E238" s="228" t="s">
        <v>1289</v>
      </c>
      <c r="F238" s="229" t="s">
        <v>1290</v>
      </c>
      <c r="G238" s="230" t="s">
        <v>342</v>
      </c>
      <c r="H238" s="231">
        <v>50</v>
      </c>
      <c r="I238" s="232"/>
      <c r="J238" s="233">
        <f>ROUND(I238*H238,2)</f>
        <v>0</v>
      </c>
      <c r="K238" s="229" t="s">
        <v>1</v>
      </c>
      <c r="L238" s="45"/>
      <c r="M238" s="234" t="s">
        <v>1</v>
      </c>
      <c r="N238" s="235" t="s">
        <v>44</v>
      </c>
      <c r="O238" s="92"/>
      <c r="P238" s="236">
        <f>O238*H238</f>
        <v>0</v>
      </c>
      <c r="Q238" s="236">
        <v>0</v>
      </c>
      <c r="R238" s="236">
        <f>Q238*H238</f>
        <v>0</v>
      </c>
      <c r="S238" s="236">
        <v>0</v>
      </c>
      <c r="T238" s="237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8" t="s">
        <v>191</v>
      </c>
      <c r="AT238" s="238" t="s">
        <v>186</v>
      </c>
      <c r="AU238" s="238" t="s">
        <v>197</v>
      </c>
      <c r="AY238" s="18" t="s">
        <v>184</v>
      </c>
      <c r="BE238" s="239">
        <f>IF(N238="základní",J238,0)</f>
        <v>0</v>
      </c>
      <c r="BF238" s="239">
        <f>IF(N238="snížená",J238,0)</f>
        <v>0</v>
      </c>
      <c r="BG238" s="239">
        <f>IF(N238="zákl. přenesená",J238,0)</f>
        <v>0</v>
      </c>
      <c r="BH238" s="239">
        <f>IF(N238="sníž. přenesená",J238,0)</f>
        <v>0</v>
      </c>
      <c r="BI238" s="239">
        <f>IF(N238="nulová",J238,0)</f>
        <v>0</v>
      </c>
      <c r="BJ238" s="18" t="s">
        <v>86</v>
      </c>
      <c r="BK238" s="239">
        <f>ROUND(I238*H238,2)</f>
        <v>0</v>
      </c>
      <c r="BL238" s="18" t="s">
        <v>191</v>
      </c>
      <c r="BM238" s="238" t="s">
        <v>517</v>
      </c>
    </row>
    <row r="239" s="2" customFormat="1" ht="16.5" customHeight="1">
      <c r="A239" s="39"/>
      <c r="B239" s="40"/>
      <c r="C239" s="227" t="s">
        <v>360</v>
      </c>
      <c r="D239" s="227" t="s">
        <v>186</v>
      </c>
      <c r="E239" s="228" t="s">
        <v>1291</v>
      </c>
      <c r="F239" s="229" t="s">
        <v>1292</v>
      </c>
      <c r="G239" s="230" t="s">
        <v>342</v>
      </c>
      <c r="H239" s="231">
        <v>20</v>
      </c>
      <c r="I239" s="232"/>
      <c r="J239" s="233">
        <f>ROUND(I239*H239,2)</f>
        <v>0</v>
      </c>
      <c r="K239" s="229" t="s">
        <v>1</v>
      </c>
      <c r="L239" s="45"/>
      <c r="M239" s="234" t="s">
        <v>1</v>
      </c>
      <c r="N239" s="235" t="s">
        <v>44</v>
      </c>
      <c r="O239" s="92"/>
      <c r="P239" s="236">
        <f>O239*H239</f>
        <v>0</v>
      </c>
      <c r="Q239" s="236">
        <v>0</v>
      </c>
      <c r="R239" s="236">
        <f>Q239*H239</f>
        <v>0</v>
      </c>
      <c r="S239" s="236">
        <v>0</v>
      </c>
      <c r="T239" s="237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8" t="s">
        <v>191</v>
      </c>
      <c r="AT239" s="238" t="s">
        <v>186</v>
      </c>
      <c r="AU239" s="238" t="s">
        <v>197</v>
      </c>
      <c r="AY239" s="18" t="s">
        <v>184</v>
      </c>
      <c r="BE239" s="239">
        <f>IF(N239="základní",J239,0)</f>
        <v>0</v>
      </c>
      <c r="BF239" s="239">
        <f>IF(N239="snížená",J239,0)</f>
        <v>0</v>
      </c>
      <c r="BG239" s="239">
        <f>IF(N239="zákl. přenesená",J239,0)</f>
        <v>0</v>
      </c>
      <c r="BH239" s="239">
        <f>IF(N239="sníž. přenesená",J239,0)</f>
        <v>0</v>
      </c>
      <c r="BI239" s="239">
        <f>IF(N239="nulová",J239,0)</f>
        <v>0</v>
      </c>
      <c r="BJ239" s="18" t="s">
        <v>86</v>
      </c>
      <c r="BK239" s="239">
        <f>ROUND(I239*H239,2)</f>
        <v>0</v>
      </c>
      <c r="BL239" s="18" t="s">
        <v>191</v>
      </c>
      <c r="BM239" s="238" t="s">
        <v>521</v>
      </c>
    </row>
    <row r="240" s="2" customFormat="1" ht="16.5" customHeight="1">
      <c r="A240" s="39"/>
      <c r="B240" s="40"/>
      <c r="C240" s="227" t="s">
        <v>529</v>
      </c>
      <c r="D240" s="227" t="s">
        <v>186</v>
      </c>
      <c r="E240" s="228" t="s">
        <v>1293</v>
      </c>
      <c r="F240" s="229" t="s">
        <v>1294</v>
      </c>
      <c r="G240" s="230" t="s">
        <v>342</v>
      </c>
      <c r="H240" s="231">
        <v>10</v>
      </c>
      <c r="I240" s="232"/>
      <c r="J240" s="233">
        <f>ROUND(I240*H240,2)</f>
        <v>0</v>
      </c>
      <c r="K240" s="229" t="s">
        <v>1</v>
      </c>
      <c r="L240" s="45"/>
      <c r="M240" s="234" t="s">
        <v>1</v>
      </c>
      <c r="N240" s="235" t="s">
        <v>44</v>
      </c>
      <c r="O240" s="92"/>
      <c r="P240" s="236">
        <f>O240*H240</f>
        <v>0</v>
      </c>
      <c r="Q240" s="236">
        <v>0</v>
      </c>
      <c r="R240" s="236">
        <f>Q240*H240</f>
        <v>0</v>
      </c>
      <c r="S240" s="236">
        <v>0</v>
      </c>
      <c r="T240" s="237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8" t="s">
        <v>191</v>
      </c>
      <c r="AT240" s="238" t="s">
        <v>186</v>
      </c>
      <c r="AU240" s="238" t="s">
        <v>197</v>
      </c>
      <c r="AY240" s="18" t="s">
        <v>184</v>
      </c>
      <c r="BE240" s="239">
        <f>IF(N240="základní",J240,0)</f>
        <v>0</v>
      </c>
      <c r="BF240" s="239">
        <f>IF(N240="snížená",J240,0)</f>
        <v>0</v>
      </c>
      <c r="BG240" s="239">
        <f>IF(N240="zákl. přenesená",J240,0)</f>
        <v>0</v>
      </c>
      <c r="BH240" s="239">
        <f>IF(N240="sníž. přenesená",J240,0)</f>
        <v>0</v>
      </c>
      <c r="BI240" s="239">
        <f>IF(N240="nulová",J240,0)</f>
        <v>0</v>
      </c>
      <c r="BJ240" s="18" t="s">
        <v>86</v>
      </c>
      <c r="BK240" s="239">
        <f>ROUND(I240*H240,2)</f>
        <v>0</v>
      </c>
      <c r="BL240" s="18" t="s">
        <v>191</v>
      </c>
      <c r="BM240" s="238" t="s">
        <v>532</v>
      </c>
    </row>
    <row r="241" s="12" customFormat="1" ht="20.88" customHeight="1">
      <c r="A241" s="12"/>
      <c r="B241" s="211"/>
      <c r="C241" s="212"/>
      <c r="D241" s="213" t="s">
        <v>78</v>
      </c>
      <c r="E241" s="225" t="s">
        <v>1295</v>
      </c>
      <c r="F241" s="225" t="s">
        <v>1296</v>
      </c>
      <c r="G241" s="212"/>
      <c r="H241" s="212"/>
      <c r="I241" s="215"/>
      <c r="J241" s="226">
        <f>BK241</f>
        <v>0</v>
      </c>
      <c r="K241" s="212"/>
      <c r="L241" s="217"/>
      <c r="M241" s="218"/>
      <c r="N241" s="219"/>
      <c r="O241" s="219"/>
      <c r="P241" s="220">
        <f>P242</f>
        <v>0</v>
      </c>
      <c r="Q241" s="219"/>
      <c r="R241" s="220">
        <f>R242</f>
        <v>0</v>
      </c>
      <c r="S241" s="219"/>
      <c r="T241" s="221">
        <f>T242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22" t="s">
        <v>86</v>
      </c>
      <c r="AT241" s="223" t="s">
        <v>78</v>
      </c>
      <c r="AU241" s="223" t="s">
        <v>88</v>
      </c>
      <c r="AY241" s="222" t="s">
        <v>184</v>
      </c>
      <c r="BK241" s="224">
        <f>BK242</f>
        <v>0</v>
      </c>
    </row>
    <row r="242" s="2" customFormat="1" ht="16.5" customHeight="1">
      <c r="A242" s="39"/>
      <c r="B242" s="40"/>
      <c r="C242" s="227" t="s">
        <v>367</v>
      </c>
      <c r="D242" s="227" t="s">
        <v>186</v>
      </c>
      <c r="E242" s="228" t="s">
        <v>1297</v>
      </c>
      <c r="F242" s="229" t="s">
        <v>1298</v>
      </c>
      <c r="G242" s="230" t="s">
        <v>189</v>
      </c>
      <c r="H242" s="231">
        <v>3.8999999999999999</v>
      </c>
      <c r="I242" s="232"/>
      <c r="J242" s="233">
        <f>ROUND(I242*H242,2)</f>
        <v>0</v>
      </c>
      <c r="K242" s="229" t="s">
        <v>1</v>
      </c>
      <c r="L242" s="45"/>
      <c r="M242" s="234" t="s">
        <v>1</v>
      </c>
      <c r="N242" s="235" t="s">
        <v>44</v>
      </c>
      <c r="O242" s="92"/>
      <c r="P242" s="236">
        <f>O242*H242</f>
        <v>0</v>
      </c>
      <c r="Q242" s="236">
        <v>0</v>
      </c>
      <c r="R242" s="236">
        <f>Q242*H242</f>
        <v>0</v>
      </c>
      <c r="S242" s="236">
        <v>0</v>
      </c>
      <c r="T242" s="237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8" t="s">
        <v>191</v>
      </c>
      <c r="AT242" s="238" t="s">
        <v>186</v>
      </c>
      <c r="AU242" s="238" t="s">
        <v>197</v>
      </c>
      <c r="AY242" s="18" t="s">
        <v>184</v>
      </c>
      <c r="BE242" s="239">
        <f>IF(N242="základní",J242,0)</f>
        <v>0</v>
      </c>
      <c r="BF242" s="239">
        <f>IF(N242="snížená",J242,0)</f>
        <v>0</v>
      </c>
      <c r="BG242" s="239">
        <f>IF(N242="zákl. přenesená",J242,0)</f>
        <v>0</v>
      </c>
      <c r="BH242" s="239">
        <f>IF(N242="sníž. přenesená",J242,0)</f>
        <v>0</v>
      </c>
      <c r="BI242" s="239">
        <f>IF(N242="nulová",J242,0)</f>
        <v>0</v>
      </c>
      <c r="BJ242" s="18" t="s">
        <v>86</v>
      </c>
      <c r="BK242" s="239">
        <f>ROUND(I242*H242,2)</f>
        <v>0</v>
      </c>
      <c r="BL242" s="18" t="s">
        <v>191</v>
      </c>
      <c r="BM242" s="238" t="s">
        <v>538</v>
      </c>
    </row>
    <row r="243" s="12" customFormat="1" ht="20.88" customHeight="1">
      <c r="A243" s="12"/>
      <c r="B243" s="211"/>
      <c r="C243" s="212"/>
      <c r="D243" s="213" t="s">
        <v>78</v>
      </c>
      <c r="E243" s="225" t="s">
        <v>1299</v>
      </c>
      <c r="F243" s="225" t="s">
        <v>1300</v>
      </c>
      <c r="G243" s="212"/>
      <c r="H243" s="212"/>
      <c r="I243" s="215"/>
      <c r="J243" s="226">
        <f>BK243</f>
        <v>0</v>
      </c>
      <c r="K243" s="212"/>
      <c r="L243" s="217"/>
      <c r="M243" s="218"/>
      <c r="N243" s="219"/>
      <c r="O243" s="219"/>
      <c r="P243" s="220">
        <f>P244</f>
        <v>0</v>
      </c>
      <c r="Q243" s="219"/>
      <c r="R243" s="220">
        <f>R244</f>
        <v>0</v>
      </c>
      <c r="S243" s="219"/>
      <c r="T243" s="221">
        <f>T244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22" t="s">
        <v>86</v>
      </c>
      <c r="AT243" s="223" t="s">
        <v>78</v>
      </c>
      <c r="AU243" s="223" t="s">
        <v>88</v>
      </c>
      <c r="AY243" s="222" t="s">
        <v>184</v>
      </c>
      <c r="BK243" s="224">
        <f>BK244</f>
        <v>0</v>
      </c>
    </row>
    <row r="244" s="2" customFormat="1" ht="16.5" customHeight="1">
      <c r="A244" s="39"/>
      <c r="B244" s="40"/>
      <c r="C244" s="227" t="s">
        <v>540</v>
      </c>
      <c r="D244" s="227" t="s">
        <v>186</v>
      </c>
      <c r="E244" s="228" t="s">
        <v>1301</v>
      </c>
      <c r="F244" s="229" t="s">
        <v>1302</v>
      </c>
      <c r="G244" s="230" t="s">
        <v>189</v>
      </c>
      <c r="H244" s="231">
        <v>3.8999999999999999</v>
      </c>
      <c r="I244" s="232"/>
      <c r="J244" s="233">
        <f>ROUND(I244*H244,2)</f>
        <v>0</v>
      </c>
      <c r="K244" s="229" t="s">
        <v>1</v>
      </c>
      <c r="L244" s="45"/>
      <c r="M244" s="234" t="s">
        <v>1</v>
      </c>
      <c r="N244" s="235" t="s">
        <v>44</v>
      </c>
      <c r="O244" s="92"/>
      <c r="P244" s="236">
        <f>O244*H244</f>
        <v>0</v>
      </c>
      <c r="Q244" s="236">
        <v>0</v>
      </c>
      <c r="R244" s="236">
        <f>Q244*H244</f>
        <v>0</v>
      </c>
      <c r="S244" s="236">
        <v>0</v>
      </c>
      <c r="T244" s="237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38" t="s">
        <v>191</v>
      </c>
      <c r="AT244" s="238" t="s">
        <v>186</v>
      </c>
      <c r="AU244" s="238" t="s">
        <v>197</v>
      </c>
      <c r="AY244" s="18" t="s">
        <v>184</v>
      </c>
      <c r="BE244" s="239">
        <f>IF(N244="základní",J244,0)</f>
        <v>0</v>
      </c>
      <c r="BF244" s="239">
        <f>IF(N244="snížená",J244,0)</f>
        <v>0</v>
      </c>
      <c r="BG244" s="239">
        <f>IF(N244="zákl. přenesená",J244,0)</f>
        <v>0</v>
      </c>
      <c r="BH244" s="239">
        <f>IF(N244="sníž. přenesená",J244,0)</f>
        <v>0</v>
      </c>
      <c r="BI244" s="239">
        <f>IF(N244="nulová",J244,0)</f>
        <v>0</v>
      </c>
      <c r="BJ244" s="18" t="s">
        <v>86</v>
      </c>
      <c r="BK244" s="239">
        <f>ROUND(I244*H244,2)</f>
        <v>0</v>
      </c>
      <c r="BL244" s="18" t="s">
        <v>191</v>
      </c>
      <c r="BM244" s="238" t="s">
        <v>543</v>
      </c>
    </row>
    <row r="245" s="12" customFormat="1" ht="20.88" customHeight="1">
      <c r="A245" s="12"/>
      <c r="B245" s="211"/>
      <c r="C245" s="212"/>
      <c r="D245" s="213" t="s">
        <v>78</v>
      </c>
      <c r="E245" s="225" t="s">
        <v>1303</v>
      </c>
      <c r="F245" s="225" t="s">
        <v>1304</v>
      </c>
      <c r="G245" s="212"/>
      <c r="H245" s="212"/>
      <c r="I245" s="215"/>
      <c r="J245" s="226">
        <f>BK245</f>
        <v>0</v>
      </c>
      <c r="K245" s="212"/>
      <c r="L245" s="217"/>
      <c r="M245" s="218"/>
      <c r="N245" s="219"/>
      <c r="O245" s="219"/>
      <c r="P245" s="220">
        <f>P246</f>
        <v>0</v>
      </c>
      <c r="Q245" s="219"/>
      <c r="R245" s="220">
        <f>R246</f>
        <v>0</v>
      </c>
      <c r="S245" s="219"/>
      <c r="T245" s="221">
        <f>T246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22" t="s">
        <v>86</v>
      </c>
      <c r="AT245" s="223" t="s">
        <v>78</v>
      </c>
      <c r="AU245" s="223" t="s">
        <v>88</v>
      </c>
      <c r="AY245" s="222" t="s">
        <v>184</v>
      </c>
      <c r="BK245" s="224">
        <f>BK246</f>
        <v>0</v>
      </c>
    </row>
    <row r="246" s="2" customFormat="1" ht="16.5" customHeight="1">
      <c r="A246" s="39"/>
      <c r="B246" s="40"/>
      <c r="C246" s="227" t="s">
        <v>373</v>
      </c>
      <c r="D246" s="227" t="s">
        <v>186</v>
      </c>
      <c r="E246" s="228" t="s">
        <v>1305</v>
      </c>
      <c r="F246" s="229" t="s">
        <v>1306</v>
      </c>
      <c r="G246" s="230" t="s">
        <v>248</v>
      </c>
      <c r="H246" s="231">
        <v>0.17999999999999999</v>
      </c>
      <c r="I246" s="232"/>
      <c r="J246" s="233">
        <f>ROUND(I246*H246,2)</f>
        <v>0</v>
      </c>
      <c r="K246" s="229" t="s">
        <v>1</v>
      </c>
      <c r="L246" s="45"/>
      <c r="M246" s="234" t="s">
        <v>1</v>
      </c>
      <c r="N246" s="235" t="s">
        <v>44</v>
      </c>
      <c r="O246" s="92"/>
      <c r="P246" s="236">
        <f>O246*H246</f>
        <v>0</v>
      </c>
      <c r="Q246" s="236">
        <v>0</v>
      </c>
      <c r="R246" s="236">
        <f>Q246*H246</f>
        <v>0</v>
      </c>
      <c r="S246" s="236">
        <v>0</v>
      </c>
      <c r="T246" s="237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38" t="s">
        <v>191</v>
      </c>
      <c r="AT246" s="238" t="s">
        <v>186</v>
      </c>
      <c r="AU246" s="238" t="s">
        <v>197</v>
      </c>
      <c r="AY246" s="18" t="s">
        <v>184</v>
      </c>
      <c r="BE246" s="239">
        <f>IF(N246="základní",J246,0)</f>
        <v>0</v>
      </c>
      <c r="BF246" s="239">
        <f>IF(N246="snížená",J246,0)</f>
        <v>0</v>
      </c>
      <c r="BG246" s="239">
        <f>IF(N246="zákl. přenesená",J246,0)</f>
        <v>0</v>
      </c>
      <c r="BH246" s="239">
        <f>IF(N246="sníž. přenesená",J246,0)</f>
        <v>0</v>
      </c>
      <c r="BI246" s="239">
        <f>IF(N246="nulová",J246,0)</f>
        <v>0</v>
      </c>
      <c r="BJ246" s="18" t="s">
        <v>86</v>
      </c>
      <c r="BK246" s="239">
        <f>ROUND(I246*H246,2)</f>
        <v>0</v>
      </c>
      <c r="BL246" s="18" t="s">
        <v>191</v>
      </c>
      <c r="BM246" s="238" t="s">
        <v>548</v>
      </c>
    </row>
    <row r="247" s="12" customFormat="1" ht="20.88" customHeight="1">
      <c r="A247" s="12"/>
      <c r="B247" s="211"/>
      <c r="C247" s="212"/>
      <c r="D247" s="213" t="s">
        <v>78</v>
      </c>
      <c r="E247" s="225" t="s">
        <v>1307</v>
      </c>
      <c r="F247" s="225" t="s">
        <v>1308</v>
      </c>
      <c r="G247" s="212"/>
      <c r="H247" s="212"/>
      <c r="I247" s="215"/>
      <c r="J247" s="226">
        <f>BK247</f>
        <v>0</v>
      </c>
      <c r="K247" s="212"/>
      <c r="L247" s="217"/>
      <c r="M247" s="218"/>
      <c r="N247" s="219"/>
      <c r="O247" s="219"/>
      <c r="P247" s="220">
        <f>P248</f>
        <v>0</v>
      </c>
      <c r="Q247" s="219"/>
      <c r="R247" s="220">
        <f>R248</f>
        <v>0</v>
      </c>
      <c r="S247" s="219"/>
      <c r="T247" s="221">
        <f>T248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22" t="s">
        <v>86</v>
      </c>
      <c r="AT247" s="223" t="s">
        <v>78</v>
      </c>
      <c r="AU247" s="223" t="s">
        <v>88</v>
      </c>
      <c r="AY247" s="222" t="s">
        <v>184</v>
      </c>
      <c r="BK247" s="224">
        <f>BK248</f>
        <v>0</v>
      </c>
    </row>
    <row r="248" s="2" customFormat="1" ht="16.5" customHeight="1">
      <c r="A248" s="39"/>
      <c r="B248" s="40"/>
      <c r="C248" s="227" t="s">
        <v>403</v>
      </c>
      <c r="D248" s="227" t="s">
        <v>186</v>
      </c>
      <c r="E248" s="228" t="s">
        <v>1309</v>
      </c>
      <c r="F248" s="229" t="s">
        <v>1310</v>
      </c>
      <c r="G248" s="230" t="s">
        <v>1311</v>
      </c>
      <c r="H248" s="231">
        <v>48</v>
      </c>
      <c r="I248" s="232"/>
      <c r="J248" s="233">
        <f>ROUND(I248*H248,2)</f>
        <v>0</v>
      </c>
      <c r="K248" s="229" t="s">
        <v>1</v>
      </c>
      <c r="L248" s="45"/>
      <c r="M248" s="234" t="s">
        <v>1</v>
      </c>
      <c r="N248" s="235" t="s">
        <v>44</v>
      </c>
      <c r="O248" s="92"/>
      <c r="P248" s="236">
        <f>O248*H248</f>
        <v>0</v>
      </c>
      <c r="Q248" s="236">
        <v>0</v>
      </c>
      <c r="R248" s="236">
        <f>Q248*H248</f>
        <v>0</v>
      </c>
      <c r="S248" s="236">
        <v>0</v>
      </c>
      <c r="T248" s="237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8" t="s">
        <v>191</v>
      </c>
      <c r="AT248" s="238" t="s">
        <v>186</v>
      </c>
      <c r="AU248" s="238" t="s">
        <v>197</v>
      </c>
      <c r="AY248" s="18" t="s">
        <v>184</v>
      </c>
      <c r="BE248" s="239">
        <f>IF(N248="základní",J248,0)</f>
        <v>0</v>
      </c>
      <c r="BF248" s="239">
        <f>IF(N248="snížená",J248,0)</f>
        <v>0</v>
      </c>
      <c r="BG248" s="239">
        <f>IF(N248="zákl. přenesená",J248,0)</f>
        <v>0</v>
      </c>
      <c r="BH248" s="239">
        <f>IF(N248="sníž. přenesená",J248,0)</f>
        <v>0</v>
      </c>
      <c r="BI248" s="239">
        <f>IF(N248="nulová",J248,0)</f>
        <v>0</v>
      </c>
      <c r="BJ248" s="18" t="s">
        <v>86</v>
      </c>
      <c r="BK248" s="239">
        <f>ROUND(I248*H248,2)</f>
        <v>0</v>
      </c>
      <c r="BL248" s="18" t="s">
        <v>191</v>
      </c>
      <c r="BM248" s="238" t="s">
        <v>554</v>
      </c>
    </row>
    <row r="249" s="12" customFormat="1" ht="20.88" customHeight="1">
      <c r="A249" s="12"/>
      <c r="B249" s="211"/>
      <c r="C249" s="212"/>
      <c r="D249" s="213" t="s">
        <v>78</v>
      </c>
      <c r="E249" s="225" t="s">
        <v>1312</v>
      </c>
      <c r="F249" s="225" t="s">
        <v>1313</v>
      </c>
      <c r="G249" s="212"/>
      <c r="H249" s="212"/>
      <c r="I249" s="215"/>
      <c r="J249" s="226">
        <f>BK249</f>
        <v>0</v>
      </c>
      <c r="K249" s="212"/>
      <c r="L249" s="217"/>
      <c r="M249" s="218"/>
      <c r="N249" s="219"/>
      <c r="O249" s="219"/>
      <c r="P249" s="220">
        <f>P250</f>
        <v>0</v>
      </c>
      <c r="Q249" s="219"/>
      <c r="R249" s="220">
        <f>R250</f>
        <v>0</v>
      </c>
      <c r="S249" s="219"/>
      <c r="T249" s="221">
        <f>T250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22" t="s">
        <v>86</v>
      </c>
      <c r="AT249" s="223" t="s">
        <v>78</v>
      </c>
      <c r="AU249" s="223" t="s">
        <v>88</v>
      </c>
      <c r="AY249" s="222" t="s">
        <v>184</v>
      </c>
      <c r="BK249" s="224">
        <f>BK250</f>
        <v>0</v>
      </c>
    </row>
    <row r="250" s="2" customFormat="1" ht="16.5" customHeight="1">
      <c r="A250" s="39"/>
      <c r="B250" s="40"/>
      <c r="C250" s="227" t="s">
        <v>380</v>
      </c>
      <c r="D250" s="227" t="s">
        <v>186</v>
      </c>
      <c r="E250" s="228" t="s">
        <v>1314</v>
      </c>
      <c r="F250" s="229" t="s">
        <v>1315</v>
      </c>
      <c r="G250" s="230" t="s">
        <v>872</v>
      </c>
      <c r="H250" s="231">
        <v>1</v>
      </c>
      <c r="I250" s="232"/>
      <c r="J250" s="233">
        <f>ROUND(I250*H250,2)</f>
        <v>0</v>
      </c>
      <c r="K250" s="229" t="s">
        <v>1</v>
      </c>
      <c r="L250" s="45"/>
      <c r="M250" s="234" t="s">
        <v>1</v>
      </c>
      <c r="N250" s="235" t="s">
        <v>44</v>
      </c>
      <c r="O250" s="92"/>
      <c r="P250" s="236">
        <f>O250*H250</f>
        <v>0</v>
      </c>
      <c r="Q250" s="236">
        <v>0</v>
      </c>
      <c r="R250" s="236">
        <f>Q250*H250</f>
        <v>0</v>
      </c>
      <c r="S250" s="236">
        <v>0</v>
      </c>
      <c r="T250" s="237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38" t="s">
        <v>191</v>
      </c>
      <c r="AT250" s="238" t="s">
        <v>186</v>
      </c>
      <c r="AU250" s="238" t="s">
        <v>197</v>
      </c>
      <c r="AY250" s="18" t="s">
        <v>184</v>
      </c>
      <c r="BE250" s="239">
        <f>IF(N250="základní",J250,0)</f>
        <v>0</v>
      </c>
      <c r="BF250" s="239">
        <f>IF(N250="snížená",J250,0)</f>
        <v>0</v>
      </c>
      <c r="BG250" s="239">
        <f>IF(N250="zákl. přenesená",J250,0)</f>
        <v>0</v>
      </c>
      <c r="BH250" s="239">
        <f>IF(N250="sníž. přenesená",J250,0)</f>
        <v>0</v>
      </c>
      <c r="BI250" s="239">
        <f>IF(N250="nulová",J250,0)</f>
        <v>0</v>
      </c>
      <c r="BJ250" s="18" t="s">
        <v>86</v>
      </c>
      <c r="BK250" s="239">
        <f>ROUND(I250*H250,2)</f>
        <v>0</v>
      </c>
      <c r="BL250" s="18" t="s">
        <v>191</v>
      </c>
      <c r="BM250" s="238" t="s">
        <v>559</v>
      </c>
    </row>
    <row r="251" s="12" customFormat="1" ht="22.8" customHeight="1">
      <c r="A251" s="12"/>
      <c r="B251" s="211"/>
      <c r="C251" s="212"/>
      <c r="D251" s="213" t="s">
        <v>78</v>
      </c>
      <c r="E251" s="225" t="s">
        <v>1316</v>
      </c>
      <c r="F251" s="225" t="s">
        <v>1317</v>
      </c>
      <c r="G251" s="212"/>
      <c r="H251" s="212"/>
      <c r="I251" s="215"/>
      <c r="J251" s="226">
        <f>BK251</f>
        <v>0</v>
      </c>
      <c r="K251" s="212"/>
      <c r="L251" s="217"/>
      <c r="M251" s="218"/>
      <c r="N251" s="219"/>
      <c r="O251" s="219"/>
      <c r="P251" s="220">
        <v>0</v>
      </c>
      <c r="Q251" s="219"/>
      <c r="R251" s="220">
        <v>0</v>
      </c>
      <c r="S251" s="219"/>
      <c r="T251" s="221"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22" t="s">
        <v>86</v>
      </c>
      <c r="AT251" s="223" t="s">
        <v>78</v>
      </c>
      <c r="AU251" s="223" t="s">
        <v>86</v>
      </c>
      <c r="AY251" s="222" t="s">
        <v>184</v>
      </c>
      <c r="BK251" s="224">
        <v>0</v>
      </c>
    </row>
    <row r="252" s="12" customFormat="1" ht="22.8" customHeight="1">
      <c r="A252" s="12"/>
      <c r="B252" s="211"/>
      <c r="C252" s="212"/>
      <c r="D252" s="213" t="s">
        <v>78</v>
      </c>
      <c r="E252" s="225" t="s">
        <v>1318</v>
      </c>
      <c r="F252" s="225" t="s">
        <v>1319</v>
      </c>
      <c r="G252" s="212"/>
      <c r="H252" s="212"/>
      <c r="I252" s="215"/>
      <c r="J252" s="226">
        <f>BK252</f>
        <v>0</v>
      </c>
      <c r="K252" s="212"/>
      <c r="L252" s="217"/>
      <c r="M252" s="218"/>
      <c r="N252" s="219"/>
      <c r="O252" s="219"/>
      <c r="P252" s="220">
        <f>P253+P255+P257+P260+P263+P265+P267+P270+P274+P276</f>
        <v>0</v>
      </c>
      <c r="Q252" s="219"/>
      <c r="R252" s="220">
        <f>R253+R255+R257+R260+R263+R265+R267+R270+R274+R276</f>
        <v>0</v>
      </c>
      <c r="S252" s="219"/>
      <c r="T252" s="221">
        <f>T253+T255+T257+T260+T263+T265+T267+T270+T274+T276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22" t="s">
        <v>86</v>
      </c>
      <c r="AT252" s="223" t="s">
        <v>78</v>
      </c>
      <c r="AU252" s="223" t="s">
        <v>86</v>
      </c>
      <c r="AY252" s="222" t="s">
        <v>184</v>
      </c>
      <c r="BK252" s="224">
        <f>BK253+BK255+BK257+BK260+BK263+BK265+BK267+BK270+BK274+BK276</f>
        <v>0</v>
      </c>
    </row>
    <row r="253" s="12" customFormat="1" ht="20.88" customHeight="1">
      <c r="A253" s="12"/>
      <c r="B253" s="211"/>
      <c r="C253" s="212"/>
      <c r="D253" s="213" t="s">
        <v>78</v>
      </c>
      <c r="E253" s="225" t="s">
        <v>1320</v>
      </c>
      <c r="F253" s="225" t="s">
        <v>1321</v>
      </c>
      <c r="G253" s="212"/>
      <c r="H253" s="212"/>
      <c r="I253" s="215"/>
      <c r="J253" s="226">
        <f>BK253</f>
        <v>0</v>
      </c>
      <c r="K253" s="212"/>
      <c r="L253" s="217"/>
      <c r="M253" s="218"/>
      <c r="N253" s="219"/>
      <c r="O253" s="219"/>
      <c r="P253" s="220">
        <f>P254</f>
        <v>0</v>
      </c>
      <c r="Q253" s="219"/>
      <c r="R253" s="220">
        <f>R254</f>
        <v>0</v>
      </c>
      <c r="S253" s="219"/>
      <c r="T253" s="221">
        <f>T254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22" t="s">
        <v>86</v>
      </c>
      <c r="AT253" s="223" t="s">
        <v>78</v>
      </c>
      <c r="AU253" s="223" t="s">
        <v>88</v>
      </c>
      <c r="AY253" s="222" t="s">
        <v>184</v>
      </c>
      <c r="BK253" s="224">
        <f>BK254</f>
        <v>0</v>
      </c>
    </row>
    <row r="254" s="2" customFormat="1" ht="16.5" customHeight="1">
      <c r="A254" s="39"/>
      <c r="B254" s="40"/>
      <c r="C254" s="227" t="s">
        <v>527</v>
      </c>
      <c r="D254" s="227" t="s">
        <v>186</v>
      </c>
      <c r="E254" s="228" t="s">
        <v>1322</v>
      </c>
      <c r="F254" s="229" t="s">
        <v>1323</v>
      </c>
      <c r="G254" s="230" t="s">
        <v>342</v>
      </c>
      <c r="H254" s="231">
        <v>12</v>
      </c>
      <c r="I254" s="232"/>
      <c r="J254" s="233">
        <f>ROUND(I254*H254,2)</f>
        <v>0</v>
      </c>
      <c r="K254" s="229" t="s">
        <v>1</v>
      </c>
      <c r="L254" s="45"/>
      <c r="M254" s="234" t="s">
        <v>1</v>
      </c>
      <c r="N254" s="235" t="s">
        <v>44</v>
      </c>
      <c r="O254" s="92"/>
      <c r="P254" s="236">
        <f>O254*H254</f>
        <v>0</v>
      </c>
      <c r="Q254" s="236">
        <v>0</v>
      </c>
      <c r="R254" s="236">
        <f>Q254*H254</f>
        <v>0</v>
      </c>
      <c r="S254" s="236">
        <v>0</v>
      </c>
      <c r="T254" s="237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8" t="s">
        <v>191</v>
      </c>
      <c r="AT254" s="238" t="s">
        <v>186</v>
      </c>
      <c r="AU254" s="238" t="s">
        <v>197</v>
      </c>
      <c r="AY254" s="18" t="s">
        <v>184</v>
      </c>
      <c r="BE254" s="239">
        <f>IF(N254="základní",J254,0)</f>
        <v>0</v>
      </c>
      <c r="BF254" s="239">
        <f>IF(N254="snížená",J254,0)</f>
        <v>0</v>
      </c>
      <c r="BG254" s="239">
        <f>IF(N254="zákl. přenesená",J254,0)</f>
        <v>0</v>
      </c>
      <c r="BH254" s="239">
        <f>IF(N254="sníž. přenesená",J254,0)</f>
        <v>0</v>
      </c>
      <c r="BI254" s="239">
        <f>IF(N254="nulová",J254,0)</f>
        <v>0</v>
      </c>
      <c r="BJ254" s="18" t="s">
        <v>86</v>
      </c>
      <c r="BK254" s="239">
        <f>ROUND(I254*H254,2)</f>
        <v>0</v>
      </c>
      <c r="BL254" s="18" t="s">
        <v>191</v>
      </c>
      <c r="BM254" s="238" t="s">
        <v>565</v>
      </c>
    </row>
    <row r="255" s="12" customFormat="1" ht="20.88" customHeight="1">
      <c r="A255" s="12"/>
      <c r="B255" s="211"/>
      <c r="C255" s="212"/>
      <c r="D255" s="213" t="s">
        <v>78</v>
      </c>
      <c r="E255" s="225" t="s">
        <v>1324</v>
      </c>
      <c r="F255" s="225" t="s">
        <v>1325</v>
      </c>
      <c r="G255" s="212"/>
      <c r="H255" s="212"/>
      <c r="I255" s="215"/>
      <c r="J255" s="226">
        <f>BK255</f>
        <v>0</v>
      </c>
      <c r="K255" s="212"/>
      <c r="L255" s="217"/>
      <c r="M255" s="218"/>
      <c r="N255" s="219"/>
      <c r="O255" s="219"/>
      <c r="P255" s="220">
        <f>P256</f>
        <v>0</v>
      </c>
      <c r="Q255" s="219"/>
      <c r="R255" s="220">
        <f>R256</f>
        <v>0</v>
      </c>
      <c r="S255" s="219"/>
      <c r="T255" s="221">
        <f>T256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22" t="s">
        <v>86</v>
      </c>
      <c r="AT255" s="223" t="s">
        <v>78</v>
      </c>
      <c r="AU255" s="223" t="s">
        <v>88</v>
      </c>
      <c r="AY255" s="222" t="s">
        <v>184</v>
      </c>
      <c r="BK255" s="224">
        <f>BK256</f>
        <v>0</v>
      </c>
    </row>
    <row r="256" s="2" customFormat="1" ht="16.5" customHeight="1">
      <c r="A256" s="39"/>
      <c r="B256" s="40"/>
      <c r="C256" s="227" t="s">
        <v>384</v>
      </c>
      <c r="D256" s="227" t="s">
        <v>186</v>
      </c>
      <c r="E256" s="228" t="s">
        <v>1326</v>
      </c>
      <c r="F256" s="229" t="s">
        <v>1327</v>
      </c>
      <c r="G256" s="230" t="s">
        <v>342</v>
      </c>
      <c r="H256" s="231">
        <v>65</v>
      </c>
      <c r="I256" s="232"/>
      <c r="J256" s="233">
        <f>ROUND(I256*H256,2)</f>
        <v>0</v>
      </c>
      <c r="K256" s="229" t="s">
        <v>1</v>
      </c>
      <c r="L256" s="45"/>
      <c r="M256" s="234" t="s">
        <v>1</v>
      </c>
      <c r="N256" s="235" t="s">
        <v>44</v>
      </c>
      <c r="O256" s="92"/>
      <c r="P256" s="236">
        <f>O256*H256</f>
        <v>0</v>
      </c>
      <c r="Q256" s="236">
        <v>0</v>
      </c>
      <c r="R256" s="236">
        <f>Q256*H256</f>
        <v>0</v>
      </c>
      <c r="S256" s="236">
        <v>0</v>
      </c>
      <c r="T256" s="237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8" t="s">
        <v>191</v>
      </c>
      <c r="AT256" s="238" t="s">
        <v>186</v>
      </c>
      <c r="AU256" s="238" t="s">
        <v>197</v>
      </c>
      <c r="AY256" s="18" t="s">
        <v>184</v>
      </c>
      <c r="BE256" s="239">
        <f>IF(N256="základní",J256,0)</f>
        <v>0</v>
      </c>
      <c r="BF256" s="239">
        <f>IF(N256="snížená",J256,0)</f>
        <v>0</v>
      </c>
      <c r="BG256" s="239">
        <f>IF(N256="zákl. přenesená",J256,0)</f>
        <v>0</v>
      </c>
      <c r="BH256" s="239">
        <f>IF(N256="sníž. přenesená",J256,0)</f>
        <v>0</v>
      </c>
      <c r="BI256" s="239">
        <f>IF(N256="nulová",J256,0)</f>
        <v>0</v>
      </c>
      <c r="BJ256" s="18" t="s">
        <v>86</v>
      </c>
      <c r="BK256" s="239">
        <f>ROUND(I256*H256,2)</f>
        <v>0</v>
      </c>
      <c r="BL256" s="18" t="s">
        <v>191</v>
      </c>
      <c r="BM256" s="238" t="s">
        <v>569</v>
      </c>
    </row>
    <row r="257" s="12" customFormat="1" ht="20.88" customHeight="1">
      <c r="A257" s="12"/>
      <c r="B257" s="211"/>
      <c r="C257" s="212"/>
      <c r="D257" s="213" t="s">
        <v>78</v>
      </c>
      <c r="E257" s="225" t="s">
        <v>1328</v>
      </c>
      <c r="F257" s="225" t="s">
        <v>1329</v>
      </c>
      <c r="G257" s="212"/>
      <c r="H257" s="212"/>
      <c r="I257" s="215"/>
      <c r="J257" s="226">
        <f>BK257</f>
        <v>0</v>
      </c>
      <c r="K257" s="212"/>
      <c r="L257" s="217"/>
      <c r="M257" s="218"/>
      <c r="N257" s="219"/>
      <c r="O257" s="219"/>
      <c r="P257" s="220">
        <f>SUM(P258:P259)</f>
        <v>0</v>
      </c>
      <c r="Q257" s="219"/>
      <c r="R257" s="220">
        <f>SUM(R258:R259)</f>
        <v>0</v>
      </c>
      <c r="S257" s="219"/>
      <c r="T257" s="221">
        <f>SUM(T258:T259)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22" t="s">
        <v>86</v>
      </c>
      <c r="AT257" s="223" t="s">
        <v>78</v>
      </c>
      <c r="AU257" s="223" t="s">
        <v>88</v>
      </c>
      <c r="AY257" s="222" t="s">
        <v>184</v>
      </c>
      <c r="BK257" s="224">
        <f>SUM(BK258:BK259)</f>
        <v>0</v>
      </c>
    </row>
    <row r="258" s="2" customFormat="1" ht="16.5" customHeight="1">
      <c r="A258" s="39"/>
      <c r="B258" s="40"/>
      <c r="C258" s="227" t="s">
        <v>572</v>
      </c>
      <c r="D258" s="227" t="s">
        <v>186</v>
      </c>
      <c r="E258" s="228" t="s">
        <v>1330</v>
      </c>
      <c r="F258" s="229" t="s">
        <v>1331</v>
      </c>
      <c r="G258" s="230" t="s">
        <v>1192</v>
      </c>
      <c r="H258" s="231">
        <v>8</v>
      </c>
      <c r="I258" s="232"/>
      <c r="J258" s="233">
        <f>ROUND(I258*H258,2)</f>
        <v>0</v>
      </c>
      <c r="K258" s="229" t="s">
        <v>1</v>
      </c>
      <c r="L258" s="45"/>
      <c r="M258" s="234" t="s">
        <v>1</v>
      </c>
      <c r="N258" s="235" t="s">
        <v>44</v>
      </c>
      <c r="O258" s="92"/>
      <c r="P258" s="236">
        <f>O258*H258</f>
        <v>0</v>
      </c>
      <c r="Q258" s="236">
        <v>0</v>
      </c>
      <c r="R258" s="236">
        <f>Q258*H258</f>
        <v>0</v>
      </c>
      <c r="S258" s="236">
        <v>0</v>
      </c>
      <c r="T258" s="237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8" t="s">
        <v>191</v>
      </c>
      <c r="AT258" s="238" t="s">
        <v>186</v>
      </c>
      <c r="AU258" s="238" t="s">
        <v>197</v>
      </c>
      <c r="AY258" s="18" t="s">
        <v>184</v>
      </c>
      <c r="BE258" s="239">
        <f>IF(N258="základní",J258,0)</f>
        <v>0</v>
      </c>
      <c r="BF258" s="239">
        <f>IF(N258="snížená",J258,0)</f>
        <v>0</v>
      </c>
      <c r="BG258" s="239">
        <f>IF(N258="zákl. přenesená",J258,0)</f>
        <v>0</v>
      </c>
      <c r="BH258" s="239">
        <f>IF(N258="sníž. přenesená",J258,0)</f>
        <v>0</v>
      </c>
      <c r="BI258" s="239">
        <f>IF(N258="nulová",J258,0)</f>
        <v>0</v>
      </c>
      <c r="BJ258" s="18" t="s">
        <v>86</v>
      </c>
      <c r="BK258" s="239">
        <f>ROUND(I258*H258,2)</f>
        <v>0</v>
      </c>
      <c r="BL258" s="18" t="s">
        <v>191</v>
      </c>
      <c r="BM258" s="238" t="s">
        <v>575</v>
      </c>
    </row>
    <row r="259" s="2" customFormat="1" ht="16.5" customHeight="1">
      <c r="A259" s="39"/>
      <c r="B259" s="40"/>
      <c r="C259" s="227" t="s">
        <v>389</v>
      </c>
      <c r="D259" s="227" t="s">
        <v>186</v>
      </c>
      <c r="E259" s="228" t="s">
        <v>1332</v>
      </c>
      <c r="F259" s="229" t="s">
        <v>1333</v>
      </c>
      <c r="G259" s="230" t="s">
        <v>1192</v>
      </c>
      <c r="H259" s="231">
        <v>8</v>
      </c>
      <c r="I259" s="232"/>
      <c r="J259" s="233">
        <f>ROUND(I259*H259,2)</f>
        <v>0</v>
      </c>
      <c r="K259" s="229" t="s">
        <v>1</v>
      </c>
      <c r="L259" s="45"/>
      <c r="M259" s="234" t="s">
        <v>1</v>
      </c>
      <c r="N259" s="235" t="s">
        <v>44</v>
      </c>
      <c r="O259" s="92"/>
      <c r="P259" s="236">
        <f>O259*H259</f>
        <v>0</v>
      </c>
      <c r="Q259" s="236">
        <v>0</v>
      </c>
      <c r="R259" s="236">
        <f>Q259*H259</f>
        <v>0</v>
      </c>
      <c r="S259" s="236">
        <v>0</v>
      </c>
      <c r="T259" s="237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8" t="s">
        <v>191</v>
      </c>
      <c r="AT259" s="238" t="s">
        <v>186</v>
      </c>
      <c r="AU259" s="238" t="s">
        <v>197</v>
      </c>
      <c r="AY259" s="18" t="s">
        <v>184</v>
      </c>
      <c r="BE259" s="239">
        <f>IF(N259="základní",J259,0)</f>
        <v>0</v>
      </c>
      <c r="BF259" s="239">
        <f>IF(N259="snížená",J259,0)</f>
        <v>0</v>
      </c>
      <c r="BG259" s="239">
        <f>IF(N259="zákl. přenesená",J259,0)</f>
        <v>0</v>
      </c>
      <c r="BH259" s="239">
        <f>IF(N259="sníž. přenesená",J259,0)</f>
        <v>0</v>
      </c>
      <c r="BI259" s="239">
        <f>IF(N259="nulová",J259,0)</f>
        <v>0</v>
      </c>
      <c r="BJ259" s="18" t="s">
        <v>86</v>
      </c>
      <c r="BK259" s="239">
        <f>ROUND(I259*H259,2)</f>
        <v>0</v>
      </c>
      <c r="BL259" s="18" t="s">
        <v>191</v>
      </c>
      <c r="BM259" s="238" t="s">
        <v>581</v>
      </c>
    </row>
    <row r="260" s="12" customFormat="1" ht="20.88" customHeight="1">
      <c r="A260" s="12"/>
      <c r="B260" s="211"/>
      <c r="C260" s="212"/>
      <c r="D260" s="213" t="s">
        <v>78</v>
      </c>
      <c r="E260" s="225" t="s">
        <v>1334</v>
      </c>
      <c r="F260" s="225" t="s">
        <v>1335</v>
      </c>
      <c r="G260" s="212"/>
      <c r="H260" s="212"/>
      <c r="I260" s="215"/>
      <c r="J260" s="226">
        <f>BK260</f>
        <v>0</v>
      </c>
      <c r="K260" s="212"/>
      <c r="L260" s="217"/>
      <c r="M260" s="218"/>
      <c r="N260" s="219"/>
      <c r="O260" s="219"/>
      <c r="P260" s="220">
        <f>SUM(P261:P262)</f>
        <v>0</v>
      </c>
      <c r="Q260" s="219"/>
      <c r="R260" s="220">
        <f>SUM(R261:R262)</f>
        <v>0</v>
      </c>
      <c r="S260" s="219"/>
      <c r="T260" s="221">
        <f>SUM(T261:T262)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22" t="s">
        <v>86</v>
      </c>
      <c r="AT260" s="223" t="s">
        <v>78</v>
      </c>
      <c r="AU260" s="223" t="s">
        <v>88</v>
      </c>
      <c r="AY260" s="222" t="s">
        <v>184</v>
      </c>
      <c r="BK260" s="224">
        <f>SUM(BK261:BK262)</f>
        <v>0</v>
      </c>
    </row>
    <row r="261" s="2" customFormat="1" ht="16.5" customHeight="1">
      <c r="A261" s="39"/>
      <c r="B261" s="40"/>
      <c r="C261" s="227" t="s">
        <v>583</v>
      </c>
      <c r="D261" s="227" t="s">
        <v>186</v>
      </c>
      <c r="E261" s="228" t="s">
        <v>1336</v>
      </c>
      <c r="F261" s="229" t="s">
        <v>1337</v>
      </c>
      <c r="G261" s="230" t="s">
        <v>342</v>
      </c>
      <c r="H261" s="231">
        <v>68</v>
      </c>
      <c r="I261" s="232"/>
      <c r="J261" s="233">
        <f>ROUND(I261*H261,2)</f>
        <v>0</v>
      </c>
      <c r="K261" s="229" t="s">
        <v>1</v>
      </c>
      <c r="L261" s="45"/>
      <c r="M261" s="234" t="s">
        <v>1</v>
      </c>
      <c r="N261" s="235" t="s">
        <v>44</v>
      </c>
      <c r="O261" s="92"/>
      <c r="P261" s="236">
        <f>O261*H261</f>
        <v>0</v>
      </c>
      <c r="Q261" s="236">
        <v>0</v>
      </c>
      <c r="R261" s="236">
        <f>Q261*H261</f>
        <v>0</v>
      </c>
      <c r="S261" s="236">
        <v>0</v>
      </c>
      <c r="T261" s="237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8" t="s">
        <v>191</v>
      </c>
      <c r="AT261" s="238" t="s">
        <v>186</v>
      </c>
      <c r="AU261" s="238" t="s">
        <v>197</v>
      </c>
      <c r="AY261" s="18" t="s">
        <v>184</v>
      </c>
      <c r="BE261" s="239">
        <f>IF(N261="základní",J261,0)</f>
        <v>0</v>
      </c>
      <c r="BF261" s="239">
        <f>IF(N261="snížená",J261,0)</f>
        <v>0</v>
      </c>
      <c r="BG261" s="239">
        <f>IF(N261="zákl. přenesená",J261,0)</f>
        <v>0</v>
      </c>
      <c r="BH261" s="239">
        <f>IF(N261="sníž. přenesená",J261,0)</f>
        <v>0</v>
      </c>
      <c r="BI261" s="239">
        <f>IF(N261="nulová",J261,0)</f>
        <v>0</v>
      </c>
      <c r="BJ261" s="18" t="s">
        <v>86</v>
      </c>
      <c r="BK261" s="239">
        <f>ROUND(I261*H261,2)</f>
        <v>0</v>
      </c>
      <c r="BL261" s="18" t="s">
        <v>191</v>
      </c>
      <c r="BM261" s="238" t="s">
        <v>586</v>
      </c>
    </row>
    <row r="262" s="2" customFormat="1" ht="16.5" customHeight="1">
      <c r="A262" s="39"/>
      <c r="B262" s="40"/>
      <c r="C262" s="227" t="s">
        <v>394</v>
      </c>
      <c r="D262" s="227" t="s">
        <v>186</v>
      </c>
      <c r="E262" s="228" t="s">
        <v>1338</v>
      </c>
      <c r="F262" s="229" t="s">
        <v>1339</v>
      </c>
      <c r="G262" s="230" t="s">
        <v>1192</v>
      </c>
      <c r="H262" s="231">
        <v>27</v>
      </c>
      <c r="I262" s="232"/>
      <c r="J262" s="233">
        <f>ROUND(I262*H262,2)</f>
        <v>0</v>
      </c>
      <c r="K262" s="229" t="s">
        <v>1</v>
      </c>
      <c r="L262" s="45"/>
      <c r="M262" s="234" t="s">
        <v>1</v>
      </c>
      <c r="N262" s="235" t="s">
        <v>44</v>
      </c>
      <c r="O262" s="92"/>
      <c r="P262" s="236">
        <f>O262*H262</f>
        <v>0</v>
      </c>
      <c r="Q262" s="236">
        <v>0</v>
      </c>
      <c r="R262" s="236">
        <f>Q262*H262</f>
        <v>0</v>
      </c>
      <c r="S262" s="236">
        <v>0</v>
      </c>
      <c r="T262" s="237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8" t="s">
        <v>191</v>
      </c>
      <c r="AT262" s="238" t="s">
        <v>186</v>
      </c>
      <c r="AU262" s="238" t="s">
        <v>197</v>
      </c>
      <c r="AY262" s="18" t="s">
        <v>184</v>
      </c>
      <c r="BE262" s="239">
        <f>IF(N262="základní",J262,0)</f>
        <v>0</v>
      </c>
      <c r="BF262" s="239">
        <f>IF(N262="snížená",J262,0)</f>
        <v>0</v>
      </c>
      <c r="BG262" s="239">
        <f>IF(N262="zákl. přenesená",J262,0)</f>
        <v>0</v>
      </c>
      <c r="BH262" s="239">
        <f>IF(N262="sníž. přenesená",J262,0)</f>
        <v>0</v>
      </c>
      <c r="BI262" s="239">
        <f>IF(N262="nulová",J262,0)</f>
        <v>0</v>
      </c>
      <c r="BJ262" s="18" t="s">
        <v>86</v>
      </c>
      <c r="BK262" s="239">
        <f>ROUND(I262*H262,2)</f>
        <v>0</v>
      </c>
      <c r="BL262" s="18" t="s">
        <v>191</v>
      </c>
      <c r="BM262" s="238" t="s">
        <v>591</v>
      </c>
    </row>
    <row r="263" s="12" customFormat="1" ht="20.88" customHeight="1">
      <c r="A263" s="12"/>
      <c r="B263" s="211"/>
      <c r="C263" s="212"/>
      <c r="D263" s="213" t="s">
        <v>78</v>
      </c>
      <c r="E263" s="225" t="s">
        <v>1340</v>
      </c>
      <c r="F263" s="225" t="s">
        <v>1341</v>
      </c>
      <c r="G263" s="212"/>
      <c r="H263" s="212"/>
      <c r="I263" s="215"/>
      <c r="J263" s="226">
        <f>BK263</f>
        <v>0</v>
      </c>
      <c r="K263" s="212"/>
      <c r="L263" s="217"/>
      <c r="M263" s="218"/>
      <c r="N263" s="219"/>
      <c r="O263" s="219"/>
      <c r="P263" s="220">
        <f>P264</f>
        <v>0</v>
      </c>
      <c r="Q263" s="219"/>
      <c r="R263" s="220">
        <f>R264</f>
        <v>0</v>
      </c>
      <c r="S263" s="219"/>
      <c r="T263" s="221">
        <f>T264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22" t="s">
        <v>86</v>
      </c>
      <c r="AT263" s="223" t="s">
        <v>78</v>
      </c>
      <c r="AU263" s="223" t="s">
        <v>88</v>
      </c>
      <c r="AY263" s="222" t="s">
        <v>184</v>
      </c>
      <c r="BK263" s="224">
        <f>BK264</f>
        <v>0</v>
      </c>
    </row>
    <row r="264" s="2" customFormat="1" ht="16.5" customHeight="1">
      <c r="A264" s="39"/>
      <c r="B264" s="40"/>
      <c r="C264" s="227" t="s">
        <v>595</v>
      </c>
      <c r="D264" s="227" t="s">
        <v>186</v>
      </c>
      <c r="E264" s="228" t="s">
        <v>1342</v>
      </c>
      <c r="F264" s="229" t="s">
        <v>1343</v>
      </c>
      <c r="G264" s="230" t="s">
        <v>1192</v>
      </c>
      <c r="H264" s="231">
        <v>3</v>
      </c>
      <c r="I264" s="232"/>
      <c r="J264" s="233">
        <f>ROUND(I264*H264,2)</f>
        <v>0</v>
      </c>
      <c r="K264" s="229" t="s">
        <v>1</v>
      </c>
      <c r="L264" s="45"/>
      <c r="M264" s="234" t="s">
        <v>1</v>
      </c>
      <c r="N264" s="235" t="s">
        <v>44</v>
      </c>
      <c r="O264" s="92"/>
      <c r="P264" s="236">
        <f>O264*H264</f>
        <v>0</v>
      </c>
      <c r="Q264" s="236">
        <v>0</v>
      </c>
      <c r="R264" s="236">
        <f>Q264*H264</f>
        <v>0</v>
      </c>
      <c r="S264" s="236">
        <v>0</v>
      </c>
      <c r="T264" s="237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38" t="s">
        <v>191</v>
      </c>
      <c r="AT264" s="238" t="s">
        <v>186</v>
      </c>
      <c r="AU264" s="238" t="s">
        <v>197</v>
      </c>
      <c r="AY264" s="18" t="s">
        <v>184</v>
      </c>
      <c r="BE264" s="239">
        <f>IF(N264="základní",J264,0)</f>
        <v>0</v>
      </c>
      <c r="BF264" s="239">
        <f>IF(N264="snížená",J264,0)</f>
        <v>0</v>
      </c>
      <c r="BG264" s="239">
        <f>IF(N264="zákl. přenesená",J264,0)</f>
        <v>0</v>
      </c>
      <c r="BH264" s="239">
        <f>IF(N264="sníž. přenesená",J264,0)</f>
        <v>0</v>
      </c>
      <c r="BI264" s="239">
        <f>IF(N264="nulová",J264,0)</f>
        <v>0</v>
      </c>
      <c r="BJ264" s="18" t="s">
        <v>86</v>
      </c>
      <c r="BK264" s="239">
        <f>ROUND(I264*H264,2)</f>
        <v>0</v>
      </c>
      <c r="BL264" s="18" t="s">
        <v>191</v>
      </c>
      <c r="BM264" s="238" t="s">
        <v>598</v>
      </c>
    </row>
    <row r="265" s="12" customFormat="1" ht="20.88" customHeight="1">
      <c r="A265" s="12"/>
      <c r="B265" s="211"/>
      <c r="C265" s="212"/>
      <c r="D265" s="213" t="s">
        <v>78</v>
      </c>
      <c r="E265" s="225" t="s">
        <v>1328</v>
      </c>
      <c r="F265" s="225" t="s">
        <v>1329</v>
      </c>
      <c r="G265" s="212"/>
      <c r="H265" s="212"/>
      <c r="I265" s="215"/>
      <c r="J265" s="226">
        <f>BK265</f>
        <v>0</v>
      </c>
      <c r="K265" s="212"/>
      <c r="L265" s="217"/>
      <c r="M265" s="218"/>
      <c r="N265" s="219"/>
      <c r="O265" s="219"/>
      <c r="P265" s="220">
        <f>P266</f>
        <v>0</v>
      </c>
      <c r="Q265" s="219"/>
      <c r="R265" s="220">
        <f>R266</f>
        <v>0</v>
      </c>
      <c r="S265" s="219"/>
      <c r="T265" s="221">
        <f>T266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22" t="s">
        <v>86</v>
      </c>
      <c r="AT265" s="223" t="s">
        <v>78</v>
      </c>
      <c r="AU265" s="223" t="s">
        <v>88</v>
      </c>
      <c r="AY265" s="222" t="s">
        <v>184</v>
      </c>
      <c r="BK265" s="224">
        <f>BK266</f>
        <v>0</v>
      </c>
    </row>
    <row r="266" s="2" customFormat="1" ht="16.5" customHeight="1">
      <c r="A266" s="39"/>
      <c r="B266" s="40"/>
      <c r="C266" s="227" t="s">
        <v>399</v>
      </c>
      <c r="D266" s="227" t="s">
        <v>186</v>
      </c>
      <c r="E266" s="228" t="s">
        <v>1344</v>
      </c>
      <c r="F266" s="229" t="s">
        <v>1345</v>
      </c>
      <c r="G266" s="230" t="s">
        <v>1192</v>
      </c>
      <c r="H266" s="231">
        <v>4</v>
      </c>
      <c r="I266" s="232"/>
      <c r="J266" s="233">
        <f>ROUND(I266*H266,2)</f>
        <v>0</v>
      </c>
      <c r="K266" s="229" t="s">
        <v>1</v>
      </c>
      <c r="L266" s="45"/>
      <c r="M266" s="234" t="s">
        <v>1</v>
      </c>
      <c r="N266" s="235" t="s">
        <v>44</v>
      </c>
      <c r="O266" s="92"/>
      <c r="P266" s="236">
        <f>O266*H266</f>
        <v>0</v>
      </c>
      <c r="Q266" s="236">
        <v>0</v>
      </c>
      <c r="R266" s="236">
        <f>Q266*H266</f>
        <v>0</v>
      </c>
      <c r="S266" s="236">
        <v>0</v>
      </c>
      <c r="T266" s="237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8" t="s">
        <v>191</v>
      </c>
      <c r="AT266" s="238" t="s">
        <v>186</v>
      </c>
      <c r="AU266" s="238" t="s">
        <v>197</v>
      </c>
      <c r="AY266" s="18" t="s">
        <v>184</v>
      </c>
      <c r="BE266" s="239">
        <f>IF(N266="základní",J266,0)</f>
        <v>0</v>
      </c>
      <c r="BF266" s="239">
        <f>IF(N266="snížená",J266,0)</f>
        <v>0</v>
      </c>
      <c r="BG266" s="239">
        <f>IF(N266="zákl. přenesená",J266,0)</f>
        <v>0</v>
      </c>
      <c r="BH266" s="239">
        <f>IF(N266="sníž. přenesená",J266,0)</f>
        <v>0</v>
      </c>
      <c r="BI266" s="239">
        <f>IF(N266="nulová",J266,0)</f>
        <v>0</v>
      </c>
      <c r="BJ266" s="18" t="s">
        <v>86</v>
      </c>
      <c r="BK266" s="239">
        <f>ROUND(I266*H266,2)</f>
        <v>0</v>
      </c>
      <c r="BL266" s="18" t="s">
        <v>191</v>
      </c>
      <c r="BM266" s="238" t="s">
        <v>603</v>
      </c>
    </row>
    <row r="267" s="12" customFormat="1" ht="20.88" customHeight="1">
      <c r="A267" s="12"/>
      <c r="B267" s="211"/>
      <c r="C267" s="212"/>
      <c r="D267" s="213" t="s">
        <v>78</v>
      </c>
      <c r="E267" s="225" t="s">
        <v>1346</v>
      </c>
      <c r="F267" s="225" t="s">
        <v>1347</v>
      </c>
      <c r="G267" s="212"/>
      <c r="H267" s="212"/>
      <c r="I267" s="215"/>
      <c r="J267" s="226">
        <f>BK267</f>
        <v>0</v>
      </c>
      <c r="K267" s="212"/>
      <c r="L267" s="217"/>
      <c r="M267" s="218"/>
      <c r="N267" s="219"/>
      <c r="O267" s="219"/>
      <c r="P267" s="220">
        <f>SUM(P268:P269)</f>
        <v>0</v>
      </c>
      <c r="Q267" s="219"/>
      <c r="R267" s="220">
        <f>SUM(R268:R269)</f>
        <v>0</v>
      </c>
      <c r="S267" s="219"/>
      <c r="T267" s="221">
        <f>SUM(T268:T269)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22" t="s">
        <v>86</v>
      </c>
      <c r="AT267" s="223" t="s">
        <v>78</v>
      </c>
      <c r="AU267" s="223" t="s">
        <v>88</v>
      </c>
      <c r="AY267" s="222" t="s">
        <v>184</v>
      </c>
      <c r="BK267" s="224">
        <f>SUM(BK268:BK269)</f>
        <v>0</v>
      </c>
    </row>
    <row r="268" s="2" customFormat="1" ht="16.5" customHeight="1">
      <c r="A268" s="39"/>
      <c r="B268" s="40"/>
      <c r="C268" s="227" t="s">
        <v>611</v>
      </c>
      <c r="D268" s="227" t="s">
        <v>186</v>
      </c>
      <c r="E268" s="228" t="s">
        <v>1348</v>
      </c>
      <c r="F268" s="229" t="s">
        <v>1349</v>
      </c>
      <c r="G268" s="230" t="s">
        <v>1192</v>
      </c>
      <c r="H268" s="231">
        <v>39</v>
      </c>
      <c r="I268" s="232"/>
      <c r="J268" s="233">
        <f>ROUND(I268*H268,2)</f>
        <v>0</v>
      </c>
      <c r="K268" s="229" t="s">
        <v>1</v>
      </c>
      <c r="L268" s="45"/>
      <c r="M268" s="234" t="s">
        <v>1</v>
      </c>
      <c r="N268" s="235" t="s">
        <v>44</v>
      </c>
      <c r="O268" s="92"/>
      <c r="P268" s="236">
        <f>O268*H268</f>
        <v>0</v>
      </c>
      <c r="Q268" s="236">
        <v>0</v>
      </c>
      <c r="R268" s="236">
        <f>Q268*H268</f>
        <v>0</v>
      </c>
      <c r="S268" s="236">
        <v>0</v>
      </c>
      <c r="T268" s="237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8" t="s">
        <v>191</v>
      </c>
      <c r="AT268" s="238" t="s">
        <v>186</v>
      </c>
      <c r="AU268" s="238" t="s">
        <v>197</v>
      </c>
      <c r="AY268" s="18" t="s">
        <v>184</v>
      </c>
      <c r="BE268" s="239">
        <f>IF(N268="základní",J268,0)</f>
        <v>0</v>
      </c>
      <c r="BF268" s="239">
        <f>IF(N268="snížená",J268,0)</f>
        <v>0</v>
      </c>
      <c r="BG268" s="239">
        <f>IF(N268="zákl. přenesená",J268,0)</f>
        <v>0</v>
      </c>
      <c r="BH268" s="239">
        <f>IF(N268="sníž. přenesená",J268,0)</f>
        <v>0</v>
      </c>
      <c r="BI268" s="239">
        <f>IF(N268="nulová",J268,0)</f>
        <v>0</v>
      </c>
      <c r="BJ268" s="18" t="s">
        <v>86</v>
      </c>
      <c r="BK268" s="239">
        <f>ROUND(I268*H268,2)</f>
        <v>0</v>
      </c>
      <c r="BL268" s="18" t="s">
        <v>191</v>
      </c>
      <c r="BM268" s="238" t="s">
        <v>614</v>
      </c>
    </row>
    <row r="269" s="2" customFormat="1" ht="16.5" customHeight="1">
      <c r="A269" s="39"/>
      <c r="B269" s="40"/>
      <c r="C269" s="227" t="s">
        <v>407</v>
      </c>
      <c r="D269" s="227" t="s">
        <v>186</v>
      </c>
      <c r="E269" s="228" t="s">
        <v>1350</v>
      </c>
      <c r="F269" s="229" t="s">
        <v>1351</v>
      </c>
      <c r="G269" s="230" t="s">
        <v>1192</v>
      </c>
      <c r="H269" s="231">
        <v>3</v>
      </c>
      <c r="I269" s="232"/>
      <c r="J269" s="233">
        <f>ROUND(I269*H269,2)</f>
        <v>0</v>
      </c>
      <c r="K269" s="229" t="s">
        <v>1</v>
      </c>
      <c r="L269" s="45"/>
      <c r="M269" s="234" t="s">
        <v>1</v>
      </c>
      <c r="N269" s="235" t="s">
        <v>44</v>
      </c>
      <c r="O269" s="92"/>
      <c r="P269" s="236">
        <f>O269*H269</f>
        <v>0</v>
      </c>
      <c r="Q269" s="236">
        <v>0</v>
      </c>
      <c r="R269" s="236">
        <f>Q269*H269</f>
        <v>0</v>
      </c>
      <c r="S269" s="236">
        <v>0</v>
      </c>
      <c r="T269" s="237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8" t="s">
        <v>191</v>
      </c>
      <c r="AT269" s="238" t="s">
        <v>186</v>
      </c>
      <c r="AU269" s="238" t="s">
        <v>197</v>
      </c>
      <c r="AY269" s="18" t="s">
        <v>184</v>
      </c>
      <c r="BE269" s="239">
        <f>IF(N269="základní",J269,0)</f>
        <v>0</v>
      </c>
      <c r="BF269" s="239">
        <f>IF(N269="snížená",J269,0)</f>
        <v>0</v>
      </c>
      <c r="BG269" s="239">
        <f>IF(N269="zákl. přenesená",J269,0)</f>
        <v>0</v>
      </c>
      <c r="BH269" s="239">
        <f>IF(N269="sníž. přenesená",J269,0)</f>
        <v>0</v>
      </c>
      <c r="BI269" s="239">
        <f>IF(N269="nulová",J269,0)</f>
        <v>0</v>
      </c>
      <c r="BJ269" s="18" t="s">
        <v>86</v>
      </c>
      <c r="BK269" s="239">
        <f>ROUND(I269*H269,2)</f>
        <v>0</v>
      </c>
      <c r="BL269" s="18" t="s">
        <v>191</v>
      </c>
      <c r="BM269" s="238" t="s">
        <v>622</v>
      </c>
    </row>
    <row r="270" s="12" customFormat="1" ht="20.88" customHeight="1">
      <c r="A270" s="12"/>
      <c r="B270" s="211"/>
      <c r="C270" s="212"/>
      <c r="D270" s="213" t="s">
        <v>78</v>
      </c>
      <c r="E270" s="225" t="s">
        <v>1352</v>
      </c>
      <c r="F270" s="225" t="s">
        <v>1353</v>
      </c>
      <c r="G270" s="212"/>
      <c r="H270" s="212"/>
      <c r="I270" s="215"/>
      <c r="J270" s="226">
        <f>BK270</f>
        <v>0</v>
      </c>
      <c r="K270" s="212"/>
      <c r="L270" s="217"/>
      <c r="M270" s="218"/>
      <c r="N270" s="219"/>
      <c r="O270" s="219"/>
      <c r="P270" s="220">
        <f>SUM(P271:P273)</f>
        <v>0</v>
      </c>
      <c r="Q270" s="219"/>
      <c r="R270" s="220">
        <f>SUM(R271:R273)</f>
        <v>0</v>
      </c>
      <c r="S270" s="219"/>
      <c r="T270" s="221">
        <f>SUM(T271:T273)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22" t="s">
        <v>86</v>
      </c>
      <c r="AT270" s="223" t="s">
        <v>78</v>
      </c>
      <c r="AU270" s="223" t="s">
        <v>88</v>
      </c>
      <c r="AY270" s="222" t="s">
        <v>184</v>
      </c>
      <c r="BK270" s="224">
        <f>SUM(BK271:BK273)</f>
        <v>0</v>
      </c>
    </row>
    <row r="271" s="2" customFormat="1" ht="16.5" customHeight="1">
      <c r="A271" s="39"/>
      <c r="B271" s="40"/>
      <c r="C271" s="227" t="s">
        <v>625</v>
      </c>
      <c r="D271" s="227" t="s">
        <v>186</v>
      </c>
      <c r="E271" s="228" t="s">
        <v>1354</v>
      </c>
      <c r="F271" s="229" t="s">
        <v>1355</v>
      </c>
      <c r="G271" s="230" t="s">
        <v>1192</v>
      </c>
      <c r="H271" s="231">
        <v>3</v>
      </c>
      <c r="I271" s="232"/>
      <c r="J271" s="233">
        <f>ROUND(I271*H271,2)</f>
        <v>0</v>
      </c>
      <c r="K271" s="229" t="s">
        <v>1</v>
      </c>
      <c r="L271" s="45"/>
      <c r="M271" s="234" t="s">
        <v>1</v>
      </c>
      <c r="N271" s="235" t="s">
        <v>44</v>
      </c>
      <c r="O271" s="92"/>
      <c r="P271" s="236">
        <f>O271*H271</f>
        <v>0</v>
      </c>
      <c r="Q271" s="236">
        <v>0</v>
      </c>
      <c r="R271" s="236">
        <f>Q271*H271</f>
        <v>0</v>
      </c>
      <c r="S271" s="236">
        <v>0</v>
      </c>
      <c r="T271" s="237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8" t="s">
        <v>191</v>
      </c>
      <c r="AT271" s="238" t="s">
        <v>186</v>
      </c>
      <c r="AU271" s="238" t="s">
        <v>197</v>
      </c>
      <c r="AY271" s="18" t="s">
        <v>184</v>
      </c>
      <c r="BE271" s="239">
        <f>IF(N271="základní",J271,0)</f>
        <v>0</v>
      </c>
      <c r="BF271" s="239">
        <f>IF(N271="snížená",J271,0)</f>
        <v>0</v>
      </c>
      <c r="BG271" s="239">
        <f>IF(N271="zákl. přenesená",J271,0)</f>
        <v>0</v>
      </c>
      <c r="BH271" s="239">
        <f>IF(N271="sníž. přenesená",J271,0)</f>
        <v>0</v>
      </c>
      <c r="BI271" s="239">
        <f>IF(N271="nulová",J271,0)</f>
        <v>0</v>
      </c>
      <c r="BJ271" s="18" t="s">
        <v>86</v>
      </c>
      <c r="BK271" s="239">
        <f>ROUND(I271*H271,2)</f>
        <v>0</v>
      </c>
      <c r="BL271" s="18" t="s">
        <v>191</v>
      </c>
      <c r="BM271" s="238" t="s">
        <v>628</v>
      </c>
    </row>
    <row r="272" s="2" customFormat="1" ht="16.5" customHeight="1">
      <c r="A272" s="39"/>
      <c r="B272" s="40"/>
      <c r="C272" s="227" t="s">
        <v>415</v>
      </c>
      <c r="D272" s="227" t="s">
        <v>186</v>
      </c>
      <c r="E272" s="228" t="s">
        <v>1356</v>
      </c>
      <c r="F272" s="229" t="s">
        <v>1357</v>
      </c>
      <c r="G272" s="230" t="s">
        <v>1192</v>
      </c>
      <c r="H272" s="231">
        <v>9</v>
      </c>
      <c r="I272" s="232"/>
      <c r="J272" s="233">
        <f>ROUND(I272*H272,2)</f>
        <v>0</v>
      </c>
      <c r="K272" s="229" t="s">
        <v>1</v>
      </c>
      <c r="L272" s="45"/>
      <c r="M272" s="234" t="s">
        <v>1</v>
      </c>
      <c r="N272" s="235" t="s">
        <v>44</v>
      </c>
      <c r="O272" s="92"/>
      <c r="P272" s="236">
        <f>O272*H272</f>
        <v>0</v>
      </c>
      <c r="Q272" s="236">
        <v>0</v>
      </c>
      <c r="R272" s="236">
        <f>Q272*H272</f>
        <v>0</v>
      </c>
      <c r="S272" s="236">
        <v>0</v>
      </c>
      <c r="T272" s="237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8" t="s">
        <v>191</v>
      </c>
      <c r="AT272" s="238" t="s">
        <v>186</v>
      </c>
      <c r="AU272" s="238" t="s">
        <v>197</v>
      </c>
      <c r="AY272" s="18" t="s">
        <v>184</v>
      </c>
      <c r="BE272" s="239">
        <f>IF(N272="základní",J272,0)</f>
        <v>0</v>
      </c>
      <c r="BF272" s="239">
        <f>IF(N272="snížená",J272,0)</f>
        <v>0</v>
      </c>
      <c r="BG272" s="239">
        <f>IF(N272="zákl. přenesená",J272,0)</f>
        <v>0</v>
      </c>
      <c r="BH272" s="239">
        <f>IF(N272="sníž. přenesená",J272,0)</f>
        <v>0</v>
      </c>
      <c r="BI272" s="239">
        <f>IF(N272="nulová",J272,0)</f>
        <v>0</v>
      </c>
      <c r="BJ272" s="18" t="s">
        <v>86</v>
      </c>
      <c r="BK272" s="239">
        <f>ROUND(I272*H272,2)</f>
        <v>0</v>
      </c>
      <c r="BL272" s="18" t="s">
        <v>191</v>
      </c>
      <c r="BM272" s="238" t="s">
        <v>632</v>
      </c>
    </row>
    <row r="273" s="2" customFormat="1" ht="16.5" customHeight="1">
      <c r="A273" s="39"/>
      <c r="B273" s="40"/>
      <c r="C273" s="227" t="s">
        <v>635</v>
      </c>
      <c r="D273" s="227" t="s">
        <v>186</v>
      </c>
      <c r="E273" s="228" t="s">
        <v>1358</v>
      </c>
      <c r="F273" s="229" t="s">
        <v>1359</v>
      </c>
      <c r="G273" s="230" t="s">
        <v>1192</v>
      </c>
      <c r="H273" s="231">
        <v>6</v>
      </c>
      <c r="I273" s="232"/>
      <c r="J273" s="233">
        <f>ROUND(I273*H273,2)</f>
        <v>0</v>
      </c>
      <c r="K273" s="229" t="s">
        <v>1</v>
      </c>
      <c r="L273" s="45"/>
      <c r="M273" s="234" t="s">
        <v>1</v>
      </c>
      <c r="N273" s="235" t="s">
        <v>44</v>
      </c>
      <c r="O273" s="92"/>
      <c r="P273" s="236">
        <f>O273*H273</f>
        <v>0</v>
      </c>
      <c r="Q273" s="236">
        <v>0</v>
      </c>
      <c r="R273" s="236">
        <f>Q273*H273</f>
        <v>0</v>
      </c>
      <c r="S273" s="236">
        <v>0</v>
      </c>
      <c r="T273" s="237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8" t="s">
        <v>191</v>
      </c>
      <c r="AT273" s="238" t="s">
        <v>186</v>
      </c>
      <c r="AU273" s="238" t="s">
        <v>197</v>
      </c>
      <c r="AY273" s="18" t="s">
        <v>184</v>
      </c>
      <c r="BE273" s="239">
        <f>IF(N273="základní",J273,0)</f>
        <v>0</v>
      </c>
      <c r="BF273" s="239">
        <f>IF(N273="snížená",J273,0)</f>
        <v>0</v>
      </c>
      <c r="BG273" s="239">
        <f>IF(N273="zákl. přenesená",J273,0)</f>
        <v>0</v>
      </c>
      <c r="BH273" s="239">
        <f>IF(N273="sníž. přenesená",J273,0)</f>
        <v>0</v>
      </c>
      <c r="BI273" s="239">
        <f>IF(N273="nulová",J273,0)</f>
        <v>0</v>
      </c>
      <c r="BJ273" s="18" t="s">
        <v>86</v>
      </c>
      <c r="BK273" s="239">
        <f>ROUND(I273*H273,2)</f>
        <v>0</v>
      </c>
      <c r="BL273" s="18" t="s">
        <v>191</v>
      </c>
      <c r="BM273" s="238" t="s">
        <v>638</v>
      </c>
    </row>
    <row r="274" s="12" customFormat="1" ht="20.88" customHeight="1">
      <c r="A274" s="12"/>
      <c r="B274" s="211"/>
      <c r="C274" s="212"/>
      <c r="D274" s="213" t="s">
        <v>78</v>
      </c>
      <c r="E274" s="225" t="s">
        <v>1360</v>
      </c>
      <c r="F274" s="225" t="s">
        <v>1361</v>
      </c>
      <c r="G274" s="212"/>
      <c r="H274" s="212"/>
      <c r="I274" s="215"/>
      <c r="J274" s="226">
        <f>BK274</f>
        <v>0</v>
      </c>
      <c r="K274" s="212"/>
      <c r="L274" s="217"/>
      <c r="M274" s="218"/>
      <c r="N274" s="219"/>
      <c r="O274" s="219"/>
      <c r="P274" s="220">
        <f>P275</f>
        <v>0</v>
      </c>
      <c r="Q274" s="219"/>
      <c r="R274" s="220">
        <f>R275</f>
        <v>0</v>
      </c>
      <c r="S274" s="219"/>
      <c r="T274" s="221">
        <f>T275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222" t="s">
        <v>86</v>
      </c>
      <c r="AT274" s="223" t="s">
        <v>78</v>
      </c>
      <c r="AU274" s="223" t="s">
        <v>88</v>
      </c>
      <c r="AY274" s="222" t="s">
        <v>184</v>
      </c>
      <c r="BK274" s="224">
        <f>BK275</f>
        <v>0</v>
      </c>
    </row>
    <row r="275" s="2" customFormat="1" ht="16.5" customHeight="1">
      <c r="A275" s="39"/>
      <c r="B275" s="40"/>
      <c r="C275" s="227" t="s">
        <v>419</v>
      </c>
      <c r="D275" s="227" t="s">
        <v>186</v>
      </c>
      <c r="E275" s="228" t="s">
        <v>1362</v>
      </c>
      <c r="F275" s="229" t="s">
        <v>1363</v>
      </c>
      <c r="G275" s="230" t="s">
        <v>1192</v>
      </c>
      <c r="H275" s="231">
        <v>1</v>
      </c>
      <c r="I275" s="232"/>
      <c r="J275" s="233">
        <f>ROUND(I275*H275,2)</f>
        <v>0</v>
      </c>
      <c r="K275" s="229" t="s">
        <v>1</v>
      </c>
      <c r="L275" s="45"/>
      <c r="M275" s="234" t="s">
        <v>1</v>
      </c>
      <c r="N275" s="235" t="s">
        <v>44</v>
      </c>
      <c r="O275" s="92"/>
      <c r="P275" s="236">
        <f>O275*H275</f>
        <v>0</v>
      </c>
      <c r="Q275" s="236">
        <v>0</v>
      </c>
      <c r="R275" s="236">
        <f>Q275*H275</f>
        <v>0</v>
      </c>
      <c r="S275" s="236">
        <v>0</v>
      </c>
      <c r="T275" s="237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8" t="s">
        <v>191</v>
      </c>
      <c r="AT275" s="238" t="s">
        <v>186</v>
      </c>
      <c r="AU275" s="238" t="s">
        <v>197</v>
      </c>
      <c r="AY275" s="18" t="s">
        <v>184</v>
      </c>
      <c r="BE275" s="239">
        <f>IF(N275="základní",J275,0)</f>
        <v>0</v>
      </c>
      <c r="BF275" s="239">
        <f>IF(N275="snížená",J275,0)</f>
        <v>0</v>
      </c>
      <c r="BG275" s="239">
        <f>IF(N275="zákl. přenesená",J275,0)</f>
        <v>0</v>
      </c>
      <c r="BH275" s="239">
        <f>IF(N275="sníž. přenesená",J275,0)</f>
        <v>0</v>
      </c>
      <c r="BI275" s="239">
        <f>IF(N275="nulová",J275,0)</f>
        <v>0</v>
      </c>
      <c r="BJ275" s="18" t="s">
        <v>86</v>
      </c>
      <c r="BK275" s="239">
        <f>ROUND(I275*H275,2)</f>
        <v>0</v>
      </c>
      <c r="BL275" s="18" t="s">
        <v>191</v>
      </c>
      <c r="BM275" s="238" t="s">
        <v>642</v>
      </c>
    </row>
    <row r="276" s="12" customFormat="1" ht="20.88" customHeight="1">
      <c r="A276" s="12"/>
      <c r="B276" s="211"/>
      <c r="C276" s="212"/>
      <c r="D276" s="213" t="s">
        <v>78</v>
      </c>
      <c r="E276" s="225" t="s">
        <v>1364</v>
      </c>
      <c r="F276" s="225" t="s">
        <v>1365</v>
      </c>
      <c r="G276" s="212"/>
      <c r="H276" s="212"/>
      <c r="I276" s="215"/>
      <c r="J276" s="226">
        <f>BK276</f>
        <v>0</v>
      </c>
      <c r="K276" s="212"/>
      <c r="L276" s="217"/>
      <c r="M276" s="218"/>
      <c r="N276" s="219"/>
      <c r="O276" s="219"/>
      <c r="P276" s="220">
        <f>P277</f>
        <v>0</v>
      </c>
      <c r="Q276" s="219"/>
      <c r="R276" s="220">
        <f>R277</f>
        <v>0</v>
      </c>
      <c r="S276" s="219"/>
      <c r="T276" s="221">
        <f>T277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222" t="s">
        <v>86</v>
      </c>
      <c r="AT276" s="223" t="s">
        <v>78</v>
      </c>
      <c r="AU276" s="223" t="s">
        <v>88</v>
      </c>
      <c r="AY276" s="222" t="s">
        <v>184</v>
      </c>
      <c r="BK276" s="224">
        <f>BK277</f>
        <v>0</v>
      </c>
    </row>
    <row r="277" s="2" customFormat="1" ht="16.5" customHeight="1">
      <c r="A277" s="39"/>
      <c r="B277" s="40"/>
      <c r="C277" s="227" t="s">
        <v>649</v>
      </c>
      <c r="D277" s="227" t="s">
        <v>186</v>
      </c>
      <c r="E277" s="228" t="s">
        <v>1314</v>
      </c>
      <c r="F277" s="229" t="s">
        <v>1315</v>
      </c>
      <c r="G277" s="230" t="s">
        <v>872</v>
      </c>
      <c r="H277" s="231">
        <v>1</v>
      </c>
      <c r="I277" s="232"/>
      <c r="J277" s="233">
        <f>ROUND(I277*H277,2)</f>
        <v>0</v>
      </c>
      <c r="K277" s="229" t="s">
        <v>1</v>
      </c>
      <c r="L277" s="45"/>
      <c r="M277" s="303" t="s">
        <v>1</v>
      </c>
      <c r="N277" s="304" t="s">
        <v>44</v>
      </c>
      <c r="O277" s="305"/>
      <c r="P277" s="306">
        <f>O277*H277</f>
        <v>0</v>
      </c>
      <c r="Q277" s="306">
        <v>0</v>
      </c>
      <c r="R277" s="306">
        <f>Q277*H277</f>
        <v>0</v>
      </c>
      <c r="S277" s="306">
        <v>0</v>
      </c>
      <c r="T277" s="307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8" t="s">
        <v>191</v>
      </c>
      <c r="AT277" s="238" t="s">
        <v>186</v>
      </c>
      <c r="AU277" s="238" t="s">
        <v>197</v>
      </c>
      <c r="AY277" s="18" t="s">
        <v>184</v>
      </c>
      <c r="BE277" s="239">
        <f>IF(N277="základní",J277,0)</f>
        <v>0</v>
      </c>
      <c r="BF277" s="239">
        <f>IF(N277="snížená",J277,0)</f>
        <v>0</v>
      </c>
      <c r="BG277" s="239">
        <f>IF(N277="zákl. přenesená",J277,0)</f>
        <v>0</v>
      </c>
      <c r="BH277" s="239">
        <f>IF(N277="sníž. přenesená",J277,0)</f>
        <v>0</v>
      </c>
      <c r="BI277" s="239">
        <f>IF(N277="nulová",J277,0)</f>
        <v>0</v>
      </c>
      <c r="BJ277" s="18" t="s">
        <v>86</v>
      </c>
      <c r="BK277" s="239">
        <f>ROUND(I277*H277,2)</f>
        <v>0</v>
      </c>
      <c r="BL277" s="18" t="s">
        <v>191</v>
      </c>
      <c r="BM277" s="238" t="s">
        <v>652</v>
      </c>
    </row>
    <row r="278" s="2" customFormat="1" ht="6.96" customHeight="1">
      <c r="A278" s="39"/>
      <c r="B278" s="67"/>
      <c r="C278" s="68"/>
      <c r="D278" s="68"/>
      <c r="E278" s="68"/>
      <c r="F278" s="68"/>
      <c r="G278" s="68"/>
      <c r="H278" s="68"/>
      <c r="I278" s="68"/>
      <c r="J278" s="68"/>
      <c r="K278" s="68"/>
      <c r="L278" s="45"/>
      <c r="M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</row>
  </sheetData>
  <sheetProtection sheet="1" autoFilter="0" formatColumns="0" formatRows="0" objects="1" scenarios="1" spinCount="100000" saltValue="PUmFIUd5uqMl2WcmL2QMbHbwjW/ce1NbIExiMUmvdzfmz45qi9wNngi1Gy5wxxd25Y/wLE2nmD+aW1BUihYqtQ==" hashValue="AIo0DEbo7ZM2ng56pGjo3Ntzrkha1IG3HjXAbifjbYEQWuUi6/KLGt7QZsyt/iGXFOyyoi2Tm9SddqgVFm6AZA==" algorithmName="SHA-512" password="CC35"/>
  <autoFilter ref="C159:K27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48:H148"/>
    <mergeCell ref="E150:H150"/>
    <mergeCell ref="E152:H15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99</v>
      </c>
      <c r="AZ2" s="308" t="s">
        <v>1366</v>
      </c>
      <c r="BA2" s="308" t="s">
        <v>1367</v>
      </c>
      <c r="BB2" s="308" t="s">
        <v>1</v>
      </c>
      <c r="BC2" s="308" t="s">
        <v>1368</v>
      </c>
      <c r="BD2" s="308" t="s">
        <v>197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21"/>
      <c r="AT3" s="18" t="s">
        <v>88</v>
      </c>
    </row>
    <row r="4" s="1" customFormat="1" ht="24.96" customHeight="1">
      <c r="B4" s="21"/>
      <c r="D4" s="149" t="s">
        <v>127</v>
      </c>
      <c r="L4" s="21"/>
      <c r="M4" s="15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1" t="s">
        <v>16</v>
      </c>
      <c r="L6" s="21"/>
    </row>
    <row r="7" s="1" customFormat="1" ht="16.5" customHeight="1">
      <c r="B7" s="21"/>
      <c r="E7" s="152" t="str">
        <f>'Rekapitulace stavby'!K6</f>
        <v>DOPRAVNÍ TERMINÁL ŽELETAVA</v>
      </c>
      <c r="F7" s="151"/>
      <c r="G7" s="151"/>
      <c r="H7" s="151"/>
      <c r="L7" s="21"/>
    </row>
    <row r="8" s="1" customFormat="1" ht="12" customHeight="1">
      <c r="B8" s="21"/>
      <c r="D8" s="151" t="s">
        <v>128</v>
      </c>
      <c r="L8" s="21"/>
    </row>
    <row r="9" s="2" customFormat="1" ht="16.5" customHeight="1">
      <c r="A9" s="39"/>
      <c r="B9" s="45"/>
      <c r="C9" s="39"/>
      <c r="D9" s="39"/>
      <c r="E9" s="152" t="s">
        <v>129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1" t="s">
        <v>130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3" t="s">
        <v>1369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1" t="s">
        <v>18</v>
      </c>
      <c r="E13" s="39"/>
      <c r="F13" s="142" t="s">
        <v>1</v>
      </c>
      <c r="G13" s="39"/>
      <c r="H13" s="39"/>
      <c r="I13" s="151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1" t="s">
        <v>20</v>
      </c>
      <c r="E14" s="39"/>
      <c r="F14" s="142" t="s">
        <v>1370</v>
      </c>
      <c r="G14" s="39"/>
      <c r="H14" s="39"/>
      <c r="I14" s="151" t="s">
        <v>22</v>
      </c>
      <c r="J14" s="154" t="str">
        <f>'Rekapitulace stavby'!AN8</f>
        <v>5. 9. 2022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1" t="s">
        <v>24</v>
      </c>
      <c r="E16" s="39"/>
      <c r="F16" s="39"/>
      <c r="G16" s="39"/>
      <c r="H16" s="39"/>
      <c r="I16" s="151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1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1" t="s">
        <v>29</v>
      </c>
      <c r="E19" s="39"/>
      <c r="F19" s="39"/>
      <c r="G19" s="39"/>
      <c r="H19" s="39"/>
      <c r="I19" s="151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1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1" t="s">
        <v>31</v>
      </c>
      <c r="E22" s="39"/>
      <c r="F22" s="39"/>
      <c r="G22" s="39"/>
      <c r="H22" s="39"/>
      <c r="I22" s="151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1" t="s">
        <v>28</v>
      </c>
      <c r="J23" s="142" t="s">
        <v>34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1" t="s">
        <v>36</v>
      </c>
      <c r="E25" s="39"/>
      <c r="F25" s="39"/>
      <c r="G25" s="39"/>
      <c r="H25" s="39"/>
      <c r="I25" s="151" t="s">
        <v>25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">
        <v>1371</v>
      </c>
      <c r="F26" s="39"/>
      <c r="G26" s="39"/>
      <c r="H26" s="39"/>
      <c r="I26" s="151" t="s">
        <v>28</v>
      </c>
      <c r="J26" s="142" t="s">
        <v>1</v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1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5"/>
      <c r="B29" s="156"/>
      <c r="C29" s="155"/>
      <c r="D29" s="155"/>
      <c r="E29" s="157" t="s">
        <v>1</v>
      </c>
      <c r="F29" s="157"/>
      <c r="G29" s="157"/>
      <c r="H29" s="157"/>
      <c r="I29" s="155"/>
      <c r="J29" s="155"/>
      <c r="K29" s="155"/>
      <c r="L29" s="158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9"/>
      <c r="E31" s="159"/>
      <c r="F31" s="159"/>
      <c r="G31" s="159"/>
      <c r="H31" s="159"/>
      <c r="I31" s="159"/>
      <c r="J31" s="159"/>
      <c r="K31" s="159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0" t="s">
        <v>39</v>
      </c>
      <c r="E32" s="39"/>
      <c r="F32" s="39"/>
      <c r="G32" s="39"/>
      <c r="H32" s="39"/>
      <c r="I32" s="39"/>
      <c r="J32" s="161">
        <f>ROUND(J130,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9"/>
      <c r="E33" s="159"/>
      <c r="F33" s="159"/>
      <c r="G33" s="159"/>
      <c r="H33" s="159"/>
      <c r="I33" s="159"/>
      <c r="J33" s="159"/>
      <c r="K33" s="15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2" t="s">
        <v>41</v>
      </c>
      <c r="G34" s="39"/>
      <c r="H34" s="39"/>
      <c r="I34" s="162" t="s">
        <v>40</v>
      </c>
      <c r="J34" s="162" t="s">
        <v>42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3" t="s">
        <v>43</v>
      </c>
      <c r="E35" s="151" t="s">
        <v>44</v>
      </c>
      <c r="F35" s="164">
        <f>ROUND((SUM(BE130:BE296)),  2)</f>
        <v>0</v>
      </c>
      <c r="G35" s="39"/>
      <c r="H35" s="39"/>
      <c r="I35" s="165">
        <v>0.20999999999999999</v>
      </c>
      <c r="J35" s="164">
        <f>ROUND(((SUM(BE130:BE296))*I35),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1" t="s">
        <v>45</v>
      </c>
      <c r="F36" s="164">
        <f>ROUND((SUM(BF130:BF296)),  2)</f>
        <v>0</v>
      </c>
      <c r="G36" s="39"/>
      <c r="H36" s="39"/>
      <c r="I36" s="165">
        <v>0.14999999999999999</v>
      </c>
      <c r="J36" s="164">
        <f>ROUND(((SUM(BF130:BF296))*I36),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1" t="s">
        <v>46</v>
      </c>
      <c r="F37" s="164">
        <f>ROUND((SUM(BG130:BG296)),  2)</f>
        <v>0</v>
      </c>
      <c r="G37" s="39"/>
      <c r="H37" s="39"/>
      <c r="I37" s="165">
        <v>0.20999999999999999</v>
      </c>
      <c r="J37" s="164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1" t="s">
        <v>47</v>
      </c>
      <c r="F38" s="164">
        <f>ROUND((SUM(BH130:BH296)),  2)</f>
        <v>0</v>
      </c>
      <c r="G38" s="39"/>
      <c r="H38" s="39"/>
      <c r="I38" s="165">
        <v>0.14999999999999999</v>
      </c>
      <c r="J38" s="164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1" t="s">
        <v>48</v>
      </c>
      <c r="F39" s="164">
        <f>ROUND((SUM(BI130:BI296)),  2)</f>
        <v>0</v>
      </c>
      <c r="G39" s="39"/>
      <c r="H39" s="39"/>
      <c r="I39" s="165">
        <v>0</v>
      </c>
      <c r="J39" s="164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6"/>
      <c r="D41" s="167" t="s">
        <v>49</v>
      </c>
      <c r="E41" s="168"/>
      <c r="F41" s="168"/>
      <c r="G41" s="169" t="s">
        <v>50</v>
      </c>
      <c r="H41" s="170" t="s">
        <v>51</v>
      </c>
      <c r="I41" s="168"/>
      <c r="J41" s="171">
        <f>SUM(J32:J39)</f>
        <v>0</v>
      </c>
      <c r="K41" s="172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3" t="s">
        <v>52</v>
      </c>
      <c r="E50" s="174"/>
      <c r="F50" s="174"/>
      <c r="G50" s="173" t="s">
        <v>53</v>
      </c>
      <c r="H50" s="174"/>
      <c r="I50" s="174"/>
      <c r="J50" s="174"/>
      <c r="K50" s="174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54</v>
      </c>
      <c r="E61" s="176"/>
      <c r="F61" s="177" t="s">
        <v>55</v>
      </c>
      <c r="G61" s="175" t="s">
        <v>54</v>
      </c>
      <c r="H61" s="176"/>
      <c r="I61" s="176"/>
      <c r="J61" s="178" t="s">
        <v>55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3" t="s">
        <v>56</v>
      </c>
      <c r="E65" s="179"/>
      <c r="F65" s="179"/>
      <c r="G65" s="173" t="s">
        <v>57</v>
      </c>
      <c r="H65" s="179"/>
      <c r="I65" s="179"/>
      <c r="J65" s="179"/>
      <c r="K65" s="179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54</v>
      </c>
      <c r="E76" s="176"/>
      <c r="F76" s="177" t="s">
        <v>55</v>
      </c>
      <c r="G76" s="175" t="s">
        <v>54</v>
      </c>
      <c r="H76" s="176"/>
      <c r="I76" s="176"/>
      <c r="J76" s="178" t="s">
        <v>55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4" t="str">
        <f>E7</f>
        <v>DOPRAVNÍ TERMINÁL ŽELETAVA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4" t="s">
        <v>129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130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01.1.4.1 - Technika prostředí staveb-ZTI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 xml:space="preserve"> </v>
      </c>
      <c r="G91" s="41"/>
      <c r="H91" s="41"/>
      <c r="I91" s="33" t="s">
        <v>22</v>
      </c>
      <c r="J91" s="80" t="str">
        <f>IF(J14="","",J14)</f>
        <v>5. 9. 2022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Městys Želetava</v>
      </c>
      <c r="G93" s="41"/>
      <c r="H93" s="41"/>
      <c r="I93" s="33" t="s">
        <v>31</v>
      </c>
      <c r="J93" s="37" t="str">
        <f>E23</f>
        <v>PROfi Jihlava spol. s 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36</v>
      </c>
      <c r="J94" s="37" t="str">
        <f>E26</f>
        <v>Zbytovská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5" t="s">
        <v>135</v>
      </c>
      <c r="D96" s="186"/>
      <c r="E96" s="186"/>
      <c r="F96" s="186"/>
      <c r="G96" s="186"/>
      <c r="H96" s="186"/>
      <c r="I96" s="186"/>
      <c r="J96" s="187" t="s">
        <v>136</v>
      </c>
      <c r="K96" s="186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8" t="s">
        <v>137</v>
      </c>
      <c r="D98" s="41"/>
      <c r="E98" s="41"/>
      <c r="F98" s="41"/>
      <c r="G98" s="41"/>
      <c r="H98" s="41"/>
      <c r="I98" s="41"/>
      <c r="J98" s="111">
        <f>J130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138</v>
      </c>
    </row>
    <row r="99" s="9" customFormat="1" ht="24.96" customHeight="1">
      <c r="A99" s="9"/>
      <c r="B99" s="189"/>
      <c r="C99" s="190"/>
      <c r="D99" s="191" t="s">
        <v>139</v>
      </c>
      <c r="E99" s="192"/>
      <c r="F99" s="192"/>
      <c r="G99" s="192"/>
      <c r="H99" s="192"/>
      <c r="I99" s="192"/>
      <c r="J99" s="193">
        <f>J131</f>
        <v>0</v>
      </c>
      <c r="K99" s="190"/>
      <c r="L99" s="19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5"/>
      <c r="C100" s="134"/>
      <c r="D100" s="196" t="s">
        <v>140</v>
      </c>
      <c r="E100" s="197"/>
      <c r="F100" s="197"/>
      <c r="G100" s="197"/>
      <c r="H100" s="197"/>
      <c r="I100" s="197"/>
      <c r="J100" s="198">
        <f>J132</f>
        <v>0</v>
      </c>
      <c r="K100" s="134"/>
      <c r="L100" s="19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5"/>
      <c r="C101" s="134"/>
      <c r="D101" s="196" t="s">
        <v>143</v>
      </c>
      <c r="E101" s="197"/>
      <c r="F101" s="197"/>
      <c r="G101" s="197"/>
      <c r="H101" s="197"/>
      <c r="I101" s="197"/>
      <c r="J101" s="198">
        <f>J163</f>
        <v>0</v>
      </c>
      <c r="K101" s="134"/>
      <c r="L101" s="19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5"/>
      <c r="C102" s="134"/>
      <c r="D102" s="196" t="s">
        <v>1372</v>
      </c>
      <c r="E102" s="197"/>
      <c r="F102" s="197"/>
      <c r="G102" s="197"/>
      <c r="H102" s="197"/>
      <c r="I102" s="197"/>
      <c r="J102" s="198">
        <f>J175</f>
        <v>0</v>
      </c>
      <c r="K102" s="134"/>
      <c r="L102" s="19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5"/>
      <c r="C103" s="134"/>
      <c r="D103" s="196" t="s">
        <v>152</v>
      </c>
      <c r="E103" s="197"/>
      <c r="F103" s="197"/>
      <c r="G103" s="197"/>
      <c r="H103" s="197"/>
      <c r="I103" s="197"/>
      <c r="J103" s="198">
        <f>J193</f>
        <v>0</v>
      </c>
      <c r="K103" s="134"/>
      <c r="L103" s="19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89"/>
      <c r="C104" s="190"/>
      <c r="D104" s="191" t="s">
        <v>153</v>
      </c>
      <c r="E104" s="192"/>
      <c r="F104" s="192"/>
      <c r="G104" s="192"/>
      <c r="H104" s="192"/>
      <c r="I104" s="192"/>
      <c r="J104" s="193">
        <f>J196</f>
        <v>0</v>
      </c>
      <c r="K104" s="190"/>
      <c r="L104" s="19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95"/>
      <c r="C105" s="134"/>
      <c r="D105" s="196" t="s">
        <v>1373</v>
      </c>
      <c r="E105" s="197"/>
      <c r="F105" s="197"/>
      <c r="G105" s="197"/>
      <c r="H105" s="197"/>
      <c r="I105" s="197"/>
      <c r="J105" s="198">
        <f>J197</f>
        <v>0</v>
      </c>
      <c r="K105" s="134"/>
      <c r="L105" s="19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5"/>
      <c r="C106" s="134"/>
      <c r="D106" s="196" t="s">
        <v>1374</v>
      </c>
      <c r="E106" s="197"/>
      <c r="F106" s="197"/>
      <c r="G106" s="197"/>
      <c r="H106" s="197"/>
      <c r="I106" s="197"/>
      <c r="J106" s="198">
        <f>J230</f>
        <v>0</v>
      </c>
      <c r="K106" s="134"/>
      <c r="L106" s="199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5"/>
      <c r="C107" s="134"/>
      <c r="D107" s="196" t="s">
        <v>1375</v>
      </c>
      <c r="E107" s="197"/>
      <c r="F107" s="197"/>
      <c r="G107" s="197"/>
      <c r="H107" s="197"/>
      <c r="I107" s="197"/>
      <c r="J107" s="198">
        <f>J263</f>
        <v>0</v>
      </c>
      <c r="K107" s="134"/>
      <c r="L107" s="19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5"/>
      <c r="C108" s="134"/>
      <c r="D108" s="196" t="s">
        <v>1376</v>
      </c>
      <c r="E108" s="197"/>
      <c r="F108" s="197"/>
      <c r="G108" s="197"/>
      <c r="H108" s="197"/>
      <c r="I108" s="197"/>
      <c r="J108" s="198">
        <f>J291</f>
        <v>0</v>
      </c>
      <c r="K108" s="134"/>
      <c r="L108" s="199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4" s="2" customFormat="1" ht="6.96" customHeight="1">
      <c r="A114" s="39"/>
      <c r="B114" s="69"/>
      <c r="C114" s="70"/>
      <c r="D114" s="70"/>
      <c r="E114" s="70"/>
      <c r="F114" s="70"/>
      <c r="G114" s="70"/>
      <c r="H114" s="70"/>
      <c r="I114" s="70"/>
      <c r="J114" s="70"/>
      <c r="K114" s="70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169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16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184" t="str">
        <f>E7</f>
        <v>DOPRAVNÍ TERMINÁL ŽELETAVA</v>
      </c>
      <c r="F118" s="33"/>
      <c r="G118" s="33"/>
      <c r="H118" s="33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" customFormat="1" ht="12" customHeight="1">
      <c r="B119" s="22"/>
      <c r="C119" s="33" t="s">
        <v>128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="2" customFormat="1" ht="16.5" customHeight="1">
      <c r="A120" s="39"/>
      <c r="B120" s="40"/>
      <c r="C120" s="41"/>
      <c r="D120" s="41"/>
      <c r="E120" s="184" t="s">
        <v>129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130</v>
      </c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6.5" customHeight="1">
      <c r="A122" s="39"/>
      <c r="B122" s="40"/>
      <c r="C122" s="41"/>
      <c r="D122" s="41"/>
      <c r="E122" s="77" t="str">
        <f>E11</f>
        <v>01.1.4.1 - Technika prostředí staveb-ZTI</v>
      </c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20</v>
      </c>
      <c r="D124" s="41"/>
      <c r="E124" s="41"/>
      <c r="F124" s="28" t="str">
        <f>F14</f>
        <v xml:space="preserve"> </v>
      </c>
      <c r="G124" s="41"/>
      <c r="H124" s="41"/>
      <c r="I124" s="33" t="s">
        <v>22</v>
      </c>
      <c r="J124" s="80" t="str">
        <f>IF(J14="","",J14)</f>
        <v>5. 9. 2022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25.65" customHeight="1">
      <c r="A126" s="39"/>
      <c r="B126" s="40"/>
      <c r="C126" s="33" t="s">
        <v>24</v>
      </c>
      <c r="D126" s="41"/>
      <c r="E126" s="41"/>
      <c r="F126" s="28" t="str">
        <f>E17</f>
        <v>Městys Želetava</v>
      </c>
      <c r="G126" s="41"/>
      <c r="H126" s="41"/>
      <c r="I126" s="33" t="s">
        <v>31</v>
      </c>
      <c r="J126" s="37" t="str">
        <f>E23</f>
        <v>PROfi Jihlava spol. s r.o.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15" customHeight="1">
      <c r="A127" s="39"/>
      <c r="B127" s="40"/>
      <c r="C127" s="33" t="s">
        <v>29</v>
      </c>
      <c r="D127" s="41"/>
      <c r="E127" s="41"/>
      <c r="F127" s="28" t="str">
        <f>IF(E20="","",E20)</f>
        <v>Vyplň údaj</v>
      </c>
      <c r="G127" s="41"/>
      <c r="H127" s="41"/>
      <c r="I127" s="33" t="s">
        <v>36</v>
      </c>
      <c r="J127" s="37" t="str">
        <f>E26</f>
        <v>Zbytovská</v>
      </c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0.32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11" customFormat="1" ht="29.28" customHeight="1">
      <c r="A129" s="200"/>
      <c r="B129" s="201"/>
      <c r="C129" s="202" t="s">
        <v>170</v>
      </c>
      <c r="D129" s="203" t="s">
        <v>64</v>
      </c>
      <c r="E129" s="203" t="s">
        <v>60</v>
      </c>
      <c r="F129" s="203" t="s">
        <v>61</v>
      </c>
      <c r="G129" s="203" t="s">
        <v>171</v>
      </c>
      <c r="H129" s="203" t="s">
        <v>172</v>
      </c>
      <c r="I129" s="203" t="s">
        <v>173</v>
      </c>
      <c r="J129" s="203" t="s">
        <v>136</v>
      </c>
      <c r="K129" s="204" t="s">
        <v>174</v>
      </c>
      <c r="L129" s="205"/>
      <c r="M129" s="101" t="s">
        <v>1</v>
      </c>
      <c r="N129" s="102" t="s">
        <v>43</v>
      </c>
      <c r="O129" s="102" t="s">
        <v>175</v>
      </c>
      <c r="P129" s="102" t="s">
        <v>176</v>
      </c>
      <c r="Q129" s="102" t="s">
        <v>177</v>
      </c>
      <c r="R129" s="102" t="s">
        <v>178</v>
      </c>
      <c r="S129" s="102" t="s">
        <v>179</v>
      </c>
      <c r="T129" s="103" t="s">
        <v>180</v>
      </c>
      <c r="U129" s="200"/>
      <c r="V129" s="200"/>
      <c r="W129" s="200"/>
      <c r="X129" s="200"/>
      <c r="Y129" s="200"/>
      <c r="Z129" s="200"/>
      <c r="AA129" s="200"/>
      <c r="AB129" s="200"/>
      <c r="AC129" s="200"/>
      <c r="AD129" s="200"/>
      <c r="AE129" s="200"/>
    </row>
    <row r="130" s="2" customFormat="1" ht="22.8" customHeight="1">
      <c r="A130" s="39"/>
      <c r="B130" s="40"/>
      <c r="C130" s="108" t="s">
        <v>181</v>
      </c>
      <c r="D130" s="41"/>
      <c r="E130" s="41"/>
      <c r="F130" s="41"/>
      <c r="G130" s="41"/>
      <c r="H130" s="41"/>
      <c r="I130" s="41"/>
      <c r="J130" s="206">
        <f>BK130</f>
        <v>0</v>
      </c>
      <c r="K130" s="41"/>
      <c r="L130" s="45"/>
      <c r="M130" s="104"/>
      <c r="N130" s="207"/>
      <c r="O130" s="105"/>
      <c r="P130" s="208">
        <f>P131+P196</f>
        <v>0</v>
      </c>
      <c r="Q130" s="105"/>
      <c r="R130" s="208">
        <f>R131+R196</f>
        <v>9.1519427499999999</v>
      </c>
      <c r="S130" s="105"/>
      <c r="T130" s="209">
        <f>T131+T196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78</v>
      </c>
      <c r="AU130" s="18" t="s">
        <v>138</v>
      </c>
      <c r="BK130" s="210">
        <f>BK131+BK196</f>
        <v>0</v>
      </c>
    </row>
    <row r="131" s="12" customFormat="1" ht="25.92" customHeight="1">
      <c r="A131" s="12"/>
      <c r="B131" s="211"/>
      <c r="C131" s="212"/>
      <c r="D131" s="213" t="s">
        <v>78</v>
      </c>
      <c r="E131" s="214" t="s">
        <v>182</v>
      </c>
      <c r="F131" s="214" t="s">
        <v>183</v>
      </c>
      <c r="G131" s="212"/>
      <c r="H131" s="212"/>
      <c r="I131" s="215"/>
      <c r="J131" s="216">
        <f>BK131</f>
        <v>0</v>
      </c>
      <c r="K131" s="212"/>
      <c r="L131" s="217"/>
      <c r="M131" s="218"/>
      <c r="N131" s="219"/>
      <c r="O131" s="219"/>
      <c r="P131" s="220">
        <f>P132+P163+P175+P193</f>
        <v>0</v>
      </c>
      <c r="Q131" s="219"/>
      <c r="R131" s="220">
        <f>R132+R163+R175+R193</f>
        <v>8.6367327500000002</v>
      </c>
      <c r="S131" s="219"/>
      <c r="T131" s="221">
        <f>T132+T163+T175+T193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2" t="s">
        <v>86</v>
      </c>
      <c r="AT131" s="223" t="s">
        <v>78</v>
      </c>
      <c r="AU131" s="223" t="s">
        <v>79</v>
      </c>
      <c r="AY131" s="222" t="s">
        <v>184</v>
      </c>
      <c r="BK131" s="224">
        <f>BK132+BK163+BK175+BK193</f>
        <v>0</v>
      </c>
    </row>
    <row r="132" s="12" customFormat="1" ht="22.8" customHeight="1">
      <c r="A132" s="12"/>
      <c r="B132" s="211"/>
      <c r="C132" s="212"/>
      <c r="D132" s="213" t="s">
        <v>78</v>
      </c>
      <c r="E132" s="225" t="s">
        <v>86</v>
      </c>
      <c r="F132" s="225" t="s">
        <v>185</v>
      </c>
      <c r="G132" s="212"/>
      <c r="H132" s="212"/>
      <c r="I132" s="215"/>
      <c r="J132" s="226">
        <f>BK132</f>
        <v>0</v>
      </c>
      <c r="K132" s="212"/>
      <c r="L132" s="217"/>
      <c r="M132" s="218"/>
      <c r="N132" s="219"/>
      <c r="O132" s="219"/>
      <c r="P132" s="220">
        <f>SUM(P133:P162)</f>
        <v>0</v>
      </c>
      <c r="Q132" s="219"/>
      <c r="R132" s="220">
        <f>SUM(R133:R162)</f>
        <v>1.5544</v>
      </c>
      <c r="S132" s="219"/>
      <c r="T132" s="221">
        <f>SUM(T133:T162)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2" t="s">
        <v>86</v>
      </c>
      <c r="AT132" s="223" t="s">
        <v>78</v>
      </c>
      <c r="AU132" s="223" t="s">
        <v>86</v>
      </c>
      <c r="AY132" s="222" t="s">
        <v>184</v>
      </c>
      <c r="BK132" s="224">
        <f>SUM(BK133:BK162)</f>
        <v>0</v>
      </c>
    </row>
    <row r="133" s="2" customFormat="1" ht="24.15" customHeight="1">
      <c r="A133" s="39"/>
      <c r="B133" s="40"/>
      <c r="C133" s="227" t="s">
        <v>86</v>
      </c>
      <c r="D133" s="227" t="s">
        <v>186</v>
      </c>
      <c r="E133" s="228" t="s">
        <v>1377</v>
      </c>
      <c r="F133" s="229" t="s">
        <v>1378</v>
      </c>
      <c r="G133" s="230" t="s">
        <v>201</v>
      </c>
      <c r="H133" s="231">
        <v>9.8279999999999994</v>
      </c>
      <c r="I133" s="232"/>
      <c r="J133" s="233">
        <f>ROUND(I133*H133,2)</f>
        <v>0</v>
      </c>
      <c r="K133" s="229" t="s">
        <v>1379</v>
      </c>
      <c r="L133" s="45"/>
      <c r="M133" s="234" t="s">
        <v>1</v>
      </c>
      <c r="N133" s="235" t="s">
        <v>44</v>
      </c>
      <c r="O133" s="92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8" t="s">
        <v>191</v>
      </c>
      <c r="AT133" s="238" t="s">
        <v>186</v>
      </c>
      <c r="AU133" s="238" t="s">
        <v>88</v>
      </c>
      <c r="AY133" s="18" t="s">
        <v>184</v>
      </c>
      <c r="BE133" s="239">
        <f>IF(N133="základní",J133,0)</f>
        <v>0</v>
      </c>
      <c r="BF133" s="239">
        <f>IF(N133="snížená",J133,0)</f>
        <v>0</v>
      </c>
      <c r="BG133" s="239">
        <f>IF(N133="zákl. přenesená",J133,0)</f>
        <v>0</v>
      </c>
      <c r="BH133" s="239">
        <f>IF(N133="sníž. přenesená",J133,0)</f>
        <v>0</v>
      </c>
      <c r="BI133" s="239">
        <f>IF(N133="nulová",J133,0)</f>
        <v>0</v>
      </c>
      <c r="BJ133" s="18" t="s">
        <v>86</v>
      </c>
      <c r="BK133" s="239">
        <f>ROUND(I133*H133,2)</f>
        <v>0</v>
      </c>
      <c r="BL133" s="18" t="s">
        <v>191</v>
      </c>
      <c r="BM133" s="238" t="s">
        <v>1380</v>
      </c>
    </row>
    <row r="134" s="2" customFormat="1">
      <c r="A134" s="39"/>
      <c r="B134" s="40"/>
      <c r="C134" s="41"/>
      <c r="D134" s="240" t="s">
        <v>192</v>
      </c>
      <c r="E134" s="41"/>
      <c r="F134" s="241" t="s">
        <v>1381</v>
      </c>
      <c r="G134" s="41"/>
      <c r="H134" s="41"/>
      <c r="I134" s="242"/>
      <c r="J134" s="41"/>
      <c r="K134" s="41"/>
      <c r="L134" s="45"/>
      <c r="M134" s="243"/>
      <c r="N134" s="244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192</v>
      </c>
      <c r="AU134" s="18" t="s">
        <v>88</v>
      </c>
    </row>
    <row r="135" s="13" customFormat="1">
      <c r="A135" s="13"/>
      <c r="B135" s="245"/>
      <c r="C135" s="246"/>
      <c r="D135" s="247" t="s">
        <v>194</v>
      </c>
      <c r="E135" s="248" t="s">
        <v>1</v>
      </c>
      <c r="F135" s="249" t="s">
        <v>1382</v>
      </c>
      <c r="G135" s="246"/>
      <c r="H135" s="250">
        <v>9.8279999999999994</v>
      </c>
      <c r="I135" s="251"/>
      <c r="J135" s="246"/>
      <c r="K135" s="246"/>
      <c r="L135" s="252"/>
      <c r="M135" s="253"/>
      <c r="N135" s="254"/>
      <c r="O135" s="254"/>
      <c r="P135" s="254"/>
      <c r="Q135" s="254"/>
      <c r="R135" s="254"/>
      <c r="S135" s="254"/>
      <c r="T135" s="255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6" t="s">
        <v>194</v>
      </c>
      <c r="AU135" s="256" t="s">
        <v>88</v>
      </c>
      <c r="AV135" s="13" t="s">
        <v>88</v>
      </c>
      <c r="AW135" s="13" t="s">
        <v>35</v>
      </c>
      <c r="AX135" s="13" t="s">
        <v>86</v>
      </c>
      <c r="AY135" s="256" t="s">
        <v>184</v>
      </c>
    </row>
    <row r="136" s="2" customFormat="1" ht="24.15" customHeight="1">
      <c r="A136" s="39"/>
      <c r="B136" s="40"/>
      <c r="C136" s="227" t="s">
        <v>88</v>
      </c>
      <c r="D136" s="227" t="s">
        <v>186</v>
      </c>
      <c r="E136" s="228" t="s">
        <v>1383</v>
      </c>
      <c r="F136" s="229" t="s">
        <v>1384</v>
      </c>
      <c r="G136" s="230" t="s">
        <v>201</v>
      </c>
      <c r="H136" s="231">
        <v>2.6400000000000001</v>
      </c>
      <c r="I136" s="232"/>
      <c r="J136" s="233">
        <f>ROUND(I136*H136,2)</f>
        <v>0</v>
      </c>
      <c r="K136" s="229" t="s">
        <v>1379</v>
      </c>
      <c r="L136" s="45"/>
      <c r="M136" s="234" t="s">
        <v>1</v>
      </c>
      <c r="N136" s="235" t="s">
        <v>44</v>
      </c>
      <c r="O136" s="92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8" t="s">
        <v>191</v>
      </c>
      <c r="AT136" s="238" t="s">
        <v>186</v>
      </c>
      <c r="AU136" s="238" t="s">
        <v>88</v>
      </c>
      <c r="AY136" s="18" t="s">
        <v>184</v>
      </c>
      <c r="BE136" s="239">
        <f>IF(N136="základní",J136,0)</f>
        <v>0</v>
      </c>
      <c r="BF136" s="239">
        <f>IF(N136="snížená",J136,0)</f>
        <v>0</v>
      </c>
      <c r="BG136" s="239">
        <f>IF(N136="zákl. přenesená",J136,0)</f>
        <v>0</v>
      </c>
      <c r="BH136" s="239">
        <f>IF(N136="sníž. přenesená",J136,0)</f>
        <v>0</v>
      </c>
      <c r="BI136" s="239">
        <f>IF(N136="nulová",J136,0)</f>
        <v>0</v>
      </c>
      <c r="BJ136" s="18" t="s">
        <v>86</v>
      </c>
      <c r="BK136" s="239">
        <f>ROUND(I136*H136,2)</f>
        <v>0</v>
      </c>
      <c r="BL136" s="18" t="s">
        <v>191</v>
      </c>
      <c r="BM136" s="238" t="s">
        <v>1385</v>
      </c>
    </row>
    <row r="137" s="2" customFormat="1">
      <c r="A137" s="39"/>
      <c r="B137" s="40"/>
      <c r="C137" s="41"/>
      <c r="D137" s="240" t="s">
        <v>192</v>
      </c>
      <c r="E137" s="41"/>
      <c r="F137" s="241" t="s">
        <v>1386</v>
      </c>
      <c r="G137" s="41"/>
      <c r="H137" s="41"/>
      <c r="I137" s="242"/>
      <c r="J137" s="41"/>
      <c r="K137" s="41"/>
      <c r="L137" s="45"/>
      <c r="M137" s="243"/>
      <c r="N137" s="244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192</v>
      </c>
      <c r="AU137" s="18" t="s">
        <v>88</v>
      </c>
    </row>
    <row r="138" s="13" customFormat="1">
      <c r="A138" s="13"/>
      <c r="B138" s="245"/>
      <c r="C138" s="246"/>
      <c r="D138" s="247" t="s">
        <v>194</v>
      </c>
      <c r="E138" s="248" t="s">
        <v>1</v>
      </c>
      <c r="F138" s="249" t="s">
        <v>1387</v>
      </c>
      <c r="G138" s="246"/>
      <c r="H138" s="250">
        <v>2.6400000000000001</v>
      </c>
      <c r="I138" s="251"/>
      <c r="J138" s="246"/>
      <c r="K138" s="246"/>
      <c r="L138" s="252"/>
      <c r="M138" s="253"/>
      <c r="N138" s="254"/>
      <c r="O138" s="254"/>
      <c r="P138" s="254"/>
      <c r="Q138" s="254"/>
      <c r="R138" s="254"/>
      <c r="S138" s="254"/>
      <c r="T138" s="255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6" t="s">
        <v>194</v>
      </c>
      <c r="AU138" s="256" t="s">
        <v>88</v>
      </c>
      <c r="AV138" s="13" t="s">
        <v>88</v>
      </c>
      <c r="AW138" s="13" t="s">
        <v>35</v>
      </c>
      <c r="AX138" s="13" t="s">
        <v>86</v>
      </c>
      <c r="AY138" s="256" t="s">
        <v>184</v>
      </c>
    </row>
    <row r="139" s="2" customFormat="1" ht="24.15" customHeight="1">
      <c r="A139" s="39"/>
      <c r="B139" s="40"/>
      <c r="C139" s="227" t="s">
        <v>197</v>
      </c>
      <c r="D139" s="227" t="s">
        <v>186</v>
      </c>
      <c r="E139" s="228" t="s">
        <v>1388</v>
      </c>
      <c r="F139" s="229" t="s">
        <v>1389</v>
      </c>
      <c r="G139" s="230" t="s">
        <v>189</v>
      </c>
      <c r="H139" s="231">
        <v>4.7999999999999998</v>
      </c>
      <c r="I139" s="232"/>
      <c r="J139" s="233">
        <f>ROUND(I139*H139,2)</f>
        <v>0</v>
      </c>
      <c r="K139" s="229" t="s">
        <v>1379</v>
      </c>
      <c r="L139" s="45"/>
      <c r="M139" s="234" t="s">
        <v>1</v>
      </c>
      <c r="N139" s="235" t="s">
        <v>44</v>
      </c>
      <c r="O139" s="92"/>
      <c r="P139" s="236">
        <f>O139*H139</f>
        <v>0</v>
      </c>
      <c r="Q139" s="236">
        <v>0.0030000000000000001</v>
      </c>
      <c r="R139" s="236">
        <f>Q139*H139</f>
        <v>0.0144</v>
      </c>
      <c r="S139" s="236">
        <v>0</v>
      </c>
      <c r="T139" s="237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8" t="s">
        <v>191</v>
      </c>
      <c r="AT139" s="238" t="s">
        <v>186</v>
      </c>
      <c r="AU139" s="238" t="s">
        <v>88</v>
      </c>
      <c r="AY139" s="18" t="s">
        <v>184</v>
      </c>
      <c r="BE139" s="239">
        <f>IF(N139="základní",J139,0)</f>
        <v>0</v>
      </c>
      <c r="BF139" s="239">
        <f>IF(N139="snížená",J139,0)</f>
        <v>0</v>
      </c>
      <c r="BG139" s="239">
        <f>IF(N139="zákl. přenesená",J139,0)</f>
        <v>0</v>
      </c>
      <c r="BH139" s="239">
        <f>IF(N139="sníž. přenesená",J139,0)</f>
        <v>0</v>
      </c>
      <c r="BI139" s="239">
        <f>IF(N139="nulová",J139,0)</f>
        <v>0</v>
      </c>
      <c r="BJ139" s="18" t="s">
        <v>86</v>
      </c>
      <c r="BK139" s="239">
        <f>ROUND(I139*H139,2)</f>
        <v>0</v>
      </c>
      <c r="BL139" s="18" t="s">
        <v>191</v>
      </c>
      <c r="BM139" s="238" t="s">
        <v>1390</v>
      </c>
    </row>
    <row r="140" s="2" customFormat="1">
      <c r="A140" s="39"/>
      <c r="B140" s="40"/>
      <c r="C140" s="41"/>
      <c r="D140" s="240" t="s">
        <v>192</v>
      </c>
      <c r="E140" s="41"/>
      <c r="F140" s="241" t="s">
        <v>1391</v>
      </c>
      <c r="G140" s="41"/>
      <c r="H140" s="41"/>
      <c r="I140" s="242"/>
      <c r="J140" s="41"/>
      <c r="K140" s="41"/>
      <c r="L140" s="45"/>
      <c r="M140" s="243"/>
      <c r="N140" s="244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192</v>
      </c>
      <c r="AU140" s="18" t="s">
        <v>88</v>
      </c>
    </row>
    <row r="141" s="13" customFormat="1">
      <c r="A141" s="13"/>
      <c r="B141" s="245"/>
      <c r="C141" s="246"/>
      <c r="D141" s="247" t="s">
        <v>194</v>
      </c>
      <c r="E141" s="248" t="s">
        <v>1</v>
      </c>
      <c r="F141" s="249" t="s">
        <v>1392</v>
      </c>
      <c r="G141" s="246"/>
      <c r="H141" s="250">
        <v>4.7999999999999998</v>
      </c>
      <c r="I141" s="251"/>
      <c r="J141" s="246"/>
      <c r="K141" s="246"/>
      <c r="L141" s="252"/>
      <c r="M141" s="253"/>
      <c r="N141" s="254"/>
      <c r="O141" s="254"/>
      <c r="P141" s="254"/>
      <c r="Q141" s="254"/>
      <c r="R141" s="254"/>
      <c r="S141" s="254"/>
      <c r="T141" s="255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6" t="s">
        <v>194</v>
      </c>
      <c r="AU141" s="256" t="s">
        <v>88</v>
      </c>
      <c r="AV141" s="13" t="s">
        <v>88</v>
      </c>
      <c r="AW141" s="13" t="s">
        <v>35</v>
      </c>
      <c r="AX141" s="13" t="s">
        <v>86</v>
      </c>
      <c r="AY141" s="256" t="s">
        <v>184</v>
      </c>
    </row>
    <row r="142" s="2" customFormat="1" ht="24.15" customHeight="1">
      <c r="A142" s="39"/>
      <c r="B142" s="40"/>
      <c r="C142" s="227" t="s">
        <v>191</v>
      </c>
      <c r="D142" s="227" t="s">
        <v>186</v>
      </c>
      <c r="E142" s="228" t="s">
        <v>1393</v>
      </c>
      <c r="F142" s="229" t="s">
        <v>1394</v>
      </c>
      <c r="G142" s="230" t="s">
        <v>189</v>
      </c>
      <c r="H142" s="231">
        <v>4.7999999999999998</v>
      </c>
      <c r="I142" s="232"/>
      <c r="J142" s="233">
        <f>ROUND(I142*H142,2)</f>
        <v>0</v>
      </c>
      <c r="K142" s="229" t="s">
        <v>1379</v>
      </c>
      <c r="L142" s="45"/>
      <c r="M142" s="234" t="s">
        <v>1</v>
      </c>
      <c r="N142" s="235" t="s">
        <v>44</v>
      </c>
      <c r="O142" s="92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8" t="s">
        <v>191</v>
      </c>
      <c r="AT142" s="238" t="s">
        <v>186</v>
      </c>
      <c r="AU142" s="238" t="s">
        <v>88</v>
      </c>
      <c r="AY142" s="18" t="s">
        <v>184</v>
      </c>
      <c r="BE142" s="239">
        <f>IF(N142="základní",J142,0)</f>
        <v>0</v>
      </c>
      <c r="BF142" s="239">
        <f>IF(N142="snížená",J142,0)</f>
        <v>0</v>
      </c>
      <c r="BG142" s="239">
        <f>IF(N142="zákl. přenesená",J142,0)</f>
        <v>0</v>
      </c>
      <c r="BH142" s="239">
        <f>IF(N142="sníž. přenesená",J142,0)</f>
        <v>0</v>
      </c>
      <c r="BI142" s="239">
        <f>IF(N142="nulová",J142,0)</f>
        <v>0</v>
      </c>
      <c r="BJ142" s="18" t="s">
        <v>86</v>
      </c>
      <c r="BK142" s="239">
        <f>ROUND(I142*H142,2)</f>
        <v>0</v>
      </c>
      <c r="BL142" s="18" t="s">
        <v>191</v>
      </c>
      <c r="BM142" s="238" t="s">
        <v>1395</v>
      </c>
    </row>
    <row r="143" s="2" customFormat="1">
      <c r="A143" s="39"/>
      <c r="B143" s="40"/>
      <c r="C143" s="41"/>
      <c r="D143" s="240" t="s">
        <v>192</v>
      </c>
      <c r="E143" s="41"/>
      <c r="F143" s="241" t="s">
        <v>1396</v>
      </c>
      <c r="G143" s="41"/>
      <c r="H143" s="41"/>
      <c r="I143" s="242"/>
      <c r="J143" s="41"/>
      <c r="K143" s="41"/>
      <c r="L143" s="45"/>
      <c r="M143" s="243"/>
      <c r="N143" s="244"/>
      <c r="O143" s="92"/>
      <c r="P143" s="92"/>
      <c r="Q143" s="92"/>
      <c r="R143" s="92"/>
      <c r="S143" s="92"/>
      <c r="T143" s="93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192</v>
      </c>
      <c r="AU143" s="18" t="s">
        <v>88</v>
      </c>
    </row>
    <row r="144" s="2" customFormat="1" ht="37.8" customHeight="1">
      <c r="A144" s="39"/>
      <c r="B144" s="40"/>
      <c r="C144" s="227" t="s">
        <v>219</v>
      </c>
      <c r="D144" s="227" t="s">
        <v>186</v>
      </c>
      <c r="E144" s="228" t="s">
        <v>1397</v>
      </c>
      <c r="F144" s="229" t="s">
        <v>1398</v>
      </c>
      <c r="G144" s="230" t="s">
        <v>201</v>
      </c>
      <c r="H144" s="231">
        <v>5.2789999999999999</v>
      </c>
      <c r="I144" s="232"/>
      <c r="J144" s="233">
        <f>ROUND(I144*H144,2)</f>
        <v>0</v>
      </c>
      <c r="K144" s="229" t="s">
        <v>1</v>
      </c>
      <c r="L144" s="45"/>
      <c r="M144" s="234" t="s">
        <v>1</v>
      </c>
      <c r="N144" s="235" t="s">
        <v>44</v>
      </c>
      <c r="O144" s="92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8" t="s">
        <v>191</v>
      </c>
      <c r="AT144" s="238" t="s">
        <v>186</v>
      </c>
      <c r="AU144" s="238" t="s">
        <v>88</v>
      </c>
      <c r="AY144" s="18" t="s">
        <v>184</v>
      </c>
      <c r="BE144" s="239">
        <f>IF(N144="základní",J144,0)</f>
        <v>0</v>
      </c>
      <c r="BF144" s="239">
        <f>IF(N144="snížená",J144,0)</f>
        <v>0</v>
      </c>
      <c r="BG144" s="239">
        <f>IF(N144="zákl. přenesená",J144,0)</f>
        <v>0</v>
      </c>
      <c r="BH144" s="239">
        <f>IF(N144="sníž. přenesená",J144,0)</f>
        <v>0</v>
      </c>
      <c r="BI144" s="239">
        <f>IF(N144="nulová",J144,0)</f>
        <v>0</v>
      </c>
      <c r="BJ144" s="18" t="s">
        <v>86</v>
      </c>
      <c r="BK144" s="239">
        <f>ROUND(I144*H144,2)</f>
        <v>0</v>
      </c>
      <c r="BL144" s="18" t="s">
        <v>191</v>
      </c>
      <c r="BM144" s="238" t="s">
        <v>1399</v>
      </c>
    </row>
    <row r="145" s="13" customFormat="1">
      <c r="A145" s="13"/>
      <c r="B145" s="245"/>
      <c r="C145" s="246"/>
      <c r="D145" s="247" t="s">
        <v>194</v>
      </c>
      <c r="E145" s="248" t="s">
        <v>1</v>
      </c>
      <c r="F145" s="249" t="s">
        <v>1400</v>
      </c>
      <c r="G145" s="246"/>
      <c r="H145" s="250">
        <v>0.98999999999999999</v>
      </c>
      <c r="I145" s="251"/>
      <c r="J145" s="246"/>
      <c r="K145" s="246"/>
      <c r="L145" s="252"/>
      <c r="M145" s="253"/>
      <c r="N145" s="254"/>
      <c r="O145" s="254"/>
      <c r="P145" s="254"/>
      <c r="Q145" s="254"/>
      <c r="R145" s="254"/>
      <c r="S145" s="254"/>
      <c r="T145" s="255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6" t="s">
        <v>194</v>
      </c>
      <c r="AU145" s="256" t="s">
        <v>88</v>
      </c>
      <c r="AV145" s="13" t="s">
        <v>88</v>
      </c>
      <c r="AW145" s="13" t="s">
        <v>35</v>
      </c>
      <c r="AX145" s="13" t="s">
        <v>79</v>
      </c>
      <c r="AY145" s="256" t="s">
        <v>184</v>
      </c>
    </row>
    <row r="146" s="13" customFormat="1">
      <c r="A146" s="13"/>
      <c r="B146" s="245"/>
      <c r="C146" s="246"/>
      <c r="D146" s="247" t="s">
        <v>194</v>
      </c>
      <c r="E146" s="248" t="s">
        <v>1</v>
      </c>
      <c r="F146" s="249" t="s">
        <v>1401</v>
      </c>
      <c r="G146" s="246"/>
      <c r="H146" s="250">
        <v>4.2889999999999997</v>
      </c>
      <c r="I146" s="251"/>
      <c r="J146" s="246"/>
      <c r="K146" s="246"/>
      <c r="L146" s="252"/>
      <c r="M146" s="253"/>
      <c r="N146" s="254"/>
      <c r="O146" s="254"/>
      <c r="P146" s="254"/>
      <c r="Q146" s="254"/>
      <c r="R146" s="254"/>
      <c r="S146" s="254"/>
      <c r="T146" s="255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6" t="s">
        <v>194</v>
      </c>
      <c r="AU146" s="256" t="s">
        <v>88</v>
      </c>
      <c r="AV146" s="13" t="s">
        <v>88</v>
      </c>
      <c r="AW146" s="13" t="s">
        <v>35</v>
      </c>
      <c r="AX146" s="13" t="s">
        <v>79</v>
      </c>
      <c r="AY146" s="256" t="s">
        <v>184</v>
      </c>
    </row>
    <row r="147" s="15" customFormat="1">
      <c r="A147" s="15"/>
      <c r="B147" s="268"/>
      <c r="C147" s="269"/>
      <c r="D147" s="247" t="s">
        <v>194</v>
      </c>
      <c r="E147" s="270" t="s">
        <v>1</v>
      </c>
      <c r="F147" s="271" t="s">
        <v>198</v>
      </c>
      <c r="G147" s="269"/>
      <c r="H147" s="272">
        <v>5.2789999999999999</v>
      </c>
      <c r="I147" s="273"/>
      <c r="J147" s="269"/>
      <c r="K147" s="269"/>
      <c r="L147" s="274"/>
      <c r="M147" s="275"/>
      <c r="N147" s="276"/>
      <c r="O147" s="276"/>
      <c r="P147" s="276"/>
      <c r="Q147" s="276"/>
      <c r="R147" s="276"/>
      <c r="S147" s="276"/>
      <c r="T147" s="277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78" t="s">
        <v>194</v>
      </c>
      <c r="AU147" s="278" t="s">
        <v>88</v>
      </c>
      <c r="AV147" s="15" t="s">
        <v>191</v>
      </c>
      <c r="AW147" s="15" t="s">
        <v>35</v>
      </c>
      <c r="AX147" s="15" t="s">
        <v>86</v>
      </c>
      <c r="AY147" s="278" t="s">
        <v>184</v>
      </c>
    </row>
    <row r="148" s="2" customFormat="1" ht="24.15" customHeight="1">
      <c r="A148" s="39"/>
      <c r="B148" s="40"/>
      <c r="C148" s="227" t="s">
        <v>207</v>
      </c>
      <c r="D148" s="227" t="s">
        <v>186</v>
      </c>
      <c r="E148" s="228" t="s">
        <v>240</v>
      </c>
      <c r="F148" s="229" t="s">
        <v>241</v>
      </c>
      <c r="G148" s="230" t="s">
        <v>201</v>
      </c>
      <c r="H148" s="231">
        <v>5.2789999999999999</v>
      </c>
      <c r="I148" s="232"/>
      <c r="J148" s="233">
        <f>ROUND(I148*H148,2)</f>
        <v>0</v>
      </c>
      <c r="K148" s="229" t="s">
        <v>1379</v>
      </c>
      <c r="L148" s="45"/>
      <c r="M148" s="234" t="s">
        <v>1</v>
      </c>
      <c r="N148" s="235" t="s">
        <v>44</v>
      </c>
      <c r="O148" s="92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8" t="s">
        <v>191</v>
      </c>
      <c r="AT148" s="238" t="s">
        <v>186</v>
      </c>
      <c r="AU148" s="238" t="s">
        <v>88</v>
      </c>
      <c r="AY148" s="18" t="s">
        <v>184</v>
      </c>
      <c r="BE148" s="239">
        <f>IF(N148="základní",J148,0)</f>
        <v>0</v>
      </c>
      <c r="BF148" s="239">
        <f>IF(N148="snížená",J148,0)</f>
        <v>0</v>
      </c>
      <c r="BG148" s="239">
        <f>IF(N148="zákl. přenesená",J148,0)</f>
        <v>0</v>
      </c>
      <c r="BH148" s="239">
        <f>IF(N148="sníž. přenesená",J148,0)</f>
        <v>0</v>
      </c>
      <c r="BI148" s="239">
        <f>IF(N148="nulová",J148,0)</f>
        <v>0</v>
      </c>
      <c r="BJ148" s="18" t="s">
        <v>86</v>
      </c>
      <c r="BK148" s="239">
        <f>ROUND(I148*H148,2)</f>
        <v>0</v>
      </c>
      <c r="BL148" s="18" t="s">
        <v>191</v>
      </c>
      <c r="BM148" s="238" t="s">
        <v>1402</v>
      </c>
    </row>
    <row r="149" s="2" customFormat="1">
      <c r="A149" s="39"/>
      <c r="B149" s="40"/>
      <c r="C149" s="41"/>
      <c r="D149" s="240" t="s">
        <v>192</v>
      </c>
      <c r="E149" s="41"/>
      <c r="F149" s="241" t="s">
        <v>1403</v>
      </c>
      <c r="G149" s="41"/>
      <c r="H149" s="41"/>
      <c r="I149" s="242"/>
      <c r="J149" s="41"/>
      <c r="K149" s="41"/>
      <c r="L149" s="45"/>
      <c r="M149" s="243"/>
      <c r="N149" s="244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192</v>
      </c>
      <c r="AU149" s="18" t="s">
        <v>88</v>
      </c>
    </row>
    <row r="150" s="2" customFormat="1" ht="24.15" customHeight="1">
      <c r="A150" s="39"/>
      <c r="B150" s="40"/>
      <c r="C150" s="227" t="s">
        <v>235</v>
      </c>
      <c r="D150" s="227" t="s">
        <v>186</v>
      </c>
      <c r="E150" s="228" t="s">
        <v>1404</v>
      </c>
      <c r="F150" s="229" t="s">
        <v>1405</v>
      </c>
      <c r="G150" s="230" t="s">
        <v>248</v>
      </c>
      <c r="H150" s="231">
        <v>9.5020000000000007</v>
      </c>
      <c r="I150" s="232"/>
      <c r="J150" s="233">
        <f>ROUND(I150*H150,2)</f>
        <v>0</v>
      </c>
      <c r="K150" s="229" t="s">
        <v>1379</v>
      </c>
      <c r="L150" s="45"/>
      <c r="M150" s="234" t="s">
        <v>1</v>
      </c>
      <c r="N150" s="235" t="s">
        <v>44</v>
      </c>
      <c r="O150" s="92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8" t="s">
        <v>191</v>
      </c>
      <c r="AT150" s="238" t="s">
        <v>186</v>
      </c>
      <c r="AU150" s="238" t="s">
        <v>88</v>
      </c>
      <c r="AY150" s="18" t="s">
        <v>184</v>
      </c>
      <c r="BE150" s="239">
        <f>IF(N150="základní",J150,0)</f>
        <v>0</v>
      </c>
      <c r="BF150" s="239">
        <f>IF(N150="snížená",J150,0)</f>
        <v>0</v>
      </c>
      <c r="BG150" s="239">
        <f>IF(N150="zákl. přenesená",J150,0)</f>
        <v>0</v>
      </c>
      <c r="BH150" s="239">
        <f>IF(N150="sníž. přenesená",J150,0)</f>
        <v>0</v>
      </c>
      <c r="BI150" s="239">
        <f>IF(N150="nulová",J150,0)</f>
        <v>0</v>
      </c>
      <c r="BJ150" s="18" t="s">
        <v>86</v>
      </c>
      <c r="BK150" s="239">
        <f>ROUND(I150*H150,2)</f>
        <v>0</v>
      </c>
      <c r="BL150" s="18" t="s">
        <v>191</v>
      </c>
      <c r="BM150" s="238" t="s">
        <v>1406</v>
      </c>
    </row>
    <row r="151" s="2" customFormat="1">
      <c r="A151" s="39"/>
      <c r="B151" s="40"/>
      <c r="C151" s="41"/>
      <c r="D151" s="240" t="s">
        <v>192</v>
      </c>
      <c r="E151" s="41"/>
      <c r="F151" s="241" t="s">
        <v>1407</v>
      </c>
      <c r="G151" s="41"/>
      <c r="H151" s="41"/>
      <c r="I151" s="242"/>
      <c r="J151" s="41"/>
      <c r="K151" s="41"/>
      <c r="L151" s="45"/>
      <c r="M151" s="243"/>
      <c r="N151" s="244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192</v>
      </c>
      <c r="AU151" s="18" t="s">
        <v>88</v>
      </c>
    </row>
    <row r="152" s="13" customFormat="1">
      <c r="A152" s="13"/>
      <c r="B152" s="245"/>
      <c r="C152" s="246"/>
      <c r="D152" s="247" t="s">
        <v>194</v>
      </c>
      <c r="E152" s="246"/>
      <c r="F152" s="249" t="s">
        <v>1408</v>
      </c>
      <c r="G152" s="246"/>
      <c r="H152" s="250">
        <v>9.5020000000000007</v>
      </c>
      <c r="I152" s="251"/>
      <c r="J152" s="246"/>
      <c r="K152" s="246"/>
      <c r="L152" s="252"/>
      <c r="M152" s="253"/>
      <c r="N152" s="254"/>
      <c r="O152" s="254"/>
      <c r="P152" s="254"/>
      <c r="Q152" s="254"/>
      <c r="R152" s="254"/>
      <c r="S152" s="254"/>
      <c r="T152" s="255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6" t="s">
        <v>194</v>
      </c>
      <c r="AU152" s="256" t="s">
        <v>88</v>
      </c>
      <c r="AV152" s="13" t="s">
        <v>88</v>
      </c>
      <c r="AW152" s="13" t="s">
        <v>4</v>
      </c>
      <c r="AX152" s="13" t="s">
        <v>86</v>
      </c>
      <c r="AY152" s="256" t="s">
        <v>184</v>
      </c>
    </row>
    <row r="153" s="2" customFormat="1" ht="24.15" customHeight="1">
      <c r="A153" s="39"/>
      <c r="B153" s="40"/>
      <c r="C153" s="227" t="s">
        <v>213</v>
      </c>
      <c r="D153" s="227" t="s">
        <v>186</v>
      </c>
      <c r="E153" s="228" t="s">
        <v>226</v>
      </c>
      <c r="F153" s="229" t="s">
        <v>227</v>
      </c>
      <c r="G153" s="230" t="s">
        <v>201</v>
      </c>
      <c r="H153" s="231">
        <v>7.1890000000000001</v>
      </c>
      <c r="I153" s="232"/>
      <c r="J153" s="233">
        <f>ROUND(I153*H153,2)</f>
        <v>0</v>
      </c>
      <c r="K153" s="229" t="s">
        <v>1379</v>
      </c>
      <c r="L153" s="45"/>
      <c r="M153" s="234" t="s">
        <v>1</v>
      </c>
      <c r="N153" s="235" t="s">
        <v>44</v>
      </c>
      <c r="O153" s="92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8" t="s">
        <v>191</v>
      </c>
      <c r="AT153" s="238" t="s">
        <v>186</v>
      </c>
      <c r="AU153" s="238" t="s">
        <v>88</v>
      </c>
      <c r="AY153" s="18" t="s">
        <v>184</v>
      </c>
      <c r="BE153" s="239">
        <f>IF(N153="základní",J153,0)</f>
        <v>0</v>
      </c>
      <c r="BF153" s="239">
        <f>IF(N153="snížená",J153,0)</f>
        <v>0</v>
      </c>
      <c r="BG153" s="239">
        <f>IF(N153="zákl. přenesená",J153,0)</f>
        <v>0</v>
      </c>
      <c r="BH153" s="239">
        <f>IF(N153="sníž. přenesená",J153,0)</f>
        <v>0</v>
      </c>
      <c r="BI153" s="239">
        <f>IF(N153="nulová",J153,0)</f>
        <v>0</v>
      </c>
      <c r="BJ153" s="18" t="s">
        <v>86</v>
      </c>
      <c r="BK153" s="239">
        <f>ROUND(I153*H153,2)</f>
        <v>0</v>
      </c>
      <c r="BL153" s="18" t="s">
        <v>191</v>
      </c>
      <c r="BM153" s="238" t="s">
        <v>1409</v>
      </c>
    </row>
    <row r="154" s="2" customFormat="1">
      <c r="A154" s="39"/>
      <c r="B154" s="40"/>
      <c r="C154" s="41"/>
      <c r="D154" s="240" t="s">
        <v>192</v>
      </c>
      <c r="E154" s="41"/>
      <c r="F154" s="241" t="s">
        <v>1410</v>
      </c>
      <c r="G154" s="41"/>
      <c r="H154" s="41"/>
      <c r="I154" s="242"/>
      <c r="J154" s="41"/>
      <c r="K154" s="41"/>
      <c r="L154" s="45"/>
      <c r="M154" s="243"/>
      <c r="N154" s="244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192</v>
      </c>
      <c r="AU154" s="18" t="s">
        <v>88</v>
      </c>
    </row>
    <row r="155" s="13" customFormat="1">
      <c r="A155" s="13"/>
      <c r="B155" s="245"/>
      <c r="C155" s="246"/>
      <c r="D155" s="247" t="s">
        <v>194</v>
      </c>
      <c r="E155" s="248" t="s">
        <v>1</v>
      </c>
      <c r="F155" s="249" t="s">
        <v>1411</v>
      </c>
      <c r="G155" s="246"/>
      <c r="H155" s="250">
        <v>1.6499999999999999</v>
      </c>
      <c r="I155" s="251"/>
      <c r="J155" s="246"/>
      <c r="K155" s="246"/>
      <c r="L155" s="252"/>
      <c r="M155" s="253"/>
      <c r="N155" s="254"/>
      <c r="O155" s="254"/>
      <c r="P155" s="254"/>
      <c r="Q155" s="254"/>
      <c r="R155" s="254"/>
      <c r="S155" s="254"/>
      <c r="T155" s="255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6" t="s">
        <v>194</v>
      </c>
      <c r="AU155" s="256" t="s">
        <v>88</v>
      </c>
      <c r="AV155" s="13" t="s">
        <v>88</v>
      </c>
      <c r="AW155" s="13" t="s">
        <v>35</v>
      </c>
      <c r="AX155" s="13" t="s">
        <v>79</v>
      </c>
      <c r="AY155" s="256" t="s">
        <v>184</v>
      </c>
    </row>
    <row r="156" s="13" customFormat="1">
      <c r="A156" s="13"/>
      <c r="B156" s="245"/>
      <c r="C156" s="246"/>
      <c r="D156" s="247" t="s">
        <v>194</v>
      </c>
      <c r="E156" s="248" t="s">
        <v>1</v>
      </c>
      <c r="F156" s="249" t="s">
        <v>1412</v>
      </c>
      <c r="G156" s="246"/>
      <c r="H156" s="250">
        <v>5.5389999999999997</v>
      </c>
      <c r="I156" s="251"/>
      <c r="J156" s="246"/>
      <c r="K156" s="246"/>
      <c r="L156" s="252"/>
      <c r="M156" s="253"/>
      <c r="N156" s="254"/>
      <c r="O156" s="254"/>
      <c r="P156" s="254"/>
      <c r="Q156" s="254"/>
      <c r="R156" s="254"/>
      <c r="S156" s="254"/>
      <c r="T156" s="255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6" t="s">
        <v>194</v>
      </c>
      <c r="AU156" s="256" t="s">
        <v>88</v>
      </c>
      <c r="AV156" s="13" t="s">
        <v>88</v>
      </c>
      <c r="AW156" s="13" t="s">
        <v>35</v>
      </c>
      <c r="AX156" s="13" t="s">
        <v>79</v>
      </c>
      <c r="AY156" s="256" t="s">
        <v>184</v>
      </c>
    </row>
    <row r="157" s="15" customFormat="1">
      <c r="A157" s="15"/>
      <c r="B157" s="268"/>
      <c r="C157" s="269"/>
      <c r="D157" s="247" t="s">
        <v>194</v>
      </c>
      <c r="E157" s="270" t="s">
        <v>1</v>
      </c>
      <c r="F157" s="271" t="s">
        <v>198</v>
      </c>
      <c r="G157" s="269"/>
      <c r="H157" s="272">
        <v>7.1890000000000001</v>
      </c>
      <c r="I157" s="273"/>
      <c r="J157" s="269"/>
      <c r="K157" s="269"/>
      <c r="L157" s="274"/>
      <c r="M157" s="275"/>
      <c r="N157" s="276"/>
      <c r="O157" s="276"/>
      <c r="P157" s="276"/>
      <c r="Q157" s="276"/>
      <c r="R157" s="276"/>
      <c r="S157" s="276"/>
      <c r="T157" s="277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78" t="s">
        <v>194</v>
      </c>
      <c r="AU157" s="278" t="s">
        <v>88</v>
      </c>
      <c r="AV157" s="15" t="s">
        <v>191</v>
      </c>
      <c r="AW157" s="15" t="s">
        <v>35</v>
      </c>
      <c r="AX157" s="15" t="s">
        <v>86</v>
      </c>
      <c r="AY157" s="278" t="s">
        <v>184</v>
      </c>
    </row>
    <row r="158" s="2" customFormat="1" ht="37.8" customHeight="1">
      <c r="A158" s="39"/>
      <c r="B158" s="40"/>
      <c r="C158" s="227" t="s">
        <v>245</v>
      </c>
      <c r="D158" s="227" t="s">
        <v>186</v>
      </c>
      <c r="E158" s="228" t="s">
        <v>1413</v>
      </c>
      <c r="F158" s="229" t="s">
        <v>1414</v>
      </c>
      <c r="G158" s="230" t="s">
        <v>201</v>
      </c>
      <c r="H158" s="231">
        <v>0.77000000000000002</v>
      </c>
      <c r="I158" s="232"/>
      <c r="J158" s="233">
        <f>ROUND(I158*H158,2)</f>
        <v>0</v>
      </c>
      <c r="K158" s="229" t="s">
        <v>1379</v>
      </c>
      <c r="L158" s="45"/>
      <c r="M158" s="234" t="s">
        <v>1</v>
      </c>
      <c r="N158" s="235" t="s">
        <v>44</v>
      </c>
      <c r="O158" s="92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8" t="s">
        <v>191</v>
      </c>
      <c r="AT158" s="238" t="s">
        <v>186</v>
      </c>
      <c r="AU158" s="238" t="s">
        <v>88</v>
      </c>
      <c r="AY158" s="18" t="s">
        <v>184</v>
      </c>
      <c r="BE158" s="239">
        <f>IF(N158="základní",J158,0)</f>
        <v>0</v>
      </c>
      <c r="BF158" s="239">
        <f>IF(N158="snížená",J158,0)</f>
        <v>0</v>
      </c>
      <c r="BG158" s="239">
        <f>IF(N158="zákl. přenesená",J158,0)</f>
        <v>0</v>
      </c>
      <c r="BH158" s="239">
        <f>IF(N158="sníž. přenesená",J158,0)</f>
        <v>0</v>
      </c>
      <c r="BI158" s="239">
        <f>IF(N158="nulová",J158,0)</f>
        <v>0</v>
      </c>
      <c r="BJ158" s="18" t="s">
        <v>86</v>
      </c>
      <c r="BK158" s="239">
        <f>ROUND(I158*H158,2)</f>
        <v>0</v>
      </c>
      <c r="BL158" s="18" t="s">
        <v>191</v>
      </c>
      <c r="BM158" s="238" t="s">
        <v>1415</v>
      </c>
    </row>
    <row r="159" s="2" customFormat="1">
      <c r="A159" s="39"/>
      <c r="B159" s="40"/>
      <c r="C159" s="41"/>
      <c r="D159" s="240" t="s">
        <v>192</v>
      </c>
      <c r="E159" s="41"/>
      <c r="F159" s="241" t="s">
        <v>1416</v>
      </c>
      <c r="G159" s="41"/>
      <c r="H159" s="41"/>
      <c r="I159" s="242"/>
      <c r="J159" s="41"/>
      <c r="K159" s="41"/>
      <c r="L159" s="45"/>
      <c r="M159" s="243"/>
      <c r="N159" s="244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192</v>
      </c>
      <c r="AU159" s="18" t="s">
        <v>88</v>
      </c>
    </row>
    <row r="160" s="13" customFormat="1">
      <c r="A160" s="13"/>
      <c r="B160" s="245"/>
      <c r="C160" s="246"/>
      <c r="D160" s="247" t="s">
        <v>194</v>
      </c>
      <c r="E160" s="248" t="s">
        <v>1</v>
      </c>
      <c r="F160" s="249" t="s">
        <v>1417</v>
      </c>
      <c r="G160" s="246"/>
      <c r="H160" s="250">
        <v>0.77000000000000002</v>
      </c>
      <c r="I160" s="251"/>
      <c r="J160" s="246"/>
      <c r="K160" s="246"/>
      <c r="L160" s="252"/>
      <c r="M160" s="253"/>
      <c r="N160" s="254"/>
      <c r="O160" s="254"/>
      <c r="P160" s="254"/>
      <c r="Q160" s="254"/>
      <c r="R160" s="254"/>
      <c r="S160" s="254"/>
      <c r="T160" s="255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6" t="s">
        <v>194</v>
      </c>
      <c r="AU160" s="256" t="s">
        <v>88</v>
      </c>
      <c r="AV160" s="13" t="s">
        <v>88</v>
      </c>
      <c r="AW160" s="13" t="s">
        <v>35</v>
      </c>
      <c r="AX160" s="13" t="s">
        <v>86</v>
      </c>
      <c r="AY160" s="256" t="s">
        <v>184</v>
      </c>
    </row>
    <row r="161" s="2" customFormat="1" ht="16.5" customHeight="1">
      <c r="A161" s="39"/>
      <c r="B161" s="40"/>
      <c r="C161" s="289" t="s">
        <v>222</v>
      </c>
      <c r="D161" s="289" t="s">
        <v>412</v>
      </c>
      <c r="E161" s="290" t="s">
        <v>1418</v>
      </c>
      <c r="F161" s="291" t="s">
        <v>1419</v>
      </c>
      <c r="G161" s="292" t="s">
        <v>248</v>
      </c>
      <c r="H161" s="293">
        <v>1.54</v>
      </c>
      <c r="I161" s="294"/>
      <c r="J161" s="295">
        <f>ROUND(I161*H161,2)</f>
        <v>0</v>
      </c>
      <c r="K161" s="291" t="s">
        <v>1379</v>
      </c>
      <c r="L161" s="296"/>
      <c r="M161" s="297" t="s">
        <v>1</v>
      </c>
      <c r="N161" s="298" t="s">
        <v>44</v>
      </c>
      <c r="O161" s="92"/>
      <c r="P161" s="236">
        <f>O161*H161</f>
        <v>0</v>
      </c>
      <c r="Q161" s="236">
        <v>1</v>
      </c>
      <c r="R161" s="236">
        <f>Q161*H161</f>
        <v>1.54</v>
      </c>
      <c r="S161" s="236">
        <v>0</v>
      </c>
      <c r="T161" s="237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8" t="s">
        <v>213</v>
      </c>
      <c r="AT161" s="238" t="s">
        <v>412</v>
      </c>
      <c r="AU161" s="238" t="s">
        <v>88</v>
      </c>
      <c r="AY161" s="18" t="s">
        <v>184</v>
      </c>
      <c r="BE161" s="239">
        <f>IF(N161="základní",J161,0)</f>
        <v>0</v>
      </c>
      <c r="BF161" s="239">
        <f>IF(N161="snížená",J161,0)</f>
        <v>0</v>
      </c>
      <c r="BG161" s="239">
        <f>IF(N161="zákl. přenesená",J161,0)</f>
        <v>0</v>
      </c>
      <c r="BH161" s="239">
        <f>IF(N161="sníž. přenesená",J161,0)</f>
        <v>0</v>
      </c>
      <c r="BI161" s="239">
        <f>IF(N161="nulová",J161,0)</f>
        <v>0</v>
      </c>
      <c r="BJ161" s="18" t="s">
        <v>86</v>
      </c>
      <c r="BK161" s="239">
        <f>ROUND(I161*H161,2)</f>
        <v>0</v>
      </c>
      <c r="BL161" s="18" t="s">
        <v>191</v>
      </c>
      <c r="BM161" s="238" t="s">
        <v>1420</v>
      </c>
    </row>
    <row r="162" s="13" customFormat="1">
      <c r="A162" s="13"/>
      <c r="B162" s="245"/>
      <c r="C162" s="246"/>
      <c r="D162" s="247" t="s">
        <v>194</v>
      </c>
      <c r="E162" s="246"/>
      <c r="F162" s="249" t="s">
        <v>1421</v>
      </c>
      <c r="G162" s="246"/>
      <c r="H162" s="250">
        <v>1.54</v>
      </c>
      <c r="I162" s="251"/>
      <c r="J162" s="246"/>
      <c r="K162" s="246"/>
      <c r="L162" s="252"/>
      <c r="M162" s="253"/>
      <c r="N162" s="254"/>
      <c r="O162" s="254"/>
      <c r="P162" s="254"/>
      <c r="Q162" s="254"/>
      <c r="R162" s="254"/>
      <c r="S162" s="254"/>
      <c r="T162" s="255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6" t="s">
        <v>194</v>
      </c>
      <c r="AU162" s="256" t="s">
        <v>88</v>
      </c>
      <c r="AV162" s="13" t="s">
        <v>88</v>
      </c>
      <c r="AW162" s="13" t="s">
        <v>4</v>
      </c>
      <c r="AX162" s="13" t="s">
        <v>86</v>
      </c>
      <c r="AY162" s="256" t="s">
        <v>184</v>
      </c>
    </row>
    <row r="163" s="12" customFormat="1" ht="22.8" customHeight="1">
      <c r="A163" s="12"/>
      <c r="B163" s="211"/>
      <c r="C163" s="212"/>
      <c r="D163" s="213" t="s">
        <v>78</v>
      </c>
      <c r="E163" s="225" t="s">
        <v>191</v>
      </c>
      <c r="F163" s="225" t="s">
        <v>363</v>
      </c>
      <c r="G163" s="212"/>
      <c r="H163" s="212"/>
      <c r="I163" s="215"/>
      <c r="J163" s="226">
        <f>BK163</f>
        <v>0</v>
      </c>
      <c r="K163" s="212"/>
      <c r="L163" s="217"/>
      <c r="M163" s="218"/>
      <c r="N163" s="219"/>
      <c r="O163" s="219"/>
      <c r="P163" s="220">
        <f>SUM(P164:P174)</f>
        <v>0</v>
      </c>
      <c r="Q163" s="219"/>
      <c r="R163" s="220">
        <f>SUM(R164:R174)</f>
        <v>2.72239275</v>
      </c>
      <c r="S163" s="219"/>
      <c r="T163" s="221">
        <f>SUM(T164:T174)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22" t="s">
        <v>86</v>
      </c>
      <c r="AT163" s="223" t="s">
        <v>78</v>
      </c>
      <c r="AU163" s="223" t="s">
        <v>86</v>
      </c>
      <c r="AY163" s="222" t="s">
        <v>184</v>
      </c>
      <c r="BK163" s="224">
        <f>SUM(BK164:BK174)</f>
        <v>0</v>
      </c>
    </row>
    <row r="164" s="2" customFormat="1" ht="21.75" customHeight="1">
      <c r="A164" s="39"/>
      <c r="B164" s="40"/>
      <c r="C164" s="227" t="s">
        <v>260</v>
      </c>
      <c r="D164" s="227" t="s">
        <v>186</v>
      </c>
      <c r="E164" s="228" t="s">
        <v>1422</v>
      </c>
      <c r="F164" s="229" t="s">
        <v>1423</v>
      </c>
      <c r="G164" s="230" t="s">
        <v>201</v>
      </c>
      <c r="H164" s="231">
        <v>0.22</v>
      </c>
      <c r="I164" s="232"/>
      <c r="J164" s="233">
        <f>ROUND(I164*H164,2)</f>
        <v>0</v>
      </c>
      <c r="K164" s="229" t="s">
        <v>1379</v>
      </c>
      <c r="L164" s="45"/>
      <c r="M164" s="234" t="s">
        <v>1</v>
      </c>
      <c r="N164" s="235" t="s">
        <v>44</v>
      </c>
      <c r="O164" s="92"/>
      <c r="P164" s="236">
        <f>O164*H164</f>
        <v>0</v>
      </c>
      <c r="Q164" s="236">
        <v>1.8907700000000001</v>
      </c>
      <c r="R164" s="236">
        <f>Q164*H164</f>
        <v>0.41596939999999999</v>
      </c>
      <c r="S164" s="236">
        <v>0</v>
      </c>
      <c r="T164" s="237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8" t="s">
        <v>191</v>
      </c>
      <c r="AT164" s="238" t="s">
        <v>186</v>
      </c>
      <c r="AU164" s="238" t="s">
        <v>88</v>
      </c>
      <c r="AY164" s="18" t="s">
        <v>184</v>
      </c>
      <c r="BE164" s="239">
        <f>IF(N164="základní",J164,0)</f>
        <v>0</v>
      </c>
      <c r="BF164" s="239">
        <f>IF(N164="snížená",J164,0)</f>
        <v>0</v>
      </c>
      <c r="BG164" s="239">
        <f>IF(N164="zákl. přenesená",J164,0)</f>
        <v>0</v>
      </c>
      <c r="BH164" s="239">
        <f>IF(N164="sníž. přenesená",J164,0)</f>
        <v>0</v>
      </c>
      <c r="BI164" s="239">
        <f>IF(N164="nulová",J164,0)</f>
        <v>0</v>
      </c>
      <c r="BJ164" s="18" t="s">
        <v>86</v>
      </c>
      <c r="BK164" s="239">
        <f>ROUND(I164*H164,2)</f>
        <v>0</v>
      </c>
      <c r="BL164" s="18" t="s">
        <v>191</v>
      </c>
      <c r="BM164" s="238" t="s">
        <v>1424</v>
      </c>
    </row>
    <row r="165" s="2" customFormat="1">
      <c r="A165" s="39"/>
      <c r="B165" s="40"/>
      <c r="C165" s="41"/>
      <c r="D165" s="240" t="s">
        <v>192</v>
      </c>
      <c r="E165" s="41"/>
      <c r="F165" s="241" t="s">
        <v>1425</v>
      </c>
      <c r="G165" s="41"/>
      <c r="H165" s="41"/>
      <c r="I165" s="242"/>
      <c r="J165" s="41"/>
      <c r="K165" s="41"/>
      <c r="L165" s="45"/>
      <c r="M165" s="243"/>
      <c r="N165" s="244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192</v>
      </c>
      <c r="AU165" s="18" t="s">
        <v>88</v>
      </c>
    </row>
    <row r="166" s="13" customFormat="1">
      <c r="A166" s="13"/>
      <c r="B166" s="245"/>
      <c r="C166" s="246"/>
      <c r="D166" s="247" t="s">
        <v>194</v>
      </c>
      <c r="E166" s="248" t="s">
        <v>1</v>
      </c>
      <c r="F166" s="249" t="s">
        <v>1426</v>
      </c>
      <c r="G166" s="246"/>
      <c r="H166" s="250">
        <v>0.22</v>
      </c>
      <c r="I166" s="251"/>
      <c r="J166" s="246"/>
      <c r="K166" s="246"/>
      <c r="L166" s="252"/>
      <c r="M166" s="253"/>
      <c r="N166" s="254"/>
      <c r="O166" s="254"/>
      <c r="P166" s="254"/>
      <c r="Q166" s="254"/>
      <c r="R166" s="254"/>
      <c r="S166" s="254"/>
      <c r="T166" s="255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6" t="s">
        <v>194</v>
      </c>
      <c r="AU166" s="256" t="s">
        <v>88</v>
      </c>
      <c r="AV166" s="13" t="s">
        <v>88</v>
      </c>
      <c r="AW166" s="13" t="s">
        <v>35</v>
      </c>
      <c r="AX166" s="13" t="s">
        <v>86</v>
      </c>
      <c r="AY166" s="256" t="s">
        <v>184</v>
      </c>
    </row>
    <row r="167" s="2" customFormat="1" ht="16.5" customHeight="1">
      <c r="A167" s="39"/>
      <c r="B167" s="40"/>
      <c r="C167" s="227" t="s">
        <v>228</v>
      </c>
      <c r="D167" s="227" t="s">
        <v>186</v>
      </c>
      <c r="E167" s="228" t="s">
        <v>1427</v>
      </c>
      <c r="F167" s="229" t="s">
        <v>1428</v>
      </c>
      <c r="G167" s="230" t="s">
        <v>201</v>
      </c>
      <c r="H167" s="231">
        <v>0.54500000000000004</v>
      </c>
      <c r="I167" s="232"/>
      <c r="J167" s="233">
        <f>ROUND(I167*H167,2)</f>
        <v>0</v>
      </c>
      <c r="K167" s="229" t="s">
        <v>1379</v>
      </c>
      <c r="L167" s="45"/>
      <c r="M167" s="234" t="s">
        <v>1</v>
      </c>
      <c r="N167" s="235" t="s">
        <v>44</v>
      </c>
      <c r="O167" s="92"/>
      <c r="P167" s="236">
        <f>O167*H167</f>
        <v>0</v>
      </c>
      <c r="Q167" s="236">
        <v>1.8907700000000001</v>
      </c>
      <c r="R167" s="236">
        <f>Q167*H167</f>
        <v>1.0304696500000001</v>
      </c>
      <c r="S167" s="236">
        <v>0</v>
      </c>
      <c r="T167" s="237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8" t="s">
        <v>191</v>
      </c>
      <c r="AT167" s="238" t="s">
        <v>186</v>
      </c>
      <c r="AU167" s="238" t="s">
        <v>88</v>
      </c>
      <c r="AY167" s="18" t="s">
        <v>184</v>
      </c>
      <c r="BE167" s="239">
        <f>IF(N167="základní",J167,0)</f>
        <v>0</v>
      </c>
      <c r="BF167" s="239">
        <f>IF(N167="snížená",J167,0)</f>
        <v>0</v>
      </c>
      <c r="BG167" s="239">
        <f>IF(N167="zákl. přenesená",J167,0)</f>
        <v>0</v>
      </c>
      <c r="BH167" s="239">
        <f>IF(N167="sníž. přenesená",J167,0)</f>
        <v>0</v>
      </c>
      <c r="BI167" s="239">
        <f>IF(N167="nulová",J167,0)</f>
        <v>0</v>
      </c>
      <c r="BJ167" s="18" t="s">
        <v>86</v>
      </c>
      <c r="BK167" s="239">
        <f>ROUND(I167*H167,2)</f>
        <v>0</v>
      </c>
      <c r="BL167" s="18" t="s">
        <v>191</v>
      </c>
      <c r="BM167" s="238" t="s">
        <v>1429</v>
      </c>
    </row>
    <row r="168" s="2" customFormat="1">
      <c r="A168" s="39"/>
      <c r="B168" s="40"/>
      <c r="C168" s="41"/>
      <c r="D168" s="240" t="s">
        <v>192</v>
      </c>
      <c r="E168" s="41"/>
      <c r="F168" s="241" t="s">
        <v>1430</v>
      </c>
      <c r="G168" s="41"/>
      <c r="H168" s="41"/>
      <c r="I168" s="242"/>
      <c r="J168" s="41"/>
      <c r="K168" s="41"/>
      <c r="L168" s="45"/>
      <c r="M168" s="243"/>
      <c r="N168" s="244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192</v>
      </c>
      <c r="AU168" s="18" t="s">
        <v>88</v>
      </c>
    </row>
    <row r="169" s="13" customFormat="1">
      <c r="A169" s="13"/>
      <c r="B169" s="245"/>
      <c r="C169" s="246"/>
      <c r="D169" s="247" t="s">
        <v>194</v>
      </c>
      <c r="E169" s="248" t="s">
        <v>1</v>
      </c>
      <c r="F169" s="249" t="s">
        <v>1431</v>
      </c>
      <c r="G169" s="246"/>
      <c r="H169" s="250">
        <v>0.090999999999999998</v>
      </c>
      <c r="I169" s="251"/>
      <c r="J169" s="246"/>
      <c r="K169" s="246"/>
      <c r="L169" s="252"/>
      <c r="M169" s="253"/>
      <c r="N169" s="254"/>
      <c r="O169" s="254"/>
      <c r="P169" s="254"/>
      <c r="Q169" s="254"/>
      <c r="R169" s="254"/>
      <c r="S169" s="254"/>
      <c r="T169" s="255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6" t="s">
        <v>194</v>
      </c>
      <c r="AU169" s="256" t="s">
        <v>88</v>
      </c>
      <c r="AV169" s="13" t="s">
        <v>88</v>
      </c>
      <c r="AW169" s="13" t="s">
        <v>35</v>
      </c>
      <c r="AX169" s="13" t="s">
        <v>79</v>
      </c>
      <c r="AY169" s="256" t="s">
        <v>184</v>
      </c>
    </row>
    <row r="170" s="13" customFormat="1">
      <c r="A170" s="13"/>
      <c r="B170" s="245"/>
      <c r="C170" s="246"/>
      <c r="D170" s="247" t="s">
        <v>194</v>
      </c>
      <c r="E170" s="248" t="s">
        <v>1</v>
      </c>
      <c r="F170" s="249" t="s">
        <v>1432</v>
      </c>
      <c r="G170" s="246"/>
      <c r="H170" s="250">
        <v>0.45400000000000001</v>
      </c>
      <c r="I170" s="251"/>
      <c r="J170" s="246"/>
      <c r="K170" s="246"/>
      <c r="L170" s="252"/>
      <c r="M170" s="253"/>
      <c r="N170" s="254"/>
      <c r="O170" s="254"/>
      <c r="P170" s="254"/>
      <c r="Q170" s="254"/>
      <c r="R170" s="254"/>
      <c r="S170" s="254"/>
      <c r="T170" s="255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6" t="s">
        <v>194</v>
      </c>
      <c r="AU170" s="256" t="s">
        <v>88</v>
      </c>
      <c r="AV170" s="13" t="s">
        <v>88</v>
      </c>
      <c r="AW170" s="13" t="s">
        <v>35</v>
      </c>
      <c r="AX170" s="13" t="s">
        <v>79</v>
      </c>
      <c r="AY170" s="256" t="s">
        <v>184</v>
      </c>
    </row>
    <row r="171" s="15" customFormat="1">
      <c r="A171" s="15"/>
      <c r="B171" s="268"/>
      <c r="C171" s="269"/>
      <c r="D171" s="247" t="s">
        <v>194</v>
      </c>
      <c r="E171" s="270" t="s">
        <v>1</v>
      </c>
      <c r="F171" s="271" t="s">
        <v>198</v>
      </c>
      <c r="G171" s="269"/>
      <c r="H171" s="272">
        <v>0.54500000000000004</v>
      </c>
      <c r="I171" s="273"/>
      <c r="J171" s="269"/>
      <c r="K171" s="269"/>
      <c r="L171" s="274"/>
      <c r="M171" s="275"/>
      <c r="N171" s="276"/>
      <c r="O171" s="276"/>
      <c r="P171" s="276"/>
      <c r="Q171" s="276"/>
      <c r="R171" s="276"/>
      <c r="S171" s="276"/>
      <c r="T171" s="277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78" t="s">
        <v>194</v>
      </c>
      <c r="AU171" s="278" t="s">
        <v>88</v>
      </c>
      <c r="AV171" s="15" t="s">
        <v>191</v>
      </c>
      <c r="AW171" s="15" t="s">
        <v>35</v>
      </c>
      <c r="AX171" s="15" t="s">
        <v>86</v>
      </c>
      <c r="AY171" s="278" t="s">
        <v>184</v>
      </c>
    </row>
    <row r="172" s="2" customFormat="1" ht="24.15" customHeight="1">
      <c r="A172" s="39"/>
      <c r="B172" s="40"/>
      <c r="C172" s="227" t="s">
        <v>273</v>
      </c>
      <c r="D172" s="227" t="s">
        <v>186</v>
      </c>
      <c r="E172" s="228" t="s">
        <v>1433</v>
      </c>
      <c r="F172" s="229" t="s">
        <v>1434</v>
      </c>
      <c r="G172" s="230" t="s">
        <v>201</v>
      </c>
      <c r="H172" s="231">
        <v>0.51000000000000001</v>
      </c>
      <c r="I172" s="232"/>
      <c r="J172" s="233">
        <f>ROUND(I172*H172,2)</f>
        <v>0</v>
      </c>
      <c r="K172" s="229" t="s">
        <v>1379</v>
      </c>
      <c r="L172" s="45"/>
      <c r="M172" s="234" t="s">
        <v>1</v>
      </c>
      <c r="N172" s="235" t="s">
        <v>44</v>
      </c>
      <c r="O172" s="92"/>
      <c r="P172" s="236">
        <f>O172*H172</f>
        <v>0</v>
      </c>
      <c r="Q172" s="236">
        <v>2.5018699999999998</v>
      </c>
      <c r="R172" s="236">
        <f>Q172*H172</f>
        <v>1.2759536999999999</v>
      </c>
      <c r="S172" s="236">
        <v>0</v>
      </c>
      <c r="T172" s="237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8" t="s">
        <v>191</v>
      </c>
      <c r="AT172" s="238" t="s">
        <v>186</v>
      </c>
      <c r="AU172" s="238" t="s">
        <v>88</v>
      </c>
      <c r="AY172" s="18" t="s">
        <v>184</v>
      </c>
      <c r="BE172" s="239">
        <f>IF(N172="základní",J172,0)</f>
        <v>0</v>
      </c>
      <c r="BF172" s="239">
        <f>IF(N172="snížená",J172,0)</f>
        <v>0</v>
      </c>
      <c r="BG172" s="239">
        <f>IF(N172="zákl. přenesená",J172,0)</f>
        <v>0</v>
      </c>
      <c r="BH172" s="239">
        <f>IF(N172="sníž. přenesená",J172,0)</f>
        <v>0</v>
      </c>
      <c r="BI172" s="239">
        <f>IF(N172="nulová",J172,0)</f>
        <v>0</v>
      </c>
      <c r="BJ172" s="18" t="s">
        <v>86</v>
      </c>
      <c r="BK172" s="239">
        <f>ROUND(I172*H172,2)</f>
        <v>0</v>
      </c>
      <c r="BL172" s="18" t="s">
        <v>191</v>
      </c>
      <c r="BM172" s="238" t="s">
        <v>1435</v>
      </c>
    </row>
    <row r="173" s="2" customFormat="1">
      <c r="A173" s="39"/>
      <c r="B173" s="40"/>
      <c r="C173" s="41"/>
      <c r="D173" s="240" t="s">
        <v>192</v>
      </c>
      <c r="E173" s="41"/>
      <c r="F173" s="241" t="s">
        <v>1436</v>
      </c>
      <c r="G173" s="41"/>
      <c r="H173" s="41"/>
      <c r="I173" s="242"/>
      <c r="J173" s="41"/>
      <c r="K173" s="41"/>
      <c r="L173" s="45"/>
      <c r="M173" s="243"/>
      <c r="N173" s="244"/>
      <c r="O173" s="92"/>
      <c r="P173" s="92"/>
      <c r="Q173" s="92"/>
      <c r="R173" s="92"/>
      <c r="S173" s="92"/>
      <c r="T173" s="93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192</v>
      </c>
      <c r="AU173" s="18" t="s">
        <v>88</v>
      </c>
    </row>
    <row r="174" s="13" customFormat="1">
      <c r="A174" s="13"/>
      <c r="B174" s="245"/>
      <c r="C174" s="246"/>
      <c r="D174" s="247" t="s">
        <v>194</v>
      </c>
      <c r="E174" s="248" t="s">
        <v>1</v>
      </c>
      <c r="F174" s="249" t="s">
        <v>1437</v>
      </c>
      <c r="G174" s="246"/>
      <c r="H174" s="250">
        <v>0.51000000000000001</v>
      </c>
      <c r="I174" s="251"/>
      <c r="J174" s="246"/>
      <c r="K174" s="246"/>
      <c r="L174" s="252"/>
      <c r="M174" s="253"/>
      <c r="N174" s="254"/>
      <c r="O174" s="254"/>
      <c r="P174" s="254"/>
      <c r="Q174" s="254"/>
      <c r="R174" s="254"/>
      <c r="S174" s="254"/>
      <c r="T174" s="255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6" t="s">
        <v>194</v>
      </c>
      <c r="AU174" s="256" t="s">
        <v>88</v>
      </c>
      <c r="AV174" s="13" t="s">
        <v>88</v>
      </c>
      <c r="AW174" s="13" t="s">
        <v>35</v>
      </c>
      <c r="AX174" s="13" t="s">
        <v>86</v>
      </c>
      <c r="AY174" s="256" t="s">
        <v>184</v>
      </c>
    </row>
    <row r="175" s="12" customFormat="1" ht="22.8" customHeight="1">
      <c r="A175" s="12"/>
      <c r="B175" s="211"/>
      <c r="C175" s="212"/>
      <c r="D175" s="213" t="s">
        <v>78</v>
      </c>
      <c r="E175" s="225" t="s">
        <v>213</v>
      </c>
      <c r="F175" s="225" t="s">
        <v>1438</v>
      </c>
      <c r="G175" s="212"/>
      <c r="H175" s="212"/>
      <c r="I175" s="215"/>
      <c r="J175" s="226">
        <f>BK175</f>
        <v>0</v>
      </c>
      <c r="K175" s="212"/>
      <c r="L175" s="217"/>
      <c r="M175" s="218"/>
      <c r="N175" s="219"/>
      <c r="O175" s="219"/>
      <c r="P175" s="220">
        <f>SUM(P176:P192)</f>
        <v>0</v>
      </c>
      <c r="Q175" s="219"/>
      <c r="R175" s="220">
        <f>SUM(R176:R192)</f>
        <v>4.3599399999999999</v>
      </c>
      <c r="S175" s="219"/>
      <c r="T175" s="221">
        <f>SUM(T176:T192)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22" t="s">
        <v>86</v>
      </c>
      <c r="AT175" s="223" t="s">
        <v>78</v>
      </c>
      <c r="AU175" s="223" t="s">
        <v>86</v>
      </c>
      <c r="AY175" s="222" t="s">
        <v>184</v>
      </c>
      <c r="BK175" s="224">
        <f>SUM(BK176:BK192)</f>
        <v>0</v>
      </c>
    </row>
    <row r="176" s="2" customFormat="1" ht="16.5" customHeight="1">
      <c r="A176" s="39"/>
      <c r="B176" s="40"/>
      <c r="C176" s="227" t="s">
        <v>238</v>
      </c>
      <c r="D176" s="227" t="s">
        <v>186</v>
      </c>
      <c r="E176" s="228" t="s">
        <v>1439</v>
      </c>
      <c r="F176" s="229" t="s">
        <v>1440</v>
      </c>
      <c r="G176" s="230" t="s">
        <v>327</v>
      </c>
      <c r="H176" s="231">
        <v>1</v>
      </c>
      <c r="I176" s="232"/>
      <c r="J176" s="233">
        <f>ROUND(I176*H176,2)</f>
        <v>0</v>
      </c>
      <c r="K176" s="229" t="s">
        <v>1379</v>
      </c>
      <c r="L176" s="45"/>
      <c r="M176" s="234" t="s">
        <v>1</v>
      </c>
      <c r="N176" s="235" t="s">
        <v>44</v>
      </c>
      <c r="O176" s="92"/>
      <c r="P176" s="236">
        <f>O176*H176</f>
        <v>0</v>
      </c>
      <c r="Q176" s="236">
        <v>0.38627</v>
      </c>
      <c r="R176" s="236">
        <f>Q176*H176</f>
        <v>0.38627</v>
      </c>
      <c r="S176" s="236">
        <v>0</v>
      </c>
      <c r="T176" s="237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8" t="s">
        <v>191</v>
      </c>
      <c r="AT176" s="238" t="s">
        <v>186</v>
      </c>
      <c r="AU176" s="238" t="s">
        <v>88</v>
      </c>
      <c r="AY176" s="18" t="s">
        <v>184</v>
      </c>
      <c r="BE176" s="239">
        <f>IF(N176="základní",J176,0)</f>
        <v>0</v>
      </c>
      <c r="BF176" s="239">
        <f>IF(N176="snížená",J176,0)</f>
        <v>0</v>
      </c>
      <c r="BG176" s="239">
        <f>IF(N176="zákl. přenesená",J176,0)</f>
        <v>0</v>
      </c>
      <c r="BH176" s="239">
        <f>IF(N176="sníž. přenesená",J176,0)</f>
        <v>0</v>
      </c>
      <c r="BI176" s="239">
        <f>IF(N176="nulová",J176,0)</f>
        <v>0</v>
      </c>
      <c r="BJ176" s="18" t="s">
        <v>86</v>
      </c>
      <c r="BK176" s="239">
        <f>ROUND(I176*H176,2)</f>
        <v>0</v>
      </c>
      <c r="BL176" s="18" t="s">
        <v>191</v>
      </c>
      <c r="BM176" s="238" t="s">
        <v>1441</v>
      </c>
    </row>
    <row r="177" s="2" customFormat="1">
      <c r="A177" s="39"/>
      <c r="B177" s="40"/>
      <c r="C177" s="41"/>
      <c r="D177" s="240" t="s">
        <v>192</v>
      </c>
      <c r="E177" s="41"/>
      <c r="F177" s="241" t="s">
        <v>1442</v>
      </c>
      <c r="G177" s="41"/>
      <c r="H177" s="41"/>
      <c r="I177" s="242"/>
      <c r="J177" s="41"/>
      <c r="K177" s="41"/>
      <c r="L177" s="45"/>
      <c r="M177" s="243"/>
      <c r="N177" s="244"/>
      <c r="O177" s="92"/>
      <c r="P177" s="92"/>
      <c r="Q177" s="92"/>
      <c r="R177" s="92"/>
      <c r="S177" s="92"/>
      <c r="T177" s="93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192</v>
      </c>
      <c r="AU177" s="18" t="s">
        <v>88</v>
      </c>
    </row>
    <row r="178" s="2" customFormat="1" ht="16.5" customHeight="1">
      <c r="A178" s="39"/>
      <c r="B178" s="40"/>
      <c r="C178" s="289" t="s">
        <v>8</v>
      </c>
      <c r="D178" s="289" t="s">
        <v>412</v>
      </c>
      <c r="E178" s="290" t="s">
        <v>1443</v>
      </c>
      <c r="F178" s="291" t="s">
        <v>1444</v>
      </c>
      <c r="G178" s="292" t="s">
        <v>327</v>
      </c>
      <c r="H178" s="293">
        <v>1</v>
      </c>
      <c r="I178" s="294"/>
      <c r="J178" s="295">
        <f>ROUND(I178*H178,2)</f>
        <v>0</v>
      </c>
      <c r="K178" s="291" t="s">
        <v>1379</v>
      </c>
      <c r="L178" s="296"/>
      <c r="M178" s="297" t="s">
        <v>1</v>
      </c>
      <c r="N178" s="298" t="s">
        <v>44</v>
      </c>
      <c r="O178" s="92"/>
      <c r="P178" s="236">
        <f>O178*H178</f>
        <v>0</v>
      </c>
      <c r="Q178" s="236">
        <v>2.9870000000000001</v>
      </c>
      <c r="R178" s="236">
        <f>Q178*H178</f>
        <v>2.9870000000000001</v>
      </c>
      <c r="S178" s="236">
        <v>0</v>
      </c>
      <c r="T178" s="237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8" t="s">
        <v>213</v>
      </c>
      <c r="AT178" s="238" t="s">
        <v>412</v>
      </c>
      <c r="AU178" s="238" t="s">
        <v>88</v>
      </c>
      <c r="AY178" s="18" t="s">
        <v>184</v>
      </c>
      <c r="BE178" s="239">
        <f>IF(N178="základní",J178,0)</f>
        <v>0</v>
      </c>
      <c r="BF178" s="239">
        <f>IF(N178="snížená",J178,0)</f>
        <v>0</v>
      </c>
      <c r="BG178" s="239">
        <f>IF(N178="zákl. přenesená",J178,0)</f>
        <v>0</v>
      </c>
      <c r="BH178" s="239">
        <f>IF(N178="sníž. přenesená",J178,0)</f>
        <v>0</v>
      </c>
      <c r="BI178" s="239">
        <f>IF(N178="nulová",J178,0)</f>
        <v>0</v>
      </c>
      <c r="BJ178" s="18" t="s">
        <v>86</v>
      </c>
      <c r="BK178" s="239">
        <f>ROUND(I178*H178,2)</f>
        <v>0</v>
      </c>
      <c r="BL178" s="18" t="s">
        <v>191</v>
      </c>
      <c r="BM178" s="238" t="s">
        <v>1445</v>
      </c>
    </row>
    <row r="179" s="2" customFormat="1" ht="16.5" customHeight="1">
      <c r="A179" s="39"/>
      <c r="B179" s="40"/>
      <c r="C179" s="227" t="s">
        <v>242</v>
      </c>
      <c r="D179" s="227" t="s">
        <v>186</v>
      </c>
      <c r="E179" s="228" t="s">
        <v>1446</v>
      </c>
      <c r="F179" s="229" t="s">
        <v>1447</v>
      </c>
      <c r="G179" s="230" t="s">
        <v>327</v>
      </c>
      <c r="H179" s="231">
        <v>1</v>
      </c>
      <c r="I179" s="232"/>
      <c r="J179" s="233">
        <f>ROUND(I179*H179,2)</f>
        <v>0</v>
      </c>
      <c r="K179" s="229" t="s">
        <v>1379</v>
      </c>
      <c r="L179" s="45"/>
      <c r="M179" s="234" t="s">
        <v>1</v>
      </c>
      <c r="N179" s="235" t="s">
        <v>44</v>
      </c>
      <c r="O179" s="92"/>
      <c r="P179" s="236">
        <f>O179*H179</f>
        <v>0</v>
      </c>
      <c r="Q179" s="236">
        <v>0.050500000000000003</v>
      </c>
      <c r="R179" s="236">
        <f>Q179*H179</f>
        <v>0.050500000000000003</v>
      </c>
      <c r="S179" s="236">
        <v>0</v>
      </c>
      <c r="T179" s="237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8" t="s">
        <v>191</v>
      </c>
      <c r="AT179" s="238" t="s">
        <v>186</v>
      </c>
      <c r="AU179" s="238" t="s">
        <v>88</v>
      </c>
      <c r="AY179" s="18" t="s">
        <v>184</v>
      </c>
      <c r="BE179" s="239">
        <f>IF(N179="základní",J179,0)</f>
        <v>0</v>
      </c>
      <c r="BF179" s="239">
        <f>IF(N179="snížená",J179,0)</f>
        <v>0</v>
      </c>
      <c r="BG179" s="239">
        <f>IF(N179="zákl. přenesená",J179,0)</f>
        <v>0</v>
      </c>
      <c r="BH179" s="239">
        <f>IF(N179="sníž. přenesená",J179,0)</f>
        <v>0</v>
      </c>
      <c r="BI179" s="239">
        <f>IF(N179="nulová",J179,0)</f>
        <v>0</v>
      </c>
      <c r="BJ179" s="18" t="s">
        <v>86</v>
      </c>
      <c r="BK179" s="239">
        <f>ROUND(I179*H179,2)</f>
        <v>0</v>
      </c>
      <c r="BL179" s="18" t="s">
        <v>191</v>
      </c>
      <c r="BM179" s="238" t="s">
        <v>1448</v>
      </c>
    </row>
    <row r="180" s="2" customFormat="1">
      <c r="A180" s="39"/>
      <c r="B180" s="40"/>
      <c r="C180" s="41"/>
      <c r="D180" s="240" t="s">
        <v>192</v>
      </c>
      <c r="E180" s="41"/>
      <c r="F180" s="241" t="s">
        <v>1449</v>
      </c>
      <c r="G180" s="41"/>
      <c r="H180" s="41"/>
      <c r="I180" s="242"/>
      <c r="J180" s="41"/>
      <c r="K180" s="41"/>
      <c r="L180" s="45"/>
      <c r="M180" s="243"/>
      <c r="N180" s="244"/>
      <c r="O180" s="92"/>
      <c r="P180" s="92"/>
      <c r="Q180" s="92"/>
      <c r="R180" s="92"/>
      <c r="S180" s="92"/>
      <c r="T180" s="93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192</v>
      </c>
      <c r="AU180" s="18" t="s">
        <v>88</v>
      </c>
    </row>
    <row r="181" s="2" customFormat="1" ht="16.5" customHeight="1">
      <c r="A181" s="39"/>
      <c r="B181" s="40"/>
      <c r="C181" s="289" t="s">
        <v>296</v>
      </c>
      <c r="D181" s="289" t="s">
        <v>412</v>
      </c>
      <c r="E181" s="290" t="s">
        <v>1450</v>
      </c>
      <c r="F181" s="291" t="s">
        <v>1451</v>
      </c>
      <c r="G181" s="292" t="s">
        <v>327</v>
      </c>
      <c r="H181" s="293">
        <v>1</v>
      </c>
      <c r="I181" s="294"/>
      <c r="J181" s="295">
        <f>ROUND(I181*H181,2)</f>
        <v>0</v>
      </c>
      <c r="K181" s="291" t="s">
        <v>1379</v>
      </c>
      <c r="L181" s="296"/>
      <c r="M181" s="297" t="s">
        <v>1</v>
      </c>
      <c r="N181" s="298" t="s">
        <v>44</v>
      </c>
      <c r="O181" s="92"/>
      <c r="P181" s="236">
        <f>O181*H181</f>
        <v>0</v>
      </c>
      <c r="Q181" s="236">
        <v>0.56299999999999994</v>
      </c>
      <c r="R181" s="236">
        <f>Q181*H181</f>
        <v>0.56299999999999994</v>
      </c>
      <c r="S181" s="236">
        <v>0</v>
      </c>
      <c r="T181" s="237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8" t="s">
        <v>213</v>
      </c>
      <c r="AT181" s="238" t="s">
        <v>412</v>
      </c>
      <c r="AU181" s="238" t="s">
        <v>88</v>
      </c>
      <c r="AY181" s="18" t="s">
        <v>184</v>
      </c>
      <c r="BE181" s="239">
        <f>IF(N181="základní",J181,0)</f>
        <v>0</v>
      </c>
      <c r="BF181" s="239">
        <f>IF(N181="snížená",J181,0)</f>
        <v>0</v>
      </c>
      <c r="BG181" s="239">
        <f>IF(N181="zákl. přenesená",J181,0)</f>
        <v>0</v>
      </c>
      <c r="BH181" s="239">
        <f>IF(N181="sníž. přenesená",J181,0)</f>
        <v>0</v>
      </c>
      <c r="BI181" s="239">
        <f>IF(N181="nulová",J181,0)</f>
        <v>0</v>
      </c>
      <c r="BJ181" s="18" t="s">
        <v>86</v>
      </c>
      <c r="BK181" s="239">
        <f>ROUND(I181*H181,2)</f>
        <v>0</v>
      </c>
      <c r="BL181" s="18" t="s">
        <v>191</v>
      </c>
      <c r="BM181" s="238" t="s">
        <v>1452</v>
      </c>
    </row>
    <row r="182" s="2" customFormat="1" ht="16.5" customHeight="1">
      <c r="A182" s="39"/>
      <c r="B182" s="40"/>
      <c r="C182" s="227" t="s">
        <v>249</v>
      </c>
      <c r="D182" s="227" t="s">
        <v>186</v>
      </c>
      <c r="E182" s="228" t="s">
        <v>1453</v>
      </c>
      <c r="F182" s="229" t="s">
        <v>1454</v>
      </c>
      <c r="G182" s="230" t="s">
        <v>327</v>
      </c>
      <c r="H182" s="231">
        <v>1</v>
      </c>
      <c r="I182" s="232"/>
      <c r="J182" s="233">
        <f>ROUND(I182*H182,2)</f>
        <v>0</v>
      </c>
      <c r="K182" s="229" t="s">
        <v>1379</v>
      </c>
      <c r="L182" s="45"/>
      <c r="M182" s="234" t="s">
        <v>1</v>
      </c>
      <c r="N182" s="235" t="s">
        <v>44</v>
      </c>
      <c r="O182" s="92"/>
      <c r="P182" s="236">
        <f>O182*H182</f>
        <v>0</v>
      </c>
      <c r="Q182" s="236">
        <v>0.21734000000000001</v>
      </c>
      <c r="R182" s="236">
        <f>Q182*H182</f>
        <v>0.21734000000000001</v>
      </c>
      <c r="S182" s="236">
        <v>0</v>
      </c>
      <c r="T182" s="237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8" t="s">
        <v>191</v>
      </c>
      <c r="AT182" s="238" t="s">
        <v>186</v>
      </c>
      <c r="AU182" s="238" t="s">
        <v>88</v>
      </c>
      <c r="AY182" s="18" t="s">
        <v>184</v>
      </c>
      <c r="BE182" s="239">
        <f>IF(N182="základní",J182,0)</f>
        <v>0</v>
      </c>
      <c r="BF182" s="239">
        <f>IF(N182="snížená",J182,0)</f>
        <v>0</v>
      </c>
      <c r="BG182" s="239">
        <f>IF(N182="zákl. přenesená",J182,0)</f>
        <v>0</v>
      </c>
      <c r="BH182" s="239">
        <f>IF(N182="sníž. přenesená",J182,0)</f>
        <v>0</v>
      </c>
      <c r="BI182" s="239">
        <f>IF(N182="nulová",J182,0)</f>
        <v>0</v>
      </c>
      <c r="BJ182" s="18" t="s">
        <v>86</v>
      </c>
      <c r="BK182" s="239">
        <f>ROUND(I182*H182,2)</f>
        <v>0</v>
      </c>
      <c r="BL182" s="18" t="s">
        <v>191</v>
      </c>
      <c r="BM182" s="238" t="s">
        <v>1455</v>
      </c>
    </row>
    <row r="183" s="2" customFormat="1">
      <c r="A183" s="39"/>
      <c r="B183" s="40"/>
      <c r="C183" s="41"/>
      <c r="D183" s="240" t="s">
        <v>192</v>
      </c>
      <c r="E183" s="41"/>
      <c r="F183" s="241" t="s">
        <v>1456</v>
      </c>
      <c r="G183" s="41"/>
      <c r="H183" s="41"/>
      <c r="I183" s="242"/>
      <c r="J183" s="41"/>
      <c r="K183" s="41"/>
      <c r="L183" s="45"/>
      <c r="M183" s="243"/>
      <c r="N183" s="244"/>
      <c r="O183" s="92"/>
      <c r="P183" s="92"/>
      <c r="Q183" s="92"/>
      <c r="R183" s="92"/>
      <c r="S183" s="92"/>
      <c r="T183" s="93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192</v>
      </c>
      <c r="AU183" s="18" t="s">
        <v>88</v>
      </c>
    </row>
    <row r="184" s="2" customFormat="1" ht="16.5" customHeight="1">
      <c r="A184" s="39"/>
      <c r="B184" s="40"/>
      <c r="C184" s="289" t="s">
        <v>311</v>
      </c>
      <c r="D184" s="289" t="s">
        <v>412</v>
      </c>
      <c r="E184" s="290" t="s">
        <v>1457</v>
      </c>
      <c r="F184" s="291" t="s">
        <v>1458</v>
      </c>
      <c r="G184" s="292" t="s">
        <v>327</v>
      </c>
      <c r="H184" s="293">
        <v>1</v>
      </c>
      <c r="I184" s="294"/>
      <c r="J184" s="295">
        <f>ROUND(I184*H184,2)</f>
        <v>0</v>
      </c>
      <c r="K184" s="291" t="s">
        <v>1379</v>
      </c>
      <c r="L184" s="296"/>
      <c r="M184" s="297" t="s">
        <v>1</v>
      </c>
      <c r="N184" s="298" t="s">
        <v>44</v>
      </c>
      <c r="O184" s="92"/>
      <c r="P184" s="236">
        <f>O184*H184</f>
        <v>0</v>
      </c>
      <c r="Q184" s="236">
        <v>0.065000000000000002</v>
      </c>
      <c r="R184" s="236">
        <f>Q184*H184</f>
        <v>0.065000000000000002</v>
      </c>
      <c r="S184" s="236">
        <v>0</v>
      </c>
      <c r="T184" s="237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8" t="s">
        <v>213</v>
      </c>
      <c r="AT184" s="238" t="s">
        <v>412</v>
      </c>
      <c r="AU184" s="238" t="s">
        <v>88</v>
      </c>
      <c r="AY184" s="18" t="s">
        <v>184</v>
      </c>
      <c r="BE184" s="239">
        <f>IF(N184="základní",J184,0)</f>
        <v>0</v>
      </c>
      <c r="BF184" s="239">
        <f>IF(N184="snížená",J184,0)</f>
        <v>0</v>
      </c>
      <c r="BG184" s="239">
        <f>IF(N184="zákl. přenesená",J184,0)</f>
        <v>0</v>
      </c>
      <c r="BH184" s="239">
        <f>IF(N184="sníž. přenesená",J184,0)</f>
        <v>0</v>
      </c>
      <c r="BI184" s="239">
        <f>IF(N184="nulová",J184,0)</f>
        <v>0</v>
      </c>
      <c r="BJ184" s="18" t="s">
        <v>86</v>
      </c>
      <c r="BK184" s="239">
        <f>ROUND(I184*H184,2)</f>
        <v>0</v>
      </c>
      <c r="BL184" s="18" t="s">
        <v>191</v>
      </c>
      <c r="BM184" s="238" t="s">
        <v>1459</v>
      </c>
    </row>
    <row r="185" s="2" customFormat="1" ht="24.15" customHeight="1">
      <c r="A185" s="39"/>
      <c r="B185" s="40"/>
      <c r="C185" s="227" t="s">
        <v>255</v>
      </c>
      <c r="D185" s="227" t="s">
        <v>186</v>
      </c>
      <c r="E185" s="228" t="s">
        <v>1460</v>
      </c>
      <c r="F185" s="229" t="s">
        <v>1461</v>
      </c>
      <c r="G185" s="230" t="s">
        <v>327</v>
      </c>
      <c r="H185" s="231">
        <v>1</v>
      </c>
      <c r="I185" s="232"/>
      <c r="J185" s="233">
        <f>ROUND(I185*H185,2)</f>
        <v>0</v>
      </c>
      <c r="K185" s="229" t="s">
        <v>1379</v>
      </c>
      <c r="L185" s="45"/>
      <c r="M185" s="234" t="s">
        <v>1</v>
      </c>
      <c r="N185" s="235" t="s">
        <v>44</v>
      </c>
      <c r="O185" s="92"/>
      <c r="P185" s="236">
        <f>O185*H185</f>
        <v>0</v>
      </c>
      <c r="Q185" s="236">
        <v>0.058029999999999998</v>
      </c>
      <c r="R185" s="236">
        <f>Q185*H185</f>
        <v>0.058029999999999998</v>
      </c>
      <c r="S185" s="236">
        <v>0</v>
      </c>
      <c r="T185" s="237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8" t="s">
        <v>191</v>
      </c>
      <c r="AT185" s="238" t="s">
        <v>186</v>
      </c>
      <c r="AU185" s="238" t="s">
        <v>88</v>
      </c>
      <c r="AY185" s="18" t="s">
        <v>184</v>
      </c>
      <c r="BE185" s="239">
        <f>IF(N185="základní",J185,0)</f>
        <v>0</v>
      </c>
      <c r="BF185" s="239">
        <f>IF(N185="snížená",J185,0)</f>
        <v>0</v>
      </c>
      <c r="BG185" s="239">
        <f>IF(N185="zákl. přenesená",J185,0)</f>
        <v>0</v>
      </c>
      <c r="BH185" s="239">
        <f>IF(N185="sníž. přenesená",J185,0)</f>
        <v>0</v>
      </c>
      <c r="BI185" s="239">
        <f>IF(N185="nulová",J185,0)</f>
        <v>0</v>
      </c>
      <c r="BJ185" s="18" t="s">
        <v>86</v>
      </c>
      <c r="BK185" s="239">
        <f>ROUND(I185*H185,2)</f>
        <v>0</v>
      </c>
      <c r="BL185" s="18" t="s">
        <v>191</v>
      </c>
      <c r="BM185" s="238" t="s">
        <v>1462</v>
      </c>
    </row>
    <row r="186" s="2" customFormat="1">
      <c r="A186" s="39"/>
      <c r="B186" s="40"/>
      <c r="C186" s="41"/>
      <c r="D186" s="240" t="s">
        <v>192</v>
      </c>
      <c r="E186" s="41"/>
      <c r="F186" s="241" t="s">
        <v>1463</v>
      </c>
      <c r="G186" s="41"/>
      <c r="H186" s="41"/>
      <c r="I186" s="242"/>
      <c r="J186" s="41"/>
      <c r="K186" s="41"/>
      <c r="L186" s="45"/>
      <c r="M186" s="243"/>
      <c r="N186" s="244"/>
      <c r="O186" s="92"/>
      <c r="P186" s="92"/>
      <c r="Q186" s="92"/>
      <c r="R186" s="92"/>
      <c r="S186" s="92"/>
      <c r="T186" s="93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192</v>
      </c>
      <c r="AU186" s="18" t="s">
        <v>88</v>
      </c>
    </row>
    <row r="187" s="2" customFormat="1" ht="24.15" customHeight="1">
      <c r="A187" s="39"/>
      <c r="B187" s="40"/>
      <c r="C187" s="227" t="s">
        <v>7</v>
      </c>
      <c r="D187" s="227" t="s">
        <v>186</v>
      </c>
      <c r="E187" s="228" t="s">
        <v>1464</v>
      </c>
      <c r="F187" s="229" t="s">
        <v>1465</v>
      </c>
      <c r="G187" s="230" t="s">
        <v>327</v>
      </c>
      <c r="H187" s="231">
        <v>1</v>
      </c>
      <c r="I187" s="232"/>
      <c r="J187" s="233">
        <f>ROUND(I187*H187,2)</f>
        <v>0</v>
      </c>
      <c r="K187" s="229" t="s">
        <v>1379</v>
      </c>
      <c r="L187" s="45"/>
      <c r="M187" s="234" t="s">
        <v>1</v>
      </c>
      <c r="N187" s="235" t="s">
        <v>44</v>
      </c>
      <c r="O187" s="92"/>
      <c r="P187" s="236">
        <f>O187*H187</f>
        <v>0</v>
      </c>
      <c r="Q187" s="236">
        <v>0.01136</v>
      </c>
      <c r="R187" s="236">
        <f>Q187*H187</f>
        <v>0.01136</v>
      </c>
      <c r="S187" s="236">
        <v>0</v>
      </c>
      <c r="T187" s="237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8" t="s">
        <v>191</v>
      </c>
      <c r="AT187" s="238" t="s">
        <v>186</v>
      </c>
      <c r="AU187" s="238" t="s">
        <v>88</v>
      </c>
      <c r="AY187" s="18" t="s">
        <v>184</v>
      </c>
      <c r="BE187" s="239">
        <f>IF(N187="základní",J187,0)</f>
        <v>0</v>
      </c>
      <c r="BF187" s="239">
        <f>IF(N187="snížená",J187,0)</f>
        <v>0</v>
      </c>
      <c r="BG187" s="239">
        <f>IF(N187="zákl. přenesená",J187,0)</f>
        <v>0</v>
      </c>
      <c r="BH187" s="239">
        <f>IF(N187="sníž. přenesená",J187,0)</f>
        <v>0</v>
      </c>
      <c r="BI187" s="239">
        <f>IF(N187="nulová",J187,0)</f>
        <v>0</v>
      </c>
      <c r="BJ187" s="18" t="s">
        <v>86</v>
      </c>
      <c r="BK187" s="239">
        <f>ROUND(I187*H187,2)</f>
        <v>0</v>
      </c>
      <c r="BL187" s="18" t="s">
        <v>191</v>
      </c>
      <c r="BM187" s="238" t="s">
        <v>1466</v>
      </c>
    </row>
    <row r="188" s="2" customFormat="1">
      <c r="A188" s="39"/>
      <c r="B188" s="40"/>
      <c r="C188" s="41"/>
      <c r="D188" s="240" t="s">
        <v>192</v>
      </c>
      <c r="E188" s="41"/>
      <c r="F188" s="241" t="s">
        <v>1467</v>
      </c>
      <c r="G188" s="41"/>
      <c r="H188" s="41"/>
      <c r="I188" s="242"/>
      <c r="J188" s="41"/>
      <c r="K188" s="41"/>
      <c r="L188" s="45"/>
      <c r="M188" s="243"/>
      <c r="N188" s="244"/>
      <c r="O188" s="92"/>
      <c r="P188" s="92"/>
      <c r="Q188" s="92"/>
      <c r="R188" s="92"/>
      <c r="S188" s="92"/>
      <c r="T188" s="93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192</v>
      </c>
      <c r="AU188" s="18" t="s">
        <v>88</v>
      </c>
    </row>
    <row r="189" s="2" customFormat="1" ht="24.15" customHeight="1">
      <c r="A189" s="39"/>
      <c r="B189" s="40"/>
      <c r="C189" s="227" t="s">
        <v>263</v>
      </c>
      <c r="D189" s="227" t="s">
        <v>186</v>
      </c>
      <c r="E189" s="228" t="s">
        <v>1468</v>
      </c>
      <c r="F189" s="229" t="s">
        <v>1469</v>
      </c>
      <c r="G189" s="230" t="s">
        <v>327</v>
      </c>
      <c r="H189" s="231">
        <v>1</v>
      </c>
      <c r="I189" s="232"/>
      <c r="J189" s="233">
        <f>ROUND(I189*H189,2)</f>
        <v>0</v>
      </c>
      <c r="K189" s="229" t="s">
        <v>1379</v>
      </c>
      <c r="L189" s="45"/>
      <c r="M189" s="234" t="s">
        <v>1</v>
      </c>
      <c r="N189" s="235" t="s">
        <v>44</v>
      </c>
      <c r="O189" s="92"/>
      <c r="P189" s="236">
        <f>O189*H189</f>
        <v>0</v>
      </c>
      <c r="Q189" s="236">
        <v>0</v>
      </c>
      <c r="R189" s="236">
        <f>Q189*H189</f>
        <v>0</v>
      </c>
      <c r="S189" s="236">
        <v>0</v>
      </c>
      <c r="T189" s="237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8" t="s">
        <v>191</v>
      </c>
      <c r="AT189" s="238" t="s">
        <v>186</v>
      </c>
      <c r="AU189" s="238" t="s">
        <v>88</v>
      </c>
      <c r="AY189" s="18" t="s">
        <v>184</v>
      </c>
      <c r="BE189" s="239">
        <f>IF(N189="základní",J189,0)</f>
        <v>0</v>
      </c>
      <c r="BF189" s="239">
        <f>IF(N189="snížená",J189,0)</f>
        <v>0</v>
      </c>
      <c r="BG189" s="239">
        <f>IF(N189="zákl. přenesená",J189,0)</f>
        <v>0</v>
      </c>
      <c r="BH189" s="239">
        <f>IF(N189="sníž. přenesená",J189,0)</f>
        <v>0</v>
      </c>
      <c r="BI189" s="239">
        <f>IF(N189="nulová",J189,0)</f>
        <v>0</v>
      </c>
      <c r="BJ189" s="18" t="s">
        <v>86</v>
      </c>
      <c r="BK189" s="239">
        <f>ROUND(I189*H189,2)</f>
        <v>0</v>
      </c>
      <c r="BL189" s="18" t="s">
        <v>191</v>
      </c>
      <c r="BM189" s="238" t="s">
        <v>1470</v>
      </c>
    </row>
    <row r="190" s="2" customFormat="1">
      <c r="A190" s="39"/>
      <c r="B190" s="40"/>
      <c r="C190" s="41"/>
      <c r="D190" s="240" t="s">
        <v>192</v>
      </c>
      <c r="E190" s="41"/>
      <c r="F190" s="241" t="s">
        <v>1471</v>
      </c>
      <c r="G190" s="41"/>
      <c r="H190" s="41"/>
      <c r="I190" s="242"/>
      <c r="J190" s="41"/>
      <c r="K190" s="41"/>
      <c r="L190" s="45"/>
      <c r="M190" s="243"/>
      <c r="N190" s="244"/>
      <c r="O190" s="92"/>
      <c r="P190" s="92"/>
      <c r="Q190" s="92"/>
      <c r="R190" s="92"/>
      <c r="S190" s="92"/>
      <c r="T190" s="93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192</v>
      </c>
      <c r="AU190" s="18" t="s">
        <v>88</v>
      </c>
    </row>
    <row r="191" s="2" customFormat="1" ht="24.15" customHeight="1">
      <c r="A191" s="39"/>
      <c r="B191" s="40"/>
      <c r="C191" s="227" t="s">
        <v>330</v>
      </c>
      <c r="D191" s="227" t="s">
        <v>186</v>
      </c>
      <c r="E191" s="228" t="s">
        <v>1472</v>
      </c>
      <c r="F191" s="229" t="s">
        <v>1473</v>
      </c>
      <c r="G191" s="230" t="s">
        <v>327</v>
      </c>
      <c r="H191" s="231">
        <v>1</v>
      </c>
      <c r="I191" s="232"/>
      <c r="J191" s="233">
        <f>ROUND(I191*H191,2)</f>
        <v>0</v>
      </c>
      <c r="K191" s="229" t="s">
        <v>1379</v>
      </c>
      <c r="L191" s="45"/>
      <c r="M191" s="234" t="s">
        <v>1</v>
      </c>
      <c r="N191" s="235" t="s">
        <v>44</v>
      </c>
      <c r="O191" s="92"/>
      <c r="P191" s="236">
        <f>O191*H191</f>
        <v>0</v>
      </c>
      <c r="Q191" s="236">
        <v>0.021440000000000001</v>
      </c>
      <c r="R191" s="236">
        <f>Q191*H191</f>
        <v>0.021440000000000001</v>
      </c>
      <c r="S191" s="236">
        <v>0</v>
      </c>
      <c r="T191" s="237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8" t="s">
        <v>191</v>
      </c>
      <c r="AT191" s="238" t="s">
        <v>186</v>
      </c>
      <c r="AU191" s="238" t="s">
        <v>88</v>
      </c>
      <c r="AY191" s="18" t="s">
        <v>184</v>
      </c>
      <c r="BE191" s="239">
        <f>IF(N191="základní",J191,0)</f>
        <v>0</v>
      </c>
      <c r="BF191" s="239">
        <f>IF(N191="snížená",J191,0)</f>
        <v>0</v>
      </c>
      <c r="BG191" s="239">
        <f>IF(N191="zákl. přenesená",J191,0)</f>
        <v>0</v>
      </c>
      <c r="BH191" s="239">
        <f>IF(N191="sníž. přenesená",J191,0)</f>
        <v>0</v>
      </c>
      <c r="BI191" s="239">
        <f>IF(N191="nulová",J191,0)</f>
        <v>0</v>
      </c>
      <c r="BJ191" s="18" t="s">
        <v>86</v>
      </c>
      <c r="BK191" s="239">
        <f>ROUND(I191*H191,2)</f>
        <v>0</v>
      </c>
      <c r="BL191" s="18" t="s">
        <v>191</v>
      </c>
      <c r="BM191" s="238" t="s">
        <v>1474</v>
      </c>
    </row>
    <row r="192" s="2" customFormat="1">
      <c r="A192" s="39"/>
      <c r="B192" s="40"/>
      <c r="C192" s="41"/>
      <c r="D192" s="240" t="s">
        <v>192</v>
      </c>
      <c r="E192" s="41"/>
      <c r="F192" s="241" t="s">
        <v>1475</v>
      </c>
      <c r="G192" s="41"/>
      <c r="H192" s="41"/>
      <c r="I192" s="242"/>
      <c r="J192" s="41"/>
      <c r="K192" s="41"/>
      <c r="L192" s="45"/>
      <c r="M192" s="243"/>
      <c r="N192" s="244"/>
      <c r="O192" s="92"/>
      <c r="P192" s="92"/>
      <c r="Q192" s="92"/>
      <c r="R192" s="92"/>
      <c r="S192" s="92"/>
      <c r="T192" s="93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192</v>
      </c>
      <c r="AU192" s="18" t="s">
        <v>88</v>
      </c>
    </row>
    <row r="193" s="12" customFormat="1" ht="22.8" customHeight="1">
      <c r="A193" s="12"/>
      <c r="B193" s="211"/>
      <c r="C193" s="212"/>
      <c r="D193" s="213" t="s">
        <v>78</v>
      </c>
      <c r="E193" s="225" t="s">
        <v>609</v>
      </c>
      <c r="F193" s="225" t="s">
        <v>610</v>
      </c>
      <c r="G193" s="212"/>
      <c r="H193" s="212"/>
      <c r="I193" s="215"/>
      <c r="J193" s="226">
        <f>BK193</f>
        <v>0</v>
      </c>
      <c r="K193" s="212"/>
      <c r="L193" s="217"/>
      <c r="M193" s="218"/>
      <c r="N193" s="219"/>
      <c r="O193" s="219"/>
      <c r="P193" s="220">
        <f>SUM(P194:P195)</f>
        <v>0</v>
      </c>
      <c r="Q193" s="219"/>
      <c r="R193" s="220">
        <f>SUM(R194:R195)</f>
        <v>0</v>
      </c>
      <c r="S193" s="219"/>
      <c r="T193" s="221">
        <f>SUM(T194:T195)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22" t="s">
        <v>86</v>
      </c>
      <c r="AT193" s="223" t="s">
        <v>78</v>
      </c>
      <c r="AU193" s="223" t="s">
        <v>86</v>
      </c>
      <c r="AY193" s="222" t="s">
        <v>184</v>
      </c>
      <c r="BK193" s="224">
        <f>SUM(BK194:BK195)</f>
        <v>0</v>
      </c>
    </row>
    <row r="194" s="2" customFormat="1" ht="24.15" customHeight="1">
      <c r="A194" s="39"/>
      <c r="B194" s="40"/>
      <c r="C194" s="227" t="s">
        <v>269</v>
      </c>
      <c r="D194" s="227" t="s">
        <v>186</v>
      </c>
      <c r="E194" s="228" t="s">
        <v>1476</v>
      </c>
      <c r="F194" s="229" t="s">
        <v>1477</v>
      </c>
      <c r="G194" s="230" t="s">
        <v>248</v>
      </c>
      <c r="H194" s="231">
        <v>8.6370000000000005</v>
      </c>
      <c r="I194" s="232"/>
      <c r="J194" s="233">
        <f>ROUND(I194*H194,2)</f>
        <v>0</v>
      </c>
      <c r="K194" s="229" t="s">
        <v>1379</v>
      </c>
      <c r="L194" s="45"/>
      <c r="M194" s="234" t="s">
        <v>1</v>
      </c>
      <c r="N194" s="235" t="s">
        <v>44</v>
      </c>
      <c r="O194" s="92"/>
      <c r="P194" s="236">
        <f>O194*H194</f>
        <v>0</v>
      </c>
      <c r="Q194" s="236">
        <v>0</v>
      </c>
      <c r="R194" s="236">
        <f>Q194*H194</f>
        <v>0</v>
      </c>
      <c r="S194" s="236">
        <v>0</v>
      </c>
      <c r="T194" s="237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8" t="s">
        <v>191</v>
      </c>
      <c r="AT194" s="238" t="s">
        <v>186</v>
      </c>
      <c r="AU194" s="238" t="s">
        <v>88</v>
      </c>
      <c r="AY194" s="18" t="s">
        <v>184</v>
      </c>
      <c r="BE194" s="239">
        <f>IF(N194="základní",J194,0)</f>
        <v>0</v>
      </c>
      <c r="BF194" s="239">
        <f>IF(N194="snížená",J194,0)</f>
        <v>0</v>
      </c>
      <c r="BG194" s="239">
        <f>IF(N194="zákl. přenesená",J194,0)</f>
        <v>0</v>
      </c>
      <c r="BH194" s="239">
        <f>IF(N194="sníž. přenesená",J194,0)</f>
        <v>0</v>
      </c>
      <c r="BI194" s="239">
        <f>IF(N194="nulová",J194,0)</f>
        <v>0</v>
      </c>
      <c r="BJ194" s="18" t="s">
        <v>86</v>
      </c>
      <c r="BK194" s="239">
        <f>ROUND(I194*H194,2)</f>
        <v>0</v>
      </c>
      <c r="BL194" s="18" t="s">
        <v>191</v>
      </c>
      <c r="BM194" s="238" t="s">
        <v>1478</v>
      </c>
    </row>
    <row r="195" s="2" customFormat="1">
      <c r="A195" s="39"/>
      <c r="B195" s="40"/>
      <c r="C195" s="41"/>
      <c r="D195" s="240" t="s">
        <v>192</v>
      </c>
      <c r="E195" s="41"/>
      <c r="F195" s="241" t="s">
        <v>1479</v>
      </c>
      <c r="G195" s="41"/>
      <c r="H195" s="41"/>
      <c r="I195" s="242"/>
      <c r="J195" s="41"/>
      <c r="K195" s="41"/>
      <c r="L195" s="45"/>
      <c r="M195" s="243"/>
      <c r="N195" s="244"/>
      <c r="O195" s="92"/>
      <c r="P195" s="92"/>
      <c r="Q195" s="92"/>
      <c r="R195" s="92"/>
      <c r="S195" s="92"/>
      <c r="T195" s="93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192</v>
      </c>
      <c r="AU195" s="18" t="s">
        <v>88</v>
      </c>
    </row>
    <row r="196" s="12" customFormat="1" ht="25.92" customHeight="1">
      <c r="A196" s="12"/>
      <c r="B196" s="211"/>
      <c r="C196" s="212"/>
      <c r="D196" s="213" t="s">
        <v>78</v>
      </c>
      <c r="E196" s="214" t="s">
        <v>616</v>
      </c>
      <c r="F196" s="214" t="s">
        <v>617</v>
      </c>
      <c r="G196" s="212"/>
      <c r="H196" s="212"/>
      <c r="I196" s="215"/>
      <c r="J196" s="216">
        <f>BK196</f>
        <v>0</v>
      </c>
      <c r="K196" s="212"/>
      <c r="L196" s="217"/>
      <c r="M196" s="218"/>
      <c r="N196" s="219"/>
      <c r="O196" s="219"/>
      <c r="P196" s="220">
        <f>P197+P230+P263+P291</f>
        <v>0</v>
      </c>
      <c r="Q196" s="219"/>
      <c r="R196" s="220">
        <f>R197+R230+R263+R291</f>
        <v>0.51520999999999995</v>
      </c>
      <c r="S196" s="219"/>
      <c r="T196" s="221">
        <f>T197+T230+T263+T291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22" t="s">
        <v>88</v>
      </c>
      <c r="AT196" s="223" t="s">
        <v>78</v>
      </c>
      <c r="AU196" s="223" t="s">
        <v>79</v>
      </c>
      <c r="AY196" s="222" t="s">
        <v>184</v>
      </c>
      <c r="BK196" s="224">
        <f>BK197+BK230+BK263+BK291</f>
        <v>0</v>
      </c>
    </row>
    <row r="197" s="12" customFormat="1" ht="22.8" customHeight="1">
      <c r="A197" s="12"/>
      <c r="B197" s="211"/>
      <c r="C197" s="212"/>
      <c r="D197" s="213" t="s">
        <v>78</v>
      </c>
      <c r="E197" s="225" t="s">
        <v>1480</v>
      </c>
      <c r="F197" s="225" t="s">
        <v>1481</v>
      </c>
      <c r="G197" s="212"/>
      <c r="H197" s="212"/>
      <c r="I197" s="215"/>
      <c r="J197" s="226">
        <f>BK197</f>
        <v>0</v>
      </c>
      <c r="K197" s="212"/>
      <c r="L197" s="217"/>
      <c r="M197" s="218"/>
      <c r="N197" s="219"/>
      <c r="O197" s="219"/>
      <c r="P197" s="220">
        <f>SUM(P198:P229)</f>
        <v>0</v>
      </c>
      <c r="Q197" s="219"/>
      <c r="R197" s="220">
        <f>SUM(R198:R229)</f>
        <v>0.23160999999999998</v>
      </c>
      <c r="S197" s="219"/>
      <c r="T197" s="221">
        <f>SUM(T198:T229)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22" t="s">
        <v>88</v>
      </c>
      <c r="AT197" s="223" t="s">
        <v>78</v>
      </c>
      <c r="AU197" s="223" t="s">
        <v>86</v>
      </c>
      <c r="AY197" s="222" t="s">
        <v>184</v>
      </c>
      <c r="BK197" s="224">
        <f>SUM(BK198:BK229)</f>
        <v>0</v>
      </c>
    </row>
    <row r="198" s="2" customFormat="1" ht="16.5" customHeight="1">
      <c r="A198" s="39"/>
      <c r="B198" s="40"/>
      <c r="C198" s="227" t="s">
        <v>339</v>
      </c>
      <c r="D198" s="227" t="s">
        <v>186</v>
      </c>
      <c r="E198" s="228" t="s">
        <v>1482</v>
      </c>
      <c r="F198" s="229" t="s">
        <v>1483</v>
      </c>
      <c r="G198" s="230" t="s">
        <v>342</v>
      </c>
      <c r="H198" s="231">
        <v>10</v>
      </c>
      <c r="I198" s="232"/>
      <c r="J198" s="233">
        <f>ROUND(I198*H198,2)</f>
        <v>0</v>
      </c>
      <c r="K198" s="229" t="s">
        <v>1379</v>
      </c>
      <c r="L198" s="45"/>
      <c r="M198" s="234" t="s">
        <v>1</v>
      </c>
      <c r="N198" s="235" t="s">
        <v>44</v>
      </c>
      <c r="O198" s="92"/>
      <c r="P198" s="236">
        <f>O198*H198</f>
        <v>0</v>
      </c>
      <c r="Q198" s="236">
        <v>0.00142</v>
      </c>
      <c r="R198" s="236">
        <f>Q198*H198</f>
        <v>0.014200000000000001</v>
      </c>
      <c r="S198" s="236">
        <v>0</v>
      </c>
      <c r="T198" s="237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8" t="s">
        <v>242</v>
      </c>
      <c r="AT198" s="238" t="s">
        <v>186</v>
      </c>
      <c r="AU198" s="238" t="s">
        <v>88</v>
      </c>
      <c r="AY198" s="18" t="s">
        <v>184</v>
      </c>
      <c r="BE198" s="239">
        <f>IF(N198="základní",J198,0)</f>
        <v>0</v>
      </c>
      <c r="BF198" s="239">
        <f>IF(N198="snížená",J198,0)</f>
        <v>0</v>
      </c>
      <c r="BG198" s="239">
        <f>IF(N198="zákl. přenesená",J198,0)</f>
        <v>0</v>
      </c>
      <c r="BH198" s="239">
        <f>IF(N198="sníž. přenesená",J198,0)</f>
        <v>0</v>
      </c>
      <c r="BI198" s="239">
        <f>IF(N198="nulová",J198,0)</f>
        <v>0</v>
      </c>
      <c r="BJ198" s="18" t="s">
        <v>86</v>
      </c>
      <c r="BK198" s="239">
        <f>ROUND(I198*H198,2)</f>
        <v>0</v>
      </c>
      <c r="BL198" s="18" t="s">
        <v>242</v>
      </c>
      <c r="BM198" s="238" t="s">
        <v>1484</v>
      </c>
    </row>
    <row r="199" s="2" customFormat="1">
      <c r="A199" s="39"/>
      <c r="B199" s="40"/>
      <c r="C199" s="41"/>
      <c r="D199" s="240" t="s">
        <v>192</v>
      </c>
      <c r="E199" s="41"/>
      <c r="F199" s="241" t="s">
        <v>1485</v>
      </c>
      <c r="G199" s="41"/>
      <c r="H199" s="41"/>
      <c r="I199" s="242"/>
      <c r="J199" s="41"/>
      <c r="K199" s="41"/>
      <c r="L199" s="45"/>
      <c r="M199" s="243"/>
      <c r="N199" s="244"/>
      <c r="O199" s="92"/>
      <c r="P199" s="92"/>
      <c r="Q199" s="92"/>
      <c r="R199" s="92"/>
      <c r="S199" s="92"/>
      <c r="T199" s="93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192</v>
      </c>
      <c r="AU199" s="18" t="s">
        <v>88</v>
      </c>
    </row>
    <row r="200" s="2" customFormat="1" ht="16.5" customHeight="1">
      <c r="A200" s="39"/>
      <c r="B200" s="40"/>
      <c r="C200" s="227" t="s">
        <v>276</v>
      </c>
      <c r="D200" s="227" t="s">
        <v>186</v>
      </c>
      <c r="E200" s="228" t="s">
        <v>1486</v>
      </c>
      <c r="F200" s="229" t="s">
        <v>1487</v>
      </c>
      <c r="G200" s="230" t="s">
        <v>342</v>
      </c>
      <c r="H200" s="231">
        <v>17</v>
      </c>
      <c r="I200" s="232"/>
      <c r="J200" s="233">
        <f>ROUND(I200*H200,2)</f>
        <v>0</v>
      </c>
      <c r="K200" s="229" t="s">
        <v>1379</v>
      </c>
      <c r="L200" s="45"/>
      <c r="M200" s="234" t="s">
        <v>1</v>
      </c>
      <c r="N200" s="235" t="s">
        <v>44</v>
      </c>
      <c r="O200" s="92"/>
      <c r="P200" s="236">
        <f>O200*H200</f>
        <v>0</v>
      </c>
      <c r="Q200" s="236">
        <v>0.0074400000000000004</v>
      </c>
      <c r="R200" s="236">
        <f>Q200*H200</f>
        <v>0.12648000000000001</v>
      </c>
      <c r="S200" s="236">
        <v>0</v>
      </c>
      <c r="T200" s="237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8" t="s">
        <v>242</v>
      </c>
      <c r="AT200" s="238" t="s">
        <v>186</v>
      </c>
      <c r="AU200" s="238" t="s">
        <v>88</v>
      </c>
      <c r="AY200" s="18" t="s">
        <v>184</v>
      </c>
      <c r="BE200" s="239">
        <f>IF(N200="základní",J200,0)</f>
        <v>0</v>
      </c>
      <c r="BF200" s="239">
        <f>IF(N200="snížená",J200,0)</f>
        <v>0</v>
      </c>
      <c r="BG200" s="239">
        <f>IF(N200="zákl. přenesená",J200,0)</f>
        <v>0</v>
      </c>
      <c r="BH200" s="239">
        <f>IF(N200="sníž. přenesená",J200,0)</f>
        <v>0</v>
      </c>
      <c r="BI200" s="239">
        <f>IF(N200="nulová",J200,0)</f>
        <v>0</v>
      </c>
      <c r="BJ200" s="18" t="s">
        <v>86</v>
      </c>
      <c r="BK200" s="239">
        <f>ROUND(I200*H200,2)</f>
        <v>0</v>
      </c>
      <c r="BL200" s="18" t="s">
        <v>242</v>
      </c>
      <c r="BM200" s="238" t="s">
        <v>1488</v>
      </c>
    </row>
    <row r="201" s="2" customFormat="1">
      <c r="A201" s="39"/>
      <c r="B201" s="40"/>
      <c r="C201" s="41"/>
      <c r="D201" s="240" t="s">
        <v>192</v>
      </c>
      <c r="E201" s="41"/>
      <c r="F201" s="241" t="s">
        <v>1489</v>
      </c>
      <c r="G201" s="41"/>
      <c r="H201" s="41"/>
      <c r="I201" s="242"/>
      <c r="J201" s="41"/>
      <c r="K201" s="41"/>
      <c r="L201" s="45"/>
      <c r="M201" s="243"/>
      <c r="N201" s="244"/>
      <c r="O201" s="92"/>
      <c r="P201" s="92"/>
      <c r="Q201" s="92"/>
      <c r="R201" s="92"/>
      <c r="S201" s="92"/>
      <c r="T201" s="93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192</v>
      </c>
      <c r="AU201" s="18" t="s">
        <v>88</v>
      </c>
    </row>
    <row r="202" s="2" customFormat="1" ht="16.5" customHeight="1">
      <c r="A202" s="39"/>
      <c r="B202" s="40"/>
      <c r="C202" s="227" t="s">
        <v>351</v>
      </c>
      <c r="D202" s="227" t="s">
        <v>186</v>
      </c>
      <c r="E202" s="228" t="s">
        <v>1490</v>
      </c>
      <c r="F202" s="229" t="s">
        <v>1491</v>
      </c>
      <c r="G202" s="230" t="s">
        <v>342</v>
      </c>
      <c r="H202" s="231">
        <v>5</v>
      </c>
      <c r="I202" s="232"/>
      <c r="J202" s="233">
        <f>ROUND(I202*H202,2)</f>
        <v>0</v>
      </c>
      <c r="K202" s="229" t="s">
        <v>1379</v>
      </c>
      <c r="L202" s="45"/>
      <c r="M202" s="234" t="s">
        <v>1</v>
      </c>
      <c r="N202" s="235" t="s">
        <v>44</v>
      </c>
      <c r="O202" s="92"/>
      <c r="P202" s="236">
        <f>O202*H202</f>
        <v>0</v>
      </c>
      <c r="Q202" s="236">
        <v>0.012319999999999999</v>
      </c>
      <c r="R202" s="236">
        <f>Q202*H202</f>
        <v>0.061599999999999995</v>
      </c>
      <c r="S202" s="236">
        <v>0</v>
      </c>
      <c r="T202" s="237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8" t="s">
        <v>242</v>
      </c>
      <c r="AT202" s="238" t="s">
        <v>186</v>
      </c>
      <c r="AU202" s="238" t="s">
        <v>88</v>
      </c>
      <c r="AY202" s="18" t="s">
        <v>184</v>
      </c>
      <c r="BE202" s="239">
        <f>IF(N202="základní",J202,0)</f>
        <v>0</v>
      </c>
      <c r="BF202" s="239">
        <f>IF(N202="snížená",J202,0)</f>
        <v>0</v>
      </c>
      <c r="BG202" s="239">
        <f>IF(N202="zákl. přenesená",J202,0)</f>
        <v>0</v>
      </c>
      <c r="BH202" s="239">
        <f>IF(N202="sníž. přenesená",J202,0)</f>
        <v>0</v>
      </c>
      <c r="BI202" s="239">
        <f>IF(N202="nulová",J202,0)</f>
        <v>0</v>
      </c>
      <c r="BJ202" s="18" t="s">
        <v>86</v>
      </c>
      <c r="BK202" s="239">
        <f>ROUND(I202*H202,2)</f>
        <v>0</v>
      </c>
      <c r="BL202" s="18" t="s">
        <v>242</v>
      </c>
      <c r="BM202" s="238" t="s">
        <v>1492</v>
      </c>
    </row>
    <row r="203" s="2" customFormat="1">
      <c r="A203" s="39"/>
      <c r="B203" s="40"/>
      <c r="C203" s="41"/>
      <c r="D203" s="240" t="s">
        <v>192</v>
      </c>
      <c r="E203" s="41"/>
      <c r="F203" s="241" t="s">
        <v>1493</v>
      </c>
      <c r="G203" s="41"/>
      <c r="H203" s="41"/>
      <c r="I203" s="242"/>
      <c r="J203" s="41"/>
      <c r="K203" s="41"/>
      <c r="L203" s="45"/>
      <c r="M203" s="243"/>
      <c r="N203" s="244"/>
      <c r="O203" s="92"/>
      <c r="P203" s="92"/>
      <c r="Q203" s="92"/>
      <c r="R203" s="92"/>
      <c r="S203" s="92"/>
      <c r="T203" s="93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192</v>
      </c>
      <c r="AU203" s="18" t="s">
        <v>88</v>
      </c>
    </row>
    <row r="204" s="2" customFormat="1" ht="16.5" customHeight="1">
      <c r="A204" s="39"/>
      <c r="B204" s="40"/>
      <c r="C204" s="227" t="s">
        <v>280</v>
      </c>
      <c r="D204" s="227" t="s">
        <v>186</v>
      </c>
      <c r="E204" s="228" t="s">
        <v>1494</v>
      </c>
      <c r="F204" s="229" t="s">
        <v>1495</v>
      </c>
      <c r="G204" s="230" t="s">
        <v>342</v>
      </c>
      <c r="H204" s="231">
        <v>12</v>
      </c>
      <c r="I204" s="232"/>
      <c r="J204" s="233">
        <f>ROUND(I204*H204,2)</f>
        <v>0</v>
      </c>
      <c r="K204" s="229" t="s">
        <v>1379</v>
      </c>
      <c r="L204" s="45"/>
      <c r="M204" s="234" t="s">
        <v>1</v>
      </c>
      <c r="N204" s="235" t="s">
        <v>44</v>
      </c>
      <c r="O204" s="92"/>
      <c r="P204" s="236">
        <f>O204*H204</f>
        <v>0</v>
      </c>
      <c r="Q204" s="236">
        <v>0.00048000000000000001</v>
      </c>
      <c r="R204" s="236">
        <f>Q204*H204</f>
        <v>0.0057600000000000004</v>
      </c>
      <c r="S204" s="236">
        <v>0</v>
      </c>
      <c r="T204" s="237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8" t="s">
        <v>242</v>
      </c>
      <c r="AT204" s="238" t="s">
        <v>186</v>
      </c>
      <c r="AU204" s="238" t="s">
        <v>88</v>
      </c>
      <c r="AY204" s="18" t="s">
        <v>184</v>
      </c>
      <c r="BE204" s="239">
        <f>IF(N204="základní",J204,0)</f>
        <v>0</v>
      </c>
      <c r="BF204" s="239">
        <f>IF(N204="snížená",J204,0)</f>
        <v>0</v>
      </c>
      <c r="BG204" s="239">
        <f>IF(N204="zákl. přenesená",J204,0)</f>
        <v>0</v>
      </c>
      <c r="BH204" s="239">
        <f>IF(N204="sníž. přenesená",J204,0)</f>
        <v>0</v>
      </c>
      <c r="BI204" s="239">
        <f>IF(N204="nulová",J204,0)</f>
        <v>0</v>
      </c>
      <c r="BJ204" s="18" t="s">
        <v>86</v>
      </c>
      <c r="BK204" s="239">
        <f>ROUND(I204*H204,2)</f>
        <v>0</v>
      </c>
      <c r="BL204" s="18" t="s">
        <v>242</v>
      </c>
      <c r="BM204" s="238" t="s">
        <v>1496</v>
      </c>
    </row>
    <row r="205" s="2" customFormat="1">
      <c r="A205" s="39"/>
      <c r="B205" s="40"/>
      <c r="C205" s="41"/>
      <c r="D205" s="240" t="s">
        <v>192</v>
      </c>
      <c r="E205" s="41"/>
      <c r="F205" s="241" t="s">
        <v>1497</v>
      </c>
      <c r="G205" s="41"/>
      <c r="H205" s="41"/>
      <c r="I205" s="242"/>
      <c r="J205" s="41"/>
      <c r="K205" s="41"/>
      <c r="L205" s="45"/>
      <c r="M205" s="243"/>
      <c r="N205" s="244"/>
      <c r="O205" s="92"/>
      <c r="P205" s="92"/>
      <c r="Q205" s="92"/>
      <c r="R205" s="92"/>
      <c r="S205" s="92"/>
      <c r="T205" s="93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192</v>
      </c>
      <c r="AU205" s="18" t="s">
        <v>88</v>
      </c>
    </row>
    <row r="206" s="2" customFormat="1" ht="16.5" customHeight="1">
      <c r="A206" s="39"/>
      <c r="B206" s="40"/>
      <c r="C206" s="227" t="s">
        <v>364</v>
      </c>
      <c r="D206" s="227" t="s">
        <v>186</v>
      </c>
      <c r="E206" s="228" t="s">
        <v>1498</v>
      </c>
      <c r="F206" s="229" t="s">
        <v>1499</v>
      </c>
      <c r="G206" s="230" t="s">
        <v>342</v>
      </c>
      <c r="H206" s="231">
        <v>3</v>
      </c>
      <c r="I206" s="232"/>
      <c r="J206" s="233">
        <f>ROUND(I206*H206,2)</f>
        <v>0</v>
      </c>
      <c r="K206" s="229" t="s">
        <v>1379</v>
      </c>
      <c r="L206" s="45"/>
      <c r="M206" s="234" t="s">
        <v>1</v>
      </c>
      <c r="N206" s="235" t="s">
        <v>44</v>
      </c>
      <c r="O206" s="92"/>
      <c r="P206" s="236">
        <f>O206*H206</f>
        <v>0</v>
      </c>
      <c r="Q206" s="236">
        <v>0.00071000000000000002</v>
      </c>
      <c r="R206" s="236">
        <f>Q206*H206</f>
        <v>0.0021299999999999999</v>
      </c>
      <c r="S206" s="236">
        <v>0</v>
      </c>
      <c r="T206" s="237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8" t="s">
        <v>242</v>
      </c>
      <c r="AT206" s="238" t="s">
        <v>186</v>
      </c>
      <c r="AU206" s="238" t="s">
        <v>88</v>
      </c>
      <c r="AY206" s="18" t="s">
        <v>184</v>
      </c>
      <c r="BE206" s="239">
        <f>IF(N206="základní",J206,0)</f>
        <v>0</v>
      </c>
      <c r="BF206" s="239">
        <f>IF(N206="snížená",J206,0)</f>
        <v>0</v>
      </c>
      <c r="BG206" s="239">
        <f>IF(N206="zákl. přenesená",J206,0)</f>
        <v>0</v>
      </c>
      <c r="BH206" s="239">
        <f>IF(N206="sníž. přenesená",J206,0)</f>
        <v>0</v>
      </c>
      <c r="BI206" s="239">
        <f>IF(N206="nulová",J206,0)</f>
        <v>0</v>
      </c>
      <c r="BJ206" s="18" t="s">
        <v>86</v>
      </c>
      <c r="BK206" s="239">
        <f>ROUND(I206*H206,2)</f>
        <v>0</v>
      </c>
      <c r="BL206" s="18" t="s">
        <v>242</v>
      </c>
      <c r="BM206" s="238" t="s">
        <v>1500</v>
      </c>
    </row>
    <row r="207" s="2" customFormat="1">
      <c r="A207" s="39"/>
      <c r="B207" s="40"/>
      <c r="C207" s="41"/>
      <c r="D207" s="240" t="s">
        <v>192</v>
      </c>
      <c r="E207" s="41"/>
      <c r="F207" s="241" t="s">
        <v>1501</v>
      </c>
      <c r="G207" s="41"/>
      <c r="H207" s="41"/>
      <c r="I207" s="242"/>
      <c r="J207" s="41"/>
      <c r="K207" s="41"/>
      <c r="L207" s="45"/>
      <c r="M207" s="243"/>
      <c r="N207" s="244"/>
      <c r="O207" s="92"/>
      <c r="P207" s="92"/>
      <c r="Q207" s="92"/>
      <c r="R207" s="92"/>
      <c r="S207" s="92"/>
      <c r="T207" s="93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192</v>
      </c>
      <c r="AU207" s="18" t="s">
        <v>88</v>
      </c>
    </row>
    <row r="208" s="2" customFormat="1" ht="16.5" customHeight="1">
      <c r="A208" s="39"/>
      <c r="B208" s="40"/>
      <c r="C208" s="227" t="s">
        <v>287</v>
      </c>
      <c r="D208" s="227" t="s">
        <v>186</v>
      </c>
      <c r="E208" s="228" t="s">
        <v>1502</v>
      </c>
      <c r="F208" s="229" t="s">
        <v>1503</v>
      </c>
      <c r="G208" s="230" t="s">
        <v>342</v>
      </c>
      <c r="H208" s="231">
        <v>6</v>
      </c>
      <c r="I208" s="232"/>
      <c r="J208" s="233">
        <f>ROUND(I208*H208,2)</f>
        <v>0</v>
      </c>
      <c r="K208" s="229" t="s">
        <v>1379</v>
      </c>
      <c r="L208" s="45"/>
      <c r="M208" s="234" t="s">
        <v>1</v>
      </c>
      <c r="N208" s="235" t="s">
        <v>44</v>
      </c>
      <c r="O208" s="92"/>
      <c r="P208" s="236">
        <f>O208*H208</f>
        <v>0</v>
      </c>
      <c r="Q208" s="236">
        <v>0.0022399999999999998</v>
      </c>
      <c r="R208" s="236">
        <f>Q208*H208</f>
        <v>0.013439999999999999</v>
      </c>
      <c r="S208" s="236">
        <v>0</v>
      </c>
      <c r="T208" s="237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8" t="s">
        <v>242</v>
      </c>
      <c r="AT208" s="238" t="s">
        <v>186</v>
      </c>
      <c r="AU208" s="238" t="s">
        <v>88</v>
      </c>
      <c r="AY208" s="18" t="s">
        <v>184</v>
      </c>
      <c r="BE208" s="239">
        <f>IF(N208="základní",J208,0)</f>
        <v>0</v>
      </c>
      <c r="BF208" s="239">
        <f>IF(N208="snížená",J208,0)</f>
        <v>0</v>
      </c>
      <c r="BG208" s="239">
        <f>IF(N208="zákl. přenesená",J208,0)</f>
        <v>0</v>
      </c>
      <c r="BH208" s="239">
        <f>IF(N208="sníž. přenesená",J208,0)</f>
        <v>0</v>
      </c>
      <c r="BI208" s="239">
        <f>IF(N208="nulová",J208,0)</f>
        <v>0</v>
      </c>
      <c r="BJ208" s="18" t="s">
        <v>86</v>
      </c>
      <c r="BK208" s="239">
        <f>ROUND(I208*H208,2)</f>
        <v>0</v>
      </c>
      <c r="BL208" s="18" t="s">
        <v>242</v>
      </c>
      <c r="BM208" s="238" t="s">
        <v>1504</v>
      </c>
    </row>
    <row r="209" s="2" customFormat="1">
      <c r="A209" s="39"/>
      <c r="B209" s="40"/>
      <c r="C209" s="41"/>
      <c r="D209" s="240" t="s">
        <v>192</v>
      </c>
      <c r="E209" s="41"/>
      <c r="F209" s="241" t="s">
        <v>1505</v>
      </c>
      <c r="G209" s="41"/>
      <c r="H209" s="41"/>
      <c r="I209" s="242"/>
      <c r="J209" s="41"/>
      <c r="K209" s="41"/>
      <c r="L209" s="45"/>
      <c r="M209" s="243"/>
      <c r="N209" s="244"/>
      <c r="O209" s="92"/>
      <c r="P209" s="92"/>
      <c r="Q209" s="92"/>
      <c r="R209" s="92"/>
      <c r="S209" s="92"/>
      <c r="T209" s="93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192</v>
      </c>
      <c r="AU209" s="18" t="s">
        <v>88</v>
      </c>
    </row>
    <row r="210" s="2" customFormat="1" ht="16.5" customHeight="1">
      <c r="A210" s="39"/>
      <c r="B210" s="40"/>
      <c r="C210" s="227" t="s">
        <v>377</v>
      </c>
      <c r="D210" s="227" t="s">
        <v>186</v>
      </c>
      <c r="E210" s="228" t="s">
        <v>1506</v>
      </c>
      <c r="F210" s="229" t="s">
        <v>1507</v>
      </c>
      <c r="G210" s="230" t="s">
        <v>342</v>
      </c>
      <c r="H210" s="231">
        <v>3</v>
      </c>
      <c r="I210" s="232"/>
      <c r="J210" s="233">
        <f>ROUND(I210*H210,2)</f>
        <v>0</v>
      </c>
      <c r="K210" s="229" t="s">
        <v>1379</v>
      </c>
      <c r="L210" s="45"/>
      <c r="M210" s="234" t="s">
        <v>1</v>
      </c>
      <c r="N210" s="235" t="s">
        <v>44</v>
      </c>
      <c r="O210" s="92"/>
      <c r="P210" s="236">
        <f>O210*H210</f>
        <v>0</v>
      </c>
      <c r="Q210" s="236">
        <v>0.0019</v>
      </c>
      <c r="R210" s="236">
        <f>Q210*H210</f>
        <v>0.0057000000000000002</v>
      </c>
      <c r="S210" s="236">
        <v>0</v>
      </c>
      <c r="T210" s="237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8" t="s">
        <v>242</v>
      </c>
      <c r="AT210" s="238" t="s">
        <v>186</v>
      </c>
      <c r="AU210" s="238" t="s">
        <v>88</v>
      </c>
      <c r="AY210" s="18" t="s">
        <v>184</v>
      </c>
      <c r="BE210" s="239">
        <f>IF(N210="základní",J210,0)</f>
        <v>0</v>
      </c>
      <c r="BF210" s="239">
        <f>IF(N210="snížená",J210,0)</f>
        <v>0</v>
      </c>
      <c r="BG210" s="239">
        <f>IF(N210="zákl. přenesená",J210,0)</f>
        <v>0</v>
      </c>
      <c r="BH210" s="239">
        <f>IF(N210="sníž. přenesená",J210,0)</f>
        <v>0</v>
      </c>
      <c r="BI210" s="239">
        <f>IF(N210="nulová",J210,0)</f>
        <v>0</v>
      </c>
      <c r="BJ210" s="18" t="s">
        <v>86</v>
      </c>
      <c r="BK210" s="239">
        <f>ROUND(I210*H210,2)</f>
        <v>0</v>
      </c>
      <c r="BL210" s="18" t="s">
        <v>242</v>
      </c>
      <c r="BM210" s="238" t="s">
        <v>1508</v>
      </c>
    </row>
    <row r="211" s="2" customFormat="1">
      <c r="A211" s="39"/>
      <c r="B211" s="40"/>
      <c r="C211" s="41"/>
      <c r="D211" s="240" t="s">
        <v>192</v>
      </c>
      <c r="E211" s="41"/>
      <c r="F211" s="241" t="s">
        <v>1509</v>
      </c>
      <c r="G211" s="41"/>
      <c r="H211" s="41"/>
      <c r="I211" s="242"/>
      <c r="J211" s="41"/>
      <c r="K211" s="41"/>
      <c r="L211" s="45"/>
      <c r="M211" s="243"/>
      <c r="N211" s="244"/>
      <c r="O211" s="92"/>
      <c r="P211" s="92"/>
      <c r="Q211" s="92"/>
      <c r="R211" s="92"/>
      <c r="S211" s="92"/>
      <c r="T211" s="93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192</v>
      </c>
      <c r="AU211" s="18" t="s">
        <v>88</v>
      </c>
    </row>
    <row r="212" s="2" customFormat="1" ht="16.5" customHeight="1">
      <c r="A212" s="39"/>
      <c r="B212" s="40"/>
      <c r="C212" s="227" t="s">
        <v>293</v>
      </c>
      <c r="D212" s="227" t="s">
        <v>186</v>
      </c>
      <c r="E212" s="228" t="s">
        <v>1510</v>
      </c>
      <c r="F212" s="229" t="s">
        <v>1511</v>
      </c>
      <c r="G212" s="230" t="s">
        <v>327</v>
      </c>
      <c r="H212" s="231">
        <v>6</v>
      </c>
      <c r="I212" s="232"/>
      <c r="J212" s="233">
        <f>ROUND(I212*H212,2)</f>
        <v>0</v>
      </c>
      <c r="K212" s="229" t="s">
        <v>1379</v>
      </c>
      <c r="L212" s="45"/>
      <c r="M212" s="234" t="s">
        <v>1</v>
      </c>
      <c r="N212" s="235" t="s">
        <v>44</v>
      </c>
      <c r="O212" s="92"/>
      <c r="P212" s="236">
        <f>O212*H212</f>
        <v>0</v>
      </c>
      <c r="Q212" s="236">
        <v>0</v>
      </c>
      <c r="R212" s="236">
        <f>Q212*H212</f>
        <v>0</v>
      </c>
      <c r="S212" s="236">
        <v>0</v>
      </c>
      <c r="T212" s="237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8" t="s">
        <v>242</v>
      </c>
      <c r="AT212" s="238" t="s">
        <v>186</v>
      </c>
      <c r="AU212" s="238" t="s">
        <v>88</v>
      </c>
      <c r="AY212" s="18" t="s">
        <v>184</v>
      </c>
      <c r="BE212" s="239">
        <f>IF(N212="základní",J212,0)</f>
        <v>0</v>
      </c>
      <c r="BF212" s="239">
        <f>IF(N212="snížená",J212,0)</f>
        <v>0</v>
      </c>
      <c r="BG212" s="239">
        <f>IF(N212="zákl. přenesená",J212,0)</f>
        <v>0</v>
      </c>
      <c r="BH212" s="239">
        <f>IF(N212="sníž. přenesená",J212,0)</f>
        <v>0</v>
      </c>
      <c r="BI212" s="239">
        <f>IF(N212="nulová",J212,0)</f>
        <v>0</v>
      </c>
      <c r="BJ212" s="18" t="s">
        <v>86</v>
      </c>
      <c r="BK212" s="239">
        <f>ROUND(I212*H212,2)</f>
        <v>0</v>
      </c>
      <c r="BL212" s="18" t="s">
        <v>242</v>
      </c>
      <c r="BM212" s="238" t="s">
        <v>1512</v>
      </c>
    </row>
    <row r="213" s="2" customFormat="1">
      <c r="A213" s="39"/>
      <c r="B213" s="40"/>
      <c r="C213" s="41"/>
      <c r="D213" s="240" t="s">
        <v>192</v>
      </c>
      <c r="E213" s="41"/>
      <c r="F213" s="241" t="s">
        <v>1513</v>
      </c>
      <c r="G213" s="41"/>
      <c r="H213" s="41"/>
      <c r="I213" s="242"/>
      <c r="J213" s="41"/>
      <c r="K213" s="41"/>
      <c r="L213" s="45"/>
      <c r="M213" s="243"/>
      <c r="N213" s="244"/>
      <c r="O213" s="92"/>
      <c r="P213" s="92"/>
      <c r="Q213" s="92"/>
      <c r="R213" s="92"/>
      <c r="S213" s="92"/>
      <c r="T213" s="93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192</v>
      </c>
      <c r="AU213" s="18" t="s">
        <v>88</v>
      </c>
    </row>
    <row r="214" s="2" customFormat="1" ht="16.5" customHeight="1">
      <c r="A214" s="39"/>
      <c r="B214" s="40"/>
      <c r="C214" s="227" t="s">
        <v>386</v>
      </c>
      <c r="D214" s="227" t="s">
        <v>186</v>
      </c>
      <c r="E214" s="228" t="s">
        <v>1514</v>
      </c>
      <c r="F214" s="229" t="s">
        <v>1515</v>
      </c>
      <c r="G214" s="230" t="s">
        <v>327</v>
      </c>
      <c r="H214" s="231">
        <v>2</v>
      </c>
      <c r="I214" s="232"/>
      <c r="J214" s="233">
        <f>ROUND(I214*H214,2)</f>
        <v>0</v>
      </c>
      <c r="K214" s="229" t="s">
        <v>1379</v>
      </c>
      <c r="L214" s="45"/>
      <c r="M214" s="234" t="s">
        <v>1</v>
      </c>
      <c r="N214" s="235" t="s">
        <v>44</v>
      </c>
      <c r="O214" s="92"/>
      <c r="P214" s="236">
        <f>O214*H214</f>
        <v>0</v>
      </c>
      <c r="Q214" s="236">
        <v>0</v>
      </c>
      <c r="R214" s="236">
        <f>Q214*H214</f>
        <v>0</v>
      </c>
      <c r="S214" s="236">
        <v>0</v>
      </c>
      <c r="T214" s="237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8" t="s">
        <v>242</v>
      </c>
      <c r="AT214" s="238" t="s">
        <v>186</v>
      </c>
      <c r="AU214" s="238" t="s">
        <v>88</v>
      </c>
      <c r="AY214" s="18" t="s">
        <v>184</v>
      </c>
      <c r="BE214" s="239">
        <f>IF(N214="základní",J214,0)</f>
        <v>0</v>
      </c>
      <c r="BF214" s="239">
        <f>IF(N214="snížená",J214,0)</f>
        <v>0</v>
      </c>
      <c r="BG214" s="239">
        <f>IF(N214="zákl. přenesená",J214,0)</f>
        <v>0</v>
      </c>
      <c r="BH214" s="239">
        <f>IF(N214="sníž. přenesená",J214,0)</f>
        <v>0</v>
      </c>
      <c r="BI214" s="239">
        <f>IF(N214="nulová",J214,0)</f>
        <v>0</v>
      </c>
      <c r="BJ214" s="18" t="s">
        <v>86</v>
      </c>
      <c r="BK214" s="239">
        <f>ROUND(I214*H214,2)</f>
        <v>0</v>
      </c>
      <c r="BL214" s="18" t="s">
        <v>242</v>
      </c>
      <c r="BM214" s="238" t="s">
        <v>1516</v>
      </c>
    </row>
    <row r="215" s="2" customFormat="1">
      <c r="A215" s="39"/>
      <c r="B215" s="40"/>
      <c r="C215" s="41"/>
      <c r="D215" s="240" t="s">
        <v>192</v>
      </c>
      <c r="E215" s="41"/>
      <c r="F215" s="241" t="s">
        <v>1517</v>
      </c>
      <c r="G215" s="41"/>
      <c r="H215" s="41"/>
      <c r="I215" s="242"/>
      <c r="J215" s="41"/>
      <c r="K215" s="41"/>
      <c r="L215" s="45"/>
      <c r="M215" s="243"/>
      <c r="N215" s="244"/>
      <c r="O215" s="92"/>
      <c r="P215" s="92"/>
      <c r="Q215" s="92"/>
      <c r="R215" s="92"/>
      <c r="S215" s="92"/>
      <c r="T215" s="93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192</v>
      </c>
      <c r="AU215" s="18" t="s">
        <v>88</v>
      </c>
    </row>
    <row r="216" s="2" customFormat="1" ht="16.5" customHeight="1">
      <c r="A216" s="39"/>
      <c r="B216" s="40"/>
      <c r="C216" s="227" t="s">
        <v>299</v>
      </c>
      <c r="D216" s="227" t="s">
        <v>186</v>
      </c>
      <c r="E216" s="228" t="s">
        <v>1518</v>
      </c>
      <c r="F216" s="229" t="s">
        <v>1519</v>
      </c>
      <c r="G216" s="230" t="s">
        <v>327</v>
      </c>
      <c r="H216" s="231">
        <v>5</v>
      </c>
      <c r="I216" s="232"/>
      <c r="J216" s="233">
        <f>ROUND(I216*H216,2)</f>
        <v>0</v>
      </c>
      <c r="K216" s="229" t="s">
        <v>1379</v>
      </c>
      <c r="L216" s="45"/>
      <c r="M216" s="234" t="s">
        <v>1</v>
      </c>
      <c r="N216" s="235" t="s">
        <v>44</v>
      </c>
      <c r="O216" s="92"/>
      <c r="P216" s="236">
        <f>O216*H216</f>
        <v>0</v>
      </c>
      <c r="Q216" s="236">
        <v>0</v>
      </c>
      <c r="R216" s="236">
        <f>Q216*H216</f>
        <v>0</v>
      </c>
      <c r="S216" s="236">
        <v>0</v>
      </c>
      <c r="T216" s="237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8" t="s">
        <v>242</v>
      </c>
      <c r="AT216" s="238" t="s">
        <v>186</v>
      </c>
      <c r="AU216" s="238" t="s">
        <v>88</v>
      </c>
      <c r="AY216" s="18" t="s">
        <v>184</v>
      </c>
      <c r="BE216" s="239">
        <f>IF(N216="základní",J216,0)</f>
        <v>0</v>
      </c>
      <c r="BF216" s="239">
        <f>IF(N216="snížená",J216,0)</f>
        <v>0</v>
      </c>
      <c r="BG216" s="239">
        <f>IF(N216="zákl. přenesená",J216,0)</f>
        <v>0</v>
      </c>
      <c r="BH216" s="239">
        <f>IF(N216="sníž. přenesená",J216,0)</f>
        <v>0</v>
      </c>
      <c r="BI216" s="239">
        <f>IF(N216="nulová",J216,0)</f>
        <v>0</v>
      </c>
      <c r="BJ216" s="18" t="s">
        <v>86</v>
      </c>
      <c r="BK216" s="239">
        <f>ROUND(I216*H216,2)</f>
        <v>0</v>
      </c>
      <c r="BL216" s="18" t="s">
        <v>242</v>
      </c>
      <c r="BM216" s="238" t="s">
        <v>1520</v>
      </c>
    </row>
    <row r="217" s="2" customFormat="1">
      <c r="A217" s="39"/>
      <c r="B217" s="40"/>
      <c r="C217" s="41"/>
      <c r="D217" s="240" t="s">
        <v>192</v>
      </c>
      <c r="E217" s="41"/>
      <c r="F217" s="241" t="s">
        <v>1521</v>
      </c>
      <c r="G217" s="41"/>
      <c r="H217" s="41"/>
      <c r="I217" s="242"/>
      <c r="J217" s="41"/>
      <c r="K217" s="41"/>
      <c r="L217" s="45"/>
      <c r="M217" s="243"/>
      <c r="N217" s="244"/>
      <c r="O217" s="92"/>
      <c r="P217" s="92"/>
      <c r="Q217" s="92"/>
      <c r="R217" s="92"/>
      <c r="S217" s="92"/>
      <c r="T217" s="93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192</v>
      </c>
      <c r="AU217" s="18" t="s">
        <v>88</v>
      </c>
    </row>
    <row r="218" s="2" customFormat="1" ht="21.75" customHeight="1">
      <c r="A218" s="39"/>
      <c r="B218" s="40"/>
      <c r="C218" s="227" t="s">
        <v>396</v>
      </c>
      <c r="D218" s="227" t="s">
        <v>186</v>
      </c>
      <c r="E218" s="228" t="s">
        <v>1522</v>
      </c>
      <c r="F218" s="229" t="s">
        <v>1523</v>
      </c>
      <c r="G218" s="230" t="s">
        <v>327</v>
      </c>
      <c r="H218" s="231">
        <v>2</v>
      </c>
      <c r="I218" s="232"/>
      <c r="J218" s="233">
        <f>ROUND(I218*H218,2)</f>
        <v>0</v>
      </c>
      <c r="K218" s="229" t="s">
        <v>1379</v>
      </c>
      <c r="L218" s="45"/>
      <c r="M218" s="234" t="s">
        <v>1</v>
      </c>
      <c r="N218" s="235" t="s">
        <v>44</v>
      </c>
      <c r="O218" s="92"/>
      <c r="P218" s="236">
        <f>O218*H218</f>
        <v>0</v>
      </c>
      <c r="Q218" s="236">
        <v>0.00093000000000000005</v>
      </c>
      <c r="R218" s="236">
        <f>Q218*H218</f>
        <v>0.0018600000000000001</v>
      </c>
      <c r="S218" s="236">
        <v>0</v>
      </c>
      <c r="T218" s="237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8" t="s">
        <v>242</v>
      </c>
      <c r="AT218" s="238" t="s">
        <v>186</v>
      </c>
      <c r="AU218" s="238" t="s">
        <v>88</v>
      </c>
      <c r="AY218" s="18" t="s">
        <v>184</v>
      </c>
      <c r="BE218" s="239">
        <f>IF(N218="základní",J218,0)</f>
        <v>0</v>
      </c>
      <c r="BF218" s="239">
        <f>IF(N218="snížená",J218,0)</f>
        <v>0</v>
      </c>
      <c r="BG218" s="239">
        <f>IF(N218="zákl. přenesená",J218,0)</f>
        <v>0</v>
      </c>
      <c r="BH218" s="239">
        <f>IF(N218="sníž. přenesená",J218,0)</f>
        <v>0</v>
      </c>
      <c r="BI218" s="239">
        <f>IF(N218="nulová",J218,0)</f>
        <v>0</v>
      </c>
      <c r="BJ218" s="18" t="s">
        <v>86</v>
      </c>
      <c r="BK218" s="239">
        <f>ROUND(I218*H218,2)</f>
        <v>0</v>
      </c>
      <c r="BL218" s="18" t="s">
        <v>242</v>
      </c>
      <c r="BM218" s="238" t="s">
        <v>1524</v>
      </c>
    </row>
    <row r="219" s="2" customFormat="1">
      <c r="A219" s="39"/>
      <c r="B219" s="40"/>
      <c r="C219" s="41"/>
      <c r="D219" s="240" t="s">
        <v>192</v>
      </c>
      <c r="E219" s="41"/>
      <c r="F219" s="241" t="s">
        <v>1525</v>
      </c>
      <c r="G219" s="41"/>
      <c r="H219" s="41"/>
      <c r="I219" s="242"/>
      <c r="J219" s="41"/>
      <c r="K219" s="41"/>
      <c r="L219" s="45"/>
      <c r="M219" s="243"/>
      <c r="N219" s="244"/>
      <c r="O219" s="92"/>
      <c r="P219" s="92"/>
      <c r="Q219" s="92"/>
      <c r="R219" s="92"/>
      <c r="S219" s="92"/>
      <c r="T219" s="93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192</v>
      </c>
      <c r="AU219" s="18" t="s">
        <v>88</v>
      </c>
    </row>
    <row r="220" s="2" customFormat="1" ht="16.5" customHeight="1">
      <c r="A220" s="39"/>
      <c r="B220" s="40"/>
      <c r="C220" s="227" t="s">
        <v>306</v>
      </c>
      <c r="D220" s="227" t="s">
        <v>186</v>
      </c>
      <c r="E220" s="228" t="s">
        <v>1526</v>
      </c>
      <c r="F220" s="229" t="s">
        <v>1527</v>
      </c>
      <c r="G220" s="230" t="s">
        <v>327</v>
      </c>
      <c r="H220" s="231">
        <v>1</v>
      </c>
      <c r="I220" s="232"/>
      <c r="J220" s="233">
        <f>ROUND(I220*H220,2)</f>
        <v>0</v>
      </c>
      <c r="K220" s="229" t="s">
        <v>1</v>
      </c>
      <c r="L220" s="45"/>
      <c r="M220" s="234" t="s">
        <v>1</v>
      </c>
      <c r="N220" s="235" t="s">
        <v>44</v>
      </c>
      <c r="O220" s="92"/>
      <c r="P220" s="236">
        <f>O220*H220</f>
        <v>0</v>
      </c>
      <c r="Q220" s="236">
        <v>6.0000000000000002E-05</v>
      </c>
      <c r="R220" s="236">
        <f>Q220*H220</f>
        <v>6.0000000000000002E-05</v>
      </c>
      <c r="S220" s="236">
        <v>0</v>
      </c>
      <c r="T220" s="237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8" t="s">
        <v>242</v>
      </c>
      <c r="AT220" s="238" t="s">
        <v>186</v>
      </c>
      <c r="AU220" s="238" t="s">
        <v>88</v>
      </c>
      <c r="AY220" s="18" t="s">
        <v>184</v>
      </c>
      <c r="BE220" s="239">
        <f>IF(N220="základní",J220,0)</f>
        <v>0</v>
      </c>
      <c r="BF220" s="239">
        <f>IF(N220="snížená",J220,0)</f>
        <v>0</v>
      </c>
      <c r="BG220" s="239">
        <f>IF(N220="zákl. přenesená",J220,0)</f>
        <v>0</v>
      </c>
      <c r="BH220" s="239">
        <f>IF(N220="sníž. přenesená",J220,0)</f>
        <v>0</v>
      </c>
      <c r="BI220" s="239">
        <f>IF(N220="nulová",J220,0)</f>
        <v>0</v>
      </c>
      <c r="BJ220" s="18" t="s">
        <v>86</v>
      </c>
      <c r="BK220" s="239">
        <f>ROUND(I220*H220,2)</f>
        <v>0</v>
      </c>
      <c r="BL220" s="18" t="s">
        <v>242</v>
      </c>
      <c r="BM220" s="238" t="s">
        <v>1528</v>
      </c>
    </row>
    <row r="221" s="2" customFormat="1" ht="16.5" customHeight="1">
      <c r="A221" s="39"/>
      <c r="B221" s="40"/>
      <c r="C221" s="289" t="s">
        <v>411</v>
      </c>
      <c r="D221" s="289" t="s">
        <v>412</v>
      </c>
      <c r="E221" s="290" t="s">
        <v>1529</v>
      </c>
      <c r="F221" s="291" t="s">
        <v>1530</v>
      </c>
      <c r="G221" s="292" t="s">
        <v>327</v>
      </c>
      <c r="H221" s="293">
        <v>1</v>
      </c>
      <c r="I221" s="294"/>
      <c r="J221" s="295">
        <f>ROUND(I221*H221,2)</f>
        <v>0</v>
      </c>
      <c r="K221" s="291" t="s">
        <v>1379</v>
      </c>
      <c r="L221" s="296"/>
      <c r="M221" s="297" t="s">
        <v>1</v>
      </c>
      <c r="N221" s="298" t="s">
        <v>44</v>
      </c>
      <c r="O221" s="92"/>
      <c r="P221" s="236">
        <f>O221*H221</f>
        <v>0</v>
      </c>
      <c r="Q221" s="236">
        <v>9.0000000000000006E-05</v>
      </c>
      <c r="R221" s="236">
        <f>Q221*H221</f>
        <v>9.0000000000000006E-05</v>
      </c>
      <c r="S221" s="236">
        <v>0</v>
      </c>
      <c r="T221" s="237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8" t="s">
        <v>293</v>
      </c>
      <c r="AT221" s="238" t="s">
        <v>412</v>
      </c>
      <c r="AU221" s="238" t="s">
        <v>88</v>
      </c>
      <c r="AY221" s="18" t="s">
        <v>184</v>
      </c>
      <c r="BE221" s="239">
        <f>IF(N221="základní",J221,0)</f>
        <v>0</v>
      </c>
      <c r="BF221" s="239">
        <f>IF(N221="snížená",J221,0)</f>
        <v>0</v>
      </c>
      <c r="BG221" s="239">
        <f>IF(N221="zákl. přenesená",J221,0)</f>
        <v>0</v>
      </c>
      <c r="BH221" s="239">
        <f>IF(N221="sníž. přenesená",J221,0)</f>
        <v>0</v>
      </c>
      <c r="BI221" s="239">
        <f>IF(N221="nulová",J221,0)</f>
        <v>0</v>
      </c>
      <c r="BJ221" s="18" t="s">
        <v>86</v>
      </c>
      <c r="BK221" s="239">
        <f>ROUND(I221*H221,2)</f>
        <v>0</v>
      </c>
      <c r="BL221" s="18" t="s">
        <v>242</v>
      </c>
      <c r="BM221" s="238" t="s">
        <v>1531</v>
      </c>
    </row>
    <row r="222" s="2" customFormat="1" ht="16.5" customHeight="1">
      <c r="A222" s="39"/>
      <c r="B222" s="40"/>
      <c r="C222" s="227" t="s">
        <v>314</v>
      </c>
      <c r="D222" s="227" t="s">
        <v>186</v>
      </c>
      <c r="E222" s="228" t="s">
        <v>1532</v>
      </c>
      <c r="F222" s="229" t="s">
        <v>1533</v>
      </c>
      <c r="G222" s="230" t="s">
        <v>327</v>
      </c>
      <c r="H222" s="231">
        <v>1</v>
      </c>
      <c r="I222" s="232"/>
      <c r="J222" s="233">
        <f>ROUND(I222*H222,2)</f>
        <v>0</v>
      </c>
      <c r="K222" s="229" t="s">
        <v>1379</v>
      </c>
      <c r="L222" s="45"/>
      <c r="M222" s="234" t="s">
        <v>1</v>
      </c>
      <c r="N222" s="235" t="s">
        <v>44</v>
      </c>
      <c r="O222" s="92"/>
      <c r="P222" s="236">
        <f>O222*H222</f>
        <v>0</v>
      </c>
      <c r="Q222" s="236">
        <v>0.00029</v>
      </c>
      <c r="R222" s="236">
        <f>Q222*H222</f>
        <v>0.00029</v>
      </c>
      <c r="S222" s="236">
        <v>0</v>
      </c>
      <c r="T222" s="237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8" t="s">
        <v>242</v>
      </c>
      <c r="AT222" s="238" t="s">
        <v>186</v>
      </c>
      <c r="AU222" s="238" t="s">
        <v>88</v>
      </c>
      <c r="AY222" s="18" t="s">
        <v>184</v>
      </c>
      <c r="BE222" s="239">
        <f>IF(N222="základní",J222,0)</f>
        <v>0</v>
      </c>
      <c r="BF222" s="239">
        <f>IF(N222="snížená",J222,0)</f>
        <v>0</v>
      </c>
      <c r="BG222" s="239">
        <f>IF(N222="zákl. přenesená",J222,0)</f>
        <v>0</v>
      </c>
      <c r="BH222" s="239">
        <f>IF(N222="sníž. přenesená",J222,0)</f>
        <v>0</v>
      </c>
      <c r="BI222" s="239">
        <f>IF(N222="nulová",J222,0)</f>
        <v>0</v>
      </c>
      <c r="BJ222" s="18" t="s">
        <v>86</v>
      </c>
      <c r="BK222" s="239">
        <f>ROUND(I222*H222,2)</f>
        <v>0</v>
      </c>
      <c r="BL222" s="18" t="s">
        <v>242</v>
      </c>
      <c r="BM222" s="238" t="s">
        <v>1534</v>
      </c>
    </row>
    <row r="223" s="2" customFormat="1">
      <c r="A223" s="39"/>
      <c r="B223" s="40"/>
      <c r="C223" s="41"/>
      <c r="D223" s="240" t="s">
        <v>192</v>
      </c>
      <c r="E223" s="41"/>
      <c r="F223" s="241" t="s">
        <v>1535</v>
      </c>
      <c r="G223" s="41"/>
      <c r="H223" s="41"/>
      <c r="I223" s="242"/>
      <c r="J223" s="41"/>
      <c r="K223" s="41"/>
      <c r="L223" s="45"/>
      <c r="M223" s="243"/>
      <c r="N223" s="244"/>
      <c r="O223" s="92"/>
      <c r="P223" s="92"/>
      <c r="Q223" s="92"/>
      <c r="R223" s="92"/>
      <c r="S223" s="92"/>
      <c r="T223" s="93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192</v>
      </c>
      <c r="AU223" s="18" t="s">
        <v>88</v>
      </c>
    </row>
    <row r="224" s="2" customFormat="1" ht="16.5" customHeight="1">
      <c r="A224" s="39"/>
      <c r="B224" s="40"/>
      <c r="C224" s="227" t="s">
        <v>427</v>
      </c>
      <c r="D224" s="227" t="s">
        <v>186</v>
      </c>
      <c r="E224" s="228" t="s">
        <v>1536</v>
      </c>
      <c r="F224" s="229" t="s">
        <v>1537</v>
      </c>
      <c r="G224" s="230" t="s">
        <v>342</v>
      </c>
      <c r="H224" s="231">
        <v>51</v>
      </c>
      <c r="I224" s="232"/>
      <c r="J224" s="233">
        <f>ROUND(I224*H224,2)</f>
        <v>0</v>
      </c>
      <c r="K224" s="229" t="s">
        <v>1379</v>
      </c>
      <c r="L224" s="45"/>
      <c r="M224" s="234" t="s">
        <v>1</v>
      </c>
      <c r="N224" s="235" t="s">
        <v>44</v>
      </c>
      <c r="O224" s="92"/>
      <c r="P224" s="236">
        <f>O224*H224</f>
        <v>0</v>
      </c>
      <c r="Q224" s="236">
        <v>0</v>
      </c>
      <c r="R224" s="236">
        <f>Q224*H224</f>
        <v>0</v>
      </c>
      <c r="S224" s="236">
        <v>0</v>
      </c>
      <c r="T224" s="237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8" t="s">
        <v>242</v>
      </c>
      <c r="AT224" s="238" t="s">
        <v>186</v>
      </c>
      <c r="AU224" s="238" t="s">
        <v>88</v>
      </c>
      <c r="AY224" s="18" t="s">
        <v>184</v>
      </c>
      <c r="BE224" s="239">
        <f>IF(N224="základní",J224,0)</f>
        <v>0</v>
      </c>
      <c r="BF224" s="239">
        <f>IF(N224="snížená",J224,0)</f>
        <v>0</v>
      </c>
      <c r="BG224" s="239">
        <f>IF(N224="zákl. přenesená",J224,0)</f>
        <v>0</v>
      </c>
      <c r="BH224" s="239">
        <f>IF(N224="sníž. přenesená",J224,0)</f>
        <v>0</v>
      </c>
      <c r="BI224" s="239">
        <f>IF(N224="nulová",J224,0)</f>
        <v>0</v>
      </c>
      <c r="BJ224" s="18" t="s">
        <v>86</v>
      </c>
      <c r="BK224" s="239">
        <f>ROUND(I224*H224,2)</f>
        <v>0</v>
      </c>
      <c r="BL224" s="18" t="s">
        <v>242</v>
      </c>
      <c r="BM224" s="238" t="s">
        <v>1538</v>
      </c>
    </row>
    <row r="225" s="2" customFormat="1">
      <c r="A225" s="39"/>
      <c r="B225" s="40"/>
      <c r="C225" s="41"/>
      <c r="D225" s="240" t="s">
        <v>192</v>
      </c>
      <c r="E225" s="41"/>
      <c r="F225" s="241" t="s">
        <v>1539</v>
      </c>
      <c r="G225" s="41"/>
      <c r="H225" s="41"/>
      <c r="I225" s="242"/>
      <c r="J225" s="41"/>
      <c r="K225" s="41"/>
      <c r="L225" s="45"/>
      <c r="M225" s="243"/>
      <c r="N225" s="244"/>
      <c r="O225" s="92"/>
      <c r="P225" s="92"/>
      <c r="Q225" s="92"/>
      <c r="R225" s="92"/>
      <c r="S225" s="92"/>
      <c r="T225" s="93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192</v>
      </c>
      <c r="AU225" s="18" t="s">
        <v>88</v>
      </c>
    </row>
    <row r="226" s="2" customFormat="1" ht="16.5" customHeight="1">
      <c r="A226" s="39"/>
      <c r="B226" s="40"/>
      <c r="C226" s="227" t="s">
        <v>318</v>
      </c>
      <c r="D226" s="227" t="s">
        <v>186</v>
      </c>
      <c r="E226" s="228" t="s">
        <v>1540</v>
      </c>
      <c r="F226" s="229" t="s">
        <v>1541</v>
      </c>
      <c r="G226" s="230" t="s">
        <v>342</v>
      </c>
      <c r="H226" s="231">
        <v>5</v>
      </c>
      <c r="I226" s="232"/>
      <c r="J226" s="233">
        <f>ROUND(I226*H226,2)</f>
        <v>0</v>
      </c>
      <c r="K226" s="229" t="s">
        <v>1379</v>
      </c>
      <c r="L226" s="45"/>
      <c r="M226" s="234" t="s">
        <v>1</v>
      </c>
      <c r="N226" s="235" t="s">
        <v>44</v>
      </c>
      <c r="O226" s="92"/>
      <c r="P226" s="236">
        <f>O226*H226</f>
        <v>0</v>
      </c>
      <c r="Q226" s="236">
        <v>0</v>
      </c>
      <c r="R226" s="236">
        <f>Q226*H226</f>
        <v>0</v>
      </c>
      <c r="S226" s="236">
        <v>0</v>
      </c>
      <c r="T226" s="237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8" t="s">
        <v>242</v>
      </c>
      <c r="AT226" s="238" t="s">
        <v>186</v>
      </c>
      <c r="AU226" s="238" t="s">
        <v>88</v>
      </c>
      <c r="AY226" s="18" t="s">
        <v>184</v>
      </c>
      <c r="BE226" s="239">
        <f>IF(N226="základní",J226,0)</f>
        <v>0</v>
      </c>
      <c r="BF226" s="239">
        <f>IF(N226="snížená",J226,0)</f>
        <v>0</v>
      </c>
      <c r="BG226" s="239">
        <f>IF(N226="zákl. přenesená",J226,0)</f>
        <v>0</v>
      </c>
      <c r="BH226" s="239">
        <f>IF(N226="sníž. přenesená",J226,0)</f>
        <v>0</v>
      </c>
      <c r="BI226" s="239">
        <f>IF(N226="nulová",J226,0)</f>
        <v>0</v>
      </c>
      <c r="BJ226" s="18" t="s">
        <v>86</v>
      </c>
      <c r="BK226" s="239">
        <f>ROUND(I226*H226,2)</f>
        <v>0</v>
      </c>
      <c r="BL226" s="18" t="s">
        <v>242</v>
      </c>
      <c r="BM226" s="238" t="s">
        <v>1542</v>
      </c>
    </row>
    <row r="227" s="2" customFormat="1">
      <c r="A227" s="39"/>
      <c r="B227" s="40"/>
      <c r="C227" s="41"/>
      <c r="D227" s="240" t="s">
        <v>192</v>
      </c>
      <c r="E227" s="41"/>
      <c r="F227" s="241" t="s">
        <v>1543</v>
      </c>
      <c r="G227" s="41"/>
      <c r="H227" s="41"/>
      <c r="I227" s="242"/>
      <c r="J227" s="41"/>
      <c r="K227" s="41"/>
      <c r="L227" s="45"/>
      <c r="M227" s="243"/>
      <c r="N227" s="244"/>
      <c r="O227" s="92"/>
      <c r="P227" s="92"/>
      <c r="Q227" s="92"/>
      <c r="R227" s="92"/>
      <c r="S227" s="92"/>
      <c r="T227" s="93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192</v>
      </c>
      <c r="AU227" s="18" t="s">
        <v>88</v>
      </c>
    </row>
    <row r="228" s="2" customFormat="1" ht="24.15" customHeight="1">
      <c r="A228" s="39"/>
      <c r="B228" s="40"/>
      <c r="C228" s="227" t="s">
        <v>438</v>
      </c>
      <c r="D228" s="227" t="s">
        <v>186</v>
      </c>
      <c r="E228" s="228" t="s">
        <v>1544</v>
      </c>
      <c r="F228" s="229" t="s">
        <v>1545</v>
      </c>
      <c r="G228" s="230" t="s">
        <v>248</v>
      </c>
      <c r="H228" s="231">
        <v>0.23200000000000001</v>
      </c>
      <c r="I228" s="232"/>
      <c r="J228" s="233">
        <f>ROUND(I228*H228,2)</f>
        <v>0</v>
      </c>
      <c r="K228" s="229" t="s">
        <v>1379</v>
      </c>
      <c r="L228" s="45"/>
      <c r="M228" s="234" t="s">
        <v>1</v>
      </c>
      <c r="N228" s="235" t="s">
        <v>44</v>
      </c>
      <c r="O228" s="92"/>
      <c r="P228" s="236">
        <f>O228*H228</f>
        <v>0</v>
      </c>
      <c r="Q228" s="236">
        <v>0</v>
      </c>
      <c r="R228" s="236">
        <f>Q228*H228</f>
        <v>0</v>
      </c>
      <c r="S228" s="236">
        <v>0</v>
      </c>
      <c r="T228" s="237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8" t="s">
        <v>242</v>
      </c>
      <c r="AT228" s="238" t="s">
        <v>186</v>
      </c>
      <c r="AU228" s="238" t="s">
        <v>88</v>
      </c>
      <c r="AY228" s="18" t="s">
        <v>184</v>
      </c>
      <c r="BE228" s="239">
        <f>IF(N228="základní",J228,0)</f>
        <v>0</v>
      </c>
      <c r="BF228" s="239">
        <f>IF(N228="snížená",J228,0)</f>
        <v>0</v>
      </c>
      <c r="BG228" s="239">
        <f>IF(N228="zákl. přenesená",J228,0)</f>
        <v>0</v>
      </c>
      <c r="BH228" s="239">
        <f>IF(N228="sníž. přenesená",J228,0)</f>
        <v>0</v>
      </c>
      <c r="BI228" s="239">
        <f>IF(N228="nulová",J228,0)</f>
        <v>0</v>
      </c>
      <c r="BJ228" s="18" t="s">
        <v>86</v>
      </c>
      <c r="BK228" s="239">
        <f>ROUND(I228*H228,2)</f>
        <v>0</v>
      </c>
      <c r="BL228" s="18" t="s">
        <v>242</v>
      </c>
      <c r="BM228" s="238" t="s">
        <v>1546</v>
      </c>
    </row>
    <row r="229" s="2" customFormat="1">
      <c r="A229" s="39"/>
      <c r="B229" s="40"/>
      <c r="C229" s="41"/>
      <c r="D229" s="240" t="s">
        <v>192</v>
      </c>
      <c r="E229" s="41"/>
      <c r="F229" s="241" t="s">
        <v>1547</v>
      </c>
      <c r="G229" s="41"/>
      <c r="H229" s="41"/>
      <c r="I229" s="242"/>
      <c r="J229" s="41"/>
      <c r="K229" s="41"/>
      <c r="L229" s="45"/>
      <c r="M229" s="243"/>
      <c r="N229" s="244"/>
      <c r="O229" s="92"/>
      <c r="P229" s="92"/>
      <c r="Q229" s="92"/>
      <c r="R229" s="92"/>
      <c r="S229" s="92"/>
      <c r="T229" s="93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192</v>
      </c>
      <c r="AU229" s="18" t="s">
        <v>88</v>
      </c>
    </row>
    <row r="230" s="12" customFormat="1" ht="22.8" customHeight="1">
      <c r="A230" s="12"/>
      <c r="B230" s="211"/>
      <c r="C230" s="212"/>
      <c r="D230" s="213" t="s">
        <v>78</v>
      </c>
      <c r="E230" s="225" t="s">
        <v>1548</v>
      </c>
      <c r="F230" s="225" t="s">
        <v>1549</v>
      </c>
      <c r="G230" s="212"/>
      <c r="H230" s="212"/>
      <c r="I230" s="215"/>
      <c r="J230" s="226">
        <f>BK230</f>
        <v>0</v>
      </c>
      <c r="K230" s="212"/>
      <c r="L230" s="217"/>
      <c r="M230" s="218"/>
      <c r="N230" s="219"/>
      <c r="O230" s="219"/>
      <c r="P230" s="220">
        <f>SUM(P231:P262)</f>
        <v>0</v>
      </c>
      <c r="Q230" s="219"/>
      <c r="R230" s="220">
        <f>SUM(R231:R262)</f>
        <v>0.063460000000000003</v>
      </c>
      <c r="S230" s="219"/>
      <c r="T230" s="221">
        <f>SUM(T231:T262)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22" t="s">
        <v>88</v>
      </c>
      <c r="AT230" s="223" t="s">
        <v>78</v>
      </c>
      <c r="AU230" s="223" t="s">
        <v>86</v>
      </c>
      <c r="AY230" s="222" t="s">
        <v>184</v>
      </c>
      <c r="BK230" s="224">
        <f>SUM(BK231:BK262)</f>
        <v>0</v>
      </c>
    </row>
    <row r="231" s="2" customFormat="1" ht="21.75" customHeight="1">
      <c r="A231" s="39"/>
      <c r="B231" s="40"/>
      <c r="C231" s="227" t="s">
        <v>322</v>
      </c>
      <c r="D231" s="227" t="s">
        <v>186</v>
      </c>
      <c r="E231" s="228" t="s">
        <v>1550</v>
      </c>
      <c r="F231" s="229" t="s">
        <v>1551</v>
      </c>
      <c r="G231" s="230" t="s">
        <v>342</v>
      </c>
      <c r="H231" s="231">
        <v>25</v>
      </c>
      <c r="I231" s="232"/>
      <c r="J231" s="233">
        <f>ROUND(I231*H231,2)</f>
        <v>0</v>
      </c>
      <c r="K231" s="229" t="s">
        <v>1379</v>
      </c>
      <c r="L231" s="45"/>
      <c r="M231" s="234" t="s">
        <v>1</v>
      </c>
      <c r="N231" s="235" t="s">
        <v>44</v>
      </c>
      <c r="O231" s="92"/>
      <c r="P231" s="236">
        <f>O231*H231</f>
        <v>0</v>
      </c>
      <c r="Q231" s="236">
        <v>0.00097999999999999997</v>
      </c>
      <c r="R231" s="236">
        <f>Q231*H231</f>
        <v>0.024500000000000001</v>
      </c>
      <c r="S231" s="236">
        <v>0</v>
      </c>
      <c r="T231" s="237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8" t="s">
        <v>242</v>
      </c>
      <c r="AT231" s="238" t="s">
        <v>186</v>
      </c>
      <c r="AU231" s="238" t="s">
        <v>88</v>
      </c>
      <c r="AY231" s="18" t="s">
        <v>184</v>
      </c>
      <c r="BE231" s="239">
        <f>IF(N231="základní",J231,0)</f>
        <v>0</v>
      </c>
      <c r="BF231" s="239">
        <f>IF(N231="snížená",J231,0)</f>
        <v>0</v>
      </c>
      <c r="BG231" s="239">
        <f>IF(N231="zákl. přenesená",J231,0)</f>
        <v>0</v>
      </c>
      <c r="BH231" s="239">
        <f>IF(N231="sníž. přenesená",J231,0)</f>
        <v>0</v>
      </c>
      <c r="BI231" s="239">
        <f>IF(N231="nulová",J231,0)</f>
        <v>0</v>
      </c>
      <c r="BJ231" s="18" t="s">
        <v>86</v>
      </c>
      <c r="BK231" s="239">
        <f>ROUND(I231*H231,2)</f>
        <v>0</v>
      </c>
      <c r="BL231" s="18" t="s">
        <v>242</v>
      </c>
      <c r="BM231" s="238" t="s">
        <v>1552</v>
      </c>
    </row>
    <row r="232" s="2" customFormat="1">
      <c r="A232" s="39"/>
      <c r="B232" s="40"/>
      <c r="C232" s="41"/>
      <c r="D232" s="240" t="s">
        <v>192</v>
      </c>
      <c r="E232" s="41"/>
      <c r="F232" s="241" t="s">
        <v>1553</v>
      </c>
      <c r="G232" s="41"/>
      <c r="H232" s="41"/>
      <c r="I232" s="242"/>
      <c r="J232" s="41"/>
      <c r="K232" s="41"/>
      <c r="L232" s="45"/>
      <c r="M232" s="243"/>
      <c r="N232" s="244"/>
      <c r="O232" s="92"/>
      <c r="P232" s="92"/>
      <c r="Q232" s="92"/>
      <c r="R232" s="92"/>
      <c r="S232" s="92"/>
      <c r="T232" s="93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192</v>
      </c>
      <c r="AU232" s="18" t="s">
        <v>88</v>
      </c>
    </row>
    <row r="233" s="2" customFormat="1" ht="21.75" customHeight="1">
      <c r="A233" s="39"/>
      <c r="B233" s="40"/>
      <c r="C233" s="227" t="s">
        <v>448</v>
      </c>
      <c r="D233" s="227" t="s">
        <v>186</v>
      </c>
      <c r="E233" s="228" t="s">
        <v>1554</v>
      </c>
      <c r="F233" s="229" t="s">
        <v>1555</v>
      </c>
      <c r="G233" s="230" t="s">
        <v>342</v>
      </c>
      <c r="H233" s="231">
        <v>7</v>
      </c>
      <c r="I233" s="232"/>
      <c r="J233" s="233">
        <f>ROUND(I233*H233,2)</f>
        <v>0</v>
      </c>
      <c r="K233" s="229" t="s">
        <v>1379</v>
      </c>
      <c r="L233" s="45"/>
      <c r="M233" s="234" t="s">
        <v>1</v>
      </c>
      <c r="N233" s="235" t="s">
        <v>44</v>
      </c>
      <c r="O233" s="92"/>
      <c r="P233" s="236">
        <f>O233*H233</f>
        <v>0</v>
      </c>
      <c r="Q233" s="236">
        <v>0.0012600000000000001</v>
      </c>
      <c r="R233" s="236">
        <f>Q233*H233</f>
        <v>0.0088199999999999997</v>
      </c>
      <c r="S233" s="236">
        <v>0</v>
      </c>
      <c r="T233" s="237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8" t="s">
        <v>242</v>
      </c>
      <c r="AT233" s="238" t="s">
        <v>186</v>
      </c>
      <c r="AU233" s="238" t="s">
        <v>88</v>
      </c>
      <c r="AY233" s="18" t="s">
        <v>184</v>
      </c>
      <c r="BE233" s="239">
        <f>IF(N233="základní",J233,0)</f>
        <v>0</v>
      </c>
      <c r="BF233" s="239">
        <f>IF(N233="snížená",J233,0)</f>
        <v>0</v>
      </c>
      <c r="BG233" s="239">
        <f>IF(N233="zákl. přenesená",J233,0)</f>
        <v>0</v>
      </c>
      <c r="BH233" s="239">
        <f>IF(N233="sníž. přenesená",J233,0)</f>
        <v>0</v>
      </c>
      <c r="BI233" s="239">
        <f>IF(N233="nulová",J233,0)</f>
        <v>0</v>
      </c>
      <c r="BJ233" s="18" t="s">
        <v>86</v>
      </c>
      <c r="BK233" s="239">
        <f>ROUND(I233*H233,2)</f>
        <v>0</v>
      </c>
      <c r="BL233" s="18" t="s">
        <v>242</v>
      </c>
      <c r="BM233" s="238" t="s">
        <v>1556</v>
      </c>
    </row>
    <row r="234" s="2" customFormat="1">
      <c r="A234" s="39"/>
      <c r="B234" s="40"/>
      <c r="C234" s="41"/>
      <c r="D234" s="240" t="s">
        <v>192</v>
      </c>
      <c r="E234" s="41"/>
      <c r="F234" s="241" t="s">
        <v>1557</v>
      </c>
      <c r="G234" s="41"/>
      <c r="H234" s="41"/>
      <c r="I234" s="242"/>
      <c r="J234" s="41"/>
      <c r="K234" s="41"/>
      <c r="L234" s="45"/>
      <c r="M234" s="243"/>
      <c r="N234" s="244"/>
      <c r="O234" s="92"/>
      <c r="P234" s="92"/>
      <c r="Q234" s="92"/>
      <c r="R234" s="92"/>
      <c r="S234" s="92"/>
      <c r="T234" s="93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192</v>
      </c>
      <c r="AU234" s="18" t="s">
        <v>88</v>
      </c>
    </row>
    <row r="235" s="2" customFormat="1" ht="21.75" customHeight="1">
      <c r="A235" s="39"/>
      <c r="B235" s="40"/>
      <c r="C235" s="227" t="s">
        <v>328</v>
      </c>
      <c r="D235" s="227" t="s">
        <v>186</v>
      </c>
      <c r="E235" s="228" t="s">
        <v>1558</v>
      </c>
      <c r="F235" s="229" t="s">
        <v>1559</v>
      </c>
      <c r="G235" s="230" t="s">
        <v>342</v>
      </c>
      <c r="H235" s="231">
        <v>8</v>
      </c>
      <c r="I235" s="232"/>
      <c r="J235" s="233">
        <f>ROUND(I235*H235,2)</f>
        <v>0</v>
      </c>
      <c r="K235" s="229" t="s">
        <v>1379</v>
      </c>
      <c r="L235" s="45"/>
      <c r="M235" s="234" t="s">
        <v>1</v>
      </c>
      <c r="N235" s="235" t="s">
        <v>44</v>
      </c>
      <c r="O235" s="92"/>
      <c r="P235" s="236">
        <f>O235*H235</f>
        <v>0</v>
      </c>
      <c r="Q235" s="236">
        <v>0.0015299999999999999</v>
      </c>
      <c r="R235" s="236">
        <f>Q235*H235</f>
        <v>0.012239999999999999</v>
      </c>
      <c r="S235" s="236">
        <v>0</v>
      </c>
      <c r="T235" s="237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8" t="s">
        <v>242</v>
      </c>
      <c r="AT235" s="238" t="s">
        <v>186</v>
      </c>
      <c r="AU235" s="238" t="s">
        <v>88</v>
      </c>
      <c r="AY235" s="18" t="s">
        <v>184</v>
      </c>
      <c r="BE235" s="239">
        <f>IF(N235="základní",J235,0)</f>
        <v>0</v>
      </c>
      <c r="BF235" s="239">
        <f>IF(N235="snížená",J235,0)</f>
        <v>0</v>
      </c>
      <c r="BG235" s="239">
        <f>IF(N235="zákl. přenesená",J235,0)</f>
        <v>0</v>
      </c>
      <c r="BH235" s="239">
        <f>IF(N235="sníž. přenesená",J235,0)</f>
        <v>0</v>
      </c>
      <c r="BI235" s="239">
        <f>IF(N235="nulová",J235,0)</f>
        <v>0</v>
      </c>
      <c r="BJ235" s="18" t="s">
        <v>86</v>
      </c>
      <c r="BK235" s="239">
        <f>ROUND(I235*H235,2)</f>
        <v>0</v>
      </c>
      <c r="BL235" s="18" t="s">
        <v>242</v>
      </c>
      <c r="BM235" s="238" t="s">
        <v>1560</v>
      </c>
    </row>
    <row r="236" s="2" customFormat="1">
      <c r="A236" s="39"/>
      <c r="B236" s="40"/>
      <c r="C236" s="41"/>
      <c r="D236" s="240" t="s">
        <v>192</v>
      </c>
      <c r="E236" s="41"/>
      <c r="F236" s="241" t="s">
        <v>1561</v>
      </c>
      <c r="G236" s="41"/>
      <c r="H236" s="41"/>
      <c r="I236" s="242"/>
      <c r="J236" s="41"/>
      <c r="K236" s="41"/>
      <c r="L236" s="45"/>
      <c r="M236" s="243"/>
      <c r="N236" s="244"/>
      <c r="O236" s="92"/>
      <c r="P236" s="92"/>
      <c r="Q236" s="92"/>
      <c r="R236" s="92"/>
      <c r="S236" s="92"/>
      <c r="T236" s="93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192</v>
      </c>
      <c r="AU236" s="18" t="s">
        <v>88</v>
      </c>
    </row>
    <row r="237" s="2" customFormat="1" ht="33" customHeight="1">
      <c r="A237" s="39"/>
      <c r="B237" s="40"/>
      <c r="C237" s="227" t="s">
        <v>458</v>
      </c>
      <c r="D237" s="227" t="s">
        <v>186</v>
      </c>
      <c r="E237" s="228" t="s">
        <v>1562</v>
      </c>
      <c r="F237" s="229" t="s">
        <v>1563</v>
      </c>
      <c r="G237" s="230" t="s">
        <v>342</v>
      </c>
      <c r="H237" s="231">
        <v>38</v>
      </c>
      <c r="I237" s="232"/>
      <c r="J237" s="233">
        <f>ROUND(I237*H237,2)</f>
        <v>0</v>
      </c>
      <c r="K237" s="229" t="s">
        <v>1379</v>
      </c>
      <c r="L237" s="45"/>
      <c r="M237" s="234" t="s">
        <v>1</v>
      </c>
      <c r="N237" s="235" t="s">
        <v>44</v>
      </c>
      <c r="O237" s="92"/>
      <c r="P237" s="236">
        <f>O237*H237</f>
        <v>0</v>
      </c>
      <c r="Q237" s="236">
        <v>0.00016000000000000001</v>
      </c>
      <c r="R237" s="236">
        <f>Q237*H237</f>
        <v>0.0060800000000000003</v>
      </c>
      <c r="S237" s="236">
        <v>0</v>
      </c>
      <c r="T237" s="237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8" t="s">
        <v>242</v>
      </c>
      <c r="AT237" s="238" t="s">
        <v>186</v>
      </c>
      <c r="AU237" s="238" t="s">
        <v>88</v>
      </c>
      <c r="AY237" s="18" t="s">
        <v>184</v>
      </c>
      <c r="BE237" s="239">
        <f>IF(N237="základní",J237,0)</f>
        <v>0</v>
      </c>
      <c r="BF237" s="239">
        <f>IF(N237="snížená",J237,0)</f>
        <v>0</v>
      </c>
      <c r="BG237" s="239">
        <f>IF(N237="zákl. přenesená",J237,0)</f>
        <v>0</v>
      </c>
      <c r="BH237" s="239">
        <f>IF(N237="sníž. přenesená",J237,0)</f>
        <v>0</v>
      </c>
      <c r="BI237" s="239">
        <f>IF(N237="nulová",J237,0)</f>
        <v>0</v>
      </c>
      <c r="BJ237" s="18" t="s">
        <v>86</v>
      </c>
      <c r="BK237" s="239">
        <f>ROUND(I237*H237,2)</f>
        <v>0</v>
      </c>
      <c r="BL237" s="18" t="s">
        <v>242</v>
      </c>
      <c r="BM237" s="238" t="s">
        <v>1564</v>
      </c>
    </row>
    <row r="238" s="2" customFormat="1">
      <c r="A238" s="39"/>
      <c r="B238" s="40"/>
      <c r="C238" s="41"/>
      <c r="D238" s="240" t="s">
        <v>192</v>
      </c>
      <c r="E238" s="41"/>
      <c r="F238" s="241" t="s">
        <v>1565</v>
      </c>
      <c r="G238" s="41"/>
      <c r="H238" s="41"/>
      <c r="I238" s="242"/>
      <c r="J238" s="41"/>
      <c r="K238" s="41"/>
      <c r="L238" s="45"/>
      <c r="M238" s="243"/>
      <c r="N238" s="244"/>
      <c r="O238" s="92"/>
      <c r="P238" s="92"/>
      <c r="Q238" s="92"/>
      <c r="R238" s="92"/>
      <c r="S238" s="92"/>
      <c r="T238" s="93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192</v>
      </c>
      <c r="AU238" s="18" t="s">
        <v>88</v>
      </c>
    </row>
    <row r="239" s="2" customFormat="1" ht="33" customHeight="1">
      <c r="A239" s="39"/>
      <c r="B239" s="40"/>
      <c r="C239" s="227" t="s">
        <v>333</v>
      </c>
      <c r="D239" s="227" t="s">
        <v>186</v>
      </c>
      <c r="E239" s="228" t="s">
        <v>1566</v>
      </c>
      <c r="F239" s="229" t="s">
        <v>1567</v>
      </c>
      <c r="G239" s="230" t="s">
        <v>342</v>
      </c>
      <c r="H239" s="231">
        <v>2</v>
      </c>
      <c r="I239" s="232"/>
      <c r="J239" s="233">
        <f>ROUND(I239*H239,2)</f>
        <v>0</v>
      </c>
      <c r="K239" s="229" t="s">
        <v>1379</v>
      </c>
      <c r="L239" s="45"/>
      <c r="M239" s="234" t="s">
        <v>1</v>
      </c>
      <c r="N239" s="235" t="s">
        <v>44</v>
      </c>
      <c r="O239" s="92"/>
      <c r="P239" s="236">
        <f>O239*H239</f>
        <v>0</v>
      </c>
      <c r="Q239" s="236">
        <v>0.00024000000000000001</v>
      </c>
      <c r="R239" s="236">
        <f>Q239*H239</f>
        <v>0.00048000000000000001</v>
      </c>
      <c r="S239" s="236">
        <v>0</v>
      </c>
      <c r="T239" s="237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8" t="s">
        <v>242</v>
      </c>
      <c r="AT239" s="238" t="s">
        <v>186</v>
      </c>
      <c r="AU239" s="238" t="s">
        <v>88</v>
      </c>
      <c r="AY239" s="18" t="s">
        <v>184</v>
      </c>
      <c r="BE239" s="239">
        <f>IF(N239="základní",J239,0)</f>
        <v>0</v>
      </c>
      <c r="BF239" s="239">
        <f>IF(N239="snížená",J239,0)</f>
        <v>0</v>
      </c>
      <c r="BG239" s="239">
        <f>IF(N239="zákl. přenesená",J239,0)</f>
        <v>0</v>
      </c>
      <c r="BH239" s="239">
        <f>IF(N239="sníž. přenesená",J239,0)</f>
        <v>0</v>
      </c>
      <c r="BI239" s="239">
        <f>IF(N239="nulová",J239,0)</f>
        <v>0</v>
      </c>
      <c r="BJ239" s="18" t="s">
        <v>86</v>
      </c>
      <c r="BK239" s="239">
        <f>ROUND(I239*H239,2)</f>
        <v>0</v>
      </c>
      <c r="BL239" s="18" t="s">
        <v>242</v>
      </c>
      <c r="BM239" s="238" t="s">
        <v>1568</v>
      </c>
    </row>
    <row r="240" s="2" customFormat="1">
      <c r="A240" s="39"/>
      <c r="B240" s="40"/>
      <c r="C240" s="41"/>
      <c r="D240" s="240" t="s">
        <v>192</v>
      </c>
      <c r="E240" s="41"/>
      <c r="F240" s="241" t="s">
        <v>1569</v>
      </c>
      <c r="G240" s="41"/>
      <c r="H240" s="41"/>
      <c r="I240" s="242"/>
      <c r="J240" s="41"/>
      <c r="K240" s="41"/>
      <c r="L240" s="45"/>
      <c r="M240" s="243"/>
      <c r="N240" s="244"/>
      <c r="O240" s="92"/>
      <c r="P240" s="92"/>
      <c r="Q240" s="92"/>
      <c r="R240" s="92"/>
      <c r="S240" s="92"/>
      <c r="T240" s="93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192</v>
      </c>
      <c r="AU240" s="18" t="s">
        <v>88</v>
      </c>
    </row>
    <row r="241" s="2" customFormat="1" ht="16.5" customHeight="1">
      <c r="A241" s="39"/>
      <c r="B241" s="40"/>
      <c r="C241" s="227" t="s">
        <v>469</v>
      </c>
      <c r="D241" s="227" t="s">
        <v>186</v>
      </c>
      <c r="E241" s="228" t="s">
        <v>1570</v>
      </c>
      <c r="F241" s="229" t="s">
        <v>1571</v>
      </c>
      <c r="G241" s="230" t="s">
        <v>327</v>
      </c>
      <c r="H241" s="231">
        <v>15</v>
      </c>
      <c r="I241" s="232"/>
      <c r="J241" s="233">
        <f>ROUND(I241*H241,2)</f>
        <v>0</v>
      </c>
      <c r="K241" s="229" t="s">
        <v>1379</v>
      </c>
      <c r="L241" s="45"/>
      <c r="M241" s="234" t="s">
        <v>1</v>
      </c>
      <c r="N241" s="235" t="s">
        <v>44</v>
      </c>
      <c r="O241" s="92"/>
      <c r="P241" s="236">
        <f>O241*H241</f>
        <v>0</v>
      </c>
      <c r="Q241" s="236">
        <v>0</v>
      </c>
      <c r="R241" s="236">
        <f>Q241*H241</f>
        <v>0</v>
      </c>
      <c r="S241" s="236">
        <v>0</v>
      </c>
      <c r="T241" s="237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8" t="s">
        <v>242</v>
      </c>
      <c r="AT241" s="238" t="s">
        <v>186</v>
      </c>
      <c r="AU241" s="238" t="s">
        <v>88</v>
      </c>
      <c r="AY241" s="18" t="s">
        <v>184</v>
      </c>
      <c r="BE241" s="239">
        <f>IF(N241="základní",J241,0)</f>
        <v>0</v>
      </c>
      <c r="BF241" s="239">
        <f>IF(N241="snížená",J241,0)</f>
        <v>0</v>
      </c>
      <c r="BG241" s="239">
        <f>IF(N241="zákl. přenesená",J241,0)</f>
        <v>0</v>
      </c>
      <c r="BH241" s="239">
        <f>IF(N241="sníž. přenesená",J241,0)</f>
        <v>0</v>
      </c>
      <c r="BI241" s="239">
        <f>IF(N241="nulová",J241,0)</f>
        <v>0</v>
      </c>
      <c r="BJ241" s="18" t="s">
        <v>86</v>
      </c>
      <c r="BK241" s="239">
        <f>ROUND(I241*H241,2)</f>
        <v>0</v>
      </c>
      <c r="BL241" s="18" t="s">
        <v>242</v>
      </c>
      <c r="BM241" s="238" t="s">
        <v>1572</v>
      </c>
    </row>
    <row r="242" s="2" customFormat="1">
      <c r="A242" s="39"/>
      <c r="B242" s="40"/>
      <c r="C242" s="41"/>
      <c r="D242" s="240" t="s">
        <v>192</v>
      </c>
      <c r="E242" s="41"/>
      <c r="F242" s="241" t="s">
        <v>1573</v>
      </c>
      <c r="G242" s="41"/>
      <c r="H242" s="41"/>
      <c r="I242" s="242"/>
      <c r="J242" s="41"/>
      <c r="K242" s="41"/>
      <c r="L242" s="45"/>
      <c r="M242" s="243"/>
      <c r="N242" s="244"/>
      <c r="O242" s="92"/>
      <c r="P242" s="92"/>
      <c r="Q242" s="92"/>
      <c r="R242" s="92"/>
      <c r="S242" s="92"/>
      <c r="T242" s="93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192</v>
      </c>
      <c r="AU242" s="18" t="s">
        <v>88</v>
      </c>
    </row>
    <row r="243" s="2" customFormat="1" ht="16.5" customHeight="1">
      <c r="A243" s="39"/>
      <c r="B243" s="40"/>
      <c r="C243" s="227" t="s">
        <v>337</v>
      </c>
      <c r="D243" s="227" t="s">
        <v>186</v>
      </c>
      <c r="E243" s="228" t="s">
        <v>1574</v>
      </c>
      <c r="F243" s="229" t="s">
        <v>1575</v>
      </c>
      <c r="G243" s="230" t="s">
        <v>327</v>
      </c>
      <c r="H243" s="231">
        <v>1</v>
      </c>
      <c r="I243" s="232"/>
      <c r="J243" s="233">
        <f>ROUND(I243*H243,2)</f>
        <v>0</v>
      </c>
      <c r="K243" s="229" t="s">
        <v>1379</v>
      </c>
      <c r="L243" s="45"/>
      <c r="M243" s="234" t="s">
        <v>1</v>
      </c>
      <c r="N243" s="235" t="s">
        <v>44</v>
      </c>
      <c r="O243" s="92"/>
      <c r="P243" s="236">
        <f>O243*H243</f>
        <v>0</v>
      </c>
      <c r="Q243" s="236">
        <v>0.00012</v>
      </c>
      <c r="R243" s="236">
        <f>Q243*H243</f>
        <v>0.00012</v>
      </c>
      <c r="S243" s="236">
        <v>0</v>
      </c>
      <c r="T243" s="237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8" t="s">
        <v>242</v>
      </c>
      <c r="AT243" s="238" t="s">
        <v>186</v>
      </c>
      <c r="AU243" s="238" t="s">
        <v>88</v>
      </c>
      <c r="AY243" s="18" t="s">
        <v>184</v>
      </c>
      <c r="BE243" s="239">
        <f>IF(N243="základní",J243,0)</f>
        <v>0</v>
      </c>
      <c r="BF243" s="239">
        <f>IF(N243="snížená",J243,0)</f>
        <v>0</v>
      </c>
      <c r="BG243" s="239">
        <f>IF(N243="zákl. přenesená",J243,0)</f>
        <v>0</v>
      </c>
      <c r="BH243" s="239">
        <f>IF(N243="sníž. přenesená",J243,0)</f>
        <v>0</v>
      </c>
      <c r="BI243" s="239">
        <f>IF(N243="nulová",J243,0)</f>
        <v>0</v>
      </c>
      <c r="BJ243" s="18" t="s">
        <v>86</v>
      </c>
      <c r="BK243" s="239">
        <f>ROUND(I243*H243,2)</f>
        <v>0</v>
      </c>
      <c r="BL243" s="18" t="s">
        <v>242</v>
      </c>
      <c r="BM243" s="238" t="s">
        <v>1576</v>
      </c>
    </row>
    <row r="244" s="2" customFormat="1">
      <c r="A244" s="39"/>
      <c r="B244" s="40"/>
      <c r="C244" s="41"/>
      <c r="D244" s="240" t="s">
        <v>192</v>
      </c>
      <c r="E244" s="41"/>
      <c r="F244" s="241" t="s">
        <v>1577</v>
      </c>
      <c r="G244" s="41"/>
      <c r="H244" s="41"/>
      <c r="I244" s="242"/>
      <c r="J244" s="41"/>
      <c r="K244" s="41"/>
      <c r="L244" s="45"/>
      <c r="M244" s="243"/>
      <c r="N244" s="244"/>
      <c r="O244" s="92"/>
      <c r="P244" s="92"/>
      <c r="Q244" s="92"/>
      <c r="R244" s="92"/>
      <c r="S244" s="92"/>
      <c r="T244" s="93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192</v>
      </c>
      <c r="AU244" s="18" t="s">
        <v>88</v>
      </c>
    </row>
    <row r="245" s="2" customFormat="1" ht="16.5" customHeight="1">
      <c r="A245" s="39"/>
      <c r="B245" s="40"/>
      <c r="C245" s="227" t="s">
        <v>482</v>
      </c>
      <c r="D245" s="227" t="s">
        <v>186</v>
      </c>
      <c r="E245" s="228" t="s">
        <v>1578</v>
      </c>
      <c r="F245" s="229" t="s">
        <v>1579</v>
      </c>
      <c r="G245" s="230" t="s">
        <v>327</v>
      </c>
      <c r="H245" s="231">
        <v>1</v>
      </c>
      <c r="I245" s="232"/>
      <c r="J245" s="233">
        <f>ROUND(I245*H245,2)</f>
        <v>0</v>
      </c>
      <c r="K245" s="229" t="s">
        <v>1379</v>
      </c>
      <c r="L245" s="45"/>
      <c r="M245" s="234" t="s">
        <v>1</v>
      </c>
      <c r="N245" s="235" t="s">
        <v>44</v>
      </c>
      <c r="O245" s="92"/>
      <c r="P245" s="236">
        <f>O245*H245</f>
        <v>0</v>
      </c>
      <c r="Q245" s="236">
        <v>0.00017000000000000001</v>
      </c>
      <c r="R245" s="236">
        <f>Q245*H245</f>
        <v>0.00017000000000000001</v>
      </c>
      <c r="S245" s="236">
        <v>0</v>
      </c>
      <c r="T245" s="237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8" t="s">
        <v>242</v>
      </c>
      <c r="AT245" s="238" t="s">
        <v>186</v>
      </c>
      <c r="AU245" s="238" t="s">
        <v>88</v>
      </c>
      <c r="AY245" s="18" t="s">
        <v>184</v>
      </c>
      <c r="BE245" s="239">
        <f>IF(N245="základní",J245,0)</f>
        <v>0</v>
      </c>
      <c r="BF245" s="239">
        <f>IF(N245="snížená",J245,0)</f>
        <v>0</v>
      </c>
      <c r="BG245" s="239">
        <f>IF(N245="zákl. přenesená",J245,0)</f>
        <v>0</v>
      </c>
      <c r="BH245" s="239">
        <f>IF(N245="sníž. přenesená",J245,0)</f>
        <v>0</v>
      </c>
      <c r="BI245" s="239">
        <f>IF(N245="nulová",J245,0)</f>
        <v>0</v>
      </c>
      <c r="BJ245" s="18" t="s">
        <v>86</v>
      </c>
      <c r="BK245" s="239">
        <f>ROUND(I245*H245,2)</f>
        <v>0</v>
      </c>
      <c r="BL245" s="18" t="s">
        <v>242</v>
      </c>
      <c r="BM245" s="238" t="s">
        <v>1580</v>
      </c>
    </row>
    <row r="246" s="2" customFormat="1">
      <c r="A246" s="39"/>
      <c r="B246" s="40"/>
      <c r="C246" s="41"/>
      <c r="D246" s="240" t="s">
        <v>192</v>
      </c>
      <c r="E246" s="41"/>
      <c r="F246" s="241" t="s">
        <v>1581</v>
      </c>
      <c r="G246" s="41"/>
      <c r="H246" s="41"/>
      <c r="I246" s="242"/>
      <c r="J246" s="41"/>
      <c r="K246" s="41"/>
      <c r="L246" s="45"/>
      <c r="M246" s="243"/>
      <c r="N246" s="244"/>
      <c r="O246" s="92"/>
      <c r="P246" s="92"/>
      <c r="Q246" s="92"/>
      <c r="R246" s="92"/>
      <c r="S246" s="92"/>
      <c r="T246" s="93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192</v>
      </c>
      <c r="AU246" s="18" t="s">
        <v>88</v>
      </c>
    </row>
    <row r="247" s="2" customFormat="1" ht="16.5" customHeight="1">
      <c r="A247" s="39"/>
      <c r="B247" s="40"/>
      <c r="C247" s="227" t="s">
        <v>343</v>
      </c>
      <c r="D247" s="227" t="s">
        <v>186</v>
      </c>
      <c r="E247" s="228" t="s">
        <v>1582</v>
      </c>
      <c r="F247" s="229" t="s">
        <v>1583</v>
      </c>
      <c r="G247" s="230" t="s">
        <v>327</v>
      </c>
      <c r="H247" s="231">
        <v>1</v>
      </c>
      <c r="I247" s="232"/>
      <c r="J247" s="233">
        <f>ROUND(I247*H247,2)</f>
        <v>0</v>
      </c>
      <c r="K247" s="229" t="s">
        <v>1379</v>
      </c>
      <c r="L247" s="45"/>
      <c r="M247" s="234" t="s">
        <v>1</v>
      </c>
      <c r="N247" s="235" t="s">
        <v>44</v>
      </c>
      <c r="O247" s="92"/>
      <c r="P247" s="236">
        <f>O247*H247</f>
        <v>0</v>
      </c>
      <c r="Q247" s="236">
        <v>0.00012</v>
      </c>
      <c r="R247" s="236">
        <f>Q247*H247</f>
        <v>0.00012</v>
      </c>
      <c r="S247" s="236">
        <v>0</v>
      </c>
      <c r="T247" s="237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8" t="s">
        <v>242</v>
      </c>
      <c r="AT247" s="238" t="s">
        <v>186</v>
      </c>
      <c r="AU247" s="238" t="s">
        <v>88</v>
      </c>
      <c r="AY247" s="18" t="s">
        <v>184</v>
      </c>
      <c r="BE247" s="239">
        <f>IF(N247="základní",J247,0)</f>
        <v>0</v>
      </c>
      <c r="BF247" s="239">
        <f>IF(N247="snížená",J247,0)</f>
        <v>0</v>
      </c>
      <c r="BG247" s="239">
        <f>IF(N247="zákl. přenesená",J247,0)</f>
        <v>0</v>
      </c>
      <c r="BH247" s="239">
        <f>IF(N247="sníž. přenesená",J247,0)</f>
        <v>0</v>
      </c>
      <c r="BI247" s="239">
        <f>IF(N247="nulová",J247,0)</f>
        <v>0</v>
      </c>
      <c r="BJ247" s="18" t="s">
        <v>86</v>
      </c>
      <c r="BK247" s="239">
        <f>ROUND(I247*H247,2)</f>
        <v>0</v>
      </c>
      <c r="BL247" s="18" t="s">
        <v>242</v>
      </c>
      <c r="BM247" s="238" t="s">
        <v>1584</v>
      </c>
    </row>
    <row r="248" s="2" customFormat="1">
      <c r="A248" s="39"/>
      <c r="B248" s="40"/>
      <c r="C248" s="41"/>
      <c r="D248" s="240" t="s">
        <v>192</v>
      </c>
      <c r="E248" s="41"/>
      <c r="F248" s="241" t="s">
        <v>1585</v>
      </c>
      <c r="G248" s="41"/>
      <c r="H248" s="41"/>
      <c r="I248" s="242"/>
      <c r="J248" s="41"/>
      <c r="K248" s="41"/>
      <c r="L248" s="45"/>
      <c r="M248" s="243"/>
      <c r="N248" s="244"/>
      <c r="O248" s="92"/>
      <c r="P248" s="92"/>
      <c r="Q248" s="92"/>
      <c r="R248" s="92"/>
      <c r="S248" s="92"/>
      <c r="T248" s="93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192</v>
      </c>
      <c r="AU248" s="18" t="s">
        <v>88</v>
      </c>
    </row>
    <row r="249" s="2" customFormat="1" ht="16.5" customHeight="1">
      <c r="A249" s="39"/>
      <c r="B249" s="40"/>
      <c r="C249" s="227" t="s">
        <v>491</v>
      </c>
      <c r="D249" s="227" t="s">
        <v>186</v>
      </c>
      <c r="E249" s="228" t="s">
        <v>1586</v>
      </c>
      <c r="F249" s="229" t="s">
        <v>1587</v>
      </c>
      <c r="G249" s="230" t="s">
        <v>327</v>
      </c>
      <c r="H249" s="231">
        <v>1</v>
      </c>
      <c r="I249" s="232"/>
      <c r="J249" s="233">
        <f>ROUND(I249*H249,2)</f>
        <v>0</v>
      </c>
      <c r="K249" s="229" t="s">
        <v>1379</v>
      </c>
      <c r="L249" s="45"/>
      <c r="M249" s="234" t="s">
        <v>1</v>
      </c>
      <c r="N249" s="235" t="s">
        <v>44</v>
      </c>
      <c r="O249" s="92"/>
      <c r="P249" s="236">
        <f>O249*H249</f>
        <v>0</v>
      </c>
      <c r="Q249" s="236">
        <v>0.00034000000000000002</v>
      </c>
      <c r="R249" s="236">
        <f>Q249*H249</f>
        <v>0.00034000000000000002</v>
      </c>
      <c r="S249" s="236">
        <v>0</v>
      </c>
      <c r="T249" s="237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8" t="s">
        <v>242</v>
      </c>
      <c r="AT249" s="238" t="s">
        <v>186</v>
      </c>
      <c r="AU249" s="238" t="s">
        <v>88</v>
      </c>
      <c r="AY249" s="18" t="s">
        <v>184</v>
      </c>
      <c r="BE249" s="239">
        <f>IF(N249="základní",J249,0)</f>
        <v>0</v>
      </c>
      <c r="BF249" s="239">
        <f>IF(N249="snížená",J249,0)</f>
        <v>0</v>
      </c>
      <c r="BG249" s="239">
        <f>IF(N249="zákl. přenesená",J249,0)</f>
        <v>0</v>
      </c>
      <c r="BH249" s="239">
        <f>IF(N249="sníž. přenesená",J249,0)</f>
        <v>0</v>
      </c>
      <c r="BI249" s="239">
        <f>IF(N249="nulová",J249,0)</f>
        <v>0</v>
      </c>
      <c r="BJ249" s="18" t="s">
        <v>86</v>
      </c>
      <c r="BK249" s="239">
        <f>ROUND(I249*H249,2)</f>
        <v>0</v>
      </c>
      <c r="BL249" s="18" t="s">
        <v>242</v>
      </c>
      <c r="BM249" s="238" t="s">
        <v>1588</v>
      </c>
    </row>
    <row r="250" s="2" customFormat="1">
      <c r="A250" s="39"/>
      <c r="B250" s="40"/>
      <c r="C250" s="41"/>
      <c r="D250" s="240" t="s">
        <v>192</v>
      </c>
      <c r="E250" s="41"/>
      <c r="F250" s="241" t="s">
        <v>1589</v>
      </c>
      <c r="G250" s="41"/>
      <c r="H250" s="41"/>
      <c r="I250" s="242"/>
      <c r="J250" s="41"/>
      <c r="K250" s="41"/>
      <c r="L250" s="45"/>
      <c r="M250" s="243"/>
      <c r="N250" s="244"/>
      <c r="O250" s="92"/>
      <c r="P250" s="92"/>
      <c r="Q250" s="92"/>
      <c r="R250" s="92"/>
      <c r="S250" s="92"/>
      <c r="T250" s="93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192</v>
      </c>
      <c r="AU250" s="18" t="s">
        <v>88</v>
      </c>
    </row>
    <row r="251" s="2" customFormat="1" ht="21.75" customHeight="1">
      <c r="A251" s="39"/>
      <c r="B251" s="40"/>
      <c r="C251" s="227" t="s">
        <v>348</v>
      </c>
      <c r="D251" s="227" t="s">
        <v>186</v>
      </c>
      <c r="E251" s="228" t="s">
        <v>1590</v>
      </c>
      <c r="F251" s="229" t="s">
        <v>1591</v>
      </c>
      <c r="G251" s="230" t="s">
        <v>327</v>
      </c>
      <c r="H251" s="231">
        <v>1</v>
      </c>
      <c r="I251" s="232"/>
      <c r="J251" s="233">
        <f>ROUND(I251*H251,2)</f>
        <v>0</v>
      </c>
      <c r="K251" s="229" t="s">
        <v>1379</v>
      </c>
      <c r="L251" s="45"/>
      <c r="M251" s="234" t="s">
        <v>1</v>
      </c>
      <c r="N251" s="235" t="s">
        <v>44</v>
      </c>
      <c r="O251" s="92"/>
      <c r="P251" s="236">
        <f>O251*H251</f>
        <v>0</v>
      </c>
      <c r="Q251" s="236">
        <v>0.00027</v>
      </c>
      <c r="R251" s="236">
        <f>Q251*H251</f>
        <v>0.00027</v>
      </c>
      <c r="S251" s="236">
        <v>0</v>
      </c>
      <c r="T251" s="237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8" t="s">
        <v>242</v>
      </c>
      <c r="AT251" s="238" t="s">
        <v>186</v>
      </c>
      <c r="AU251" s="238" t="s">
        <v>88</v>
      </c>
      <c r="AY251" s="18" t="s">
        <v>184</v>
      </c>
      <c r="BE251" s="239">
        <f>IF(N251="základní",J251,0)</f>
        <v>0</v>
      </c>
      <c r="BF251" s="239">
        <f>IF(N251="snížená",J251,0)</f>
        <v>0</v>
      </c>
      <c r="BG251" s="239">
        <f>IF(N251="zákl. přenesená",J251,0)</f>
        <v>0</v>
      </c>
      <c r="BH251" s="239">
        <f>IF(N251="sníž. přenesená",J251,0)</f>
        <v>0</v>
      </c>
      <c r="BI251" s="239">
        <f>IF(N251="nulová",J251,0)</f>
        <v>0</v>
      </c>
      <c r="BJ251" s="18" t="s">
        <v>86</v>
      </c>
      <c r="BK251" s="239">
        <f>ROUND(I251*H251,2)</f>
        <v>0</v>
      </c>
      <c r="BL251" s="18" t="s">
        <v>242</v>
      </c>
      <c r="BM251" s="238" t="s">
        <v>1592</v>
      </c>
    </row>
    <row r="252" s="2" customFormat="1">
      <c r="A252" s="39"/>
      <c r="B252" s="40"/>
      <c r="C252" s="41"/>
      <c r="D252" s="240" t="s">
        <v>192</v>
      </c>
      <c r="E252" s="41"/>
      <c r="F252" s="241" t="s">
        <v>1593</v>
      </c>
      <c r="G252" s="41"/>
      <c r="H252" s="41"/>
      <c r="I252" s="242"/>
      <c r="J252" s="41"/>
      <c r="K252" s="41"/>
      <c r="L252" s="45"/>
      <c r="M252" s="243"/>
      <c r="N252" s="244"/>
      <c r="O252" s="92"/>
      <c r="P252" s="92"/>
      <c r="Q252" s="92"/>
      <c r="R252" s="92"/>
      <c r="S252" s="92"/>
      <c r="T252" s="93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192</v>
      </c>
      <c r="AU252" s="18" t="s">
        <v>88</v>
      </c>
    </row>
    <row r="253" s="2" customFormat="1" ht="21.75" customHeight="1">
      <c r="A253" s="39"/>
      <c r="B253" s="40"/>
      <c r="C253" s="227" t="s">
        <v>502</v>
      </c>
      <c r="D253" s="227" t="s">
        <v>186</v>
      </c>
      <c r="E253" s="228" t="s">
        <v>1594</v>
      </c>
      <c r="F253" s="229" t="s">
        <v>1595</v>
      </c>
      <c r="G253" s="230" t="s">
        <v>327</v>
      </c>
      <c r="H253" s="231">
        <v>1</v>
      </c>
      <c r="I253" s="232"/>
      <c r="J253" s="233">
        <f>ROUND(I253*H253,2)</f>
        <v>0</v>
      </c>
      <c r="K253" s="229" t="s">
        <v>1379</v>
      </c>
      <c r="L253" s="45"/>
      <c r="M253" s="234" t="s">
        <v>1</v>
      </c>
      <c r="N253" s="235" t="s">
        <v>44</v>
      </c>
      <c r="O253" s="92"/>
      <c r="P253" s="236">
        <f>O253*H253</f>
        <v>0</v>
      </c>
      <c r="Q253" s="236">
        <v>0.00056999999999999998</v>
      </c>
      <c r="R253" s="236">
        <f>Q253*H253</f>
        <v>0.00056999999999999998</v>
      </c>
      <c r="S253" s="236">
        <v>0</v>
      </c>
      <c r="T253" s="237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8" t="s">
        <v>242</v>
      </c>
      <c r="AT253" s="238" t="s">
        <v>186</v>
      </c>
      <c r="AU253" s="238" t="s">
        <v>88</v>
      </c>
      <c r="AY253" s="18" t="s">
        <v>184</v>
      </c>
      <c r="BE253" s="239">
        <f>IF(N253="základní",J253,0)</f>
        <v>0</v>
      </c>
      <c r="BF253" s="239">
        <f>IF(N253="snížená",J253,0)</f>
        <v>0</v>
      </c>
      <c r="BG253" s="239">
        <f>IF(N253="zákl. přenesená",J253,0)</f>
        <v>0</v>
      </c>
      <c r="BH253" s="239">
        <f>IF(N253="sníž. přenesená",J253,0)</f>
        <v>0</v>
      </c>
      <c r="BI253" s="239">
        <f>IF(N253="nulová",J253,0)</f>
        <v>0</v>
      </c>
      <c r="BJ253" s="18" t="s">
        <v>86</v>
      </c>
      <c r="BK253" s="239">
        <f>ROUND(I253*H253,2)</f>
        <v>0</v>
      </c>
      <c r="BL253" s="18" t="s">
        <v>242</v>
      </c>
      <c r="BM253" s="238" t="s">
        <v>1596</v>
      </c>
    </row>
    <row r="254" s="2" customFormat="1">
      <c r="A254" s="39"/>
      <c r="B254" s="40"/>
      <c r="C254" s="41"/>
      <c r="D254" s="240" t="s">
        <v>192</v>
      </c>
      <c r="E254" s="41"/>
      <c r="F254" s="241" t="s">
        <v>1597</v>
      </c>
      <c r="G254" s="41"/>
      <c r="H254" s="41"/>
      <c r="I254" s="242"/>
      <c r="J254" s="41"/>
      <c r="K254" s="41"/>
      <c r="L254" s="45"/>
      <c r="M254" s="243"/>
      <c r="N254" s="244"/>
      <c r="O254" s="92"/>
      <c r="P254" s="92"/>
      <c r="Q254" s="92"/>
      <c r="R254" s="92"/>
      <c r="S254" s="92"/>
      <c r="T254" s="93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192</v>
      </c>
      <c r="AU254" s="18" t="s">
        <v>88</v>
      </c>
    </row>
    <row r="255" s="2" customFormat="1" ht="16.5" customHeight="1">
      <c r="A255" s="39"/>
      <c r="B255" s="40"/>
      <c r="C255" s="227" t="s">
        <v>354</v>
      </c>
      <c r="D255" s="227" t="s">
        <v>186</v>
      </c>
      <c r="E255" s="228" t="s">
        <v>1598</v>
      </c>
      <c r="F255" s="229" t="s">
        <v>1599</v>
      </c>
      <c r="G255" s="230" t="s">
        <v>327</v>
      </c>
      <c r="H255" s="231">
        <v>1</v>
      </c>
      <c r="I255" s="232"/>
      <c r="J255" s="233">
        <f>ROUND(I255*H255,2)</f>
        <v>0</v>
      </c>
      <c r="K255" s="229" t="s">
        <v>1379</v>
      </c>
      <c r="L255" s="45"/>
      <c r="M255" s="234" t="s">
        <v>1</v>
      </c>
      <c r="N255" s="235" t="s">
        <v>44</v>
      </c>
      <c r="O255" s="92"/>
      <c r="P255" s="236">
        <f>O255*H255</f>
        <v>0</v>
      </c>
      <c r="Q255" s="236">
        <v>0.00014999999999999999</v>
      </c>
      <c r="R255" s="236">
        <f>Q255*H255</f>
        <v>0.00014999999999999999</v>
      </c>
      <c r="S255" s="236">
        <v>0</v>
      </c>
      <c r="T255" s="237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8" t="s">
        <v>242</v>
      </c>
      <c r="AT255" s="238" t="s">
        <v>186</v>
      </c>
      <c r="AU255" s="238" t="s">
        <v>88</v>
      </c>
      <c r="AY255" s="18" t="s">
        <v>184</v>
      </c>
      <c r="BE255" s="239">
        <f>IF(N255="základní",J255,0)</f>
        <v>0</v>
      </c>
      <c r="BF255" s="239">
        <f>IF(N255="snížená",J255,0)</f>
        <v>0</v>
      </c>
      <c r="BG255" s="239">
        <f>IF(N255="zákl. přenesená",J255,0)</f>
        <v>0</v>
      </c>
      <c r="BH255" s="239">
        <f>IF(N255="sníž. přenesená",J255,0)</f>
        <v>0</v>
      </c>
      <c r="BI255" s="239">
        <f>IF(N255="nulová",J255,0)</f>
        <v>0</v>
      </c>
      <c r="BJ255" s="18" t="s">
        <v>86</v>
      </c>
      <c r="BK255" s="239">
        <f>ROUND(I255*H255,2)</f>
        <v>0</v>
      </c>
      <c r="BL255" s="18" t="s">
        <v>242</v>
      </c>
      <c r="BM255" s="238" t="s">
        <v>1600</v>
      </c>
    </row>
    <row r="256" s="2" customFormat="1">
      <c r="A256" s="39"/>
      <c r="B256" s="40"/>
      <c r="C256" s="41"/>
      <c r="D256" s="240" t="s">
        <v>192</v>
      </c>
      <c r="E256" s="41"/>
      <c r="F256" s="241" t="s">
        <v>1601</v>
      </c>
      <c r="G256" s="41"/>
      <c r="H256" s="41"/>
      <c r="I256" s="242"/>
      <c r="J256" s="41"/>
      <c r="K256" s="41"/>
      <c r="L256" s="45"/>
      <c r="M256" s="243"/>
      <c r="N256" s="244"/>
      <c r="O256" s="92"/>
      <c r="P256" s="92"/>
      <c r="Q256" s="92"/>
      <c r="R256" s="92"/>
      <c r="S256" s="92"/>
      <c r="T256" s="93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192</v>
      </c>
      <c r="AU256" s="18" t="s">
        <v>88</v>
      </c>
    </row>
    <row r="257" s="2" customFormat="1" ht="16.5" customHeight="1">
      <c r="A257" s="39"/>
      <c r="B257" s="40"/>
      <c r="C257" s="227" t="s">
        <v>514</v>
      </c>
      <c r="D257" s="227" t="s">
        <v>186</v>
      </c>
      <c r="E257" s="228" t="s">
        <v>1602</v>
      </c>
      <c r="F257" s="229" t="s">
        <v>1603</v>
      </c>
      <c r="G257" s="230" t="s">
        <v>841</v>
      </c>
      <c r="H257" s="231">
        <v>1</v>
      </c>
      <c r="I257" s="232"/>
      <c r="J257" s="233">
        <f>ROUND(I257*H257,2)</f>
        <v>0</v>
      </c>
      <c r="K257" s="229" t="s">
        <v>1379</v>
      </c>
      <c r="L257" s="45"/>
      <c r="M257" s="234" t="s">
        <v>1</v>
      </c>
      <c r="N257" s="235" t="s">
        <v>44</v>
      </c>
      <c r="O257" s="92"/>
      <c r="P257" s="236">
        <f>O257*H257</f>
        <v>0</v>
      </c>
      <c r="Q257" s="236">
        <v>0.002</v>
      </c>
      <c r="R257" s="236">
        <f>Q257*H257</f>
        <v>0.002</v>
      </c>
      <c r="S257" s="236">
        <v>0</v>
      </c>
      <c r="T257" s="237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8" t="s">
        <v>242</v>
      </c>
      <c r="AT257" s="238" t="s">
        <v>186</v>
      </c>
      <c r="AU257" s="238" t="s">
        <v>88</v>
      </c>
      <c r="AY257" s="18" t="s">
        <v>184</v>
      </c>
      <c r="BE257" s="239">
        <f>IF(N257="základní",J257,0)</f>
        <v>0</v>
      </c>
      <c r="BF257" s="239">
        <f>IF(N257="snížená",J257,0)</f>
        <v>0</v>
      </c>
      <c r="BG257" s="239">
        <f>IF(N257="zákl. přenesená",J257,0)</f>
        <v>0</v>
      </c>
      <c r="BH257" s="239">
        <f>IF(N257="sníž. přenesená",J257,0)</f>
        <v>0</v>
      </c>
      <c r="BI257" s="239">
        <f>IF(N257="nulová",J257,0)</f>
        <v>0</v>
      </c>
      <c r="BJ257" s="18" t="s">
        <v>86</v>
      </c>
      <c r="BK257" s="239">
        <f>ROUND(I257*H257,2)</f>
        <v>0</v>
      </c>
      <c r="BL257" s="18" t="s">
        <v>242</v>
      </c>
      <c r="BM257" s="238" t="s">
        <v>1604</v>
      </c>
    </row>
    <row r="258" s="2" customFormat="1">
      <c r="A258" s="39"/>
      <c r="B258" s="40"/>
      <c r="C258" s="41"/>
      <c r="D258" s="240" t="s">
        <v>192</v>
      </c>
      <c r="E258" s="41"/>
      <c r="F258" s="241" t="s">
        <v>1605</v>
      </c>
      <c r="G258" s="41"/>
      <c r="H258" s="41"/>
      <c r="I258" s="242"/>
      <c r="J258" s="41"/>
      <c r="K258" s="41"/>
      <c r="L258" s="45"/>
      <c r="M258" s="243"/>
      <c r="N258" s="244"/>
      <c r="O258" s="92"/>
      <c r="P258" s="92"/>
      <c r="Q258" s="92"/>
      <c r="R258" s="92"/>
      <c r="S258" s="92"/>
      <c r="T258" s="93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192</v>
      </c>
      <c r="AU258" s="18" t="s">
        <v>88</v>
      </c>
    </row>
    <row r="259" s="2" customFormat="1" ht="24.15" customHeight="1">
      <c r="A259" s="39"/>
      <c r="B259" s="40"/>
      <c r="C259" s="227" t="s">
        <v>360</v>
      </c>
      <c r="D259" s="227" t="s">
        <v>186</v>
      </c>
      <c r="E259" s="228" t="s">
        <v>1606</v>
      </c>
      <c r="F259" s="229" t="s">
        <v>1607</v>
      </c>
      <c r="G259" s="230" t="s">
        <v>342</v>
      </c>
      <c r="H259" s="231">
        <v>40</v>
      </c>
      <c r="I259" s="232"/>
      <c r="J259" s="233">
        <f>ROUND(I259*H259,2)</f>
        <v>0</v>
      </c>
      <c r="K259" s="229" t="s">
        <v>1379</v>
      </c>
      <c r="L259" s="45"/>
      <c r="M259" s="234" t="s">
        <v>1</v>
      </c>
      <c r="N259" s="235" t="s">
        <v>44</v>
      </c>
      <c r="O259" s="92"/>
      <c r="P259" s="236">
        <f>O259*H259</f>
        <v>0</v>
      </c>
      <c r="Q259" s="236">
        <v>0.00019000000000000001</v>
      </c>
      <c r="R259" s="236">
        <f>Q259*H259</f>
        <v>0.0076000000000000009</v>
      </c>
      <c r="S259" s="236">
        <v>0</v>
      </c>
      <c r="T259" s="237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8" t="s">
        <v>242</v>
      </c>
      <c r="AT259" s="238" t="s">
        <v>186</v>
      </c>
      <c r="AU259" s="238" t="s">
        <v>88</v>
      </c>
      <c r="AY259" s="18" t="s">
        <v>184</v>
      </c>
      <c r="BE259" s="239">
        <f>IF(N259="základní",J259,0)</f>
        <v>0</v>
      </c>
      <c r="BF259" s="239">
        <f>IF(N259="snížená",J259,0)</f>
        <v>0</v>
      </c>
      <c r="BG259" s="239">
        <f>IF(N259="zákl. přenesená",J259,0)</f>
        <v>0</v>
      </c>
      <c r="BH259" s="239">
        <f>IF(N259="sníž. přenesená",J259,0)</f>
        <v>0</v>
      </c>
      <c r="BI259" s="239">
        <f>IF(N259="nulová",J259,0)</f>
        <v>0</v>
      </c>
      <c r="BJ259" s="18" t="s">
        <v>86</v>
      </c>
      <c r="BK259" s="239">
        <f>ROUND(I259*H259,2)</f>
        <v>0</v>
      </c>
      <c r="BL259" s="18" t="s">
        <v>242</v>
      </c>
      <c r="BM259" s="238" t="s">
        <v>1608</v>
      </c>
    </row>
    <row r="260" s="2" customFormat="1">
      <c r="A260" s="39"/>
      <c r="B260" s="40"/>
      <c r="C260" s="41"/>
      <c r="D260" s="240" t="s">
        <v>192</v>
      </c>
      <c r="E260" s="41"/>
      <c r="F260" s="241" t="s">
        <v>1609</v>
      </c>
      <c r="G260" s="41"/>
      <c r="H260" s="41"/>
      <c r="I260" s="242"/>
      <c r="J260" s="41"/>
      <c r="K260" s="41"/>
      <c r="L260" s="45"/>
      <c r="M260" s="243"/>
      <c r="N260" s="244"/>
      <c r="O260" s="92"/>
      <c r="P260" s="92"/>
      <c r="Q260" s="92"/>
      <c r="R260" s="92"/>
      <c r="S260" s="92"/>
      <c r="T260" s="93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192</v>
      </c>
      <c r="AU260" s="18" t="s">
        <v>88</v>
      </c>
    </row>
    <row r="261" s="2" customFormat="1" ht="24.15" customHeight="1">
      <c r="A261" s="39"/>
      <c r="B261" s="40"/>
      <c r="C261" s="227" t="s">
        <v>529</v>
      </c>
      <c r="D261" s="227" t="s">
        <v>186</v>
      </c>
      <c r="E261" s="228" t="s">
        <v>1610</v>
      </c>
      <c r="F261" s="229" t="s">
        <v>1611</v>
      </c>
      <c r="G261" s="230" t="s">
        <v>248</v>
      </c>
      <c r="H261" s="231">
        <v>0.063</v>
      </c>
      <c r="I261" s="232"/>
      <c r="J261" s="233">
        <f>ROUND(I261*H261,2)</f>
        <v>0</v>
      </c>
      <c r="K261" s="229" t="s">
        <v>1379</v>
      </c>
      <c r="L261" s="45"/>
      <c r="M261" s="234" t="s">
        <v>1</v>
      </c>
      <c r="N261" s="235" t="s">
        <v>44</v>
      </c>
      <c r="O261" s="92"/>
      <c r="P261" s="236">
        <f>O261*H261</f>
        <v>0</v>
      </c>
      <c r="Q261" s="236">
        <v>0</v>
      </c>
      <c r="R261" s="236">
        <f>Q261*H261</f>
        <v>0</v>
      </c>
      <c r="S261" s="236">
        <v>0</v>
      </c>
      <c r="T261" s="237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8" t="s">
        <v>242</v>
      </c>
      <c r="AT261" s="238" t="s">
        <v>186</v>
      </c>
      <c r="AU261" s="238" t="s">
        <v>88</v>
      </c>
      <c r="AY261" s="18" t="s">
        <v>184</v>
      </c>
      <c r="BE261" s="239">
        <f>IF(N261="základní",J261,0)</f>
        <v>0</v>
      </c>
      <c r="BF261" s="239">
        <f>IF(N261="snížená",J261,0)</f>
        <v>0</v>
      </c>
      <c r="BG261" s="239">
        <f>IF(N261="zákl. přenesená",J261,0)</f>
        <v>0</v>
      </c>
      <c r="BH261" s="239">
        <f>IF(N261="sníž. přenesená",J261,0)</f>
        <v>0</v>
      </c>
      <c r="BI261" s="239">
        <f>IF(N261="nulová",J261,0)</f>
        <v>0</v>
      </c>
      <c r="BJ261" s="18" t="s">
        <v>86</v>
      </c>
      <c r="BK261" s="239">
        <f>ROUND(I261*H261,2)</f>
        <v>0</v>
      </c>
      <c r="BL261" s="18" t="s">
        <v>242</v>
      </c>
      <c r="BM261" s="238" t="s">
        <v>1612</v>
      </c>
    </row>
    <row r="262" s="2" customFormat="1">
      <c r="A262" s="39"/>
      <c r="B262" s="40"/>
      <c r="C262" s="41"/>
      <c r="D262" s="240" t="s">
        <v>192</v>
      </c>
      <c r="E262" s="41"/>
      <c r="F262" s="241" t="s">
        <v>1613</v>
      </c>
      <c r="G262" s="41"/>
      <c r="H262" s="41"/>
      <c r="I262" s="242"/>
      <c r="J262" s="41"/>
      <c r="K262" s="41"/>
      <c r="L262" s="45"/>
      <c r="M262" s="243"/>
      <c r="N262" s="244"/>
      <c r="O262" s="92"/>
      <c r="P262" s="92"/>
      <c r="Q262" s="92"/>
      <c r="R262" s="92"/>
      <c r="S262" s="92"/>
      <c r="T262" s="93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192</v>
      </c>
      <c r="AU262" s="18" t="s">
        <v>88</v>
      </c>
    </row>
    <row r="263" s="12" customFormat="1" ht="22.8" customHeight="1">
      <c r="A263" s="12"/>
      <c r="B263" s="211"/>
      <c r="C263" s="212"/>
      <c r="D263" s="213" t="s">
        <v>78</v>
      </c>
      <c r="E263" s="225" t="s">
        <v>815</v>
      </c>
      <c r="F263" s="225" t="s">
        <v>1614</v>
      </c>
      <c r="G263" s="212"/>
      <c r="H263" s="212"/>
      <c r="I263" s="215"/>
      <c r="J263" s="226">
        <f>BK263</f>
        <v>0</v>
      </c>
      <c r="K263" s="212"/>
      <c r="L263" s="217"/>
      <c r="M263" s="218"/>
      <c r="N263" s="219"/>
      <c r="O263" s="219"/>
      <c r="P263" s="220">
        <f>SUM(P264:P290)</f>
        <v>0</v>
      </c>
      <c r="Q263" s="219"/>
      <c r="R263" s="220">
        <f>SUM(R264:R290)</f>
        <v>0.15914</v>
      </c>
      <c r="S263" s="219"/>
      <c r="T263" s="221">
        <f>SUM(T264:T290)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22" t="s">
        <v>88</v>
      </c>
      <c r="AT263" s="223" t="s">
        <v>78</v>
      </c>
      <c r="AU263" s="223" t="s">
        <v>86</v>
      </c>
      <c r="AY263" s="222" t="s">
        <v>184</v>
      </c>
      <c r="BK263" s="224">
        <f>SUM(BK264:BK290)</f>
        <v>0</v>
      </c>
    </row>
    <row r="264" s="2" customFormat="1" ht="16.5" customHeight="1">
      <c r="A264" s="39"/>
      <c r="B264" s="40"/>
      <c r="C264" s="227" t="s">
        <v>367</v>
      </c>
      <c r="D264" s="227" t="s">
        <v>186</v>
      </c>
      <c r="E264" s="228" t="s">
        <v>1615</v>
      </c>
      <c r="F264" s="229" t="s">
        <v>1616</v>
      </c>
      <c r="G264" s="230" t="s">
        <v>327</v>
      </c>
      <c r="H264" s="231">
        <v>5</v>
      </c>
      <c r="I264" s="232"/>
      <c r="J264" s="233">
        <f>ROUND(I264*H264,2)</f>
        <v>0</v>
      </c>
      <c r="K264" s="229" t="s">
        <v>1379</v>
      </c>
      <c r="L264" s="45"/>
      <c r="M264" s="234" t="s">
        <v>1</v>
      </c>
      <c r="N264" s="235" t="s">
        <v>44</v>
      </c>
      <c r="O264" s="92"/>
      <c r="P264" s="236">
        <f>O264*H264</f>
        <v>0</v>
      </c>
      <c r="Q264" s="236">
        <v>0.00010000000000000001</v>
      </c>
      <c r="R264" s="236">
        <f>Q264*H264</f>
        <v>0.00050000000000000001</v>
      </c>
      <c r="S264" s="236">
        <v>0</v>
      </c>
      <c r="T264" s="237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38" t="s">
        <v>242</v>
      </c>
      <c r="AT264" s="238" t="s">
        <v>186</v>
      </c>
      <c r="AU264" s="238" t="s">
        <v>88</v>
      </c>
      <c r="AY264" s="18" t="s">
        <v>184</v>
      </c>
      <c r="BE264" s="239">
        <f>IF(N264="základní",J264,0)</f>
        <v>0</v>
      </c>
      <c r="BF264" s="239">
        <f>IF(N264="snížená",J264,0)</f>
        <v>0</v>
      </c>
      <c r="BG264" s="239">
        <f>IF(N264="zákl. přenesená",J264,0)</f>
        <v>0</v>
      </c>
      <c r="BH264" s="239">
        <f>IF(N264="sníž. přenesená",J264,0)</f>
        <v>0</v>
      </c>
      <c r="BI264" s="239">
        <f>IF(N264="nulová",J264,0)</f>
        <v>0</v>
      </c>
      <c r="BJ264" s="18" t="s">
        <v>86</v>
      </c>
      <c r="BK264" s="239">
        <f>ROUND(I264*H264,2)</f>
        <v>0</v>
      </c>
      <c r="BL264" s="18" t="s">
        <v>242</v>
      </c>
      <c r="BM264" s="238" t="s">
        <v>1617</v>
      </c>
    </row>
    <row r="265" s="2" customFormat="1">
      <c r="A265" s="39"/>
      <c r="B265" s="40"/>
      <c r="C265" s="41"/>
      <c r="D265" s="240" t="s">
        <v>192</v>
      </c>
      <c r="E265" s="41"/>
      <c r="F265" s="241" t="s">
        <v>1618</v>
      </c>
      <c r="G265" s="41"/>
      <c r="H265" s="41"/>
      <c r="I265" s="242"/>
      <c r="J265" s="41"/>
      <c r="K265" s="41"/>
      <c r="L265" s="45"/>
      <c r="M265" s="243"/>
      <c r="N265" s="244"/>
      <c r="O265" s="92"/>
      <c r="P265" s="92"/>
      <c r="Q265" s="92"/>
      <c r="R265" s="92"/>
      <c r="S265" s="92"/>
      <c r="T265" s="93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192</v>
      </c>
      <c r="AU265" s="18" t="s">
        <v>88</v>
      </c>
    </row>
    <row r="266" s="2" customFormat="1" ht="16.5" customHeight="1">
      <c r="A266" s="39"/>
      <c r="B266" s="40"/>
      <c r="C266" s="289" t="s">
        <v>540</v>
      </c>
      <c r="D266" s="289" t="s">
        <v>412</v>
      </c>
      <c r="E266" s="290" t="s">
        <v>1619</v>
      </c>
      <c r="F266" s="291" t="s">
        <v>1620</v>
      </c>
      <c r="G266" s="292" t="s">
        <v>327</v>
      </c>
      <c r="H266" s="293">
        <v>4</v>
      </c>
      <c r="I266" s="294"/>
      <c r="J266" s="295">
        <f>ROUND(I266*H266,2)</f>
        <v>0</v>
      </c>
      <c r="K266" s="291" t="s">
        <v>1</v>
      </c>
      <c r="L266" s="296"/>
      <c r="M266" s="297" t="s">
        <v>1</v>
      </c>
      <c r="N266" s="298" t="s">
        <v>44</v>
      </c>
      <c r="O266" s="92"/>
      <c r="P266" s="236">
        <f>O266*H266</f>
        <v>0</v>
      </c>
      <c r="Q266" s="236">
        <v>0.014</v>
      </c>
      <c r="R266" s="236">
        <f>Q266*H266</f>
        <v>0.056000000000000001</v>
      </c>
      <c r="S266" s="236">
        <v>0</v>
      </c>
      <c r="T266" s="237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8" t="s">
        <v>293</v>
      </c>
      <c r="AT266" s="238" t="s">
        <v>412</v>
      </c>
      <c r="AU266" s="238" t="s">
        <v>88</v>
      </c>
      <c r="AY266" s="18" t="s">
        <v>184</v>
      </c>
      <c r="BE266" s="239">
        <f>IF(N266="základní",J266,0)</f>
        <v>0</v>
      </c>
      <c r="BF266" s="239">
        <f>IF(N266="snížená",J266,0)</f>
        <v>0</v>
      </c>
      <c r="BG266" s="239">
        <f>IF(N266="zákl. přenesená",J266,0)</f>
        <v>0</v>
      </c>
      <c r="BH266" s="239">
        <f>IF(N266="sníž. přenesená",J266,0)</f>
        <v>0</v>
      </c>
      <c r="BI266" s="239">
        <f>IF(N266="nulová",J266,0)</f>
        <v>0</v>
      </c>
      <c r="BJ266" s="18" t="s">
        <v>86</v>
      </c>
      <c r="BK266" s="239">
        <f>ROUND(I266*H266,2)</f>
        <v>0</v>
      </c>
      <c r="BL266" s="18" t="s">
        <v>242</v>
      </c>
      <c r="BM266" s="238" t="s">
        <v>1621</v>
      </c>
    </row>
    <row r="267" s="2" customFormat="1" ht="16.5" customHeight="1">
      <c r="A267" s="39"/>
      <c r="B267" s="40"/>
      <c r="C267" s="289" t="s">
        <v>373</v>
      </c>
      <c r="D267" s="289" t="s">
        <v>412</v>
      </c>
      <c r="E267" s="290" t="s">
        <v>1622</v>
      </c>
      <c r="F267" s="291" t="s">
        <v>1623</v>
      </c>
      <c r="G267" s="292" t="s">
        <v>327</v>
      </c>
      <c r="H267" s="293">
        <v>1</v>
      </c>
      <c r="I267" s="294"/>
      <c r="J267" s="295">
        <f>ROUND(I267*H267,2)</f>
        <v>0</v>
      </c>
      <c r="K267" s="291" t="s">
        <v>1</v>
      </c>
      <c r="L267" s="296"/>
      <c r="M267" s="297" t="s">
        <v>1</v>
      </c>
      <c r="N267" s="298" t="s">
        <v>44</v>
      </c>
      <c r="O267" s="92"/>
      <c r="P267" s="236">
        <f>O267*H267</f>
        <v>0</v>
      </c>
      <c r="Q267" s="236">
        <v>0.014</v>
      </c>
      <c r="R267" s="236">
        <f>Q267*H267</f>
        <v>0.014</v>
      </c>
      <c r="S267" s="236">
        <v>0</v>
      </c>
      <c r="T267" s="237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8" t="s">
        <v>293</v>
      </c>
      <c r="AT267" s="238" t="s">
        <v>412</v>
      </c>
      <c r="AU267" s="238" t="s">
        <v>88</v>
      </c>
      <c r="AY267" s="18" t="s">
        <v>184</v>
      </c>
      <c r="BE267" s="239">
        <f>IF(N267="základní",J267,0)</f>
        <v>0</v>
      </c>
      <c r="BF267" s="239">
        <f>IF(N267="snížená",J267,0)</f>
        <v>0</v>
      </c>
      <c r="BG267" s="239">
        <f>IF(N267="zákl. přenesená",J267,0)</f>
        <v>0</v>
      </c>
      <c r="BH267" s="239">
        <f>IF(N267="sníž. přenesená",J267,0)</f>
        <v>0</v>
      </c>
      <c r="BI267" s="239">
        <f>IF(N267="nulová",J267,0)</f>
        <v>0</v>
      </c>
      <c r="BJ267" s="18" t="s">
        <v>86</v>
      </c>
      <c r="BK267" s="239">
        <f>ROUND(I267*H267,2)</f>
        <v>0</v>
      </c>
      <c r="BL267" s="18" t="s">
        <v>242</v>
      </c>
      <c r="BM267" s="238" t="s">
        <v>1624</v>
      </c>
    </row>
    <row r="268" s="2" customFormat="1" ht="16.5" customHeight="1">
      <c r="A268" s="39"/>
      <c r="B268" s="40"/>
      <c r="C268" s="227" t="s">
        <v>403</v>
      </c>
      <c r="D268" s="227" t="s">
        <v>186</v>
      </c>
      <c r="E268" s="228" t="s">
        <v>1625</v>
      </c>
      <c r="F268" s="229" t="s">
        <v>1626</v>
      </c>
      <c r="G268" s="230" t="s">
        <v>327</v>
      </c>
      <c r="H268" s="231">
        <v>2</v>
      </c>
      <c r="I268" s="232"/>
      <c r="J268" s="233">
        <f>ROUND(I268*H268,2)</f>
        <v>0</v>
      </c>
      <c r="K268" s="229" t="s">
        <v>1379</v>
      </c>
      <c r="L268" s="45"/>
      <c r="M268" s="234" t="s">
        <v>1</v>
      </c>
      <c r="N268" s="235" t="s">
        <v>44</v>
      </c>
      <c r="O268" s="92"/>
      <c r="P268" s="236">
        <f>O268*H268</f>
        <v>0</v>
      </c>
      <c r="Q268" s="236">
        <v>8.0000000000000007E-05</v>
      </c>
      <c r="R268" s="236">
        <f>Q268*H268</f>
        <v>0.00016000000000000001</v>
      </c>
      <c r="S268" s="236">
        <v>0</v>
      </c>
      <c r="T268" s="237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8" t="s">
        <v>242</v>
      </c>
      <c r="AT268" s="238" t="s">
        <v>186</v>
      </c>
      <c r="AU268" s="238" t="s">
        <v>88</v>
      </c>
      <c r="AY268" s="18" t="s">
        <v>184</v>
      </c>
      <c r="BE268" s="239">
        <f>IF(N268="základní",J268,0)</f>
        <v>0</v>
      </c>
      <c r="BF268" s="239">
        <f>IF(N268="snížená",J268,0)</f>
        <v>0</v>
      </c>
      <c r="BG268" s="239">
        <f>IF(N268="zákl. přenesená",J268,0)</f>
        <v>0</v>
      </c>
      <c r="BH268" s="239">
        <f>IF(N268="sníž. přenesená",J268,0)</f>
        <v>0</v>
      </c>
      <c r="BI268" s="239">
        <f>IF(N268="nulová",J268,0)</f>
        <v>0</v>
      </c>
      <c r="BJ268" s="18" t="s">
        <v>86</v>
      </c>
      <c r="BK268" s="239">
        <f>ROUND(I268*H268,2)</f>
        <v>0</v>
      </c>
      <c r="BL268" s="18" t="s">
        <v>242</v>
      </c>
      <c r="BM268" s="238" t="s">
        <v>1627</v>
      </c>
    </row>
    <row r="269" s="2" customFormat="1">
      <c r="A269" s="39"/>
      <c r="B269" s="40"/>
      <c r="C269" s="41"/>
      <c r="D269" s="240" t="s">
        <v>192</v>
      </c>
      <c r="E269" s="41"/>
      <c r="F269" s="241" t="s">
        <v>1628</v>
      </c>
      <c r="G269" s="41"/>
      <c r="H269" s="41"/>
      <c r="I269" s="242"/>
      <c r="J269" s="41"/>
      <c r="K269" s="41"/>
      <c r="L269" s="45"/>
      <c r="M269" s="243"/>
      <c r="N269" s="244"/>
      <c r="O269" s="92"/>
      <c r="P269" s="92"/>
      <c r="Q269" s="92"/>
      <c r="R269" s="92"/>
      <c r="S269" s="92"/>
      <c r="T269" s="93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192</v>
      </c>
      <c r="AU269" s="18" t="s">
        <v>88</v>
      </c>
    </row>
    <row r="270" s="2" customFormat="1" ht="16.5" customHeight="1">
      <c r="A270" s="39"/>
      <c r="B270" s="40"/>
      <c r="C270" s="289" t="s">
        <v>380</v>
      </c>
      <c r="D270" s="289" t="s">
        <v>412</v>
      </c>
      <c r="E270" s="290" t="s">
        <v>1629</v>
      </c>
      <c r="F270" s="291" t="s">
        <v>1630</v>
      </c>
      <c r="G270" s="292" t="s">
        <v>327</v>
      </c>
      <c r="H270" s="293">
        <v>2</v>
      </c>
      <c r="I270" s="294"/>
      <c r="J270" s="295">
        <f>ROUND(I270*H270,2)</f>
        <v>0</v>
      </c>
      <c r="K270" s="291" t="s">
        <v>1379</v>
      </c>
      <c r="L270" s="296"/>
      <c r="M270" s="297" t="s">
        <v>1</v>
      </c>
      <c r="N270" s="298" t="s">
        <v>44</v>
      </c>
      <c r="O270" s="92"/>
      <c r="P270" s="236">
        <f>O270*H270</f>
        <v>0</v>
      </c>
      <c r="Q270" s="236">
        <v>0.0080000000000000002</v>
      </c>
      <c r="R270" s="236">
        <f>Q270*H270</f>
        <v>0.016</v>
      </c>
      <c r="S270" s="236">
        <v>0</v>
      </c>
      <c r="T270" s="237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38" t="s">
        <v>293</v>
      </c>
      <c r="AT270" s="238" t="s">
        <v>412</v>
      </c>
      <c r="AU270" s="238" t="s">
        <v>88</v>
      </c>
      <c r="AY270" s="18" t="s">
        <v>184</v>
      </c>
      <c r="BE270" s="239">
        <f>IF(N270="základní",J270,0)</f>
        <v>0</v>
      </c>
      <c r="BF270" s="239">
        <f>IF(N270="snížená",J270,0)</f>
        <v>0</v>
      </c>
      <c r="BG270" s="239">
        <f>IF(N270="zákl. přenesená",J270,0)</f>
        <v>0</v>
      </c>
      <c r="BH270" s="239">
        <f>IF(N270="sníž. přenesená",J270,0)</f>
        <v>0</v>
      </c>
      <c r="BI270" s="239">
        <f>IF(N270="nulová",J270,0)</f>
        <v>0</v>
      </c>
      <c r="BJ270" s="18" t="s">
        <v>86</v>
      </c>
      <c r="BK270" s="239">
        <f>ROUND(I270*H270,2)</f>
        <v>0</v>
      </c>
      <c r="BL270" s="18" t="s">
        <v>242</v>
      </c>
      <c r="BM270" s="238" t="s">
        <v>1631</v>
      </c>
    </row>
    <row r="271" s="2" customFormat="1" ht="33" customHeight="1">
      <c r="A271" s="39"/>
      <c r="B271" s="40"/>
      <c r="C271" s="227" t="s">
        <v>527</v>
      </c>
      <c r="D271" s="227" t="s">
        <v>186</v>
      </c>
      <c r="E271" s="228" t="s">
        <v>1632</v>
      </c>
      <c r="F271" s="229" t="s">
        <v>1633</v>
      </c>
      <c r="G271" s="230" t="s">
        <v>841</v>
      </c>
      <c r="H271" s="231">
        <v>2</v>
      </c>
      <c r="I271" s="232"/>
      <c r="J271" s="233">
        <f>ROUND(I271*H271,2)</f>
        <v>0</v>
      </c>
      <c r="K271" s="229" t="s">
        <v>1379</v>
      </c>
      <c r="L271" s="45"/>
      <c r="M271" s="234" t="s">
        <v>1</v>
      </c>
      <c r="N271" s="235" t="s">
        <v>44</v>
      </c>
      <c r="O271" s="92"/>
      <c r="P271" s="236">
        <f>O271*H271</f>
        <v>0</v>
      </c>
      <c r="Q271" s="236">
        <v>0.014160000000000001</v>
      </c>
      <c r="R271" s="236">
        <f>Q271*H271</f>
        <v>0.028320000000000001</v>
      </c>
      <c r="S271" s="236">
        <v>0</v>
      </c>
      <c r="T271" s="237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8" t="s">
        <v>242</v>
      </c>
      <c r="AT271" s="238" t="s">
        <v>186</v>
      </c>
      <c r="AU271" s="238" t="s">
        <v>88</v>
      </c>
      <c r="AY271" s="18" t="s">
        <v>184</v>
      </c>
      <c r="BE271" s="239">
        <f>IF(N271="základní",J271,0)</f>
        <v>0</v>
      </c>
      <c r="BF271" s="239">
        <f>IF(N271="snížená",J271,0)</f>
        <v>0</v>
      </c>
      <c r="BG271" s="239">
        <f>IF(N271="zákl. přenesená",J271,0)</f>
        <v>0</v>
      </c>
      <c r="BH271" s="239">
        <f>IF(N271="sníž. přenesená",J271,0)</f>
        <v>0</v>
      </c>
      <c r="BI271" s="239">
        <f>IF(N271="nulová",J271,0)</f>
        <v>0</v>
      </c>
      <c r="BJ271" s="18" t="s">
        <v>86</v>
      </c>
      <c r="BK271" s="239">
        <f>ROUND(I271*H271,2)</f>
        <v>0</v>
      </c>
      <c r="BL271" s="18" t="s">
        <v>242</v>
      </c>
      <c r="BM271" s="238" t="s">
        <v>1634</v>
      </c>
    </row>
    <row r="272" s="2" customFormat="1">
      <c r="A272" s="39"/>
      <c r="B272" s="40"/>
      <c r="C272" s="41"/>
      <c r="D272" s="240" t="s">
        <v>192</v>
      </c>
      <c r="E272" s="41"/>
      <c r="F272" s="241" t="s">
        <v>1635</v>
      </c>
      <c r="G272" s="41"/>
      <c r="H272" s="41"/>
      <c r="I272" s="242"/>
      <c r="J272" s="41"/>
      <c r="K272" s="41"/>
      <c r="L272" s="45"/>
      <c r="M272" s="243"/>
      <c r="N272" s="244"/>
      <c r="O272" s="92"/>
      <c r="P272" s="92"/>
      <c r="Q272" s="92"/>
      <c r="R272" s="92"/>
      <c r="S272" s="92"/>
      <c r="T272" s="93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192</v>
      </c>
      <c r="AU272" s="18" t="s">
        <v>88</v>
      </c>
    </row>
    <row r="273" s="2" customFormat="1" ht="16.5" customHeight="1">
      <c r="A273" s="39"/>
      <c r="B273" s="40"/>
      <c r="C273" s="227" t="s">
        <v>384</v>
      </c>
      <c r="D273" s="227" t="s">
        <v>186</v>
      </c>
      <c r="E273" s="228" t="s">
        <v>1636</v>
      </c>
      <c r="F273" s="229" t="s">
        <v>1637</v>
      </c>
      <c r="G273" s="230" t="s">
        <v>841</v>
      </c>
      <c r="H273" s="231">
        <v>1</v>
      </c>
      <c r="I273" s="232"/>
      <c r="J273" s="233">
        <f>ROUND(I273*H273,2)</f>
        <v>0</v>
      </c>
      <c r="K273" s="229" t="s">
        <v>1379</v>
      </c>
      <c r="L273" s="45"/>
      <c r="M273" s="234" t="s">
        <v>1</v>
      </c>
      <c r="N273" s="235" t="s">
        <v>44</v>
      </c>
      <c r="O273" s="92"/>
      <c r="P273" s="236">
        <f>O273*H273</f>
        <v>0</v>
      </c>
      <c r="Q273" s="236">
        <v>0.0032599999999999999</v>
      </c>
      <c r="R273" s="236">
        <f>Q273*H273</f>
        <v>0.0032599999999999999</v>
      </c>
      <c r="S273" s="236">
        <v>0</v>
      </c>
      <c r="T273" s="237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8" t="s">
        <v>242</v>
      </c>
      <c r="AT273" s="238" t="s">
        <v>186</v>
      </c>
      <c r="AU273" s="238" t="s">
        <v>88</v>
      </c>
      <c r="AY273" s="18" t="s">
        <v>184</v>
      </c>
      <c r="BE273" s="239">
        <f>IF(N273="základní",J273,0)</f>
        <v>0</v>
      </c>
      <c r="BF273" s="239">
        <f>IF(N273="snížená",J273,0)</f>
        <v>0</v>
      </c>
      <c r="BG273" s="239">
        <f>IF(N273="zákl. přenesená",J273,0)</f>
        <v>0</v>
      </c>
      <c r="BH273" s="239">
        <f>IF(N273="sníž. přenesená",J273,0)</f>
        <v>0</v>
      </c>
      <c r="BI273" s="239">
        <f>IF(N273="nulová",J273,0)</f>
        <v>0</v>
      </c>
      <c r="BJ273" s="18" t="s">
        <v>86</v>
      </c>
      <c r="BK273" s="239">
        <f>ROUND(I273*H273,2)</f>
        <v>0</v>
      </c>
      <c r="BL273" s="18" t="s">
        <v>242</v>
      </c>
      <c r="BM273" s="238" t="s">
        <v>1638</v>
      </c>
    </row>
    <row r="274" s="2" customFormat="1">
      <c r="A274" s="39"/>
      <c r="B274" s="40"/>
      <c r="C274" s="41"/>
      <c r="D274" s="240" t="s">
        <v>192</v>
      </c>
      <c r="E274" s="41"/>
      <c r="F274" s="241" t="s">
        <v>1639</v>
      </c>
      <c r="G274" s="41"/>
      <c r="H274" s="41"/>
      <c r="I274" s="242"/>
      <c r="J274" s="41"/>
      <c r="K274" s="41"/>
      <c r="L274" s="45"/>
      <c r="M274" s="243"/>
      <c r="N274" s="244"/>
      <c r="O274" s="92"/>
      <c r="P274" s="92"/>
      <c r="Q274" s="92"/>
      <c r="R274" s="92"/>
      <c r="S274" s="92"/>
      <c r="T274" s="93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T274" s="18" t="s">
        <v>192</v>
      </c>
      <c r="AU274" s="18" t="s">
        <v>88</v>
      </c>
    </row>
    <row r="275" s="2" customFormat="1" ht="21.75" customHeight="1">
      <c r="A275" s="39"/>
      <c r="B275" s="40"/>
      <c r="C275" s="289" t="s">
        <v>572</v>
      </c>
      <c r="D275" s="289" t="s">
        <v>412</v>
      </c>
      <c r="E275" s="290" t="s">
        <v>1640</v>
      </c>
      <c r="F275" s="291" t="s">
        <v>1641</v>
      </c>
      <c r="G275" s="292" t="s">
        <v>327</v>
      </c>
      <c r="H275" s="293">
        <v>1</v>
      </c>
      <c r="I275" s="294"/>
      <c r="J275" s="295">
        <f>ROUND(I275*H275,2)</f>
        <v>0</v>
      </c>
      <c r="K275" s="291" t="s">
        <v>1</v>
      </c>
      <c r="L275" s="296"/>
      <c r="M275" s="297" t="s">
        <v>1</v>
      </c>
      <c r="N275" s="298" t="s">
        <v>44</v>
      </c>
      <c r="O275" s="92"/>
      <c r="P275" s="236">
        <f>O275*H275</f>
        <v>0</v>
      </c>
      <c r="Q275" s="236">
        <v>0.0054999999999999997</v>
      </c>
      <c r="R275" s="236">
        <f>Q275*H275</f>
        <v>0.0054999999999999997</v>
      </c>
      <c r="S275" s="236">
        <v>0</v>
      </c>
      <c r="T275" s="237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8" t="s">
        <v>293</v>
      </c>
      <c r="AT275" s="238" t="s">
        <v>412</v>
      </c>
      <c r="AU275" s="238" t="s">
        <v>88</v>
      </c>
      <c r="AY275" s="18" t="s">
        <v>184</v>
      </c>
      <c r="BE275" s="239">
        <f>IF(N275="základní",J275,0)</f>
        <v>0</v>
      </c>
      <c r="BF275" s="239">
        <f>IF(N275="snížená",J275,0)</f>
        <v>0</v>
      </c>
      <c r="BG275" s="239">
        <f>IF(N275="zákl. přenesená",J275,0)</f>
        <v>0</v>
      </c>
      <c r="BH275" s="239">
        <f>IF(N275="sníž. přenesená",J275,0)</f>
        <v>0</v>
      </c>
      <c r="BI275" s="239">
        <f>IF(N275="nulová",J275,0)</f>
        <v>0</v>
      </c>
      <c r="BJ275" s="18" t="s">
        <v>86</v>
      </c>
      <c r="BK275" s="239">
        <f>ROUND(I275*H275,2)</f>
        <v>0</v>
      </c>
      <c r="BL275" s="18" t="s">
        <v>242</v>
      </c>
      <c r="BM275" s="238" t="s">
        <v>1642</v>
      </c>
    </row>
    <row r="276" s="2" customFormat="1" ht="16.5" customHeight="1">
      <c r="A276" s="39"/>
      <c r="B276" s="40"/>
      <c r="C276" s="227" t="s">
        <v>389</v>
      </c>
      <c r="D276" s="227" t="s">
        <v>186</v>
      </c>
      <c r="E276" s="228" t="s">
        <v>1643</v>
      </c>
      <c r="F276" s="229" t="s">
        <v>1644</v>
      </c>
      <c r="G276" s="230" t="s">
        <v>841</v>
      </c>
      <c r="H276" s="231">
        <v>1</v>
      </c>
      <c r="I276" s="232"/>
      <c r="J276" s="233">
        <f>ROUND(I276*H276,2)</f>
        <v>0</v>
      </c>
      <c r="K276" s="229" t="s">
        <v>1379</v>
      </c>
      <c r="L276" s="45"/>
      <c r="M276" s="234" t="s">
        <v>1</v>
      </c>
      <c r="N276" s="235" t="s">
        <v>44</v>
      </c>
      <c r="O276" s="92"/>
      <c r="P276" s="236">
        <f>O276*H276</f>
        <v>0</v>
      </c>
      <c r="Q276" s="236">
        <v>0.0018400000000000001</v>
      </c>
      <c r="R276" s="236">
        <f>Q276*H276</f>
        <v>0.0018400000000000001</v>
      </c>
      <c r="S276" s="236">
        <v>0</v>
      </c>
      <c r="T276" s="237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38" t="s">
        <v>242</v>
      </c>
      <c r="AT276" s="238" t="s">
        <v>186</v>
      </c>
      <c r="AU276" s="238" t="s">
        <v>88</v>
      </c>
      <c r="AY276" s="18" t="s">
        <v>184</v>
      </c>
      <c r="BE276" s="239">
        <f>IF(N276="základní",J276,0)</f>
        <v>0</v>
      </c>
      <c r="BF276" s="239">
        <f>IF(N276="snížená",J276,0)</f>
        <v>0</v>
      </c>
      <c r="BG276" s="239">
        <f>IF(N276="zákl. přenesená",J276,0)</f>
        <v>0</v>
      </c>
      <c r="BH276" s="239">
        <f>IF(N276="sníž. přenesená",J276,0)</f>
        <v>0</v>
      </c>
      <c r="BI276" s="239">
        <f>IF(N276="nulová",J276,0)</f>
        <v>0</v>
      </c>
      <c r="BJ276" s="18" t="s">
        <v>86</v>
      </c>
      <c r="BK276" s="239">
        <f>ROUND(I276*H276,2)</f>
        <v>0</v>
      </c>
      <c r="BL276" s="18" t="s">
        <v>242</v>
      </c>
      <c r="BM276" s="238" t="s">
        <v>1645</v>
      </c>
    </row>
    <row r="277" s="2" customFormat="1">
      <c r="A277" s="39"/>
      <c r="B277" s="40"/>
      <c r="C277" s="41"/>
      <c r="D277" s="240" t="s">
        <v>192</v>
      </c>
      <c r="E277" s="41"/>
      <c r="F277" s="241" t="s">
        <v>1646</v>
      </c>
      <c r="G277" s="41"/>
      <c r="H277" s="41"/>
      <c r="I277" s="242"/>
      <c r="J277" s="41"/>
      <c r="K277" s="41"/>
      <c r="L277" s="45"/>
      <c r="M277" s="243"/>
      <c r="N277" s="244"/>
      <c r="O277" s="92"/>
      <c r="P277" s="92"/>
      <c r="Q277" s="92"/>
      <c r="R277" s="92"/>
      <c r="S277" s="92"/>
      <c r="T277" s="93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192</v>
      </c>
      <c r="AU277" s="18" t="s">
        <v>88</v>
      </c>
    </row>
    <row r="278" s="2" customFormat="1" ht="24.15" customHeight="1">
      <c r="A278" s="39"/>
      <c r="B278" s="40"/>
      <c r="C278" s="227" t="s">
        <v>583</v>
      </c>
      <c r="D278" s="227" t="s">
        <v>186</v>
      </c>
      <c r="E278" s="228" t="s">
        <v>1647</v>
      </c>
      <c r="F278" s="229" t="s">
        <v>1648</v>
      </c>
      <c r="G278" s="230" t="s">
        <v>841</v>
      </c>
      <c r="H278" s="231">
        <v>1</v>
      </c>
      <c r="I278" s="232"/>
      <c r="J278" s="233">
        <f>ROUND(I278*H278,2)</f>
        <v>0</v>
      </c>
      <c r="K278" s="229" t="s">
        <v>1379</v>
      </c>
      <c r="L278" s="45"/>
      <c r="M278" s="234" t="s">
        <v>1</v>
      </c>
      <c r="N278" s="235" t="s">
        <v>44</v>
      </c>
      <c r="O278" s="92"/>
      <c r="P278" s="236">
        <f>O278*H278</f>
        <v>0</v>
      </c>
      <c r="Q278" s="236">
        <v>0.030339999999999999</v>
      </c>
      <c r="R278" s="236">
        <f>Q278*H278</f>
        <v>0.030339999999999999</v>
      </c>
      <c r="S278" s="236">
        <v>0</v>
      </c>
      <c r="T278" s="237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38" t="s">
        <v>242</v>
      </c>
      <c r="AT278" s="238" t="s">
        <v>186</v>
      </c>
      <c r="AU278" s="238" t="s">
        <v>88</v>
      </c>
      <c r="AY278" s="18" t="s">
        <v>184</v>
      </c>
      <c r="BE278" s="239">
        <f>IF(N278="základní",J278,0)</f>
        <v>0</v>
      </c>
      <c r="BF278" s="239">
        <f>IF(N278="snížená",J278,0)</f>
        <v>0</v>
      </c>
      <c r="BG278" s="239">
        <f>IF(N278="zákl. přenesená",J278,0)</f>
        <v>0</v>
      </c>
      <c r="BH278" s="239">
        <f>IF(N278="sníž. přenesená",J278,0)</f>
        <v>0</v>
      </c>
      <c r="BI278" s="239">
        <f>IF(N278="nulová",J278,0)</f>
        <v>0</v>
      </c>
      <c r="BJ278" s="18" t="s">
        <v>86</v>
      </c>
      <c r="BK278" s="239">
        <f>ROUND(I278*H278,2)</f>
        <v>0</v>
      </c>
      <c r="BL278" s="18" t="s">
        <v>242</v>
      </c>
      <c r="BM278" s="238" t="s">
        <v>1649</v>
      </c>
    </row>
    <row r="279" s="2" customFormat="1">
      <c r="A279" s="39"/>
      <c r="B279" s="40"/>
      <c r="C279" s="41"/>
      <c r="D279" s="240" t="s">
        <v>192</v>
      </c>
      <c r="E279" s="41"/>
      <c r="F279" s="241" t="s">
        <v>1650</v>
      </c>
      <c r="G279" s="41"/>
      <c r="H279" s="41"/>
      <c r="I279" s="242"/>
      <c r="J279" s="41"/>
      <c r="K279" s="41"/>
      <c r="L279" s="45"/>
      <c r="M279" s="243"/>
      <c r="N279" s="244"/>
      <c r="O279" s="92"/>
      <c r="P279" s="92"/>
      <c r="Q279" s="92"/>
      <c r="R279" s="92"/>
      <c r="S279" s="92"/>
      <c r="T279" s="93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192</v>
      </c>
      <c r="AU279" s="18" t="s">
        <v>88</v>
      </c>
    </row>
    <row r="280" s="2" customFormat="1" ht="16.5" customHeight="1">
      <c r="A280" s="39"/>
      <c r="B280" s="40"/>
      <c r="C280" s="227" t="s">
        <v>394</v>
      </c>
      <c r="D280" s="227" t="s">
        <v>186</v>
      </c>
      <c r="E280" s="228" t="s">
        <v>1651</v>
      </c>
      <c r="F280" s="229" t="s">
        <v>1652</v>
      </c>
      <c r="G280" s="230" t="s">
        <v>327</v>
      </c>
      <c r="H280" s="231">
        <v>2</v>
      </c>
      <c r="I280" s="232"/>
      <c r="J280" s="233">
        <f>ROUND(I280*H280,2)</f>
        <v>0</v>
      </c>
      <c r="K280" s="229" t="s">
        <v>1379</v>
      </c>
      <c r="L280" s="45"/>
      <c r="M280" s="234" t="s">
        <v>1</v>
      </c>
      <c r="N280" s="235" t="s">
        <v>44</v>
      </c>
      <c r="O280" s="92"/>
      <c r="P280" s="236">
        <f>O280*H280</f>
        <v>0</v>
      </c>
      <c r="Q280" s="236">
        <v>0.00142</v>
      </c>
      <c r="R280" s="236">
        <f>Q280*H280</f>
        <v>0.0028400000000000001</v>
      </c>
      <c r="S280" s="236">
        <v>0</v>
      </c>
      <c r="T280" s="237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38" t="s">
        <v>242</v>
      </c>
      <c r="AT280" s="238" t="s">
        <v>186</v>
      </c>
      <c r="AU280" s="238" t="s">
        <v>88</v>
      </c>
      <c r="AY280" s="18" t="s">
        <v>184</v>
      </c>
      <c r="BE280" s="239">
        <f>IF(N280="základní",J280,0)</f>
        <v>0</v>
      </c>
      <c r="BF280" s="239">
        <f>IF(N280="snížená",J280,0)</f>
        <v>0</v>
      </c>
      <c r="BG280" s="239">
        <f>IF(N280="zákl. přenesená",J280,0)</f>
        <v>0</v>
      </c>
      <c r="BH280" s="239">
        <f>IF(N280="sníž. přenesená",J280,0)</f>
        <v>0</v>
      </c>
      <c r="BI280" s="239">
        <f>IF(N280="nulová",J280,0)</f>
        <v>0</v>
      </c>
      <c r="BJ280" s="18" t="s">
        <v>86</v>
      </c>
      <c r="BK280" s="239">
        <f>ROUND(I280*H280,2)</f>
        <v>0</v>
      </c>
      <c r="BL280" s="18" t="s">
        <v>242</v>
      </c>
      <c r="BM280" s="238" t="s">
        <v>1653</v>
      </c>
    </row>
    <row r="281" s="2" customFormat="1">
      <c r="A281" s="39"/>
      <c r="B281" s="40"/>
      <c r="C281" s="41"/>
      <c r="D281" s="240" t="s">
        <v>192</v>
      </c>
      <c r="E281" s="41"/>
      <c r="F281" s="241" t="s">
        <v>1654</v>
      </c>
      <c r="G281" s="41"/>
      <c r="H281" s="41"/>
      <c r="I281" s="242"/>
      <c r="J281" s="41"/>
      <c r="K281" s="41"/>
      <c r="L281" s="45"/>
      <c r="M281" s="243"/>
      <c r="N281" s="244"/>
      <c r="O281" s="92"/>
      <c r="P281" s="92"/>
      <c r="Q281" s="92"/>
      <c r="R281" s="92"/>
      <c r="S281" s="92"/>
      <c r="T281" s="93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192</v>
      </c>
      <c r="AU281" s="18" t="s">
        <v>88</v>
      </c>
    </row>
    <row r="282" s="2" customFormat="1">
      <c r="A282" s="39"/>
      <c r="B282" s="40"/>
      <c r="C282" s="41"/>
      <c r="D282" s="247" t="s">
        <v>1655</v>
      </c>
      <c r="E282" s="41"/>
      <c r="F282" s="309" t="s">
        <v>1656</v>
      </c>
      <c r="G282" s="41"/>
      <c r="H282" s="41"/>
      <c r="I282" s="242"/>
      <c r="J282" s="41"/>
      <c r="K282" s="41"/>
      <c r="L282" s="45"/>
      <c r="M282" s="243"/>
      <c r="N282" s="244"/>
      <c r="O282" s="92"/>
      <c r="P282" s="92"/>
      <c r="Q282" s="92"/>
      <c r="R282" s="92"/>
      <c r="S282" s="92"/>
      <c r="T282" s="93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1655</v>
      </c>
      <c r="AU282" s="18" t="s">
        <v>88</v>
      </c>
    </row>
    <row r="283" s="2" customFormat="1" ht="16.5" customHeight="1">
      <c r="A283" s="39"/>
      <c r="B283" s="40"/>
      <c r="C283" s="227" t="s">
        <v>595</v>
      </c>
      <c r="D283" s="227" t="s">
        <v>186</v>
      </c>
      <c r="E283" s="228" t="s">
        <v>1657</v>
      </c>
      <c r="F283" s="229" t="s">
        <v>1658</v>
      </c>
      <c r="G283" s="230" t="s">
        <v>327</v>
      </c>
      <c r="H283" s="231">
        <v>1</v>
      </c>
      <c r="I283" s="232"/>
      <c r="J283" s="233">
        <f>ROUND(I283*H283,2)</f>
        <v>0</v>
      </c>
      <c r="K283" s="229" t="s">
        <v>1379</v>
      </c>
      <c r="L283" s="45"/>
      <c r="M283" s="234" t="s">
        <v>1</v>
      </c>
      <c r="N283" s="235" t="s">
        <v>44</v>
      </c>
      <c r="O283" s="92"/>
      <c r="P283" s="236">
        <f>O283*H283</f>
        <v>0</v>
      </c>
      <c r="Q283" s="236">
        <v>6.9999999999999994E-05</v>
      </c>
      <c r="R283" s="236">
        <f>Q283*H283</f>
        <v>6.9999999999999994E-05</v>
      </c>
      <c r="S283" s="236">
        <v>0</v>
      </c>
      <c r="T283" s="237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38" t="s">
        <v>242</v>
      </c>
      <c r="AT283" s="238" t="s">
        <v>186</v>
      </c>
      <c r="AU283" s="238" t="s">
        <v>88</v>
      </c>
      <c r="AY283" s="18" t="s">
        <v>184</v>
      </c>
      <c r="BE283" s="239">
        <f>IF(N283="základní",J283,0)</f>
        <v>0</v>
      </c>
      <c r="BF283" s="239">
        <f>IF(N283="snížená",J283,0)</f>
        <v>0</v>
      </c>
      <c r="BG283" s="239">
        <f>IF(N283="zákl. přenesená",J283,0)</f>
        <v>0</v>
      </c>
      <c r="BH283" s="239">
        <f>IF(N283="sníž. přenesená",J283,0)</f>
        <v>0</v>
      </c>
      <c r="BI283" s="239">
        <f>IF(N283="nulová",J283,0)</f>
        <v>0</v>
      </c>
      <c r="BJ283" s="18" t="s">
        <v>86</v>
      </c>
      <c r="BK283" s="239">
        <f>ROUND(I283*H283,2)</f>
        <v>0</v>
      </c>
      <c r="BL283" s="18" t="s">
        <v>242</v>
      </c>
      <c r="BM283" s="238" t="s">
        <v>1659</v>
      </c>
    </row>
    <row r="284" s="2" customFormat="1">
      <c r="A284" s="39"/>
      <c r="B284" s="40"/>
      <c r="C284" s="41"/>
      <c r="D284" s="240" t="s">
        <v>192</v>
      </c>
      <c r="E284" s="41"/>
      <c r="F284" s="241" t="s">
        <v>1660</v>
      </c>
      <c r="G284" s="41"/>
      <c r="H284" s="41"/>
      <c r="I284" s="242"/>
      <c r="J284" s="41"/>
      <c r="K284" s="41"/>
      <c r="L284" s="45"/>
      <c r="M284" s="243"/>
      <c r="N284" s="244"/>
      <c r="O284" s="92"/>
      <c r="P284" s="92"/>
      <c r="Q284" s="92"/>
      <c r="R284" s="92"/>
      <c r="S284" s="92"/>
      <c r="T284" s="93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T284" s="18" t="s">
        <v>192</v>
      </c>
      <c r="AU284" s="18" t="s">
        <v>88</v>
      </c>
    </row>
    <row r="285" s="13" customFormat="1">
      <c r="A285" s="13"/>
      <c r="B285" s="245"/>
      <c r="C285" s="246"/>
      <c r="D285" s="247" t="s">
        <v>194</v>
      </c>
      <c r="E285" s="248" t="s">
        <v>1</v>
      </c>
      <c r="F285" s="249" t="s">
        <v>1661</v>
      </c>
      <c r="G285" s="246"/>
      <c r="H285" s="250">
        <v>1</v>
      </c>
      <c r="I285" s="251"/>
      <c r="J285" s="246"/>
      <c r="K285" s="246"/>
      <c r="L285" s="252"/>
      <c r="M285" s="253"/>
      <c r="N285" s="254"/>
      <c r="O285" s="254"/>
      <c r="P285" s="254"/>
      <c r="Q285" s="254"/>
      <c r="R285" s="254"/>
      <c r="S285" s="254"/>
      <c r="T285" s="255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56" t="s">
        <v>194</v>
      </c>
      <c r="AU285" s="256" t="s">
        <v>88</v>
      </c>
      <c r="AV285" s="13" t="s">
        <v>88</v>
      </c>
      <c r="AW285" s="13" t="s">
        <v>35</v>
      </c>
      <c r="AX285" s="13" t="s">
        <v>86</v>
      </c>
      <c r="AY285" s="256" t="s">
        <v>184</v>
      </c>
    </row>
    <row r="286" s="2" customFormat="1" ht="16.5" customHeight="1">
      <c r="A286" s="39"/>
      <c r="B286" s="40"/>
      <c r="C286" s="227" t="s">
        <v>399</v>
      </c>
      <c r="D286" s="227" t="s">
        <v>186</v>
      </c>
      <c r="E286" s="228" t="s">
        <v>1662</v>
      </c>
      <c r="F286" s="229" t="s">
        <v>1663</v>
      </c>
      <c r="G286" s="230" t="s">
        <v>327</v>
      </c>
      <c r="H286" s="231">
        <v>1</v>
      </c>
      <c r="I286" s="232"/>
      <c r="J286" s="233">
        <f>ROUND(I286*H286,2)</f>
        <v>0</v>
      </c>
      <c r="K286" s="229" t="s">
        <v>1379</v>
      </c>
      <c r="L286" s="45"/>
      <c r="M286" s="234" t="s">
        <v>1</v>
      </c>
      <c r="N286" s="235" t="s">
        <v>44</v>
      </c>
      <c r="O286" s="92"/>
      <c r="P286" s="236">
        <f>O286*H286</f>
        <v>0</v>
      </c>
      <c r="Q286" s="236">
        <v>0.00031</v>
      </c>
      <c r="R286" s="236">
        <f>Q286*H286</f>
        <v>0.00031</v>
      </c>
      <c r="S286" s="236">
        <v>0</v>
      </c>
      <c r="T286" s="237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38" t="s">
        <v>242</v>
      </c>
      <c r="AT286" s="238" t="s">
        <v>186</v>
      </c>
      <c r="AU286" s="238" t="s">
        <v>88</v>
      </c>
      <c r="AY286" s="18" t="s">
        <v>184</v>
      </c>
      <c r="BE286" s="239">
        <f>IF(N286="základní",J286,0)</f>
        <v>0</v>
      </c>
      <c r="BF286" s="239">
        <f>IF(N286="snížená",J286,0)</f>
        <v>0</v>
      </c>
      <c r="BG286" s="239">
        <f>IF(N286="zákl. přenesená",J286,0)</f>
        <v>0</v>
      </c>
      <c r="BH286" s="239">
        <f>IF(N286="sníž. přenesená",J286,0)</f>
        <v>0</v>
      </c>
      <c r="BI286" s="239">
        <f>IF(N286="nulová",J286,0)</f>
        <v>0</v>
      </c>
      <c r="BJ286" s="18" t="s">
        <v>86</v>
      </c>
      <c r="BK286" s="239">
        <f>ROUND(I286*H286,2)</f>
        <v>0</v>
      </c>
      <c r="BL286" s="18" t="s">
        <v>242</v>
      </c>
      <c r="BM286" s="238" t="s">
        <v>1664</v>
      </c>
    </row>
    <row r="287" s="2" customFormat="1">
      <c r="A287" s="39"/>
      <c r="B287" s="40"/>
      <c r="C287" s="41"/>
      <c r="D287" s="240" t="s">
        <v>192</v>
      </c>
      <c r="E287" s="41"/>
      <c r="F287" s="241" t="s">
        <v>1665</v>
      </c>
      <c r="G287" s="41"/>
      <c r="H287" s="41"/>
      <c r="I287" s="242"/>
      <c r="J287" s="41"/>
      <c r="K287" s="41"/>
      <c r="L287" s="45"/>
      <c r="M287" s="243"/>
      <c r="N287" s="244"/>
      <c r="O287" s="92"/>
      <c r="P287" s="92"/>
      <c r="Q287" s="92"/>
      <c r="R287" s="92"/>
      <c r="S287" s="92"/>
      <c r="T287" s="93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18" t="s">
        <v>192</v>
      </c>
      <c r="AU287" s="18" t="s">
        <v>88</v>
      </c>
    </row>
    <row r="288" s="13" customFormat="1">
      <c r="A288" s="13"/>
      <c r="B288" s="245"/>
      <c r="C288" s="246"/>
      <c r="D288" s="247" t="s">
        <v>194</v>
      </c>
      <c r="E288" s="248" t="s">
        <v>1</v>
      </c>
      <c r="F288" s="249" t="s">
        <v>1661</v>
      </c>
      <c r="G288" s="246"/>
      <c r="H288" s="250">
        <v>1</v>
      </c>
      <c r="I288" s="251"/>
      <c r="J288" s="246"/>
      <c r="K288" s="246"/>
      <c r="L288" s="252"/>
      <c r="M288" s="253"/>
      <c r="N288" s="254"/>
      <c r="O288" s="254"/>
      <c r="P288" s="254"/>
      <c r="Q288" s="254"/>
      <c r="R288" s="254"/>
      <c r="S288" s="254"/>
      <c r="T288" s="255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56" t="s">
        <v>194</v>
      </c>
      <c r="AU288" s="256" t="s">
        <v>88</v>
      </c>
      <c r="AV288" s="13" t="s">
        <v>88</v>
      </c>
      <c r="AW288" s="13" t="s">
        <v>35</v>
      </c>
      <c r="AX288" s="13" t="s">
        <v>86</v>
      </c>
      <c r="AY288" s="256" t="s">
        <v>184</v>
      </c>
    </row>
    <row r="289" s="2" customFormat="1" ht="24.15" customHeight="1">
      <c r="A289" s="39"/>
      <c r="B289" s="40"/>
      <c r="C289" s="227" t="s">
        <v>611</v>
      </c>
      <c r="D289" s="227" t="s">
        <v>186</v>
      </c>
      <c r="E289" s="228" t="s">
        <v>1666</v>
      </c>
      <c r="F289" s="229" t="s">
        <v>1667</v>
      </c>
      <c r="G289" s="230" t="s">
        <v>248</v>
      </c>
      <c r="H289" s="231">
        <v>0.159</v>
      </c>
      <c r="I289" s="232"/>
      <c r="J289" s="233">
        <f>ROUND(I289*H289,2)</f>
        <v>0</v>
      </c>
      <c r="K289" s="229" t="s">
        <v>1379</v>
      </c>
      <c r="L289" s="45"/>
      <c r="M289" s="234" t="s">
        <v>1</v>
      </c>
      <c r="N289" s="235" t="s">
        <v>44</v>
      </c>
      <c r="O289" s="92"/>
      <c r="P289" s="236">
        <f>O289*H289</f>
        <v>0</v>
      </c>
      <c r="Q289" s="236">
        <v>0</v>
      </c>
      <c r="R289" s="236">
        <f>Q289*H289</f>
        <v>0</v>
      </c>
      <c r="S289" s="236">
        <v>0</v>
      </c>
      <c r="T289" s="237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38" t="s">
        <v>242</v>
      </c>
      <c r="AT289" s="238" t="s">
        <v>186</v>
      </c>
      <c r="AU289" s="238" t="s">
        <v>88</v>
      </c>
      <c r="AY289" s="18" t="s">
        <v>184</v>
      </c>
      <c r="BE289" s="239">
        <f>IF(N289="základní",J289,0)</f>
        <v>0</v>
      </c>
      <c r="BF289" s="239">
        <f>IF(N289="snížená",J289,0)</f>
        <v>0</v>
      </c>
      <c r="BG289" s="239">
        <f>IF(N289="zákl. přenesená",J289,0)</f>
        <v>0</v>
      </c>
      <c r="BH289" s="239">
        <f>IF(N289="sníž. přenesená",J289,0)</f>
        <v>0</v>
      </c>
      <c r="BI289" s="239">
        <f>IF(N289="nulová",J289,0)</f>
        <v>0</v>
      </c>
      <c r="BJ289" s="18" t="s">
        <v>86</v>
      </c>
      <c r="BK289" s="239">
        <f>ROUND(I289*H289,2)</f>
        <v>0</v>
      </c>
      <c r="BL289" s="18" t="s">
        <v>242</v>
      </c>
      <c r="BM289" s="238" t="s">
        <v>1668</v>
      </c>
    </row>
    <row r="290" s="2" customFormat="1">
      <c r="A290" s="39"/>
      <c r="B290" s="40"/>
      <c r="C290" s="41"/>
      <c r="D290" s="240" t="s">
        <v>192</v>
      </c>
      <c r="E290" s="41"/>
      <c r="F290" s="241" t="s">
        <v>1669</v>
      </c>
      <c r="G290" s="41"/>
      <c r="H290" s="41"/>
      <c r="I290" s="242"/>
      <c r="J290" s="41"/>
      <c r="K290" s="41"/>
      <c r="L290" s="45"/>
      <c r="M290" s="243"/>
      <c r="N290" s="244"/>
      <c r="O290" s="92"/>
      <c r="P290" s="92"/>
      <c r="Q290" s="92"/>
      <c r="R290" s="92"/>
      <c r="S290" s="92"/>
      <c r="T290" s="93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192</v>
      </c>
      <c r="AU290" s="18" t="s">
        <v>88</v>
      </c>
    </row>
    <row r="291" s="12" customFormat="1" ht="22.8" customHeight="1">
      <c r="A291" s="12"/>
      <c r="B291" s="211"/>
      <c r="C291" s="212"/>
      <c r="D291" s="213" t="s">
        <v>78</v>
      </c>
      <c r="E291" s="225" t="s">
        <v>1670</v>
      </c>
      <c r="F291" s="225" t="s">
        <v>1671</v>
      </c>
      <c r="G291" s="212"/>
      <c r="H291" s="212"/>
      <c r="I291" s="215"/>
      <c r="J291" s="226">
        <f>BK291</f>
        <v>0</v>
      </c>
      <c r="K291" s="212"/>
      <c r="L291" s="217"/>
      <c r="M291" s="218"/>
      <c r="N291" s="219"/>
      <c r="O291" s="219"/>
      <c r="P291" s="220">
        <f>SUM(P292:P296)</f>
        <v>0</v>
      </c>
      <c r="Q291" s="219"/>
      <c r="R291" s="220">
        <f>SUM(R292:R296)</f>
        <v>0.060999999999999999</v>
      </c>
      <c r="S291" s="219"/>
      <c r="T291" s="221">
        <f>SUM(T292:T296)</f>
        <v>0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222" t="s">
        <v>88</v>
      </c>
      <c r="AT291" s="223" t="s">
        <v>78</v>
      </c>
      <c r="AU291" s="223" t="s">
        <v>86</v>
      </c>
      <c r="AY291" s="222" t="s">
        <v>184</v>
      </c>
      <c r="BK291" s="224">
        <f>SUM(BK292:BK296)</f>
        <v>0</v>
      </c>
    </row>
    <row r="292" s="2" customFormat="1" ht="21.75" customHeight="1">
      <c r="A292" s="39"/>
      <c r="B292" s="40"/>
      <c r="C292" s="227" t="s">
        <v>407</v>
      </c>
      <c r="D292" s="227" t="s">
        <v>186</v>
      </c>
      <c r="E292" s="228" t="s">
        <v>1672</v>
      </c>
      <c r="F292" s="229" t="s">
        <v>1673</v>
      </c>
      <c r="G292" s="230" t="s">
        <v>841</v>
      </c>
      <c r="H292" s="231">
        <v>2</v>
      </c>
      <c r="I292" s="232"/>
      <c r="J292" s="233">
        <f>ROUND(I292*H292,2)</f>
        <v>0</v>
      </c>
      <c r="K292" s="229" t="s">
        <v>1</v>
      </c>
      <c r="L292" s="45"/>
      <c r="M292" s="234" t="s">
        <v>1</v>
      </c>
      <c r="N292" s="235" t="s">
        <v>44</v>
      </c>
      <c r="O292" s="92"/>
      <c r="P292" s="236">
        <f>O292*H292</f>
        <v>0</v>
      </c>
      <c r="Q292" s="236">
        <v>0.0080000000000000002</v>
      </c>
      <c r="R292" s="236">
        <f>Q292*H292</f>
        <v>0.016</v>
      </c>
      <c r="S292" s="236">
        <v>0</v>
      </c>
      <c r="T292" s="237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38" t="s">
        <v>242</v>
      </c>
      <c r="AT292" s="238" t="s">
        <v>186</v>
      </c>
      <c r="AU292" s="238" t="s">
        <v>88</v>
      </c>
      <c r="AY292" s="18" t="s">
        <v>184</v>
      </c>
      <c r="BE292" s="239">
        <f>IF(N292="základní",J292,0)</f>
        <v>0</v>
      </c>
      <c r="BF292" s="239">
        <f>IF(N292="snížená",J292,0)</f>
        <v>0</v>
      </c>
      <c r="BG292" s="239">
        <f>IF(N292="zákl. přenesená",J292,0)</f>
        <v>0</v>
      </c>
      <c r="BH292" s="239">
        <f>IF(N292="sníž. přenesená",J292,0)</f>
        <v>0</v>
      </c>
      <c r="BI292" s="239">
        <f>IF(N292="nulová",J292,0)</f>
        <v>0</v>
      </c>
      <c r="BJ292" s="18" t="s">
        <v>86</v>
      </c>
      <c r="BK292" s="239">
        <f>ROUND(I292*H292,2)</f>
        <v>0</v>
      </c>
      <c r="BL292" s="18" t="s">
        <v>242</v>
      </c>
      <c r="BM292" s="238" t="s">
        <v>1674</v>
      </c>
    </row>
    <row r="293" s="2" customFormat="1" ht="16.5" customHeight="1">
      <c r="A293" s="39"/>
      <c r="B293" s="40"/>
      <c r="C293" s="227" t="s">
        <v>625</v>
      </c>
      <c r="D293" s="227" t="s">
        <v>186</v>
      </c>
      <c r="E293" s="228" t="s">
        <v>1675</v>
      </c>
      <c r="F293" s="229" t="s">
        <v>1676</v>
      </c>
      <c r="G293" s="230" t="s">
        <v>841</v>
      </c>
      <c r="H293" s="231">
        <v>5</v>
      </c>
      <c r="I293" s="232"/>
      <c r="J293" s="233">
        <f>ROUND(I293*H293,2)</f>
        <v>0</v>
      </c>
      <c r="K293" s="229" t="s">
        <v>1</v>
      </c>
      <c r="L293" s="45"/>
      <c r="M293" s="234" t="s">
        <v>1</v>
      </c>
      <c r="N293" s="235" t="s">
        <v>44</v>
      </c>
      <c r="O293" s="92"/>
      <c r="P293" s="236">
        <f>O293*H293</f>
        <v>0</v>
      </c>
      <c r="Q293" s="236">
        <v>0.0089999999999999993</v>
      </c>
      <c r="R293" s="236">
        <f>Q293*H293</f>
        <v>0.044999999999999998</v>
      </c>
      <c r="S293" s="236">
        <v>0</v>
      </c>
      <c r="T293" s="237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8" t="s">
        <v>242</v>
      </c>
      <c r="AT293" s="238" t="s">
        <v>186</v>
      </c>
      <c r="AU293" s="238" t="s">
        <v>88</v>
      </c>
      <c r="AY293" s="18" t="s">
        <v>184</v>
      </c>
      <c r="BE293" s="239">
        <f>IF(N293="základní",J293,0)</f>
        <v>0</v>
      </c>
      <c r="BF293" s="239">
        <f>IF(N293="snížená",J293,0)</f>
        <v>0</v>
      </c>
      <c r="BG293" s="239">
        <f>IF(N293="zákl. přenesená",J293,0)</f>
        <v>0</v>
      </c>
      <c r="BH293" s="239">
        <f>IF(N293="sníž. přenesená",J293,0)</f>
        <v>0</v>
      </c>
      <c r="BI293" s="239">
        <f>IF(N293="nulová",J293,0)</f>
        <v>0</v>
      </c>
      <c r="BJ293" s="18" t="s">
        <v>86</v>
      </c>
      <c r="BK293" s="239">
        <f>ROUND(I293*H293,2)</f>
        <v>0</v>
      </c>
      <c r="BL293" s="18" t="s">
        <v>242</v>
      </c>
      <c r="BM293" s="238" t="s">
        <v>1677</v>
      </c>
    </row>
    <row r="294" s="2" customFormat="1">
      <c r="A294" s="39"/>
      <c r="B294" s="40"/>
      <c r="C294" s="41"/>
      <c r="D294" s="247" t="s">
        <v>1655</v>
      </c>
      <c r="E294" s="41"/>
      <c r="F294" s="309" t="s">
        <v>1678</v>
      </c>
      <c r="G294" s="41"/>
      <c r="H294" s="41"/>
      <c r="I294" s="242"/>
      <c r="J294" s="41"/>
      <c r="K294" s="41"/>
      <c r="L294" s="45"/>
      <c r="M294" s="243"/>
      <c r="N294" s="244"/>
      <c r="O294" s="92"/>
      <c r="P294" s="92"/>
      <c r="Q294" s="92"/>
      <c r="R294" s="92"/>
      <c r="S294" s="92"/>
      <c r="T294" s="93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1655</v>
      </c>
      <c r="AU294" s="18" t="s">
        <v>88</v>
      </c>
    </row>
    <row r="295" s="2" customFormat="1" ht="24.15" customHeight="1">
      <c r="A295" s="39"/>
      <c r="B295" s="40"/>
      <c r="C295" s="227" t="s">
        <v>415</v>
      </c>
      <c r="D295" s="227" t="s">
        <v>186</v>
      </c>
      <c r="E295" s="228" t="s">
        <v>1679</v>
      </c>
      <c r="F295" s="229" t="s">
        <v>1680</v>
      </c>
      <c r="G295" s="230" t="s">
        <v>248</v>
      </c>
      <c r="H295" s="231">
        <v>0.060999999999999999</v>
      </c>
      <c r="I295" s="232"/>
      <c r="J295" s="233">
        <f>ROUND(I295*H295,2)</f>
        <v>0</v>
      </c>
      <c r="K295" s="229" t="s">
        <v>1379</v>
      </c>
      <c r="L295" s="45"/>
      <c r="M295" s="234" t="s">
        <v>1</v>
      </c>
      <c r="N295" s="235" t="s">
        <v>44</v>
      </c>
      <c r="O295" s="92"/>
      <c r="P295" s="236">
        <f>O295*H295</f>
        <v>0</v>
      </c>
      <c r="Q295" s="236">
        <v>0</v>
      </c>
      <c r="R295" s="236">
        <f>Q295*H295</f>
        <v>0</v>
      </c>
      <c r="S295" s="236">
        <v>0</v>
      </c>
      <c r="T295" s="237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8" t="s">
        <v>242</v>
      </c>
      <c r="AT295" s="238" t="s">
        <v>186</v>
      </c>
      <c r="AU295" s="238" t="s">
        <v>88</v>
      </c>
      <c r="AY295" s="18" t="s">
        <v>184</v>
      </c>
      <c r="BE295" s="239">
        <f>IF(N295="základní",J295,0)</f>
        <v>0</v>
      </c>
      <c r="BF295" s="239">
        <f>IF(N295="snížená",J295,0)</f>
        <v>0</v>
      </c>
      <c r="BG295" s="239">
        <f>IF(N295="zákl. přenesená",J295,0)</f>
        <v>0</v>
      </c>
      <c r="BH295" s="239">
        <f>IF(N295="sníž. přenesená",J295,0)</f>
        <v>0</v>
      </c>
      <c r="BI295" s="239">
        <f>IF(N295="nulová",J295,0)</f>
        <v>0</v>
      </c>
      <c r="BJ295" s="18" t="s">
        <v>86</v>
      </c>
      <c r="BK295" s="239">
        <f>ROUND(I295*H295,2)</f>
        <v>0</v>
      </c>
      <c r="BL295" s="18" t="s">
        <v>242</v>
      </c>
      <c r="BM295" s="238" t="s">
        <v>1681</v>
      </c>
    </row>
    <row r="296" s="2" customFormat="1">
      <c r="A296" s="39"/>
      <c r="B296" s="40"/>
      <c r="C296" s="41"/>
      <c r="D296" s="240" t="s">
        <v>192</v>
      </c>
      <c r="E296" s="41"/>
      <c r="F296" s="241" t="s">
        <v>1682</v>
      </c>
      <c r="G296" s="41"/>
      <c r="H296" s="41"/>
      <c r="I296" s="242"/>
      <c r="J296" s="41"/>
      <c r="K296" s="41"/>
      <c r="L296" s="45"/>
      <c r="M296" s="310"/>
      <c r="N296" s="311"/>
      <c r="O296" s="305"/>
      <c r="P296" s="305"/>
      <c r="Q296" s="305"/>
      <c r="R296" s="305"/>
      <c r="S296" s="305"/>
      <c r="T296" s="312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192</v>
      </c>
      <c r="AU296" s="18" t="s">
        <v>88</v>
      </c>
    </row>
    <row r="297" s="2" customFormat="1" ht="6.96" customHeight="1">
      <c r="A297" s="39"/>
      <c r="B297" s="67"/>
      <c r="C297" s="68"/>
      <c r="D297" s="68"/>
      <c r="E297" s="68"/>
      <c r="F297" s="68"/>
      <c r="G297" s="68"/>
      <c r="H297" s="68"/>
      <c r="I297" s="68"/>
      <c r="J297" s="68"/>
      <c r="K297" s="68"/>
      <c r="L297" s="45"/>
      <c r="M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</row>
  </sheetData>
  <sheetProtection sheet="1" autoFilter="0" formatColumns="0" formatRows="0" objects="1" scenarios="1" spinCount="100000" saltValue="t/CbPJCG8sxAVS0k4bZRV/tU2vneA1YfOqKrWGBerWUfhoieGI+0eacBdMCEFl6XLT+NzN7sL9amuxYJ8EsGRw==" hashValue="IoOXColW7UEgkjHlQbwJUD82AM8mURXkCDOjReWrrgvmBe+tOwCASlO0dXwkL/oUTiDUR2Yy222YIKz/Sc5MrA==" algorithmName="SHA-512" password="CC35"/>
  <autoFilter ref="C129:K29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hyperlinks>
    <hyperlink ref="F134" r:id="rId1" display="https://podminky.urs.cz/item/CS_URS_2022_02/131251100"/>
    <hyperlink ref="F137" r:id="rId2" display="https://podminky.urs.cz/item/CS_URS_2022_02/132254201"/>
    <hyperlink ref="F140" r:id="rId3" display="https://podminky.urs.cz/item/CS_URS_2022_02/151102101"/>
    <hyperlink ref="F143" r:id="rId4" display="https://podminky.urs.cz/item/CS_URS_2022_02/151102111"/>
    <hyperlink ref="F149" r:id="rId5" display="https://podminky.urs.cz/item/CS_URS_2022_02/171251201"/>
    <hyperlink ref="F151" r:id="rId6" display="https://podminky.urs.cz/item/CS_URS_2022_02/171201231"/>
    <hyperlink ref="F154" r:id="rId7" display="https://podminky.urs.cz/item/CS_URS_2022_02/174151101"/>
    <hyperlink ref="F159" r:id="rId8" display="https://podminky.urs.cz/item/CS_URS_2022_02/175151101"/>
    <hyperlink ref="F165" r:id="rId9" display="https://podminky.urs.cz/item/CS_URS_2022_02/451572111"/>
    <hyperlink ref="F168" r:id="rId10" display="https://podminky.urs.cz/item/CS_URS_2022_02/451573111"/>
    <hyperlink ref="F173" r:id="rId11" display="https://podminky.urs.cz/item/CS_URS_2022_02/452311151"/>
    <hyperlink ref="F177" r:id="rId12" display="https://podminky.urs.cz/item/CS_URS_2022_02/893420101"/>
    <hyperlink ref="F180" r:id="rId13" display="https://podminky.urs.cz/item/CS_URS_2022_02/893420103"/>
    <hyperlink ref="F183" r:id="rId14" display="https://podminky.urs.cz/item/CS_URS_2022_02/899104112"/>
    <hyperlink ref="F186" r:id="rId15" display="https://podminky.urs.cz/item/CS_URS_2022_02/894812201"/>
    <hyperlink ref="F188" r:id="rId16" display="https://podminky.urs.cz/item/CS_URS_2022_02/894812231"/>
    <hyperlink ref="F190" r:id="rId17" display="https://podminky.urs.cz/item/CS_URS_2022_02/894812249"/>
    <hyperlink ref="F192" r:id="rId18" display="https://podminky.urs.cz/item/CS_URS_2022_02/894812261"/>
    <hyperlink ref="F195" r:id="rId19" display="https://podminky.urs.cz/item/CS_URS_2022_02/998274101"/>
    <hyperlink ref="F199" r:id="rId20" display="https://podminky.urs.cz/item/CS_URS_2022_02/721173401"/>
    <hyperlink ref="F201" r:id="rId21" display="https://podminky.urs.cz/item/CS_URS_2022_02/721173402"/>
    <hyperlink ref="F203" r:id="rId22" display="https://podminky.urs.cz/item/CS_URS_2022_02/721173403"/>
    <hyperlink ref="F205" r:id="rId23" display="https://podminky.urs.cz/item/CS_URS_2022_02/721174043"/>
    <hyperlink ref="F207" r:id="rId24" display="https://podminky.urs.cz/item/CS_URS_2022_02/721174044"/>
    <hyperlink ref="F209" r:id="rId25" display="https://podminky.urs.cz/item/CS_URS_2022_02/721174045"/>
    <hyperlink ref="F211" r:id="rId26" display="https://podminky.urs.cz/item/CS_URS_2022_02/721174063"/>
    <hyperlink ref="F213" r:id="rId27" display="https://podminky.urs.cz/item/CS_URS_2022_02/721194105"/>
    <hyperlink ref="F215" r:id="rId28" display="https://podminky.urs.cz/item/CS_URS_2022_02/721194107"/>
    <hyperlink ref="F217" r:id="rId29" display="https://podminky.urs.cz/item/CS_URS_2022_02/721194109"/>
    <hyperlink ref="F219" r:id="rId30" display="https://podminky.urs.cz/item/CS_URS_2022_02/721211431"/>
    <hyperlink ref="F223" r:id="rId31" display="https://podminky.urs.cz/item/CS_URS_2022_02/721273153"/>
    <hyperlink ref="F225" r:id="rId32" display="https://podminky.urs.cz/item/CS_URS_2022_02/721290111"/>
    <hyperlink ref="F227" r:id="rId33" display="https://podminky.urs.cz/item/CS_URS_2022_02/721290112"/>
    <hyperlink ref="F229" r:id="rId34" display="https://podminky.urs.cz/item/CS_URS_2022_02/998721101"/>
    <hyperlink ref="F232" r:id="rId35" display="https://podminky.urs.cz/item/CS_URS_2022_02/722174022"/>
    <hyperlink ref="F234" r:id="rId36" display="https://podminky.urs.cz/item/CS_URS_2022_02/722174023"/>
    <hyperlink ref="F236" r:id="rId37" display="https://podminky.urs.cz/item/CS_URS_2022_02/722174024"/>
    <hyperlink ref="F238" r:id="rId38" display="https://podminky.urs.cz/item/CS_URS_2022_02/722181242"/>
    <hyperlink ref="F240" r:id="rId39" display="https://podminky.urs.cz/item/CS_URS_2022_02/722181252"/>
    <hyperlink ref="F242" r:id="rId40" display="https://podminky.urs.cz/item/CS_URS_2022_02/722190401"/>
    <hyperlink ref="F244" r:id="rId41" display="https://podminky.urs.cz/item/CS_URS_2022_02/722231072"/>
    <hyperlink ref="F246" r:id="rId42" display="https://podminky.urs.cz/item/CS_URS_2022_02/722231073"/>
    <hyperlink ref="F248" r:id="rId43" display="https://podminky.urs.cz/item/CS_URS_2022_02/722231222"/>
    <hyperlink ref="F250" r:id="rId44" display="https://podminky.urs.cz/item/CS_URS_2022_02/722232044"/>
    <hyperlink ref="F252" r:id="rId45" display="https://podminky.urs.cz/item/CS_URS_2022_02/722232061"/>
    <hyperlink ref="F254" r:id="rId46" display="https://podminky.urs.cz/item/CS_URS_2022_02/722232063"/>
    <hyperlink ref="F256" r:id="rId47" display="https://podminky.urs.cz/item/CS_URS_2022_02/722234263"/>
    <hyperlink ref="F258" r:id="rId48" display="https://podminky.urs.cz/item/CS_URS_2022_02/722270102"/>
    <hyperlink ref="F260" r:id="rId49" display="https://podminky.urs.cz/item/CS_URS_2022_02/722290226"/>
    <hyperlink ref="F262" r:id="rId50" display="https://podminky.urs.cz/item/CS_URS_2022_02/998722101"/>
    <hyperlink ref="F265" r:id="rId51" display="https://podminky.urs.cz/item/CS_URS_2022_02/725119124"/>
    <hyperlink ref="F269" r:id="rId52" display="https://podminky.urs.cz/item/CS_URS_2022_02/725129103"/>
    <hyperlink ref="F272" r:id="rId53" display="https://podminky.urs.cz/item/CS_URS_2022_02/725214162"/>
    <hyperlink ref="F274" r:id="rId54" display="https://podminky.urs.cz/item/CS_URS_2022_02/725219101"/>
    <hyperlink ref="F277" r:id="rId55" display="https://podminky.urs.cz/item/CS_URS_2022_02/725822613"/>
    <hyperlink ref="F279" r:id="rId56" display="https://podminky.urs.cz/item/CS_URS_2022_02/725532112"/>
    <hyperlink ref="F281" r:id="rId57" display="https://podminky.urs.cz/item/CS_URS_2022_02/725811301"/>
    <hyperlink ref="F284" r:id="rId58" display="https://podminky.urs.cz/item/CS_URS_2022_02/725980121"/>
    <hyperlink ref="F287" r:id="rId59" display="https://podminky.urs.cz/item/CS_URS_2022_02/725980123"/>
    <hyperlink ref="F290" r:id="rId60" display="https://podminky.urs.cz/item/CS_URS_2022_02/998725101"/>
    <hyperlink ref="F296" r:id="rId61" display="https://podminky.urs.cz/item/CS_URS_2022_02/998726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2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21"/>
      <c r="AT3" s="18" t="s">
        <v>88</v>
      </c>
    </row>
    <row r="4" s="1" customFormat="1" ht="24.96" customHeight="1">
      <c r="B4" s="21"/>
      <c r="D4" s="149" t="s">
        <v>127</v>
      </c>
      <c r="L4" s="21"/>
      <c r="M4" s="15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1" t="s">
        <v>16</v>
      </c>
      <c r="L6" s="21"/>
    </row>
    <row r="7" s="1" customFormat="1" ht="16.5" customHeight="1">
      <c r="B7" s="21"/>
      <c r="E7" s="152" t="str">
        <f>'Rekapitulace stavby'!K6</f>
        <v>DOPRAVNÍ TERMINÁL ŽELETAVA</v>
      </c>
      <c r="F7" s="151"/>
      <c r="G7" s="151"/>
      <c r="H7" s="151"/>
      <c r="L7" s="21"/>
    </row>
    <row r="8" s="1" customFormat="1" ht="12" customHeight="1">
      <c r="B8" s="21"/>
      <c r="D8" s="151" t="s">
        <v>128</v>
      </c>
      <c r="L8" s="21"/>
    </row>
    <row r="9" s="2" customFormat="1" ht="16.5" customHeight="1">
      <c r="A9" s="39"/>
      <c r="B9" s="45"/>
      <c r="C9" s="39"/>
      <c r="D9" s="39"/>
      <c r="E9" s="152" t="s">
        <v>129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1" t="s">
        <v>130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3" t="s">
        <v>1683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1" t="s">
        <v>18</v>
      </c>
      <c r="E13" s="39"/>
      <c r="F13" s="142" t="s">
        <v>1</v>
      </c>
      <c r="G13" s="39"/>
      <c r="H13" s="39"/>
      <c r="I13" s="151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1" t="s">
        <v>20</v>
      </c>
      <c r="E14" s="39"/>
      <c r="F14" s="142" t="s">
        <v>21</v>
      </c>
      <c r="G14" s="39"/>
      <c r="H14" s="39"/>
      <c r="I14" s="151" t="s">
        <v>22</v>
      </c>
      <c r="J14" s="154" t="str">
        <f>'Rekapitulace stavby'!AN8</f>
        <v>5. 9. 2022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1" t="s">
        <v>24</v>
      </c>
      <c r="E16" s="39"/>
      <c r="F16" s="39"/>
      <c r="G16" s="39"/>
      <c r="H16" s="39"/>
      <c r="I16" s="151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1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1" t="s">
        <v>29</v>
      </c>
      <c r="E19" s="39"/>
      <c r="F19" s="39"/>
      <c r="G19" s="39"/>
      <c r="H19" s="39"/>
      <c r="I19" s="151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1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1" t="s">
        <v>31</v>
      </c>
      <c r="E22" s="39"/>
      <c r="F22" s="39"/>
      <c r="G22" s="39"/>
      <c r="H22" s="39"/>
      <c r="I22" s="151" t="s">
        <v>25</v>
      </c>
      <c r="J22" s="142" t="s">
        <v>1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1684</v>
      </c>
      <c r="F23" s="39"/>
      <c r="G23" s="39"/>
      <c r="H23" s="39"/>
      <c r="I23" s="151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1" t="s">
        <v>36</v>
      </c>
      <c r="E25" s="39"/>
      <c r="F25" s="39"/>
      <c r="G25" s="39"/>
      <c r="H25" s="39"/>
      <c r="I25" s="151" t="s">
        <v>25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">
        <v>133</v>
      </c>
      <c r="F26" s="39"/>
      <c r="G26" s="39"/>
      <c r="H26" s="39"/>
      <c r="I26" s="151" t="s">
        <v>28</v>
      </c>
      <c r="J26" s="142" t="s">
        <v>1</v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1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47.25" customHeight="1">
      <c r="A29" s="155"/>
      <c r="B29" s="156"/>
      <c r="C29" s="155"/>
      <c r="D29" s="155"/>
      <c r="E29" s="157" t="s">
        <v>1685</v>
      </c>
      <c r="F29" s="157"/>
      <c r="G29" s="157"/>
      <c r="H29" s="157"/>
      <c r="I29" s="155"/>
      <c r="J29" s="155"/>
      <c r="K29" s="155"/>
      <c r="L29" s="158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9"/>
      <c r="E31" s="159"/>
      <c r="F31" s="159"/>
      <c r="G31" s="159"/>
      <c r="H31" s="159"/>
      <c r="I31" s="159"/>
      <c r="J31" s="159"/>
      <c r="K31" s="159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0" t="s">
        <v>39</v>
      </c>
      <c r="E32" s="39"/>
      <c r="F32" s="39"/>
      <c r="G32" s="39"/>
      <c r="H32" s="39"/>
      <c r="I32" s="39"/>
      <c r="J32" s="161">
        <f>ROUND(J121,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9"/>
      <c r="E33" s="159"/>
      <c r="F33" s="159"/>
      <c r="G33" s="159"/>
      <c r="H33" s="159"/>
      <c r="I33" s="159"/>
      <c r="J33" s="159"/>
      <c r="K33" s="15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2" t="s">
        <v>41</v>
      </c>
      <c r="G34" s="39"/>
      <c r="H34" s="39"/>
      <c r="I34" s="162" t="s">
        <v>40</v>
      </c>
      <c r="J34" s="162" t="s">
        <v>42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3" t="s">
        <v>43</v>
      </c>
      <c r="E35" s="151" t="s">
        <v>44</v>
      </c>
      <c r="F35" s="164">
        <f>ROUND((SUM(BE121:BE130)),  2)</f>
        <v>0</v>
      </c>
      <c r="G35" s="39"/>
      <c r="H35" s="39"/>
      <c r="I35" s="165">
        <v>0.20999999999999999</v>
      </c>
      <c r="J35" s="164">
        <f>ROUND(((SUM(BE121:BE130))*I35),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1" t="s">
        <v>45</v>
      </c>
      <c r="F36" s="164">
        <f>ROUND((SUM(BF121:BF130)),  2)</f>
        <v>0</v>
      </c>
      <c r="G36" s="39"/>
      <c r="H36" s="39"/>
      <c r="I36" s="165">
        <v>0.14999999999999999</v>
      </c>
      <c r="J36" s="164">
        <f>ROUND(((SUM(BF121:BF130))*I36),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1" t="s">
        <v>46</v>
      </c>
      <c r="F37" s="164">
        <f>ROUND((SUM(BG121:BG130)),  2)</f>
        <v>0</v>
      </c>
      <c r="G37" s="39"/>
      <c r="H37" s="39"/>
      <c r="I37" s="165">
        <v>0.20999999999999999</v>
      </c>
      <c r="J37" s="164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1" t="s">
        <v>47</v>
      </c>
      <c r="F38" s="164">
        <f>ROUND((SUM(BH121:BH130)),  2)</f>
        <v>0</v>
      </c>
      <c r="G38" s="39"/>
      <c r="H38" s="39"/>
      <c r="I38" s="165">
        <v>0.14999999999999999</v>
      </c>
      <c r="J38" s="164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1" t="s">
        <v>48</v>
      </c>
      <c r="F39" s="164">
        <f>ROUND((SUM(BI121:BI130)),  2)</f>
        <v>0</v>
      </c>
      <c r="G39" s="39"/>
      <c r="H39" s="39"/>
      <c r="I39" s="165">
        <v>0</v>
      </c>
      <c r="J39" s="164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6"/>
      <c r="D41" s="167" t="s">
        <v>49</v>
      </c>
      <c r="E41" s="168"/>
      <c r="F41" s="168"/>
      <c r="G41" s="169" t="s">
        <v>50</v>
      </c>
      <c r="H41" s="170" t="s">
        <v>51</v>
      </c>
      <c r="I41" s="168"/>
      <c r="J41" s="171">
        <f>SUM(J32:J39)</f>
        <v>0</v>
      </c>
      <c r="K41" s="172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3" t="s">
        <v>52</v>
      </c>
      <c r="E50" s="174"/>
      <c r="F50" s="174"/>
      <c r="G50" s="173" t="s">
        <v>53</v>
      </c>
      <c r="H50" s="174"/>
      <c r="I50" s="174"/>
      <c r="J50" s="174"/>
      <c r="K50" s="174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54</v>
      </c>
      <c r="E61" s="176"/>
      <c r="F61" s="177" t="s">
        <v>55</v>
      </c>
      <c r="G61" s="175" t="s">
        <v>54</v>
      </c>
      <c r="H61" s="176"/>
      <c r="I61" s="176"/>
      <c r="J61" s="178" t="s">
        <v>55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3" t="s">
        <v>56</v>
      </c>
      <c r="E65" s="179"/>
      <c r="F65" s="179"/>
      <c r="G65" s="173" t="s">
        <v>57</v>
      </c>
      <c r="H65" s="179"/>
      <c r="I65" s="179"/>
      <c r="J65" s="179"/>
      <c r="K65" s="179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54</v>
      </c>
      <c r="E76" s="176"/>
      <c r="F76" s="177" t="s">
        <v>55</v>
      </c>
      <c r="G76" s="175" t="s">
        <v>54</v>
      </c>
      <c r="H76" s="176"/>
      <c r="I76" s="176"/>
      <c r="J76" s="178" t="s">
        <v>55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4" t="str">
        <f>E7</f>
        <v>DOPRAVNÍ TERMINÁL ŽELETAVA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4" t="s">
        <v>129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130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01.VON - Vedlejší a ostatní náklady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Želetava</v>
      </c>
      <c r="G91" s="41"/>
      <c r="H91" s="41"/>
      <c r="I91" s="33" t="s">
        <v>22</v>
      </c>
      <c r="J91" s="80" t="str">
        <f>IF(J14="","",J14)</f>
        <v>5. 9. 2022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Městys Želetava</v>
      </c>
      <c r="G93" s="41"/>
      <c r="H93" s="41"/>
      <c r="I93" s="33" t="s">
        <v>31</v>
      </c>
      <c r="J93" s="37" t="str">
        <f>E23</f>
        <v>Obchodní projket Jihlava, spol. s 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36</v>
      </c>
      <c r="J94" s="37" t="str">
        <f>E26</f>
        <v>Fr.Neuwirth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5" t="s">
        <v>135</v>
      </c>
      <c r="D96" s="186"/>
      <c r="E96" s="186"/>
      <c r="F96" s="186"/>
      <c r="G96" s="186"/>
      <c r="H96" s="186"/>
      <c r="I96" s="186"/>
      <c r="J96" s="187" t="s">
        <v>136</v>
      </c>
      <c r="K96" s="186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8" t="s">
        <v>137</v>
      </c>
      <c r="D98" s="41"/>
      <c r="E98" s="41"/>
      <c r="F98" s="41"/>
      <c r="G98" s="41"/>
      <c r="H98" s="41"/>
      <c r="I98" s="41"/>
      <c r="J98" s="111">
        <f>J121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138</v>
      </c>
    </row>
    <row r="99" s="9" customFormat="1" ht="24.96" customHeight="1">
      <c r="A99" s="9"/>
      <c r="B99" s="189"/>
      <c r="C99" s="190"/>
      <c r="D99" s="191" t="s">
        <v>1686</v>
      </c>
      <c r="E99" s="192"/>
      <c r="F99" s="192"/>
      <c r="G99" s="192"/>
      <c r="H99" s="192"/>
      <c r="I99" s="192"/>
      <c r="J99" s="193">
        <f>J122</f>
        <v>0</v>
      </c>
      <c r="K99" s="190"/>
      <c r="L99" s="19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67"/>
      <c r="C101" s="68"/>
      <c r="D101" s="68"/>
      <c r="E101" s="68"/>
      <c r="F101" s="68"/>
      <c r="G101" s="68"/>
      <c r="H101" s="68"/>
      <c r="I101" s="68"/>
      <c r="J101" s="68"/>
      <c r="K101" s="68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169</v>
      </c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16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184" t="str">
        <f>E7</f>
        <v>DOPRAVNÍ TERMINÁL ŽELETAVA</v>
      </c>
      <c r="F109" s="33"/>
      <c r="G109" s="33"/>
      <c r="H109" s="33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1" customFormat="1" ht="12" customHeight="1">
      <c r="B110" s="22"/>
      <c r="C110" s="33" t="s">
        <v>128</v>
      </c>
      <c r="D110" s="23"/>
      <c r="E110" s="23"/>
      <c r="F110" s="23"/>
      <c r="G110" s="23"/>
      <c r="H110" s="23"/>
      <c r="I110" s="23"/>
      <c r="J110" s="23"/>
      <c r="K110" s="23"/>
      <c r="L110" s="21"/>
    </row>
    <row r="111" s="2" customFormat="1" ht="16.5" customHeight="1">
      <c r="A111" s="39"/>
      <c r="B111" s="40"/>
      <c r="C111" s="41"/>
      <c r="D111" s="41"/>
      <c r="E111" s="184" t="s">
        <v>129</v>
      </c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130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77" t="str">
        <f>E11</f>
        <v>01.VON - Vedlejší a ostatní náklady</v>
      </c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20</v>
      </c>
      <c r="D115" s="41"/>
      <c r="E115" s="41"/>
      <c r="F115" s="28" t="str">
        <f>F14</f>
        <v>Želetava</v>
      </c>
      <c r="G115" s="41"/>
      <c r="H115" s="41"/>
      <c r="I115" s="33" t="s">
        <v>22</v>
      </c>
      <c r="J115" s="80" t="str">
        <f>IF(J14="","",J14)</f>
        <v>5. 9. 2022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5.65" customHeight="1">
      <c r="A117" s="39"/>
      <c r="B117" s="40"/>
      <c r="C117" s="33" t="s">
        <v>24</v>
      </c>
      <c r="D117" s="41"/>
      <c r="E117" s="41"/>
      <c r="F117" s="28" t="str">
        <f>E17</f>
        <v>Městys Želetava</v>
      </c>
      <c r="G117" s="41"/>
      <c r="H117" s="41"/>
      <c r="I117" s="33" t="s">
        <v>31</v>
      </c>
      <c r="J117" s="37" t="str">
        <f>E23</f>
        <v>Obchodní projket Jihlava, spol. s r.o.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29</v>
      </c>
      <c r="D118" s="41"/>
      <c r="E118" s="41"/>
      <c r="F118" s="28" t="str">
        <f>IF(E20="","",E20)</f>
        <v>Vyplň údaj</v>
      </c>
      <c r="G118" s="41"/>
      <c r="H118" s="41"/>
      <c r="I118" s="33" t="s">
        <v>36</v>
      </c>
      <c r="J118" s="37" t="str">
        <f>E26</f>
        <v>Fr.Neuwirth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0.32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1" customFormat="1" ht="29.28" customHeight="1">
      <c r="A120" s="200"/>
      <c r="B120" s="201"/>
      <c r="C120" s="202" t="s">
        <v>170</v>
      </c>
      <c r="D120" s="203" t="s">
        <v>64</v>
      </c>
      <c r="E120" s="203" t="s">
        <v>60</v>
      </c>
      <c r="F120" s="203" t="s">
        <v>61</v>
      </c>
      <c r="G120" s="203" t="s">
        <v>171</v>
      </c>
      <c r="H120" s="203" t="s">
        <v>172</v>
      </c>
      <c r="I120" s="203" t="s">
        <v>173</v>
      </c>
      <c r="J120" s="203" t="s">
        <v>136</v>
      </c>
      <c r="K120" s="204" t="s">
        <v>174</v>
      </c>
      <c r="L120" s="205"/>
      <c r="M120" s="101" t="s">
        <v>1</v>
      </c>
      <c r="N120" s="102" t="s">
        <v>43</v>
      </c>
      <c r="O120" s="102" t="s">
        <v>175</v>
      </c>
      <c r="P120" s="102" t="s">
        <v>176</v>
      </c>
      <c r="Q120" s="102" t="s">
        <v>177</v>
      </c>
      <c r="R120" s="102" t="s">
        <v>178</v>
      </c>
      <c r="S120" s="102" t="s">
        <v>179</v>
      </c>
      <c r="T120" s="103" t="s">
        <v>180</v>
      </c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</row>
    <row r="121" s="2" customFormat="1" ht="22.8" customHeight="1">
      <c r="A121" s="39"/>
      <c r="B121" s="40"/>
      <c r="C121" s="108" t="s">
        <v>181</v>
      </c>
      <c r="D121" s="41"/>
      <c r="E121" s="41"/>
      <c r="F121" s="41"/>
      <c r="G121" s="41"/>
      <c r="H121" s="41"/>
      <c r="I121" s="41"/>
      <c r="J121" s="206">
        <f>BK121</f>
        <v>0</v>
      </c>
      <c r="K121" s="41"/>
      <c r="L121" s="45"/>
      <c r="M121" s="104"/>
      <c r="N121" s="207"/>
      <c r="O121" s="105"/>
      <c r="P121" s="208">
        <f>P122</f>
        <v>0</v>
      </c>
      <c r="Q121" s="105"/>
      <c r="R121" s="208">
        <f>R122</f>
        <v>0</v>
      </c>
      <c r="S121" s="105"/>
      <c r="T121" s="209">
        <f>T122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78</v>
      </c>
      <c r="AU121" s="18" t="s">
        <v>138</v>
      </c>
      <c r="BK121" s="210">
        <f>BK122</f>
        <v>0</v>
      </c>
    </row>
    <row r="122" s="12" customFormat="1" ht="25.92" customHeight="1">
      <c r="A122" s="12"/>
      <c r="B122" s="211"/>
      <c r="C122" s="212"/>
      <c r="D122" s="213" t="s">
        <v>78</v>
      </c>
      <c r="E122" s="214" t="s">
        <v>1145</v>
      </c>
      <c r="F122" s="214" t="s">
        <v>101</v>
      </c>
      <c r="G122" s="212"/>
      <c r="H122" s="212"/>
      <c r="I122" s="215"/>
      <c r="J122" s="216">
        <f>BK122</f>
        <v>0</v>
      </c>
      <c r="K122" s="212"/>
      <c r="L122" s="217"/>
      <c r="M122" s="218"/>
      <c r="N122" s="219"/>
      <c r="O122" s="219"/>
      <c r="P122" s="220">
        <f>SUM(P123:P130)</f>
        <v>0</v>
      </c>
      <c r="Q122" s="219"/>
      <c r="R122" s="220">
        <f>SUM(R123:R130)</f>
        <v>0</v>
      </c>
      <c r="S122" s="219"/>
      <c r="T122" s="221">
        <f>SUM(T123:T130)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2" t="s">
        <v>86</v>
      </c>
      <c r="AT122" s="223" t="s">
        <v>78</v>
      </c>
      <c r="AU122" s="223" t="s">
        <v>79</v>
      </c>
      <c r="AY122" s="222" t="s">
        <v>184</v>
      </c>
      <c r="BK122" s="224">
        <f>SUM(BK123:BK130)</f>
        <v>0</v>
      </c>
    </row>
    <row r="123" s="2" customFormat="1" ht="55.5" customHeight="1">
      <c r="A123" s="39"/>
      <c r="B123" s="40"/>
      <c r="C123" s="227" t="s">
        <v>86</v>
      </c>
      <c r="D123" s="227" t="s">
        <v>186</v>
      </c>
      <c r="E123" s="228" t="s">
        <v>1687</v>
      </c>
      <c r="F123" s="229" t="s">
        <v>1688</v>
      </c>
      <c r="G123" s="230" t="s">
        <v>872</v>
      </c>
      <c r="H123" s="231">
        <v>1</v>
      </c>
      <c r="I123" s="232"/>
      <c r="J123" s="233">
        <f>ROUND(I123*H123,2)</f>
        <v>0</v>
      </c>
      <c r="K123" s="229" t="s">
        <v>1689</v>
      </c>
      <c r="L123" s="45"/>
      <c r="M123" s="234" t="s">
        <v>1</v>
      </c>
      <c r="N123" s="235" t="s">
        <v>44</v>
      </c>
      <c r="O123" s="92"/>
      <c r="P123" s="236">
        <f>O123*H123</f>
        <v>0</v>
      </c>
      <c r="Q123" s="236">
        <v>0</v>
      </c>
      <c r="R123" s="236">
        <f>Q123*H123</f>
        <v>0</v>
      </c>
      <c r="S123" s="236">
        <v>0</v>
      </c>
      <c r="T123" s="237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38" t="s">
        <v>191</v>
      </c>
      <c r="AT123" s="238" t="s">
        <v>186</v>
      </c>
      <c r="AU123" s="238" t="s">
        <v>86</v>
      </c>
      <c r="AY123" s="18" t="s">
        <v>184</v>
      </c>
      <c r="BE123" s="239">
        <f>IF(N123="základní",J123,0)</f>
        <v>0</v>
      </c>
      <c r="BF123" s="239">
        <f>IF(N123="snížená",J123,0)</f>
        <v>0</v>
      </c>
      <c r="BG123" s="239">
        <f>IF(N123="zákl. přenesená",J123,0)</f>
        <v>0</v>
      </c>
      <c r="BH123" s="239">
        <f>IF(N123="sníž. přenesená",J123,0)</f>
        <v>0</v>
      </c>
      <c r="BI123" s="239">
        <f>IF(N123="nulová",J123,0)</f>
        <v>0</v>
      </c>
      <c r="BJ123" s="18" t="s">
        <v>86</v>
      </c>
      <c r="BK123" s="239">
        <f>ROUND(I123*H123,2)</f>
        <v>0</v>
      </c>
      <c r="BL123" s="18" t="s">
        <v>191</v>
      </c>
      <c r="BM123" s="238" t="s">
        <v>88</v>
      </c>
    </row>
    <row r="124" s="2" customFormat="1" ht="78" customHeight="1">
      <c r="A124" s="39"/>
      <c r="B124" s="40"/>
      <c r="C124" s="227" t="s">
        <v>88</v>
      </c>
      <c r="D124" s="227" t="s">
        <v>186</v>
      </c>
      <c r="E124" s="228" t="s">
        <v>1690</v>
      </c>
      <c r="F124" s="229" t="s">
        <v>1691</v>
      </c>
      <c r="G124" s="230" t="s">
        <v>872</v>
      </c>
      <c r="H124" s="231">
        <v>1</v>
      </c>
      <c r="I124" s="232"/>
      <c r="J124" s="233">
        <f>ROUND(I124*H124,2)</f>
        <v>0</v>
      </c>
      <c r="K124" s="229" t="s">
        <v>1689</v>
      </c>
      <c r="L124" s="45"/>
      <c r="M124" s="234" t="s">
        <v>1</v>
      </c>
      <c r="N124" s="235" t="s">
        <v>44</v>
      </c>
      <c r="O124" s="92"/>
      <c r="P124" s="236">
        <f>O124*H124</f>
        <v>0</v>
      </c>
      <c r="Q124" s="236">
        <v>0</v>
      </c>
      <c r="R124" s="236">
        <f>Q124*H124</f>
        <v>0</v>
      </c>
      <c r="S124" s="236">
        <v>0</v>
      </c>
      <c r="T124" s="237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8" t="s">
        <v>191</v>
      </c>
      <c r="AT124" s="238" t="s">
        <v>186</v>
      </c>
      <c r="AU124" s="238" t="s">
        <v>86</v>
      </c>
      <c r="AY124" s="18" t="s">
        <v>184</v>
      </c>
      <c r="BE124" s="239">
        <f>IF(N124="základní",J124,0)</f>
        <v>0</v>
      </c>
      <c r="BF124" s="239">
        <f>IF(N124="snížená",J124,0)</f>
        <v>0</v>
      </c>
      <c r="BG124" s="239">
        <f>IF(N124="zákl. přenesená",J124,0)</f>
        <v>0</v>
      </c>
      <c r="BH124" s="239">
        <f>IF(N124="sníž. přenesená",J124,0)</f>
        <v>0</v>
      </c>
      <c r="BI124" s="239">
        <f>IF(N124="nulová",J124,0)</f>
        <v>0</v>
      </c>
      <c r="BJ124" s="18" t="s">
        <v>86</v>
      </c>
      <c r="BK124" s="239">
        <f>ROUND(I124*H124,2)</f>
        <v>0</v>
      </c>
      <c r="BL124" s="18" t="s">
        <v>191</v>
      </c>
      <c r="BM124" s="238" t="s">
        <v>191</v>
      </c>
    </row>
    <row r="125" s="2" customFormat="1" ht="16.5" customHeight="1">
      <c r="A125" s="39"/>
      <c r="B125" s="40"/>
      <c r="C125" s="227" t="s">
        <v>197</v>
      </c>
      <c r="D125" s="227" t="s">
        <v>186</v>
      </c>
      <c r="E125" s="228" t="s">
        <v>1692</v>
      </c>
      <c r="F125" s="229" t="s">
        <v>1693</v>
      </c>
      <c r="G125" s="230" t="s">
        <v>327</v>
      </c>
      <c r="H125" s="231">
        <v>1</v>
      </c>
      <c r="I125" s="232"/>
      <c r="J125" s="233">
        <f>ROUND(I125*H125,2)</f>
        <v>0</v>
      </c>
      <c r="K125" s="229" t="s">
        <v>1689</v>
      </c>
      <c r="L125" s="45"/>
      <c r="M125" s="234" t="s">
        <v>1</v>
      </c>
      <c r="N125" s="235" t="s">
        <v>44</v>
      </c>
      <c r="O125" s="92"/>
      <c r="P125" s="236">
        <f>O125*H125</f>
        <v>0</v>
      </c>
      <c r="Q125" s="236">
        <v>0</v>
      </c>
      <c r="R125" s="236">
        <f>Q125*H125</f>
        <v>0</v>
      </c>
      <c r="S125" s="236">
        <v>0</v>
      </c>
      <c r="T125" s="237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8" t="s">
        <v>191</v>
      </c>
      <c r="AT125" s="238" t="s">
        <v>186</v>
      </c>
      <c r="AU125" s="238" t="s">
        <v>86</v>
      </c>
      <c r="AY125" s="18" t="s">
        <v>184</v>
      </c>
      <c r="BE125" s="239">
        <f>IF(N125="základní",J125,0)</f>
        <v>0</v>
      </c>
      <c r="BF125" s="239">
        <f>IF(N125="snížená",J125,0)</f>
        <v>0</v>
      </c>
      <c r="BG125" s="239">
        <f>IF(N125="zákl. přenesená",J125,0)</f>
        <v>0</v>
      </c>
      <c r="BH125" s="239">
        <f>IF(N125="sníž. přenesená",J125,0)</f>
        <v>0</v>
      </c>
      <c r="BI125" s="239">
        <f>IF(N125="nulová",J125,0)</f>
        <v>0</v>
      </c>
      <c r="BJ125" s="18" t="s">
        <v>86</v>
      </c>
      <c r="BK125" s="239">
        <f>ROUND(I125*H125,2)</f>
        <v>0</v>
      </c>
      <c r="BL125" s="18" t="s">
        <v>191</v>
      </c>
      <c r="BM125" s="238" t="s">
        <v>207</v>
      </c>
    </row>
    <row r="126" s="2" customFormat="1" ht="21.75" customHeight="1">
      <c r="A126" s="39"/>
      <c r="B126" s="40"/>
      <c r="C126" s="227" t="s">
        <v>191</v>
      </c>
      <c r="D126" s="227" t="s">
        <v>186</v>
      </c>
      <c r="E126" s="228" t="s">
        <v>1694</v>
      </c>
      <c r="F126" s="229" t="s">
        <v>1695</v>
      </c>
      <c r="G126" s="230" t="s">
        <v>327</v>
      </c>
      <c r="H126" s="231">
        <v>1</v>
      </c>
      <c r="I126" s="232"/>
      <c r="J126" s="233">
        <f>ROUND(I126*H126,2)</f>
        <v>0</v>
      </c>
      <c r="K126" s="229" t="s">
        <v>1689</v>
      </c>
      <c r="L126" s="45"/>
      <c r="M126" s="234" t="s">
        <v>1</v>
      </c>
      <c r="N126" s="235" t="s">
        <v>44</v>
      </c>
      <c r="O126" s="92"/>
      <c r="P126" s="236">
        <f>O126*H126</f>
        <v>0</v>
      </c>
      <c r="Q126" s="236">
        <v>0</v>
      </c>
      <c r="R126" s="236">
        <f>Q126*H126</f>
        <v>0</v>
      </c>
      <c r="S126" s="236">
        <v>0</v>
      </c>
      <c r="T126" s="237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8" t="s">
        <v>191</v>
      </c>
      <c r="AT126" s="238" t="s">
        <v>186</v>
      </c>
      <c r="AU126" s="238" t="s">
        <v>86</v>
      </c>
      <c r="AY126" s="18" t="s">
        <v>184</v>
      </c>
      <c r="BE126" s="239">
        <f>IF(N126="základní",J126,0)</f>
        <v>0</v>
      </c>
      <c r="BF126" s="239">
        <f>IF(N126="snížená",J126,0)</f>
        <v>0</v>
      </c>
      <c r="BG126" s="239">
        <f>IF(N126="zákl. přenesená",J126,0)</f>
        <v>0</v>
      </c>
      <c r="BH126" s="239">
        <f>IF(N126="sníž. přenesená",J126,0)</f>
        <v>0</v>
      </c>
      <c r="BI126" s="239">
        <f>IF(N126="nulová",J126,0)</f>
        <v>0</v>
      </c>
      <c r="BJ126" s="18" t="s">
        <v>86</v>
      </c>
      <c r="BK126" s="239">
        <f>ROUND(I126*H126,2)</f>
        <v>0</v>
      </c>
      <c r="BL126" s="18" t="s">
        <v>191</v>
      </c>
      <c r="BM126" s="238" t="s">
        <v>213</v>
      </c>
    </row>
    <row r="127" s="2" customFormat="1" ht="24.15" customHeight="1">
      <c r="A127" s="39"/>
      <c r="B127" s="40"/>
      <c r="C127" s="227" t="s">
        <v>219</v>
      </c>
      <c r="D127" s="227" t="s">
        <v>186</v>
      </c>
      <c r="E127" s="228" t="s">
        <v>1696</v>
      </c>
      <c r="F127" s="229" t="s">
        <v>1697</v>
      </c>
      <c r="G127" s="230" t="s">
        <v>872</v>
      </c>
      <c r="H127" s="231">
        <v>1</v>
      </c>
      <c r="I127" s="232"/>
      <c r="J127" s="233">
        <f>ROUND(I127*H127,2)</f>
        <v>0</v>
      </c>
      <c r="K127" s="229" t="s">
        <v>1689</v>
      </c>
      <c r="L127" s="45"/>
      <c r="M127" s="234" t="s">
        <v>1</v>
      </c>
      <c r="N127" s="235" t="s">
        <v>44</v>
      </c>
      <c r="O127" s="92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8" t="s">
        <v>191</v>
      </c>
      <c r="AT127" s="238" t="s">
        <v>186</v>
      </c>
      <c r="AU127" s="238" t="s">
        <v>86</v>
      </c>
      <c r="AY127" s="18" t="s">
        <v>184</v>
      </c>
      <c r="BE127" s="239">
        <f>IF(N127="základní",J127,0)</f>
        <v>0</v>
      </c>
      <c r="BF127" s="239">
        <f>IF(N127="snížená",J127,0)</f>
        <v>0</v>
      </c>
      <c r="BG127" s="239">
        <f>IF(N127="zákl. přenesená",J127,0)</f>
        <v>0</v>
      </c>
      <c r="BH127" s="239">
        <f>IF(N127="sníž. přenesená",J127,0)</f>
        <v>0</v>
      </c>
      <c r="BI127" s="239">
        <f>IF(N127="nulová",J127,0)</f>
        <v>0</v>
      </c>
      <c r="BJ127" s="18" t="s">
        <v>86</v>
      </c>
      <c r="BK127" s="239">
        <f>ROUND(I127*H127,2)</f>
        <v>0</v>
      </c>
      <c r="BL127" s="18" t="s">
        <v>191</v>
      </c>
      <c r="BM127" s="238" t="s">
        <v>222</v>
      </c>
    </row>
    <row r="128" s="2" customFormat="1" ht="44.25" customHeight="1">
      <c r="A128" s="39"/>
      <c r="B128" s="40"/>
      <c r="C128" s="227" t="s">
        <v>207</v>
      </c>
      <c r="D128" s="227" t="s">
        <v>186</v>
      </c>
      <c r="E128" s="228" t="s">
        <v>1698</v>
      </c>
      <c r="F128" s="229" t="s">
        <v>1699</v>
      </c>
      <c r="G128" s="230" t="s">
        <v>872</v>
      </c>
      <c r="H128" s="231">
        <v>1</v>
      </c>
      <c r="I128" s="232"/>
      <c r="J128" s="233">
        <f>ROUND(I128*H128,2)</f>
        <v>0</v>
      </c>
      <c r="K128" s="229" t="s">
        <v>1689</v>
      </c>
      <c r="L128" s="45"/>
      <c r="M128" s="234" t="s">
        <v>1</v>
      </c>
      <c r="N128" s="235" t="s">
        <v>44</v>
      </c>
      <c r="O128" s="92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8" t="s">
        <v>191</v>
      </c>
      <c r="AT128" s="238" t="s">
        <v>186</v>
      </c>
      <c r="AU128" s="238" t="s">
        <v>86</v>
      </c>
      <c r="AY128" s="18" t="s">
        <v>184</v>
      </c>
      <c r="BE128" s="239">
        <f>IF(N128="základní",J128,0)</f>
        <v>0</v>
      </c>
      <c r="BF128" s="239">
        <f>IF(N128="snížená",J128,0)</f>
        <v>0</v>
      </c>
      <c r="BG128" s="239">
        <f>IF(N128="zákl. přenesená",J128,0)</f>
        <v>0</v>
      </c>
      <c r="BH128" s="239">
        <f>IF(N128="sníž. přenesená",J128,0)</f>
        <v>0</v>
      </c>
      <c r="BI128" s="239">
        <f>IF(N128="nulová",J128,0)</f>
        <v>0</v>
      </c>
      <c r="BJ128" s="18" t="s">
        <v>86</v>
      </c>
      <c r="BK128" s="239">
        <f>ROUND(I128*H128,2)</f>
        <v>0</v>
      </c>
      <c r="BL128" s="18" t="s">
        <v>191</v>
      </c>
      <c r="BM128" s="238" t="s">
        <v>228</v>
      </c>
    </row>
    <row r="129" s="2" customFormat="1" ht="24.15" customHeight="1">
      <c r="A129" s="39"/>
      <c r="B129" s="40"/>
      <c r="C129" s="227" t="s">
        <v>235</v>
      </c>
      <c r="D129" s="227" t="s">
        <v>186</v>
      </c>
      <c r="E129" s="228" t="s">
        <v>1700</v>
      </c>
      <c r="F129" s="229" t="s">
        <v>1701</v>
      </c>
      <c r="G129" s="230" t="s">
        <v>872</v>
      </c>
      <c r="H129" s="231">
        <v>1</v>
      </c>
      <c r="I129" s="232"/>
      <c r="J129" s="233">
        <f>ROUND(I129*H129,2)</f>
        <v>0</v>
      </c>
      <c r="K129" s="229" t="s">
        <v>1689</v>
      </c>
      <c r="L129" s="45"/>
      <c r="M129" s="234" t="s">
        <v>1</v>
      </c>
      <c r="N129" s="235" t="s">
        <v>44</v>
      </c>
      <c r="O129" s="92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8" t="s">
        <v>191</v>
      </c>
      <c r="AT129" s="238" t="s">
        <v>186</v>
      </c>
      <c r="AU129" s="238" t="s">
        <v>86</v>
      </c>
      <c r="AY129" s="18" t="s">
        <v>184</v>
      </c>
      <c r="BE129" s="239">
        <f>IF(N129="základní",J129,0)</f>
        <v>0</v>
      </c>
      <c r="BF129" s="239">
        <f>IF(N129="snížená",J129,0)</f>
        <v>0</v>
      </c>
      <c r="BG129" s="239">
        <f>IF(N129="zákl. přenesená",J129,0)</f>
        <v>0</v>
      </c>
      <c r="BH129" s="239">
        <f>IF(N129="sníž. přenesená",J129,0)</f>
        <v>0</v>
      </c>
      <c r="BI129" s="239">
        <f>IF(N129="nulová",J129,0)</f>
        <v>0</v>
      </c>
      <c r="BJ129" s="18" t="s">
        <v>86</v>
      </c>
      <c r="BK129" s="239">
        <f>ROUND(I129*H129,2)</f>
        <v>0</v>
      </c>
      <c r="BL129" s="18" t="s">
        <v>191</v>
      </c>
      <c r="BM129" s="238" t="s">
        <v>238</v>
      </c>
    </row>
    <row r="130" s="2" customFormat="1" ht="16.5" customHeight="1">
      <c r="A130" s="39"/>
      <c r="B130" s="40"/>
      <c r="C130" s="227" t="s">
        <v>213</v>
      </c>
      <c r="D130" s="227" t="s">
        <v>186</v>
      </c>
      <c r="E130" s="228" t="s">
        <v>1702</v>
      </c>
      <c r="F130" s="229" t="s">
        <v>1703</v>
      </c>
      <c r="G130" s="230" t="s">
        <v>872</v>
      </c>
      <c r="H130" s="231">
        <v>1</v>
      </c>
      <c r="I130" s="232"/>
      <c r="J130" s="233">
        <f>ROUND(I130*H130,2)</f>
        <v>0</v>
      </c>
      <c r="K130" s="229" t="s">
        <v>1689</v>
      </c>
      <c r="L130" s="45"/>
      <c r="M130" s="303" t="s">
        <v>1</v>
      </c>
      <c r="N130" s="304" t="s">
        <v>44</v>
      </c>
      <c r="O130" s="305"/>
      <c r="P130" s="306">
        <f>O130*H130</f>
        <v>0</v>
      </c>
      <c r="Q130" s="306">
        <v>0</v>
      </c>
      <c r="R130" s="306">
        <f>Q130*H130</f>
        <v>0</v>
      </c>
      <c r="S130" s="306">
        <v>0</v>
      </c>
      <c r="T130" s="307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8" t="s">
        <v>191</v>
      </c>
      <c r="AT130" s="238" t="s">
        <v>186</v>
      </c>
      <c r="AU130" s="238" t="s">
        <v>86</v>
      </c>
      <c r="AY130" s="18" t="s">
        <v>184</v>
      </c>
      <c r="BE130" s="239">
        <f>IF(N130="základní",J130,0)</f>
        <v>0</v>
      </c>
      <c r="BF130" s="239">
        <f>IF(N130="snížená",J130,0)</f>
        <v>0</v>
      </c>
      <c r="BG130" s="239">
        <f>IF(N130="zákl. přenesená",J130,0)</f>
        <v>0</v>
      </c>
      <c r="BH130" s="239">
        <f>IF(N130="sníž. přenesená",J130,0)</f>
        <v>0</v>
      </c>
      <c r="BI130" s="239">
        <f>IF(N130="nulová",J130,0)</f>
        <v>0</v>
      </c>
      <c r="BJ130" s="18" t="s">
        <v>86</v>
      </c>
      <c r="BK130" s="239">
        <f>ROUND(I130*H130,2)</f>
        <v>0</v>
      </c>
      <c r="BL130" s="18" t="s">
        <v>191</v>
      </c>
      <c r="BM130" s="238" t="s">
        <v>242</v>
      </c>
    </row>
    <row r="131" s="2" customFormat="1" ht="6.96" customHeight="1">
      <c r="A131" s="39"/>
      <c r="B131" s="67"/>
      <c r="C131" s="68"/>
      <c r="D131" s="68"/>
      <c r="E131" s="68"/>
      <c r="F131" s="68"/>
      <c r="G131" s="68"/>
      <c r="H131" s="68"/>
      <c r="I131" s="68"/>
      <c r="J131" s="68"/>
      <c r="K131" s="68"/>
      <c r="L131" s="45"/>
      <c r="M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</sheetData>
  <sheetProtection sheet="1" autoFilter="0" formatColumns="0" formatRows="0" objects="1" scenarios="1" spinCount="100000" saltValue="OtV7aP5gmyTOwWxRjZxE7BK+dZLmvdJ5LVsDwRWIcTFf8H4d7ilvF/THd9EseUSIbDOIMq2LHlcjZ73/wpGitQ==" hashValue="wmSwfIB9YNEXwpUuSGaxBBydGj1pijVgdpv38XANYhtGXNdQZqeXa1Cb5xYtzB7AtAY5Fs0JJ24YRb3h2TrCVg==" algorithmName="SHA-512" password="CC35"/>
  <autoFilter ref="C120:K13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9:H109"/>
    <mergeCell ref="E111:H111"/>
    <mergeCell ref="E113:H11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108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21"/>
      <c r="AT3" s="18" t="s">
        <v>88</v>
      </c>
    </row>
    <row r="4" s="1" customFormat="1" ht="24.96" customHeight="1">
      <c r="B4" s="21"/>
      <c r="D4" s="149" t="s">
        <v>127</v>
      </c>
      <c r="L4" s="21"/>
      <c r="M4" s="15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1" t="s">
        <v>16</v>
      </c>
      <c r="L6" s="21"/>
    </row>
    <row r="7" s="1" customFormat="1" ht="16.5" customHeight="1">
      <c r="B7" s="21"/>
      <c r="E7" s="152" t="str">
        <f>'Rekapitulace stavby'!K6</f>
        <v>DOPRAVNÍ TERMINÁL ŽELETAVA</v>
      </c>
      <c r="F7" s="151"/>
      <c r="G7" s="151"/>
      <c r="H7" s="151"/>
      <c r="L7" s="21"/>
    </row>
    <row r="8" s="1" customFormat="1" ht="12" customHeight="1">
      <c r="B8" s="21"/>
      <c r="D8" s="151" t="s">
        <v>128</v>
      </c>
      <c r="L8" s="21"/>
    </row>
    <row r="9" s="2" customFormat="1" ht="16.5" customHeight="1">
      <c r="A9" s="39"/>
      <c r="B9" s="45"/>
      <c r="C9" s="39"/>
      <c r="D9" s="39"/>
      <c r="E9" s="152" t="s">
        <v>1704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1" t="s">
        <v>130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3" t="s">
        <v>1705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1" t="s">
        <v>18</v>
      </c>
      <c r="E13" s="39"/>
      <c r="F13" s="142" t="s">
        <v>1</v>
      </c>
      <c r="G13" s="39"/>
      <c r="H13" s="39"/>
      <c r="I13" s="151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1" t="s">
        <v>20</v>
      </c>
      <c r="E14" s="39"/>
      <c r="F14" s="142" t="s">
        <v>21</v>
      </c>
      <c r="G14" s="39"/>
      <c r="H14" s="39"/>
      <c r="I14" s="151" t="s">
        <v>22</v>
      </c>
      <c r="J14" s="154" t="str">
        <f>'Rekapitulace stavby'!AN8</f>
        <v>5. 9. 2022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1" t="s">
        <v>24</v>
      </c>
      <c r="E16" s="39"/>
      <c r="F16" s="39"/>
      <c r="G16" s="39"/>
      <c r="H16" s="39"/>
      <c r="I16" s="151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1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1" t="s">
        <v>29</v>
      </c>
      <c r="E19" s="39"/>
      <c r="F19" s="39"/>
      <c r="G19" s="39"/>
      <c r="H19" s="39"/>
      <c r="I19" s="151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1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1" t="s">
        <v>31</v>
      </c>
      <c r="E22" s="39"/>
      <c r="F22" s="39"/>
      <c r="G22" s="39"/>
      <c r="H22" s="39"/>
      <c r="I22" s="151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1" t="s">
        <v>28</v>
      </c>
      <c r="J23" s="142" t="s">
        <v>34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1" t="s">
        <v>36</v>
      </c>
      <c r="E25" s="39"/>
      <c r="F25" s="39"/>
      <c r="G25" s="39"/>
      <c r="H25" s="39"/>
      <c r="I25" s="151" t="s">
        <v>25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">
        <v>33</v>
      </c>
      <c r="F26" s="39"/>
      <c r="G26" s="39"/>
      <c r="H26" s="39"/>
      <c r="I26" s="151" t="s">
        <v>28</v>
      </c>
      <c r="J26" s="142" t="s">
        <v>1</v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1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5"/>
      <c r="B29" s="156"/>
      <c r="C29" s="155"/>
      <c r="D29" s="155"/>
      <c r="E29" s="157" t="s">
        <v>1</v>
      </c>
      <c r="F29" s="157"/>
      <c r="G29" s="157"/>
      <c r="H29" s="157"/>
      <c r="I29" s="155"/>
      <c r="J29" s="155"/>
      <c r="K29" s="155"/>
      <c r="L29" s="158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9"/>
      <c r="E31" s="159"/>
      <c r="F31" s="159"/>
      <c r="G31" s="159"/>
      <c r="H31" s="159"/>
      <c r="I31" s="159"/>
      <c r="J31" s="159"/>
      <c r="K31" s="159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0" t="s">
        <v>39</v>
      </c>
      <c r="E32" s="39"/>
      <c r="F32" s="39"/>
      <c r="G32" s="39"/>
      <c r="H32" s="39"/>
      <c r="I32" s="39"/>
      <c r="J32" s="161">
        <f>ROUND(J126,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9"/>
      <c r="E33" s="159"/>
      <c r="F33" s="159"/>
      <c r="G33" s="159"/>
      <c r="H33" s="159"/>
      <c r="I33" s="159"/>
      <c r="J33" s="159"/>
      <c r="K33" s="15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2" t="s">
        <v>41</v>
      </c>
      <c r="G34" s="39"/>
      <c r="H34" s="39"/>
      <c r="I34" s="162" t="s">
        <v>40</v>
      </c>
      <c r="J34" s="162" t="s">
        <v>42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3" t="s">
        <v>43</v>
      </c>
      <c r="E35" s="151" t="s">
        <v>44</v>
      </c>
      <c r="F35" s="164">
        <f>ROUND((SUM(BE126:BE166)),  2)</f>
        <v>0</v>
      </c>
      <c r="G35" s="39"/>
      <c r="H35" s="39"/>
      <c r="I35" s="165">
        <v>0.20999999999999999</v>
      </c>
      <c r="J35" s="164">
        <f>ROUND(((SUM(BE126:BE166))*I35),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1" t="s">
        <v>45</v>
      </c>
      <c r="F36" s="164">
        <f>ROUND((SUM(BF126:BF166)),  2)</f>
        <v>0</v>
      </c>
      <c r="G36" s="39"/>
      <c r="H36" s="39"/>
      <c r="I36" s="165">
        <v>0.14999999999999999</v>
      </c>
      <c r="J36" s="164">
        <f>ROUND(((SUM(BF126:BF166))*I36),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1" t="s">
        <v>46</v>
      </c>
      <c r="F37" s="164">
        <f>ROUND((SUM(BG126:BG166)),  2)</f>
        <v>0</v>
      </c>
      <c r="G37" s="39"/>
      <c r="H37" s="39"/>
      <c r="I37" s="165">
        <v>0.20999999999999999</v>
      </c>
      <c r="J37" s="164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1" t="s">
        <v>47</v>
      </c>
      <c r="F38" s="164">
        <f>ROUND((SUM(BH126:BH166)),  2)</f>
        <v>0</v>
      </c>
      <c r="G38" s="39"/>
      <c r="H38" s="39"/>
      <c r="I38" s="165">
        <v>0.14999999999999999</v>
      </c>
      <c r="J38" s="164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1" t="s">
        <v>48</v>
      </c>
      <c r="F39" s="164">
        <f>ROUND((SUM(BI126:BI166)),  2)</f>
        <v>0</v>
      </c>
      <c r="G39" s="39"/>
      <c r="H39" s="39"/>
      <c r="I39" s="165">
        <v>0</v>
      </c>
      <c r="J39" s="164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6"/>
      <c r="D41" s="167" t="s">
        <v>49</v>
      </c>
      <c r="E41" s="168"/>
      <c r="F41" s="168"/>
      <c r="G41" s="169" t="s">
        <v>50</v>
      </c>
      <c r="H41" s="170" t="s">
        <v>51</v>
      </c>
      <c r="I41" s="168"/>
      <c r="J41" s="171">
        <f>SUM(J32:J39)</f>
        <v>0</v>
      </c>
      <c r="K41" s="172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3" t="s">
        <v>52</v>
      </c>
      <c r="E50" s="174"/>
      <c r="F50" s="174"/>
      <c r="G50" s="173" t="s">
        <v>53</v>
      </c>
      <c r="H50" s="174"/>
      <c r="I50" s="174"/>
      <c r="J50" s="174"/>
      <c r="K50" s="174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54</v>
      </c>
      <c r="E61" s="176"/>
      <c r="F61" s="177" t="s">
        <v>55</v>
      </c>
      <c r="G61" s="175" t="s">
        <v>54</v>
      </c>
      <c r="H61" s="176"/>
      <c r="I61" s="176"/>
      <c r="J61" s="178" t="s">
        <v>55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3" t="s">
        <v>56</v>
      </c>
      <c r="E65" s="179"/>
      <c r="F65" s="179"/>
      <c r="G65" s="173" t="s">
        <v>57</v>
      </c>
      <c r="H65" s="179"/>
      <c r="I65" s="179"/>
      <c r="J65" s="179"/>
      <c r="K65" s="179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54</v>
      </c>
      <c r="E76" s="176"/>
      <c r="F76" s="177" t="s">
        <v>55</v>
      </c>
      <c r="G76" s="175" t="s">
        <v>54</v>
      </c>
      <c r="H76" s="176"/>
      <c r="I76" s="176"/>
      <c r="J76" s="178" t="s">
        <v>55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4" t="str">
        <f>E7</f>
        <v>DOPRAVNÍ TERMINÁL ŽELETAVA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4" t="s">
        <v>1704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130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00 - Vedlejší a ostatní náklady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Želetava</v>
      </c>
      <c r="G91" s="41"/>
      <c r="H91" s="41"/>
      <c r="I91" s="33" t="s">
        <v>22</v>
      </c>
      <c r="J91" s="80" t="str">
        <f>IF(J14="","",J14)</f>
        <v>5. 9. 2022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Městys Želetava</v>
      </c>
      <c r="G93" s="41"/>
      <c r="H93" s="41"/>
      <c r="I93" s="33" t="s">
        <v>31</v>
      </c>
      <c r="J93" s="37" t="str">
        <f>E23</f>
        <v>PROfi Jihlava spol. s 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5.6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36</v>
      </c>
      <c r="J94" s="37" t="str">
        <f>E26</f>
        <v>PROfi Jihlava spol. s r.o.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5" t="s">
        <v>135</v>
      </c>
      <c r="D96" s="186"/>
      <c r="E96" s="186"/>
      <c r="F96" s="186"/>
      <c r="G96" s="186"/>
      <c r="H96" s="186"/>
      <c r="I96" s="186"/>
      <c r="J96" s="187" t="s">
        <v>136</v>
      </c>
      <c r="K96" s="186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8" t="s">
        <v>137</v>
      </c>
      <c r="D98" s="41"/>
      <c r="E98" s="41"/>
      <c r="F98" s="41"/>
      <c r="G98" s="41"/>
      <c r="H98" s="41"/>
      <c r="I98" s="41"/>
      <c r="J98" s="111">
        <f>J126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138</v>
      </c>
    </row>
    <row r="99" s="9" customFormat="1" ht="24.96" customHeight="1">
      <c r="A99" s="9"/>
      <c r="B99" s="189"/>
      <c r="C99" s="190"/>
      <c r="D99" s="191" t="s">
        <v>1706</v>
      </c>
      <c r="E99" s="192"/>
      <c r="F99" s="192"/>
      <c r="G99" s="192"/>
      <c r="H99" s="192"/>
      <c r="I99" s="192"/>
      <c r="J99" s="193">
        <f>J127</f>
        <v>0</v>
      </c>
      <c r="K99" s="190"/>
      <c r="L99" s="19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5"/>
      <c r="C100" s="134"/>
      <c r="D100" s="196" t="s">
        <v>1707</v>
      </c>
      <c r="E100" s="197"/>
      <c r="F100" s="197"/>
      <c r="G100" s="197"/>
      <c r="H100" s="197"/>
      <c r="I100" s="197"/>
      <c r="J100" s="198">
        <f>J128</f>
        <v>0</v>
      </c>
      <c r="K100" s="134"/>
      <c r="L100" s="19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5"/>
      <c r="C101" s="134"/>
      <c r="D101" s="196" t="s">
        <v>1708</v>
      </c>
      <c r="E101" s="197"/>
      <c r="F101" s="197"/>
      <c r="G101" s="197"/>
      <c r="H101" s="197"/>
      <c r="I101" s="197"/>
      <c r="J101" s="198">
        <f>J141</f>
        <v>0</v>
      </c>
      <c r="K101" s="134"/>
      <c r="L101" s="19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5"/>
      <c r="C102" s="134"/>
      <c r="D102" s="196" t="s">
        <v>1709</v>
      </c>
      <c r="E102" s="197"/>
      <c r="F102" s="197"/>
      <c r="G102" s="197"/>
      <c r="H102" s="197"/>
      <c r="I102" s="197"/>
      <c r="J102" s="198">
        <f>J151</f>
        <v>0</v>
      </c>
      <c r="K102" s="134"/>
      <c r="L102" s="19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5"/>
      <c r="C103" s="134"/>
      <c r="D103" s="196" t="s">
        <v>1710</v>
      </c>
      <c r="E103" s="197"/>
      <c r="F103" s="197"/>
      <c r="G103" s="197"/>
      <c r="H103" s="197"/>
      <c r="I103" s="197"/>
      <c r="J103" s="198">
        <f>J158</f>
        <v>0</v>
      </c>
      <c r="K103" s="134"/>
      <c r="L103" s="19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5"/>
      <c r="C104" s="134"/>
      <c r="D104" s="196" t="s">
        <v>1711</v>
      </c>
      <c r="E104" s="197"/>
      <c r="F104" s="197"/>
      <c r="G104" s="197"/>
      <c r="H104" s="197"/>
      <c r="I104" s="197"/>
      <c r="J104" s="198">
        <f>J162</f>
        <v>0</v>
      </c>
      <c r="K104" s="134"/>
      <c r="L104" s="19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169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4" t="str">
        <f>E7</f>
        <v>DOPRAVNÍ TERMINÁL ŽELETAVA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" customFormat="1" ht="12" customHeight="1">
      <c r="B115" s="22"/>
      <c r="C115" s="33" t="s">
        <v>128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184" t="s">
        <v>1704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130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E11</f>
        <v>00 - Vedlejší a ostatní náklady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20</v>
      </c>
      <c r="D120" s="41"/>
      <c r="E120" s="41"/>
      <c r="F120" s="28" t="str">
        <f>F14</f>
        <v>Želetava</v>
      </c>
      <c r="G120" s="41"/>
      <c r="H120" s="41"/>
      <c r="I120" s="33" t="s">
        <v>22</v>
      </c>
      <c r="J120" s="80" t="str">
        <f>IF(J14="","",J14)</f>
        <v>5. 9. 2022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25.65" customHeight="1">
      <c r="A122" s="39"/>
      <c r="B122" s="40"/>
      <c r="C122" s="33" t="s">
        <v>24</v>
      </c>
      <c r="D122" s="41"/>
      <c r="E122" s="41"/>
      <c r="F122" s="28" t="str">
        <f>E17</f>
        <v>Městys Želetava</v>
      </c>
      <c r="G122" s="41"/>
      <c r="H122" s="41"/>
      <c r="I122" s="33" t="s">
        <v>31</v>
      </c>
      <c r="J122" s="37" t="str">
        <f>E23</f>
        <v>PROfi Jihlava spol. s 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25.65" customHeight="1">
      <c r="A123" s="39"/>
      <c r="B123" s="40"/>
      <c r="C123" s="33" t="s">
        <v>29</v>
      </c>
      <c r="D123" s="41"/>
      <c r="E123" s="41"/>
      <c r="F123" s="28" t="str">
        <f>IF(E20="","",E20)</f>
        <v>Vyplň údaj</v>
      </c>
      <c r="G123" s="41"/>
      <c r="H123" s="41"/>
      <c r="I123" s="33" t="s">
        <v>36</v>
      </c>
      <c r="J123" s="37" t="str">
        <f>E26</f>
        <v>PROfi Jihlava spol. s r.o.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0"/>
      <c r="B125" s="201"/>
      <c r="C125" s="202" t="s">
        <v>170</v>
      </c>
      <c r="D125" s="203" t="s">
        <v>64</v>
      </c>
      <c r="E125" s="203" t="s">
        <v>60</v>
      </c>
      <c r="F125" s="203" t="s">
        <v>61</v>
      </c>
      <c r="G125" s="203" t="s">
        <v>171</v>
      </c>
      <c r="H125" s="203" t="s">
        <v>172</v>
      </c>
      <c r="I125" s="203" t="s">
        <v>173</v>
      </c>
      <c r="J125" s="203" t="s">
        <v>136</v>
      </c>
      <c r="K125" s="204" t="s">
        <v>174</v>
      </c>
      <c r="L125" s="205"/>
      <c r="M125" s="101" t="s">
        <v>1</v>
      </c>
      <c r="N125" s="102" t="s">
        <v>43</v>
      </c>
      <c r="O125" s="102" t="s">
        <v>175</v>
      </c>
      <c r="P125" s="102" t="s">
        <v>176</v>
      </c>
      <c r="Q125" s="102" t="s">
        <v>177</v>
      </c>
      <c r="R125" s="102" t="s">
        <v>178</v>
      </c>
      <c r="S125" s="102" t="s">
        <v>179</v>
      </c>
      <c r="T125" s="103" t="s">
        <v>180</v>
      </c>
      <c r="U125" s="200"/>
      <c r="V125" s="200"/>
      <c r="W125" s="200"/>
      <c r="X125" s="200"/>
      <c r="Y125" s="200"/>
      <c r="Z125" s="200"/>
      <c r="AA125" s="200"/>
      <c r="AB125" s="200"/>
      <c r="AC125" s="200"/>
      <c r="AD125" s="200"/>
      <c r="AE125" s="200"/>
    </row>
    <row r="126" s="2" customFormat="1" ht="22.8" customHeight="1">
      <c r="A126" s="39"/>
      <c r="B126" s="40"/>
      <c r="C126" s="108" t="s">
        <v>181</v>
      </c>
      <c r="D126" s="41"/>
      <c r="E126" s="41"/>
      <c r="F126" s="41"/>
      <c r="G126" s="41"/>
      <c r="H126" s="41"/>
      <c r="I126" s="41"/>
      <c r="J126" s="206">
        <f>BK126</f>
        <v>0</v>
      </c>
      <c r="K126" s="41"/>
      <c r="L126" s="45"/>
      <c r="M126" s="104"/>
      <c r="N126" s="207"/>
      <c r="O126" s="105"/>
      <c r="P126" s="208">
        <f>P127</f>
        <v>0</v>
      </c>
      <c r="Q126" s="105"/>
      <c r="R126" s="208">
        <f>R127</f>
        <v>0</v>
      </c>
      <c r="S126" s="105"/>
      <c r="T126" s="209">
        <f>T127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78</v>
      </c>
      <c r="AU126" s="18" t="s">
        <v>138</v>
      </c>
      <c r="BK126" s="210">
        <f>BK127</f>
        <v>0</v>
      </c>
    </row>
    <row r="127" s="12" customFormat="1" ht="25.92" customHeight="1">
      <c r="A127" s="12"/>
      <c r="B127" s="211"/>
      <c r="C127" s="212"/>
      <c r="D127" s="213" t="s">
        <v>78</v>
      </c>
      <c r="E127" s="214" t="s">
        <v>1712</v>
      </c>
      <c r="F127" s="214" t="s">
        <v>1713</v>
      </c>
      <c r="G127" s="212"/>
      <c r="H127" s="212"/>
      <c r="I127" s="215"/>
      <c r="J127" s="216">
        <f>BK127</f>
        <v>0</v>
      </c>
      <c r="K127" s="212"/>
      <c r="L127" s="217"/>
      <c r="M127" s="218"/>
      <c r="N127" s="219"/>
      <c r="O127" s="219"/>
      <c r="P127" s="220">
        <f>P128+P141+P151+P158+P162</f>
        <v>0</v>
      </c>
      <c r="Q127" s="219"/>
      <c r="R127" s="220">
        <f>R128+R141+R151+R158+R162</f>
        <v>0</v>
      </c>
      <c r="S127" s="219"/>
      <c r="T127" s="221">
        <f>T128+T141+T151+T158+T162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2" t="s">
        <v>219</v>
      </c>
      <c r="AT127" s="223" t="s">
        <v>78</v>
      </c>
      <c r="AU127" s="223" t="s">
        <v>79</v>
      </c>
      <c r="AY127" s="222" t="s">
        <v>184</v>
      </c>
      <c r="BK127" s="224">
        <f>BK128+BK141+BK151+BK158+BK162</f>
        <v>0</v>
      </c>
    </row>
    <row r="128" s="12" customFormat="1" ht="22.8" customHeight="1">
      <c r="A128" s="12"/>
      <c r="B128" s="211"/>
      <c r="C128" s="212"/>
      <c r="D128" s="213" t="s">
        <v>78</v>
      </c>
      <c r="E128" s="225" t="s">
        <v>1714</v>
      </c>
      <c r="F128" s="225" t="s">
        <v>1715</v>
      </c>
      <c r="G128" s="212"/>
      <c r="H128" s="212"/>
      <c r="I128" s="215"/>
      <c r="J128" s="226">
        <f>BK128</f>
        <v>0</v>
      </c>
      <c r="K128" s="212"/>
      <c r="L128" s="217"/>
      <c r="M128" s="218"/>
      <c r="N128" s="219"/>
      <c r="O128" s="219"/>
      <c r="P128" s="220">
        <f>SUM(P129:P140)</f>
        <v>0</v>
      </c>
      <c r="Q128" s="219"/>
      <c r="R128" s="220">
        <f>SUM(R129:R140)</f>
        <v>0</v>
      </c>
      <c r="S128" s="219"/>
      <c r="T128" s="221">
        <f>SUM(T129:T140)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2" t="s">
        <v>219</v>
      </c>
      <c r="AT128" s="223" t="s">
        <v>78</v>
      </c>
      <c r="AU128" s="223" t="s">
        <v>86</v>
      </c>
      <c r="AY128" s="222" t="s">
        <v>184</v>
      </c>
      <c r="BK128" s="224">
        <f>SUM(BK129:BK140)</f>
        <v>0</v>
      </c>
    </row>
    <row r="129" s="2" customFormat="1" ht="16.5" customHeight="1">
      <c r="A129" s="39"/>
      <c r="B129" s="40"/>
      <c r="C129" s="227" t="s">
        <v>86</v>
      </c>
      <c r="D129" s="227" t="s">
        <v>186</v>
      </c>
      <c r="E129" s="228" t="s">
        <v>1716</v>
      </c>
      <c r="F129" s="229" t="s">
        <v>1717</v>
      </c>
      <c r="G129" s="230" t="s">
        <v>872</v>
      </c>
      <c r="H129" s="231">
        <v>1</v>
      </c>
      <c r="I129" s="232"/>
      <c r="J129" s="233">
        <f>ROUND(I129*H129,2)</f>
        <v>0</v>
      </c>
      <c r="K129" s="229" t="s">
        <v>1379</v>
      </c>
      <c r="L129" s="45"/>
      <c r="M129" s="234" t="s">
        <v>1</v>
      </c>
      <c r="N129" s="235" t="s">
        <v>44</v>
      </c>
      <c r="O129" s="92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8" t="s">
        <v>1718</v>
      </c>
      <c r="AT129" s="238" t="s">
        <v>186</v>
      </c>
      <c r="AU129" s="238" t="s">
        <v>88</v>
      </c>
      <c r="AY129" s="18" t="s">
        <v>184</v>
      </c>
      <c r="BE129" s="239">
        <f>IF(N129="základní",J129,0)</f>
        <v>0</v>
      </c>
      <c r="BF129" s="239">
        <f>IF(N129="snížená",J129,0)</f>
        <v>0</v>
      </c>
      <c r="BG129" s="239">
        <f>IF(N129="zákl. přenesená",J129,0)</f>
        <v>0</v>
      </c>
      <c r="BH129" s="239">
        <f>IF(N129="sníž. přenesená",J129,0)</f>
        <v>0</v>
      </c>
      <c r="BI129" s="239">
        <f>IF(N129="nulová",J129,0)</f>
        <v>0</v>
      </c>
      <c r="BJ129" s="18" t="s">
        <v>86</v>
      </c>
      <c r="BK129" s="239">
        <f>ROUND(I129*H129,2)</f>
        <v>0</v>
      </c>
      <c r="BL129" s="18" t="s">
        <v>1718</v>
      </c>
      <c r="BM129" s="238" t="s">
        <v>1719</v>
      </c>
    </row>
    <row r="130" s="2" customFormat="1">
      <c r="A130" s="39"/>
      <c r="B130" s="40"/>
      <c r="C130" s="41"/>
      <c r="D130" s="240" t="s">
        <v>192</v>
      </c>
      <c r="E130" s="41"/>
      <c r="F130" s="241" t="s">
        <v>1720</v>
      </c>
      <c r="G130" s="41"/>
      <c r="H130" s="41"/>
      <c r="I130" s="242"/>
      <c r="J130" s="41"/>
      <c r="K130" s="41"/>
      <c r="L130" s="45"/>
      <c r="M130" s="243"/>
      <c r="N130" s="244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192</v>
      </c>
      <c r="AU130" s="18" t="s">
        <v>88</v>
      </c>
    </row>
    <row r="131" s="2" customFormat="1">
      <c r="A131" s="39"/>
      <c r="B131" s="40"/>
      <c r="C131" s="41"/>
      <c r="D131" s="247" t="s">
        <v>1655</v>
      </c>
      <c r="E131" s="41"/>
      <c r="F131" s="309" t="s">
        <v>1721</v>
      </c>
      <c r="G131" s="41"/>
      <c r="H131" s="41"/>
      <c r="I131" s="242"/>
      <c r="J131" s="41"/>
      <c r="K131" s="41"/>
      <c r="L131" s="45"/>
      <c r="M131" s="243"/>
      <c r="N131" s="244"/>
      <c r="O131" s="92"/>
      <c r="P131" s="92"/>
      <c r="Q131" s="92"/>
      <c r="R131" s="92"/>
      <c r="S131" s="92"/>
      <c r="T131" s="93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1655</v>
      </c>
      <c r="AU131" s="18" t="s">
        <v>88</v>
      </c>
    </row>
    <row r="132" s="2" customFormat="1" ht="16.5" customHeight="1">
      <c r="A132" s="39"/>
      <c r="B132" s="40"/>
      <c r="C132" s="227" t="s">
        <v>88</v>
      </c>
      <c r="D132" s="227" t="s">
        <v>186</v>
      </c>
      <c r="E132" s="228" t="s">
        <v>1722</v>
      </c>
      <c r="F132" s="229" t="s">
        <v>1723</v>
      </c>
      <c r="G132" s="230" t="s">
        <v>872</v>
      </c>
      <c r="H132" s="231">
        <v>1</v>
      </c>
      <c r="I132" s="232"/>
      <c r="J132" s="233">
        <f>ROUND(I132*H132,2)</f>
        <v>0</v>
      </c>
      <c r="K132" s="229" t="s">
        <v>1379</v>
      </c>
      <c r="L132" s="45"/>
      <c r="M132" s="234" t="s">
        <v>1</v>
      </c>
      <c r="N132" s="235" t="s">
        <v>44</v>
      </c>
      <c r="O132" s="92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8" t="s">
        <v>1718</v>
      </c>
      <c r="AT132" s="238" t="s">
        <v>186</v>
      </c>
      <c r="AU132" s="238" t="s">
        <v>88</v>
      </c>
      <c r="AY132" s="18" t="s">
        <v>184</v>
      </c>
      <c r="BE132" s="239">
        <f>IF(N132="základní",J132,0)</f>
        <v>0</v>
      </c>
      <c r="BF132" s="239">
        <f>IF(N132="snížená",J132,0)</f>
        <v>0</v>
      </c>
      <c r="BG132" s="239">
        <f>IF(N132="zákl. přenesená",J132,0)</f>
        <v>0</v>
      </c>
      <c r="BH132" s="239">
        <f>IF(N132="sníž. přenesená",J132,0)</f>
        <v>0</v>
      </c>
      <c r="BI132" s="239">
        <f>IF(N132="nulová",J132,0)</f>
        <v>0</v>
      </c>
      <c r="BJ132" s="18" t="s">
        <v>86</v>
      </c>
      <c r="BK132" s="239">
        <f>ROUND(I132*H132,2)</f>
        <v>0</v>
      </c>
      <c r="BL132" s="18" t="s">
        <v>1718</v>
      </c>
      <c r="BM132" s="238" t="s">
        <v>1724</v>
      </c>
    </row>
    <row r="133" s="2" customFormat="1">
      <c r="A133" s="39"/>
      <c r="B133" s="40"/>
      <c r="C133" s="41"/>
      <c r="D133" s="240" t="s">
        <v>192</v>
      </c>
      <c r="E133" s="41"/>
      <c r="F133" s="241" t="s">
        <v>1725</v>
      </c>
      <c r="G133" s="41"/>
      <c r="H133" s="41"/>
      <c r="I133" s="242"/>
      <c r="J133" s="41"/>
      <c r="K133" s="41"/>
      <c r="L133" s="45"/>
      <c r="M133" s="243"/>
      <c r="N133" s="244"/>
      <c r="O133" s="92"/>
      <c r="P133" s="92"/>
      <c r="Q133" s="92"/>
      <c r="R133" s="92"/>
      <c r="S133" s="92"/>
      <c r="T133" s="93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192</v>
      </c>
      <c r="AU133" s="18" t="s">
        <v>88</v>
      </c>
    </row>
    <row r="134" s="2" customFormat="1">
      <c r="A134" s="39"/>
      <c r="B134" s="40"/>
      <c r="C134" s="41"/>
      <c r="D134" s="247" t="s">
        <v>1655</v>
      </c>
      <c r="E134" s="41"/>
      <c r="F134" s="309" t="s">
        <v>1726</v>
      </c>
      <c r="G134" s="41"/>
      <c r="H134" s="41"/>
      <c r="I134" s="242"/>
      <c r="J134" s="41"/>
      <c r="K134" s="41"/>
      <c r="L134" s="45"/>
      <c r="M134" s="243"/>
      <c r="N134" s="244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1655</v>
      </c>
      <c r="AU134" s="18" t="s">
        <v>88</v>
      </c>
    </row>
    <row r="135" s="2" customFormat="1" ht="16.5" customHeight="1">
      <c r="A135" s="39"/>
      <c r="B135" s="40"/>
      <c r="C135" s="227" t="s">
        <v>197</v>
      </c>
      <c r="D135" s="227" t="s">
        <v>186</v>
      </c>
      <c r="E135" s="228" t="s">
        <v>1727</v>
      </c>
      <c r="F135" s="229" t="s">
        <v>1728</v>
      </c>
      <c r="G135" s="230" t="s">
        <v>872</v>
      </c>
      <c r="H135" s="231">
        <v>1</v>
      </c>
      <c r="I135" s="232"/>
      <c r="J135" s="233">
        <f>ROUND(I135*H135,2)</f>
        <v>0</v>
      </c>
      <c r="K135" s="229" t="s">
        <v>1379</v>
      </c>
      <c r="L135" s="45"/>
      <c r="M135" s="234" t="s">
        <v>1</v>
      </c>
      <c r="N135" s="235" t="s">
        <v>44</v>
      </c>
      <c r="O135" s="92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8" t="s">
        <v>1718</v>
      </c>
      <c r="AT135" s="238" t="s">
        <v>186</v>
      </c>
      <c r="AU135" s="238" t="s">
        <v>88</v>
      </c>
      <c r="AY135" s="18" t="s">
        <v>184</v>
      </c>
      <c r="BE135" s="239">
        <f>IF(N135="základní",J135,0)</f>
        <v>0</v>
      </c>
      <c r="BF135" s="239">
        <f>IF(N135="snížená",J135,0)</f>
        <v>0</v>
      </c>
      <c r="BG135" s="239">
        <f>IF(N135="zákl. přenesená",J135,0)</f>
        <v>0</v>
      </c>
      <c r="BH135" s="239">
        <f>IF(N135="sníž. přenesená",J135,0)</f>
        <v>0</v>
      </c>
      <c r="BI135" s="239">
        <f>IF(N135="nulová",J135,0)</f>
        <v>0</v>
      </c>
      <c r="BJ135" s="18" t="s">
        <v>86</v>
      </c>
      <c r="BK135" s="239">
        <f>ROUND(I135*H135,2)</f>
        <v>0</v>
      </c>
      <c r="BL135" s="18" t="s">
        <v>1718</v>
      </c>
      <c r="BM135" s="238" t="s">
        <v>1729</v>
      </c>
    </row>
    <row r="136" s="2" customFormat="1">
      <c r="A136" s="39"/>
      <c r="B136" s="40"/>
      <c r="C136" s="41"/>
      <c r="D136" s="240" t="s">
        <v>192</v>
      </c>
      <c r="E136" s="41"/>
      <c r="F136" s="241" t="s">
        <v>1730</v>
      </c>
      <c r="G136" s="41"/>
      <c r="H136" s="41"/>
      <c r="I136" s="242"/>
      <c r="J136" s="41"/>
      <c r="K136" s="41"/>
      <c r="L136" s="45"/>
      <c r="M136" s="243"/>
      <c r="N136" s="244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192</v>
      </c>
      <c r="AU136" s="18" t="s">
        <v>88</v>
      </c>
    </row>
    <row r="137" s="2" customFormat="1">
      <c r="A137" s="39"/>
      <c r="B137" s="40"/>
      <c r="C137" s="41"/>
      <c r="D137" s="247" t="s">
        <v>1655</v>
      </c>
      <c r="E137" s="41"/>
      <c r="F137" s="309" t="s">
        <v>1731</v>
      </c>
      <c r="G137" s="41"/>
      <c r="H137" s="41"/>
      <c r="I137" s="242"/>
      <c r="J137" s="41"/>
      <c r="K137" s="41"/>
      <c r="L137" s="45"/>
      <c r="M137" s="243"/>
      <c r="N137" s="244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1655</v>
      </c>
      <c r="AU137" s="18" t="s">
        <v>88</v>
      </c>
    </row>
    <row r="138" s="2" customFormat="1" ht="24.15" customHeight="1">
      <c r="A138" s="39"/>
      <c r="B138" s="40"/>
      <c r="C138" s="227" t="s">
        <v>191</v>
      </c>
      <c r="D138" s="227" t="s">
        <v>186</v>
      </c>
      <c r="E138" s="228" t="s">
        <v>1732</v>
      </c>
      <c r="F138" s="229" t="s">
        <v>1733</v>
      </c>
      <c r="G138" s="230" t="s">
        <v>872</v>
      </c>
      <c r="H138" s="231">
        <v>1</v>
      </c>
      <c r="I138" s="232"/>
      <c r="J138" s="233">
        <f>ROUND(I138*H138,2)</f>
        <v>0</v>
      </c>
      <c r="K138" s="229" t="s">
        <v>1379</v>
      </c>
      <c r="L138" s="45"/>
      <c r="M138" s="234" t="s">
        <v>1</v>
      </c>
      <c r="N138" s="235" t="s">
        <v>44</v>
      </c>
      <c r="O138" s="92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8" t="s">
        <v>1718</v>
      </c>
      <c r="AT138" s="238" t="s">
        <v>186</v>
      </c>
      <c r="AU138" s="238" t="s">
        <v>88</v>
      </c>
      <c r="AY138" s="18" t="s">
        <v>184</v>
      </c>
      <c r="BE138" s="239">
        <f>IF(N138="základní",J138,0)</f>
        <v>0</v>
      </c>
      <c r="BF138" s="239">
        <f>IF(N138="snížená",J138,0)</f>
        <v>0</v>
      </c>
      <c r="BG138" s="239">
        <f>IF(N138="zákl. přenesená",J138,0)</f>
        <v>0</v>
      </c>
      <c r="BH138" s="239">
        <f>IF(N138="sníž. přenesená",J138,0)</f>
        <v>0</v>
      </c>
      <c r="BI138" s="239">
        <f>IF(N138="nulová",J138,0)</f>
        <v>0</v>
      </c>
      <c r="BJ138" s="18" t="s">
        <v>86</v>
      </c>
      <c r="BK138" s="239">
        <f>ROUND(I138*H138,2)</f>
        <v>0</v>
      </c>
      <c r="BL138" s="18" t="s">
        <v>1718</v>
      </c>
      <c r="BM138" s="238" t="s">
        <v>1734</v>
      </c>
    </row>
    <row r="139" s="2" customFormat="1">
      <c r="A139" s="39"/>
      <c r="B139" s="40"/>
      <c r="C139" s="41"/>
      <c r="D139" s="240" t="s">
        <v>192</v>
      </c>
      <c r="E139" s="41"/>
      <c r="F139" s="241" t="s">
        <v>1735</v>
      </c>
      <c r="G139" s="41"/>
      <c r="H139" s="41"/>
      <c r="I139" s="242"/>
      <c r="J139" s="41"/>
      <c r="K139" s="41"/>
      <c r="L139" s="45"/>
      <c r="M139" s="243"/>
      <c r="N139" s="244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192</v>
      </c>
      <c r="AU139" s="18" t="s">
        <v>88</v>
      </c>
    </row>
    <row r="140" s="2" customFormat="1">
      <c r="A140" s="39"/>
      <c r="B140" s="40"/>
      <c r="C140" s="41"/>
      <c r="D140" s="247" t="s">
        <v>1655</v>
      </c>
      <c r="E140" s="41"/>
      <c r="F140" s="309" t="s">
        <v>1736</v>
      </c>
      <c r="G140" s="41"/>
      <c r="H140" s="41"/>
      <c r="I140" s="242"/>
      <c r="J140" s="41"/>
      <c r="K140" s="41"/>
      <c r="L140" s="45"/>
      <c r="M140" s="243"/>
      <c r="N140" s="244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1655</v>
      </c>
      <c r="AU140" s="18" t="s">
        <v>88</v>
      </c>
    </row>
    <row r="141" s="12" customFormat="1" ht="22.8" customHeight="1">
      <c r="A141" s="12"/>
      <c r="B141" s="211"/>
      <c r="C141" s="212"/>
      <c r="D141" s="213" t="s">
        <v>78</v>
      </c>
      <c r="E141" s="225" t="s">
        <v>1737</v>
      </c>
      <c r="F141" s="225" t="s">
        <v>1738</v>
      </c>
      <c r="G141" s="212"/>
      <c r="H141" s="212"/>
      <c r="I141" s="215"/>
      <c r="J141" s="226">
        <f>BK141</f>
        <v>0</v>
      </c>
      <c r="K141" s="212"/>
      <c r="L141" s="217"/>
      <c r="M141" s="218"/>
      <c r="N141" s="219"/>
      <c r="O141" s="219"/>
      <c r="P141" s="220">
        <f>SUM(P142:P150)</f>
        <v>0</v>
      </c>
      <c r="Q141" s="219"/>
      <c r="R141" s="220">
        <f>SUM(R142:R150)</f>
        <v>0</v>
      </c>
      <c r="S141" s="219"/>
      <c r="T141" s="221">
        <f>SUM(T142:T150)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2" t="s">
        <v>219</v>
      </c>
      <c r="AT141" s="223" t="s">
        <v>78</v>
      </c>
      <c r="AU141" s="223" t="s">
        <v>86</v>
      </c>
      <c r="AY141" s="222" t="s">
        <v>184</v>
      </c>
      <c r="BK141" s="224">
        <f>SUM(BK142:BK150)</f>
        <v>0</v>
      </c>
    </row>
    <row r="142" s="2" customFormat="1" ht="16.5" customHeight="1">
      <c r="A142" s="39"/>
      <c r="B142" s="40"/>
      <c r="C142" s="227" t="s">
        <v>219</v>
      </c>
      <c r="D142" s="227" t="s">
        <v>186</v>
      </c>
      <c r="E142" s="228" t="s">
        <v>1739</v>
      </c>
      <c r="F142" s="229" t="s">
        <v>1740</v>
      </c>
      <c r="G142" s="230" t="s">
        <v>872</v>
      </c>
      <c r="H142" s="231">
        <v>1</v>
      </c>
      <c r="I142" s="232"/>
      <c r="J142" s="233">
        <f>ROUND(I142*H142,2)</f>
        <v>0</v>
      </c>
      <c r="K142" s="229" t="s">
        <v>1379</v>
      </c>
      <c r="L142" s="45"/>
      <c r="M142" s="234" t="s">
        <v>1</v>
      </c>
      <c r="N142" s="235" t="s">
        <v>44</v>
      </c>
      <c r="O142" s="92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8" t="s">
        <v>1718</v>
      </c>
      <c r="AT142" s="238" t="s">
        <v>186</v>
      </c>
      <c r="AU142" s="238" t="s">
        <v>88</v>
      </c>
      <c r="AY142" s="18" t="s">
        <v>184</v>
      </c>
      <c r="BE142" s="239">
        <f>IF(N142="základní",J142,0)</f>
        <v>0</v>
      </c>
      <c r="BF142" s="239">
        <f>IF(N142="snížená",J142,0)</f>
        <v>0</v>
      </c>
      <c r="BG142" s="239">
        <f>IF(N142="zákl. přenesená",J142,0)</f>
        <v>0</v>
      </c>
      <c r="BH142" s="239">
        <f>IF(N142="sníž. přenesená",J142,0)</f>
        <v>0</v>
      </c>
      <c r="BI142" s="239">
        <f>IF(N142="nulová",J142,0)</f>
        <v>0</v>
      </c>
      <c r="BJ142" s="18" t="s">
        <v>86</v>
      </c>
      <c r="BK142" s="239">
        <f>ROUND(I142*H142,2)</f>
        <v>0</v>
      </c>
      <c r="BL142" s="18" t="s">
        <v>1718</v>
      </c>
      <c r="BM142" s="238" t="s">
        <v>1741</v>
      </c>
    </row>
    <row r="143" s="2" customFormat="1">
      <c r="A143" s="39"/>
      <c r="B143" s="40"/>
      <c r="C143" s="41"/>
      <c r="D143" s="240" t="s">
        <v>192</v>
      </c>
      <c r="E143" s="41"/>
      <c r="F143" s="241" t="s">
        <v>1742</v>
      </c>
      <c r="G143" s="41"/>
      <c r="H143" s="41"/>
      <c r="I143" s="242"/>
      <c r="J143" s="41"/>
      <c r="K143" s="41"/>
      <c r="L143" s="45"/>
      <c r="M143" s="243"/>
      <c r="N143" s="244"/>
      <c r="O143" s="92"/>
      <c r="P143" s="92"/>
      <c r="Q143" s="92"/>
      <c r="R143" s="92"/>
      <c r="S143" s="92"/>
      <c r="T143" s="93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192</v>
      </c>
      <c r="AU143" s="18" t="s">
        <v>88</v>
      </c>
    </row>
    <row r="144" s="2" customFormat="1">
      <c r="A144" s="39"/>
      <c r="B144" s="40"/>
      <c r="C144" s="41"/>
      <c r="D144" s="247" t="s">
        <v>1655</v>
      </c>
      <c r="E144" s="41"/>
      <c r="F144" s="309" t="s">
        <v>1743</v>
      </c>
      <c r="G144" s="41"/>
      <c r="H144" s="41"/>
      <c r="I144" s="242"/>
      <c r="J144" s="41"/>
      <c r="K144" s="41"/>
      <c r="L144" s="45"/>
      <c r="M144" s="243"/>
      <c r="N144" s="244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1655</v>
      </c>
      <c r="AU144" s="18" t="s">
        <v>88</v>
      </c>
    </row>
    <row r="145" s="2" customFormat="1" ht="16.5" customHeight="1">
      <c r="A145" s="39"/>
      <c r="B145" s="40"/>
      <c r="C145" s="227" t="s">
        <v>207</v>
      </c>
      <c r="D145" s="227" t="s">
        <v>186</v>
      </c>
      <c r="E145" s="228" t="s">
        <v>1744</v>
      </c>
      <c r="F145" s="229" t="s">
        <v>1745</v>
      </c>
      <c r="G145" s="230" t="s">
        <v>872</v>
      </c>
      <c r="H145" s="231">
        <v>1</v>
      </c>
      <c r="I145" s="232"/>
      <c r="J145" s="233">
        <f>ROUND(I145*H145,2)</f>
        <v>0</v>
      </c>
      <c r="K145" s="229" t="s">
        <v>1379</v>
      </c>
      <c r="L145" s="45"/>
      <c r="M145" s="234" t="s">
        <v>1</v>
      </c>
      <c r="N145" s="235" t="s">
        <v>44</v>
      </c>
      <c r="O145" s="92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8" t="s">
        <v>1718</v>
      </c>
      <c r="AT145" s="238" t="s">
        <v>186</v>
      </c>
      <c r="AU145" s="238" t="s">
        <v>88</v>
      </c>
      <c r="AY145" s="18" t="s">
        <v>184</v>
      </c>
      <c r="BE145" s="239">
        <f>IF(N145="základní",J145,0)</f>
        <v>0</v>
      </c>
      <c r="BF145" s="239">
        <f>IF(N145="snížená",J145,0)</f>
        <v>0</v>
      </c>
      <c r="BG145" s="239">
        <f>IF(N145="zákl. přenesená",J145,0)</f>
        <v>0</v>
      </c>
      <c r="BH145" s="239">
        <f>IF(N145="sníž. přenesená",J145,0)</f>
        <v>0</v>
      </c>
      <c r="BI145" s="239">
        <f>IF(N145="nulová",J145,0)</f>
        <v>0</v>
      </c>
      <c r="BJ145" s="18" t="s">
        <v>86</v>
      </c>
      <c r="BK145" s="239">
        <f>ROUND(I145*H145,2)</f>
        <v>0</v>
      </c>
      <c r="BL145" s="18" t="s">
        <v>1718</v>
      </c>
      <c r="BM145" s="238" t="s">
        <v>1746</v>
      </c>
    </row>
    <row r="146" s="2" customFormat="1">
      <c r="A146" s="39"/>
      <c r="B146" s="40"/>
      <c r="C146" s="41"/>
      <c r="D146" s="240" t="s">
        <v>192</v>
      </c>
      <c r="E146" s="41"/>
      <c r="F146" s="241" t="s">
        <v>1747</v>
      </c>
      <c r="G146" s="41"/>
      <c r="H146" s="41"/>
      <c r="I146" s="242"/>
      <c r="J146" s="41"/>
      <c r="K146" s="41"/>
      <c r="L146" s="45"/>
      <c r="M146" s="243"/>
      <c r="N146" s="244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192</v>
      </c>
      <c r="AU146" s="18" t="s">
        <v>88</v>
      </c>
    </row>
    <row r="147" s="2" customFormat="1">
      <c r="A147" s="39"/>
      <c r="B147" s="40"/>
      <c r="C147" s="41"/>
      <c r="D147" s="247" t="s">
        <v>1655</v>
      </c>
      <c r="E147" s="41"/>
      <c r="F147" s="309" t="s">
        <v>1748</v>
      </c>
      <c r="G147" s="41"/>
      <c r="H147" s="41"/>
      <c r="I147" s="242"/>
      <c r="J147" s="41"/>
      <c r="K147" s="41"/>
      <c r="L147" s="45"/>
      <c r="M147" s="243"/>
      <c r="N147" s="244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1655</v>
      </c>
      <c r="AU147" s="18" t="s">
        <v>88</v>
      </c>
    </row>
    <row r="148" s="2" customFormat="1" ht="16.5" customHeight="1">
      <c r="A148" s="39"/>
      <c r="B148" s="40"/>
      <c r="C148" s="227" t="s">
        <v>235</v>
      </c>
      <c r="D148" s="227" t="s">
        <v>186</v>
      </c>
      <c r="E148" s="228" t="s">
        <v>1749</v>
      </c>
      <c r="F148" s="229" t="s">
        <v>1750</v>
      </c>
      <c r="G148" s="230" t="s">
        <v>872</v>
      </c>
      <c r="H148" s="231">
        <v>1</v>
      </c>
      <c r="I148" s="232"/>
      <c r="J148" s="233">
        <f>ROUND(I148*H148,2)</f>
        <v>0</v>
      </c>
      <c r="K148" s="229" t="s">
        <v>1379</v>
      </c>
      <c r="L148" s="45"/>
      <c r="M148" s="234" t="s">
        <v>1</v>
      </c>
      <c r="N148" s="235" t="s">
        <v>44</v>
      </c>
      <c r="O148" s="92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8" t="s">
        <v>1718</v>
      </c>
      <c r="AT148" s="238" t="s">
        <v>186</v>
      </c>
      <c r="AU148" s="238" t="s">
        <v>88</v>
      </c>
      <c r="AY148" s="18" t="s">
        <v>184</v>
      </c>
      <c r="BE148" s="239">
        <f>IF(N148="základní",J148,0)</f>
        <v>0</v>
      </c>
      <c r="BF148" s="239">
        <f>IF(N148="snížená",J148,0)</f>
        <v>0</v>
      </c>
      <c r="BG148" s="239">
        <f>IF(N148="zákl. přenesená",J148,0)</f>
        <v>0</v>
      </c>
      <c r="BH148" s="239">
        <f>IF(N148="sníž. přenesená",J148,0)</f>
        <v>0</v>
      </c>
      <c r="BI148" s="239">
        <f>IF(N148="nulová",J148,0)</f>
        <v>0</v>
      </c>
      <c r="BJ148" s="18" t="s">
        <v>86</v>
      </c>
      <c r="BK148" s="239">
        <f>ROUND(I148*H148,2)</f>
        <v>0</v>
      </c>
      <c r="BL148" s="18" t="s">
        <v>1718</v>
      </c>
      <c r="BM148" s="238" t="s">
        <v>1751</v>
      </c>
    </row>
    <row r="149" s="2" customFormat="1">
      <c r="A149" s="39"/>
      <c r="B149" s="40"/>
      <c r="C149" s="41"/>
      <c r="D149" s="240" t="s">
        <v>192</v>
      </c>
      <c r="E149" s="41"/>
      <c r="F149" s="241" t="s">
        <v>1752</v>
      </c>
      <c r="G149" s="41"/>
      <c r="H149" s="41"/>
      <c r="I149" s="242"/>
      <c r="J149" s="41"/>
      <c r="K149" s="41"/>
      <c r="L149" s="45"/>
      <c r="M149" s="243"/>
      <c r="N149" s="244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192</v>
      </c>
      <c r="AU149" s="18" t="s">
        <v>88</v>
      </c>
    </row>
    <row r="150" s="2" customFormat="1">
      <c r="A150" s="39"/>
      <c r="B150" s="40"/>
      <c r="C150" s="41"/>
      <c r="D150" s="247" t="s">
        <v>1655</v>
      </c>
      <c r="E150" s="41"/>
      <c r="F150" s="309" t="s">
        <v>1753</v>
      </c>
      <c r="G150" s="41"/>
      <c r="H150" s="41"/>
      <c r="I150" s="242"/>
      <c r="J150" s="41"/>
      <c r="K150" s="41"/>
      <c r="L150" s="45"/>
      <c r="M150" s="243"/>
      <c r="N150" s="244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1655</v>
      </c>
      <c r="AU150" s="18" t="s">
        <v>88</v>
      </c>
    </row>
    <row r="151" s="12" customFormat="1" ht="22.8" customHeight="1">
      <c r="A151" s="12"/>
      <c r="B151" s="211"/>
      <c r="C151" s="212"/>
      <c r="D151" s="213" t="s">
        <v>78</v>
      </c>
      <c r="E151" s="225" t="s">
        <v>1754</v>
      </c>
      <c r="F151" s="225" t="s">
        <v>1755</v>
      </c>
      <c r="G151" s="212"/>
      <c r="H151" s="212"/>
      <c r="I151" s="215"/>
      <c r="J151" s="226">
        <f>BK151</f>
        <v>0</v>
      </c>
      <c r="K151" s="212"/>
      <c r="L151" s="217"/>
      <c r="M151" s="218"/>
      <c r="N151" s="219"/>
      <c r="O151" s="219"/>
      <c r="P151" s="220">
        <f>SUM(P152:P157)</f>
        <v>0</v>
      </c>
      <c r="Q151" s="219"/>
      <c r="R151" s="220">
        <f>SUM(R152:R157)</f>
        <v>0</v>
      </c>
      <c r="S151" s="219"/>
      <c r="T151" s="221">
        <f>SUM(T152:T157)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2" t="s">
        <v>219</v>
      </c>
      <c r="AT151" s="223" t="s">
        <v>78</v>
      </c>
      <c r="AU151" s="223" t="s">
        <v>86</v>
      </c>
      <c r="AY151" s="222" t="s">
        <v>184</v>
      </c>
      <c r="BK151" s="224">
        <f>SUM(BK152:BK157)</f>
        <v>0</v>
      </c>
    </row>
    <row r="152" s="2" customFormat="1" ht="16.5" customHeight="1">
      <c r="A152" s="39"/>
      <c r="B152" s="40"/>
      <c r="C152" s="227" t="s">
        <v>213</v>
      </c>
      <c r="D152" s="227" t="s">
        <v>186</v>
      </c>
      <c r="E152" s="228" t="s">
        <v>1756</v>
      </c>
      <c r="F152" s="229" t="s">
        <v>1757</v>
      </c>
      <c r="G152" s="230" t="s">
        <v>872</v>
      </c>
      <c r="H152" s="231">
        <v>1</v>
      </c>
      <c r="I152" s="232"/>
      <c r="J152" s="233">
        <f>ROUND(I152*H152,2)</f>
        <v>0</v>
      </c>
      <c r="K152" s="229" t="s">
        <v>1379</v>
      </c>
      <c r="L152" s="45"/>
      <c r="M152" s="234" t="s">
        <v>1</v>
      </c>
      <c r="N152" s="235" t="s">
        <v>44</v>
      </c>
      <c r="O152" s="92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8" t="s">
        <v>1718</v>
      </c>
      <c r="AT152" s="238" t="s">
        <v>186</v>
      </c>
      <c r="AU152" s="238" t="s">
        <v>88</v>
      </c>
      <c r="AY152" s="18" t="s">
        <v>184</v>
      </c>
      <c r="BE152" s="239">
        <f>IF(N152="základní",J152,0)</f>
        <v>0</v>
      </c>
      <c r="BF152" s="239">
        <f>IF(N152="snížená",J152,0)</f>
        <v>0</v>
      </c>
      <c r="BG152" s="239">
        <f>IF(N152="zákl. přenesená",J152,0)</f>
        <v>0</v>
      </c>
      <c r="BH152" s="239">
        <f>IF(N152="sníž. přenesená",J152,0)</f>
        <v>0</v>
      </c>
      <c r="BI152" s="239">
        <f>IF(N152="nulová",J152,0)</f>
        <v>0</v>
      </c>
      <c r="BJ152" s="18" t="s">
        <v>86</v>
      </c>
      <c r="BK152" s="239">
        <f>ROUND(I152*H152,2)</f>
        <v>0</v>
      </c>
      <c r="BL152" s="18" t="s">
        <v>1718</v>
      </c>
      <c r="BM152" s="238" t="s">
        <v>1758</v>
      </c>
    </row>
    <row r="153" s="2" customFormat="1">
      <c r="A153" s="39"/>
      <c r="B153" s="40"/>
      <c r="C153" s="41"/>
      <c r="D153" s="240" t="s">
        <v>192</v>
      </c>
      <c r="E153" s="41"/>
      <c r="F153" s="241" t="s">
        <v>1759</v>
      </c>
      <c r="G153" s="41"/>
      <c r="H153" s="41"/>
      <c r="I153" s="242"/>
      <c r="J153" s="41"/>
      <c r="K153" s="41"/>
      <c r="L153" s="45"/>
      <c r="M153" s="243"/>
      <c r="N153" s="244"/>
      <c r="O153" s="92"/>
      <c r="P153" s="92"/>
      <c r="Q153" s="92"/>
      <c r="R153" s="92"/>
      <c r="S153" s="92"/>
      <c r="T153" s="93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192</v>
      </c>
      <c r="AU153" s="18" t="s">
        <v>88</v>
      </c>
    </row>
    <row r="154" s="2" customFormat="1">
      <c r="A154" s="39"/>
      <c r="B154" s="40"/>
      <c r="C154" s="41"/>
      <c r="D154" s="247" t="s">
        <v>1655</v>
      </c>
      <c r="E154" s="41"/>
      <c r="F154" s="309" t="s">
        <v>1760</v>
      </c>
      <c r="G154" s="41"/>
      <c r="H154" s="41"/>
      <c r="I154" s="242"/>
      <c r="J154" s="41"/>
      <c r="K154" s="41"/>
      <c r="L154" s="45"/>
      <c r="M154" s="243"/>
      <c r="N154" s="244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1655</v>
      </c>
      <c r="AU154" s="18" t="s">
        <v>88</v>
      </c>
    </row>
    <row r="155" s="2" customFormat="1" ht="16.5" customHeight="1">
      <c r="A155" s="39"/>
      <c r="B155" s="40"/>
      <c r="C155" s="227" t="s">
        <v>245</v>
      </c>
      <c r="D155" s="227" t="s">
        <v>186</v>
      </c>
      <c r="E155" s="228" t="s">
        <v>1761</v>
      </c>
      <c r="F155" s="229" t="s">
        <v>1762</v>
      </c>
      <c r="G155" s="230" t="s">
        <v>872</v>
      </c>
      <c r="H155" s="231">
        <v>1</v>
      </c>
      <c r="I155" s="232"/>
      <c r="J155" s="233">
        <f>ROUND(I155*H155,2)</f>
        <v>0</v>
      </c>
      <c r="K155" s="229" t="s">
        <v>1379</v>
      </c>
      <c r="L155" s="45"/>
      <c r="M155" s="234" t="s">
        <v>1</v>
      </c>
      <c r="N155" s="235" t="s">
        <v>44</v>
      </c>
      <c r="O155" s="92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8" t="s">
        <v>1718</v>
      </c>
      <c r="AT155" s="238" t="s">
        <v>186</v>
      </c>
      <c r="AU155" s="238" t="s">
        <v>88</v>
      </c>
      <c r="AY155" s="18" t="s">
        <v>184</v>
      </c>
      <c r="BE155" s="239">
        <f>IF(N155="základní",J155,0)</f>
        <v>0</v>
      </c>
      <c r="BF155" s="239">
        <f>IF(N155="snížená",J155,0)</f>
        <v>0</v>
      </c>
      <c r="BG155" s="239">
        <f>IF(N155="zákl. přenesená",J155,0)</f>
        <v>0</v>
      </c>
      <c r="BH155" s="239">
        <f>IF(N155="sníž. přenesená",J155,0)</f>
        <v>0</v>
      </c>
      <c r="BI155" s="239">
        <f>IF(N155="nulová",J155,0)</f>
        <v>0</v>
      </c>
      <c r="BJ155" s="18" t="s">
        <v>86</v>
      </c>
      <c r="BK155" s="239">
        <f>ROUND(I155*H155,2)</f>
        <v>0</v>
      </c>
      <c r="BL155" s="18" t="s">
        <v>1718</v>
      </c>
      <c r="BM155" s="238" t="s">
        <v>1763</v>
      </c>
    </row>
    <row r="156" s="2" customFormat="1">
      <c r="A156" s="39"/>
      <c r="B156" s="40"/>
      <c r="C156" s="41"/>
      <c r="D156" s="240" t="s">
        <v>192</v>
      </c>
      <c r="E156" s="41"/>
      <c r="F156" s="241" t="s">
        <v>1764</v>
      </c>
      <c r="G156" s="41"/>
      <c r="H156" s="41"/>
      <c r="I156" s="242"/>
      <c r="J156" s="41"/>
      <c r="K156" s="41"/>
      <c r="L156" s="45"/>
      <c r="M156" s="243"/>
      <c r="N156" s="244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192</v>
      </c>
      <c r="AU156" s="18" t="s">
        <v>88</v>
      </c>
    </row>
    <row r="157" s="2" customFormat="1">
      <c r="A157" s="39"/>
      <c r="B157" s="40"/>
      <c r="C157" s="41"/>
      <c r="D157" s="247" t="s">
        <v>1655</v>
      </c>
      <c r="E157" s="41"/>
      <c r="F157" s="309" t="s">
        <v>1765</v>
      </c>
      <c r="G157" s="41"/>
      <c r="H157" s="41"/>
      <c r="I157" s="242"/>
      <c r="J157" s="41"/>
      <c r="K157" s="41"/>
      <c r="L157" s="45"/>
      <c r="M157" s="243"/>
      <c r="N157" s="244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1655</v>
      </c>
      <c r="AU157" s="18" t="s">
        <v>88</v>
      </c>
    </row>
    <row r="158" s="12" customFormat="1" ht="22.8" customHeight="1">
      <c r="A158" s="12"/>
      <c r="B158" s="211"/>
      <c r="C158" s="212"/>
      <c r="D158" s="213" t="s">
        <v>78</v>
      </c>
      <c r="E158" s="225" t="s">
        <v>1766</v>
      </c>
      <c r="F158" s="225" t="s">
        <v>1767</v>
      </c>
      <c r="G158" s="212"/>
      <c r="H158" s="212"/>
      <c r="I158" s="215"/>
      <c r="J158" s="226">
        <f>BK158</f>
        <v>0</v>
      </c>
      <c r="K158" s="212"/>
      <c r="L158" s="217"/>
      <c r="M158" s="218"/>
      <c r="N158" s="219"/>
      <c r="O158" s="219"/>
      <c r="P158" s="220">
        <f>SUM(P159:P161)</f>
        <v>0</v>
      </c>
      <c r="Q158" s="219"/>
      <c r="R158" s="220">
        <f>SUM(R159:R161)</f>
        <v>0</v>
      </c>
      <c r="S158" s="219"/>
      <c r="T158" s="221">
        <f>SUM(T159:T161)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2" t="s">
        <v>219</v>
      </c>
      <c r="AT158" s="223" t="s">
        <v>78</v>
      </c>
      <c r="AU158" s="223" t="s">
        <v>86</v>
      </c>
      <c r="AY158" s="222" t="s">
        <v>184</v>
      </c>
      <c r="BK158" s="224">
        <f>SUM(BK159:BK161)</f>
        <v>0</v>
      </c>
    </row>
    <row r="159" s="2" customFormat="1" ht="16.5" customHeight="1">
      <c r="A159" s="39"/>
      <c r="B159" s="40"/>
      <c r="C159" s="227" t="s">
        <v>222</v>
      </c>
      <c r="D159" s="227" t="s">
        <v>186</v>
      </c>
      <c r="E159" s="228" t="s">
        <v>1768</v>
      </c>
      <c r="F159" s="229" t="s">
        <v>1769</v>
      </c>
      <c r="G159" s="230" t="s">
        <v>872</v>
      </c>
      <c r="H159" s="231">
        <v>1</v>
      </c>
      <c r="I159" s="232"/>
      <c r="J159" s="233">
        <f>ROUND(I159*H159,2)</f>
        <v>0</v>
      </c>
      <c r="K159" s="229" t="s">
        <v>1379</v>
      </c>
      <c r="L159" s="45"/>
      <c r="M159" s="234" t="s">
        <v>1</v>
      </c>
      <c r="N159" s="235" t="s">
        <v>44</v>
      </c>
      <c r="O159" s="92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8" t="s">
        <v>1718</v>
      </c>
      <c r="AT159" s="238" t="s">
        <v>186</v>
      </c>
      <c r="AU159" s="238" t="s">
        <v>88</v>
      </c>
      <c r="AY159" s="18" t="s">
        <v>184</v>
      </c>
      <c r="BE159" s="239">
        <f>IF(N159="základní",J159,0)</f>
        <v>0</v>
      </c>
      <c r="BF159" s="239">
        <f>IF(N159="snížená",J159,0)</f>
        <v>0</v>
      </c>
      <c r="BG159" s="239">
        <f>IF(N159="zákl. přenesená",J159,0)</f>
        <v>0</v>
      </c>
      <c r="BH159" s="239">
        <f>IF(N159="sníž. přenesená",J159,0)</f>
        <v>0</v>
      </c>
      <c r="BI159" s="239">
        <f>IF(N159="nulová",J159,0)</f>
        <v>0</v>
      </c>
      <c r="BJ159" s="18" t="s">
        <v>86</v>
      </c>
      <c r="BK159" s="239">
        <f>ROUND(I159*H159,2)</f>
        <v>0</v>
      </c>
      <c r="BL159" s="18" t="s">
        <v>1718</v>
      </c>
      <c r="BM159" s="238" t="s">
        <v>1770</v>
      </c>
    </row>
    <row r="160" s="2" customFormat="1">
      <c r="A160" s="39"/>
      <c r="B160" s="40"/>
      <c r="C160" s="41"/>
      <c r="D160" s="240" t="s">
        <v>192</v>
      </c>
      <c r="E160" s="41"/>
      <c r="F160" s="241" t="s">
        <v>1771</v>
      </c>
      <c r="G160" s="41"/>
      <c r="H160" s="41"/>
      <c r="I160" s="242"/>
      <c r="J160" s="41"/>
      <c r="K160" s="41"/>
      <c r="L160" s="45"/>
      <c r="M160" s="243"/>
      <c r="N160" s="244"/>
      <c r="O160" s="92"/>
      <c r="P160" s="92"/>
      <c r="Q160" s="92"/>
      <c r="R160" s="92"/>
      <c r="S160" s="92"/>
      <c r="T160" s="9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192</v>
      </c>
      <c r="AU160" s="18" t="s">
        <v>88</v>
      </c>
    </row>
    <row r="161" s="2" customFormat="1">
      <c r="A161" s="39"/>
      <c r="B161" s="40"/>
      <c r="C161" s="41"/>
      <c r="D161" s="247" t="s">
        <v>1655</v>
      </c>
      <c r="E161" s="41"/>
      <c r="F161" s="309" t="s">
        <v>1772</v>
      </c>
      <c r="G161" s="41"/>
      <c r="H161" s="41"/>
      <c r="I161" s="242"/>
      <c r="J161" s="41"/>
      <c r="K161" s="41"/>
      <c r="L161" s="45"/>
      <c r="M161" s="243"/>
      <c r="N161" s="244"/>
      <c r="O161" s="92"/>
      <c r="P161" s="92"/>
      <c r="Q161" s="92"/>
      <c r="R161" s="92"/>
      <c r="S161" s="92"/>
      <c r="T161" s="93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1655</v>
      </c>
      <c r="AU161" s="18" t="s">
        <v>88</v>
      </c>
    </row>
    <row r="162" s="12" customFormat="1" ht="22.8" customHeight="1">
      <c r="A162" s="12"/>
      <c r="B162" s="211"/>
      <c r="C162" s="212"/>
      <c r="D162" s="213" t="s">
        <v>78</v>
      </c>
      <c r="E162" s="225" t="s">
        <v>1773</v>
      </c>
      <c r="F162" s="225" t="s">
        <v>1774</v>
      </c>
      <c r="G162" s="212"/>
      <c r="H162" s="212"/>
      <c r="I162" s="215"/>
      <c r="J162" s="226">
        <f>BK162</f>
        <v>0</v>
      </c>
      <c r="K162" s="212"/>
      <c r="L162" s="217"/>
      <c r="M162" s="218"/>
      <c r="N162" s="219"/>
      <c r="O162" s="219"/>
      <c r="P162" s="220">
        <f>SUM(P163:P166)</f>
        <v>0</v>
      </c>
      <c r="Q162" s="219"/>
      <c r="R162" s="220">
        <f>SUM(R163:R166)</f>
        <v>0</v>
      </c>
      <c r="S162" s="219"/>
      <c r="T162" s="221">
        <f>SUM(T163:T166)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2" t="s">
        <v>219</v>
      </c>
      <c r="AT162" s="223" t="s">
        <v>78</v>
      </c>
      <c r="AU162" s="223" t="s">
        <v>86</v>
      </c>
      <c r="AY162" s="222" t="s">
        <v>184</v>
      </c>
      <c r="BK162" s="224">
        <f>SUM(BK163:BK166)</f>
        <v>0</v>
      </c>
    </row>
    <row r="163" s="2" customFormat="1" ht="16.5" customHeight="1">
      <c r="A163" s="39"/>
      <c r="B163" s="40"/>
      <c r="C163" s="227" t="s">
        <v>260</v>
      </c>
      <c r="D163" s="227" t="s">
        <v>186</v>
      </c>
      <c r="E163" s="228" t="s">
        <v>1775</v>
      </c>
      <c r="F163" s="229" t="s">
        <v>1776</v>
      </c>
      <c r="G163" s="230" t="s">
        <v>872</v>
      </c>
      <c r="H163" s="231">
        <v>1</v>
      </c>
      <c r="I163" s="232"/>
      <c r="J163" s="233">
        <f>ROUND(I163*H163,2)</f>
        <v>0</v>
      </c>
      <c r="K163" s="229" t="s">
        <v>1379</v>
      </c>
      <c r="L163" s="45"/>
      <c r="M163" s="234" t="s">
        <v>1</v>
      </c>
      <c r="N163" s="235" t="s">
        <v>44</v>
      </c>
      <c r="O163" s="92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8" t="s">
        <v>1718</v>
      </c>
      <c r="AT163" s="238" t="s">
        <v>186</v>
      </c>
      <c r="AU163" s="238" t="s">
        <v>88</v>
      </c>
      <c r="AY163" s="18" t="s">
        <v>184</v>
      </c>
      <c r="BE163" s="239">
        <f>IF(N163="základní",J163,0)</f>
        <v>0</v>
      </c>
      <c r="BF163" s="239">
        <f>IF(N163="snížená",J163,0)</f>
        <v>0</v>
      </c>
      <c r="BG163" s="239">
        <f>IF(N163="zákl. přenesená",J163,0)</f>
        <v>0</v>
      </c>
      <c r="BH163" s="239">
        <f>IF(N163="sníž. přenesená",J163,0)</f>
        <v>0</v>
      </c>
      <c r="BI163" s="239">
        <f>IF(N163="nulová",J163,0)</f>
        <v>0</v>
      </c>
      <c r="BJ163" s="18" t="s">
        <v>86</v>
      </c>
      <c r="BK163" s="239">
        <f>ROUND(I163*H163,2)</f>
        <v>0</v>
      </c>
      <c r="BL163" s="18" t="s">
        <v>1718</v>
      </c>
      <c r="BM163" s="238" t="s">
        <v>1777</v>
      </c>
    </row>
    <row r="164" s="2" customFormat="1">
      <c r="A164" s="39"/>
      <c r="B164" s="40"/>
      <c r="C164" s="41"/>
      <c r="D164" s="240" t="s">
        <v>192</v>
      </c>
      <c r="E164" s="41"/>
      <c r="F164" s="241" t="s">
        <v>1778</v>
      </c>
      <c r="G164" s="41"/>
      <c r="H164" s="41"/>
      <c r="I164" s="242"/>
      <c r="J164" s="41"/>
      <c r="K164" s="41"/>
      <c r="L164" s="45"/>
      <c r="M164" s="243"/>
      <c r="N164" s="244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192</v>
      </c>
      <c r="AU164" s="18" t="s">
        <v>88</v>
      </c>
    </row>
    <row r="165" s="2" customFormat="1">
      <c r="A165" s="39"/>
      <c r="B165" s="40"/>
      <c r="C165" s="41"/>
      <c r="D165" s="247" t="s">
        <v>1655</v>
      </c>
      <c r="E165" s="41"/>
      <c r="F165" s="309" t="s">
        <v>1779</v>
      </c>
      <c r="G165" s="41"/>
      <c r="H165" s="41"/>
      <c r="I165" s="242"/>
      <c r="J165" s="41"/>
      <c r="K165" s="41"/>
      <c r="L165" s="45"/>
      <c r="M165" s="243"/>
      <c r="N165" s="244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1655</v>
      </c>
      <c r="AU165" s="18" t="s">
        <v>88</v>
      </c>
    </row>
    <row r="166" s="13" customFormat="1">
      <c r="A166" s="13"/>
      <c r="B166" s="245"/>
      <c r="C166" s="246"/>
      <c r="D166" s="247" t="s">
        <v>194</v>
      </c>
      <c r="E166" s="248" t="s">
        <v>1</v>
      </c>
      <c r="F166" s="249" t="s">
        <v>1780</v>
      </c>
      <c r="G166" s="246"/>
      <c r="H166" s="250">
        <v>1</v>
      </c>
      <c r="I166" s="251"/>
      <c r="J166" s="246"/>
      <c r="K166" s="246"/>
      <c r="L166" s="252"/>
      <c r="M166" s="313"/>
      <c r="N166" s="314"/>
      <c r="O166" s="314"/>
      <c r="P166" s="314"/>
      <c r="Q166" s="314"/>
      <c r="R166" s="314"/>
      <c r="S166" s="314"/>
      <c r="T166" s="315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6" t="s">
        <v>194</v>
      </c>
      <c r="AU166" s="256" t="s">
        <v>88</v>
      </c>
      <c r="AV166" s="13" t="s">
        <v>88</v>
      </c>
      <c r="AW166" s="13" t="s">
        <v>35</v>
      </c>
      <c r="AX166" s="13" t="s">
        <v>86</v>
      </c>
      <c r="AY166" s="256" t="s">
        <v>184</v>
      </c>
    </row>
    <row r="167" s="2" customFormat="1" ht="6.96" customHeight="1">
      <c r="A167" s="39"/>
      <c r="B167" s="67"/>
      <c r="C167" s="68"/>
      <c r="D167" s="68"/>
      <c r="E167" s="68"/>
      <c r="F167" s="68"/>
      <c r="G167" s="68"/>
      <c r="H167" s="68"/>
      <c r="I167" s="68"/>
      <c r="J167" s="68"/>
      <c r="K167" s="68"/>
      <c r="L167" s="45"/>
      <c r="M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</row>
  </sheetData>
  <sheetProtection sheet="1" autoFilter="0" formatColumns="0" formatRows="0" objects="1" scenarios="1" spinCount="100000" saltValue="9hXVjnvBdt7dkkUjBzkBm6kvUfsGlxKKfXzP2SConqollxUsGVYaqdKc8TbQBrdpFiiS0r3ObkAP1abZ6rYqQg==" hashValue="VtRRzWTstx6tH3x5tPXQ0VKVT7bUKQnpFH1+8cRll3ih+UafaMkqSRD8GBBqu8GN8x6EH20Du25y4QUa8+WZJA==" algorithmName="SHA-512" password="CC35"/>
  <autoFilter ref="C125:K16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hyperlinks>
    <hyperlink ref="F130" r:id="rId1" display="https://podminky.urs.cz/item/CS_URS_2022_02/012103000"/>
    <hyperlink ref="F133" r:id="rId2" display="https://podminky.urs.cz/item/CS_URS_2022_02/012203000"/>
    <hyperlink ref="F136" r:id="rId3" display="https://podminky.urs.cz/item/CS_URS_2022_02/012303000"/>
    <hyperlink ref="F139" r:id="rId4" display="https://podminky.urs.cz/item/CS_URS_2022_02/013254000"/>
    <hyperlink ref="F143" r:id="rId5" display="https://podminky.urs.cz/item/CS_URS_2022_02/032002000"/>
    <hyperlink ref="F146" r:id="rId6" display="https://podminky.urs.cz/item/CS_URS_2022_02/034002000"/>
    <hyperlink ref="F149" r:id="rId7" display="https://podminky.urs.cz/item/CS_URS_2022_02/039002000"/>
    <hyperlink ref="F153" r:id="rId8" display="https://podminky.urs.cz/item/CS_URS_2022_02/042503000"/>
    <hyperlink ref="F156" r:id="rId9" display="https://podminky.urs.cz/item/CS_URS_2022_02/043103000"/>
    <hyperlink ref="F160" r:id="rId10" display="https://podminky.urs.cz/item/CS_URS_2022_02/072002001"/>
    <hyperlink ref="F164" r:id="rId11" display="https://podminky.urs.cz/item/CS_URS_2022_02/091002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2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111</v>
      </c>
      <c r="AZ2" s="308" t="s">
        <v>1781</v>
      </c>
      <c r="BA2" s="308" t="s">
        <v>1782</v>
      </c>
      <c r="BB2" s="308" t="s">
        <v>1</v>
      </c>
      <c r="BC2" s="308" t="s">
        <v>1783</v>
      </c>
      <c r="BD2" s="308" t="s">
        <v>197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21"/>
      <c r="AT3" s="18" t="s">
        <v>88</v>
      </c>
      <c r="AZ3" s="308" t="s">
        <v>1784</v>
      </c>
      <c r="BA3" s="308" t="s">
        <v>1785</v>
      </c>
      <c r="BB3" s="308" t="s">
        <v>1</v>
      </c>
      <c r="BC3" s="308" t="s">
        <v>1786</v>
      </c>
      <c r="BD3" s="308" t="s">
        <v>197</v>
      </c>
    </row>
    <row r="4" s="1" customFormat="1" ht="24.96" customHeight="1">
      <c r="B4" s="21"/>
      <c r="D4" s="149" t="s">
        <v>127</v>
      </c>
      <c r="L4" s="21"/>
      <c r="M4" s="150" t="s">
        <v>10</v>
      </c>
      <c r="AT4" s="18" t="s">
        <v>4</v>
      </c>
      <c r="AZ4" s="308" t="s">
        <v>1787</v>
      </c>
      <c r="BA4" s="308" t="s">
        <v>1788</v>
      </c>
      <c r="BB4" s="308" t="s">
        <v>1</v>
      </c>
      <c r="BC4" s="308" t="s">
        <v>1789</v>
      </c>
      <c r="BD4" s="308" t="s">
        <v>197</v>
      </c>
    </row>
    <row r="5" s="1" customFormat="1" ht="6.96" customHeight="1">
      <c r="B5" s="21"/>
      <c r="L5" s="21"/>
      <c r="AZ5" s="308" t="s">
        <v>1790</v>
      </c>
      <c r="BA5" s="308" t="s">
        <v>1791</v>
      </c>
      <c r="BB5" s="308" t="s">
        <v>1</v>
      </c>
      <c r="BC5" s="308" t="s">
        <v>1792</v>
      </c>
      <c r="BD5" s="308" t="s">
        <v>197</v>
      </c>
    </row>
    <row r="6" s="1" customFormat="1" ht="12" customHeight="1">
      <c r="B6" s="21"/>
      <c r="D6" s="151" t="s">
        <v>16</v>
      </c>
      <c r="L6" s="21"/>
      <c r="AZ6" s="308" t="s">
        <v>1793</v>
      </c>
      <c r="BA6" s="308" t="s">
        <v>1794</v>
      </c>
      <c r="BB6" s="308" t="s">
        <v>1</v>
      </c>
      <c r="BC6" s="308" t="s">
        <v>1795</v>
      </c>
      <c r="BD6" s="308" t="s">
        <v>197</v>
      </c>
    </row>
    <row r="7" s="1" customFormat="1" ht="16.5" customHeight="1">
      <c r="B7" s="21"/>
      <c r="E7" s="152" t="str">
        <f>'Rekapitulace stavby'!K6</f>
        <v>DOPRAVNÍ TERMINÁL ŽELETAVA</v>
      </c>
      <c r="F7" s="151"/>
      <c r="G7" s="151"/>
      <c r="H7" s="151"/>
      <c r="L7" s="21"/>
      <c r="AZ7" s="308" t="s">
        <v>1796</v>
      </c>
      <c r="BA7" s="308" t="s">
        <v>1797</v>
      </c>
      <c r="BB7" s="308" t="s">
        <v>1</v>
      </c>
      <c r="BC7" s="308" t="s">
        <v>1798</v>
      </c>
      <c r="BD7" s="308" t="s">
        <v>197</v>
      </c>
    </row>
    <row r="8" s="1" customFormat="1" ht="12" customHeight="1">
      <c r="B8" s="21"/>
      <c r="D8" s="151" t="s">
        <v>128</v>
      </c>
      <c r="L8" s="21"/>
      <c r="AZ8" s="308" t="s">
        <v>1799</v>
      </c>
      <c r="BA8" s="308" t="s">
        <v>1800</v>
      </c>
      <c r="BB8" s="308" t="s">
        <v>1</v>
      </c>
      <c r="BC8" s="308" t="s">
        <v>1801</v>
      </c>
      <c r="BD8" s="308" t="s">
        <v>197</v>
      </c>
    </row>
    <row r="9" s="2" customFormat="1" ht="16.5" customHeight="1">
      <c r="A9" s="39"/>
      <c r="B9" s="45"/>
      <c r="C9" s="39"/>
      <c r="D9" s="39"/>
      <c r="E9" s="152" t="s">
        <v>1704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1" t="s">
        <v>130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3" t="s">
        <v>1802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1" t="s">
        <v>18</v>
      </c>
      <c r="E13" s="39"/>
      <c r="F13" s="142" t="s">
        <v>1</v>
      </c>
      <c r="G13" s="39"/>
      <c r="H13" s="39"/>
      <c r="I13" s="151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1" t="s">
        <v>20</v>
      </c>
      <c r="E14" s="39"/>
      <c r="F14" s="142" t="s">
        <v>21</v>
      </c>
      <c r="G14" s="39"/>
      <c r="H14" s="39"/>
      <c r="I14" s="151" t="s">
        <v>22</v>
      </c>
      <c r="J14" s="154" t="str">
        <f>'Rekapitulace stavby'!AN8</f>
        <v>5. 9. 2022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1" t="s">
        <v>24</v>
      </c>
      <c r="E16" s="39"/>
      <c r="F16" s="39"/>
      <c r="G16" s="39"/>
      <c r="H16" s="39"/>
      <c r="I16" s="151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1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1" t="s">
        <v>29</v>
      </c>
      <c r="E19" s="39"/>
      <c r="F19" s="39"/>
      <c r="G19" s="39"/>
      <c r="H19" s="39"/>
      <c r="I19" s="151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1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1" t="s">
        <v>31</v>
      </c>
      <c r="E22" s="39"/>
      <c r="F22" s="39"/>
      <c r="G22" s="39"/>
      <c r="H22" s="39"/>
      <c r="I22" s="151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1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1" t="s">
        <v>36</v>
      </c>
      <c r="E25" s="39"/>
      <c r="F25" s="39"/>
      <c r="G25" s="39"/>
      <c r="H25" s="39"/>
      <c r="I25" s="151" t="s">
        <v>25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">
        <v>1803</v>
      </c>
      <c r="F26" s="39"/>
      <c r="G26" s="39"/>
      <c r="H26" s="39"/>
      <c r="I26" s="151" t="s">
        <v>28</v>
      </c>
      <c r="J26" s="142" t="s">
        <v>1</v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1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5"/>
      <c r="B29" s="156"/>
      <c r="C29" s="155"/>
      <c r="D29" s="155"/>
      <c r="E29" s="157" t="s">
        <v>1</v>
      </c>
      <c r="F29" s="157"/>
      <c r="G29" s="157"/>
      <c r="H29" s="157"/>
      <c r="I29" s="155"/>
      <c r="J29" s="155"/>
      <c r="K29" s="155"/>
      <c r="L29" s="158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9"/>
      <c r="E31" s="159"/>
      <c r="F31" s="159"/>
      <c r="G31" s="159"/>
      <c r="H31" s="159"/>
      <c r="I31" s="159"/>
      <c r="J31" s="159"/>
      <c r="K31" s="159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0" t="s">
        <v>39</v>
      </c>
      <c r="E32" s="39"/>
      <c r="F32" s="39"/>
      <c r="G32" s="39"/>
      <c r="H32" s="39"/>
      <c r="I32" s="39"/>
      <c r="J32" s="161">
        <f>ROUND(J130,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9"/>
      <c r="E33" s="159"/>
      <c r="F33" s="159"/>
      <c r="G33" s="159"/>
      <c r="H33" s="159"/>
      <c r="I33" s="159"/>
      <c r="J33" s="159"/>
      <c r="K33" s="15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2" t="s">
        <v>41</v>
      </c>
      <c r="G34" s="39"/>
      <c r="H34" s="39"/>
      <c r="I34" s="162" t="s">
        <v>40</v>
      </c>
      <c r="J34" s="162" t="s">
        <v>42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3" t="s">
        <v>43</v>
      </c>
      <c r="E35" s="151" t="s">
        <v>44</v>
      </c>
      <c r="F35" s="164">
        <f>ROUND((SUM(BE130:BE455)),  2)</f>
        <v>0</v>
      </c>
      <c r="G35" s="39"/>
      <c r="H35" s="39"/>
      <c r="I35" s="165">
        <v>0.20999999999999999</v>
      </c>
      <c r="J35" s="164">
        <f>ROUND(((SUM(BE130:BE455))*I35),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1" t="s">
        <v>45</v>
      </c>
      <c r="F36" s="164">
        <f>ROUND((SUM(BF130:BF455)),  2)</f>
        <v>0</v>
      </c>
      <c r="G36" s="39"/>
      <c r="H36" s="39"/>
      <c r="I36" s="165">
        <v>0.14999999999999999</v>
      </c>
      <c r="J36" s="164">
        <f>ROUND(((SUM(BF130:BF455))*I36),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1" t="s">
        <v>46</v>
      </c>
      <c r="F37" s="164">
        <f>ROUND((SUM(BG130:BG455)),  2)</f>
        <v>0</v>
      </c>
      <c r="G37" s="39"/>
      <c r="H37" s="39"/>
      <c r="I37" s="165">
        <v>0.20999999999999999</v>
      </c>
      <c r="J37" s="164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1" t="s">
        <v>47</v>
      </c>
      <c r="F38" s="164">
        <f>ROUND((SUM(BH130:BH455)),  2)</f>
        <v>0</v>
      </c>
      <c r="G38" s="39"/>
      <c r="H38" s="39"/>
      <c r="I38" s="165">
        <v>0.14999999999999999</v>
      </c>
      <c r="J38" s="164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1" t="s">
        <v>48</v>
      </c>
      <c r="F39" s="164">
        <f>ROUND((SUM(BI130:BI455)),  2)</f>
        <v>0</v>
      </c>
      <c r="G39" s="39"/>
      <c r="H39" s="39"/>
      <c r="I39" s="165">
        <v>0</v>
      </c>
      <c r="J39" s="164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6"/>
      <c r="D41" s="167" t="s">
        <v>49</v>
      </c>
      <c r="E41" s="168"/>
      <c r="F41" s="168"/>
      <c r="G41" s="169" t="s">
        <v>50</v>
      </c>
      <c r="H41" s="170" t="s">
        <v>51</v>
      </c>
      <c r="I41" s="168"/>
      <c r="J41" s="171">
        <f>SUM(J32:J39)</f>
        <v>0</v>
      </c>
      <c r="K41" s="172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3" t="s">
        <v>52</v>
      </c>
      <c r="E50" s="174"/>
      <c r="F50" s="174"/>
      <c r="G50" s="173" t="s">
        <v>53</v>
      </c>
      <c r="H50" s="174"/>
      <c r="I50" s="174"/>
      <c r="J50" s="174"/>
      <c r="K50" s="174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54</v>
      </c>
      <c r="E61" s="176"/>
      <c r="F61" s="177" t="s">
        <v>55</v>
      </c>
      <c r="G61" s="175" t="s">
        <v>54</v>
      </c>
      <c r="H61" s="176"/>
      <c r="I61" s="176"/>
      <c r="J61" s="178" t="s">
        <v>55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3" t="s">
        <v>56</v>
      </c>
      <c r="E65" s="179"/>
      <c r="F65" s="179"/>
      <c r="G65" s="173" t="s">
        <v>57</v>
      </c>
      <c r="H65" s="179"/>
      <c r="I65" s="179"/>
      <c r="J65" s="179"/>
      <c r="K65" s="179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54</v>
      </c>
      <c r="E76" s="176"/>
      <c r="F76" s="177" t="s">
        <v>55</v>
      </c>
      <c r="G76" s="175" t="s">
        <v>54</v>
      </c>
      <c r="H76" s="176"/>
      <c r="I76" s="176"/>
      <c r="J76" s="178" t="s">
        <v>55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4" t="str">
        <f>E7</f>
        <v>DOPRAVNÍ TERMINÁL ŽELETAVA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4" t="s">
        <v>1704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130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02 - Zpevněné plochy - komunikace, parkoviště, chodníky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Želetava</v>
      </c>
      <c r="G91" s="41"/>
      <c r="H91" s="41"/>
      <c r="I91" s="33" t="s">
        <v>22</v>
      </c>
      <c r="J91" s="80" t="str">
        <f>IF(J14="","",J14)</f>
        <v>5. 9. 2022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Městys Želetava</v>
      </c>
      <c r="G93" s="41"/>
      <c r="H93" s="41"/>
      <c r="I93" s="33" t="s">
        <v>31</v>
      </c>
      <c r="J93" s="37" t="str">
        <f>E23</f>
        <v>PROfi Jihlava spol. s 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36</v>
      </c>
      <c r="J94" s="37" t="str">
        <f>E26</f>
        <v>Horský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5" t="s">
        <v>135</v>
      </c>
      <c r="D96" s="186"/>
      <c r="E96" s="186"/>
      <c r="F96" s="186"/>
      <c r="G96" s="186"/>
      <c r="H96" s="186"/>
      <c r="I96" s="186"/>
      <c r="J96" s="187" t="s">
        <v>136</v>
      </c>
      <c r="K96" s="186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8" t="s">
        <v>137</v>
      </c>
      <c r="D98" s="41"/>
      <c r="E98" s="41"/>
      <c r="F98" s="41"/>
      <c r="G98" s="41"/>
      <c r="H98" s="41"/>
      <c r="I98" s="41"/>
      <c r="J98" s="111">
        <f>J130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138</v>
      </c>
    </row>
    <row r="99" s="9" customFormat="1" ht="24.96" customHeight="1">
      <c r="A99" s="9"/>
      <c r="B99" s="189"/>
      <c r="C99" s="190"/>
      <c r="D99" s="191" t="s">
        <v>139</v>
      </c>
      <c r="E99" s="192"/>
      <c r="F99" s="192"/>
      <c r="G99" s="192"/>
      <c r="H99" s="192"/>
      <c r="I99" s="192"/>
      <c r="J99" s="193">
        <f>J131</f>
        <v>0</v>
      </c>
      <c r="K99" s="190"/>
      <c r="L99" s="19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5"/>
      <c r="C100" s="134"/>
      <c r="D100" s="196" t="s">
        <v>140</v>
      </c>
      <c r="E100" s="197"/>
      <c r="F100" s="197"/>
      <c r="G100" s="197"/>
      <c r="H100" s="197"/>
      <c r="I100" s="197"/>
      <c r="J100" s="198">
        <f>J132</f>
        <v>0</v>
      </c>
      <c r="K100" s="134"/>
      <c r="L100" s="19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5"/>
      <c r="C101" s="134"/>
      <c r="D101" s="196" t="s">
        <v>141</v>
      </c>
      <c r="E101" s="197"/>
      <c r="F101" s="197"/>
      <c r="G101" s="197"/>
      <c r="H101" s="197"/>
      <c r="I101" s="197"/>
      <c r="J101" s="198">
        <f>J238</f>
        <v>0</v>
      </c>
      <c r="K101" s="134"/>
      <c r="L101" s="19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5"/>
      <c r="C102" s="134"/>
      <c r="D102" s="196" t="s">
        <v>143</v>
      </c>
      <c r="E102" s="197"/>
      <c r="F102" s="197"/>
      <c r="G102" s="197"/>
      <c r="H102" s="197"/>
      <c r="I102" s="197"/>
      <c r="J102" s="198">
        <f>J246</f>
        <v>0</v>
      </c>
      <c r="K102" s="134"/>
      <c r="L102" s="19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5"/>
      <c r="C103" s="134"/>
      <c r="D103" s="196" t="s">
        <v>1804</v>
      </c>
      <c r="E103" s="197"/>
      <c r="F103" s="197"/>
      <c r="G103" s="197"/>
      <c r="H103" s="197"/>
      <c r="I103" s="197"/>
      <c r="J103" s="198">
        <f>J250</f>
        <v>0</v>
      </c>
      <c r="K103" s="134"/>
      <c r="L103" s="19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5"/>
      <c r="C104" s="134"/>
      <c r="D104" s="196" t="s">
        <v>144</v>
      </c>
      <c r="E104" s="197"/>
      <c r="F104" s="197"/>
      <c r="G104" s="197"/>
      <c r="H104" s="197"/>
      <c r="I104" s="197"/>
      <c r="J104" s="198">
        <f>J320</f>
        <v>0</v>
      </c>
      <c r="K104" s="134"/>
      <c r="L104" s="19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5"/>
      <c r="C105" s="134"/>
      <c r="D105" s="196" t="s">
        <v>1372</v>
      </c>
      <c r="E105" s="197"/>
      <c r="F105" s="197"/>
      <c r="G105" s="197"/>
      <c r="H105" s="197"/>
      <c r="I105" s="197"/>
      <c r="J105" s="198">
        <f>J324</f>
        <v>0</v>
      </c>
      <c r="K105" s="134"/>
      <c r="L105" s="19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5"/>
      <c r="C106" s="134"/>
      <c r="D106" s="196" t="s">
        <v>149</v>
      </c>
      <c r="E106" s="197"/>
      <c r="F106" s="197"/>
      <c r="G106" s="197"/>
      <c r="H106" s="197"/>
      <c r="I106" s="197"/>
      <c r="J106" s="198">
        <f>J345</f>
        <v>0</v>
      </c>
      <c r="K106" s="134"/>
      <c r="L106" s="199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5"/>
      <c r="C107" s="134"/>
      <c r="D107" s="196" t="s">
        <v>1805</v>
      </c>
      <c r="E107" s="197"/>
      <c r="F107" s="197"/>
      <c r="G107" s="197"/>
      <c r="H107" s="197"/>
      <c r="I107" s="197"/>
      <c r="J107" s="198">
        <f>J444</f>
        <v>0</v>
      </c>
      <c r="K107" s="134"/>
      <c r="L107" s="19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5"/>
      <c r="C108" s="134"/>
      <c r="D108" s="196" t="s">
        <v>152</v>
      </c>
      <c r="E108" s="197"/>
      <c r="F108" s="197"/>
      <c r="G108" s="197"/>
      <c r="H108" s="197"/>
      <c r="I108" s="197"/>
      <c r="J108" s="198">
        <f>J453</f>
        <v>0</v>
      </c>
      <c r="K108" s="134"/>
      <c r="L108" s="199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4" s="2" customFormat="1" ht="6.96" customHeight="1">
      <c r="A114" s="39"/>
      <c r="B114" s="69"/>
      <c r="C114" s="70"/>
      <c r="D114" s="70"/>
      <c r="E114" s="70"/>
      <c r="F114" s="70"/>
      <c r="G114" s="70"/>
      <c r="H114" s="70"/>
      <c r="I114" s="70"/>
      <c r="J114" s="70"/>
      <c r="K114" s="70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169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16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184" t="str">
        <f>E7</f>
        <v>DOPRAVNÍ TERMINÁL ŽELETAVA</v>
      </c>
      <c r="F118" s="33"/>
      <c r="G118" s="33"/>
      <c r="H118" s="33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" customFormat="1" ht="12" customHeight="1">
      <c r="B119" s="22"/>
      <c r="C119" s="33" t="s">
        <v>128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="2" customFormat="1" ht="16.5" customHeight="1">
      <c r="A120" s="39"/>
      <c r="B120" s="40"/>
      <c r="C120" s="41"/>
      <c r="D120" s="41"/>
      <c r="E120" s="184" t="s">
        <v>1704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130</v>
      </c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6.5" customHeight="1">
      <c r="A122" s="39"/>
      <c r="B122" s="40"/>
      <c r="C122" s="41"/>
      <c r="D122" s="41"/>
      <c r="E122" s="77" t="str">
        <f>E11</f>
        <v>02 - Zpevněné plochy - komunikace, parkoviště, chodníky</v>
      </c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20</v>
      </c>
      <c r="D124" s="41"/>
      <c r="E124" s="41"/>
      <c r="F124" s="28" t="str">
        <f>F14</f>
        <v>Želetava</v>
      </c>
      <c r="G124" s="41"/>
      <c r="H124" s="41"/>
      <c r="I124" s="33" t="s">
        <v>22</v>
      </c>
      <c r="J124" s="80" t="str">
        <f>IF(J14="","",J14)</f>
        <v>5. 9. 2022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25.65" customHeight="1">
      <c r="A126" s="39"/>
      <c r="B126" s="40"/>
      <c r="C126" s="33" t="s">
        <v>24</v>
      </c>
      <c r="D126" s="41"/>
      <c r="E126" s="41"/>
      <c r="F126" s="28" t="str">
        <f>E17</f>
        <v>Městys Želetava</v>
      </c>
      <c r="G126" s="41"/>
      <c r="H126" s="41"/>
      <c r="I126" s="33" t="s">
        <v>31</v>
      </c>
      <c r="J126" s="37" t="str">
        <f>E23</f>
        <v>PROfi Jihlava spol. s r.o.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15" customHeight="1">
      <c r="A127" s="39"/>
      <c r="B127" s="40"/>
      <c r="C127" s="33" t="s">
        <v>29</v>
      </c>
      <c r="D127" s="41"/>
      <c r="E127" s="41"/>
      <c r="F127" s="28" t="str">
        <f>IF(E20="","",E20)</f>
        <v>Vyplň údaj</v>
      </c>
      <c r="G127" s="41"/>
      <c r="H127" s="41"/>
      <c r="I127" s="33" t="s">
        <v>36</v>
      </c>
      <c r="J127" s="37" t="str">
        <f>E26</f>
        <v>Horský</v>
      </c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0.32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11" customFormat="1" ht="29.28" customHeight="1">
      <c r="A129" s="200"/>
      <c r="B129" s="201"/>
      <c r="C129" s="202" t="s">
        <v>170</v>
      </c>
      <c r="D129" s="203" t="s">
        <v>64</v>
      </c>
      <c r="E129" s="203" t="s">
        <v>60</v>
      </c>
      <c r="F129" s="203" t="s">
        <v>61</v>
      </c>
      <c r="G129" s="203" t="s">
        <v>171</v>
      </c>
      <c r="H129" s="203" t="s">
        <v>172</v>
      </c>
      <c r="I129" s="203" t="s">
        <v>173</v>
      </c>
      <c r="J129" s="203" t="s">
        <v>136</v>
      </c>
      <c r="K129" s="204" t="s">
        <v>174</v>
      </c>
      <c r="L129" s="205"/>
      <c r="M129" s="101" t="s">
        <v>1</v>
      </c>
      <c r="N129" s="102" t="s">
        <v>43</v>
      </c>
      <c r="O129" s="102" t="s">
        <v>175</v>
      </c>
      <c r="P129" s="102" t="s">
        <v>176</v>
      </c>
      <c r="Q129" s="102" t="s">
        <v>177</v>
      </c>
      <c r="R129" s="102" t="s">
        <v>178</v>
      </c>
      <c r="S129" s="102" t="s">
        <v>179</v>
      </c>
      <c r="T129" s="103" t="s">
        <v>180</v>
      </c>
      <c r="U129" s="200"/>
      <c r="V129" s="200"/>
      <c r="W129" s="200"/>
      <c r="X129" s="200"/>
      <c r="Y129" s="200"/>
      <c r="Z129" s="200"/>
      <c r="AA129" s="200"/>
      <c r="AB129" s="200"/>
      <c r="AC129" s="200"/>
      <c r="AD129" s="200"/>
      <c r="AE129" s="200"/>
    </row>
    <row r="130" s="2" customFormat="1" ht="22.8" customHeight="1">
      <c r="A130" s="39"/>
      <c r="B130" s="40"/>
      <c r="C130" s="108" t="s">
        <v>181</v>
      </c>
      <c r="D130" s="41"/>
      <c r="E130" s="41"/>
      <c r="F130" s="41"/>
      <c r="G130" s="41"/>
      <c r="H130" s="41"/>
      <c r="I130" s="41"/>
      <c r="J130" s="206">
        <f>BK130</f>
        <v>0</v>
      </c>
      <c r="K130" s="41"/>
      <c r="L130" s="45"/>
      <c r="M130" s="104"/>
      <c r="N130" s="207"/>
      <c r="O130" s="105"/>
      <c r="P130" s="208">
        <f>P131</f>
        <v>0</v>
      </c>
      <c r="Q130" s="105"/>
      <c r="R130" s="208">
        <f>R131</f>
        <v>3397.6005449199993</v>
      </c>
      <c r="S130" s="105"/>
      <c r="T130" s="209">
        <f>T131</f>
        <v>823.45700000000011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78</v>
      </c>
      <c r="AU130" s="18" t="s">
        <v>138</v>
      </c>
      <c r="BK130" s="210">
        <f>BK131</f>
        <v>0</v>
      </c>
    </row>
    <row r="131" s="12" customFormat="1" ht="25.92" customHeight="1">
      <c r="A131" s="12"/>
      <c r="B131" s="211"/>
      <c r="C131" s="212"/>
      <c r="D131" s="213" t="s">
        <v>78</v>
      </c>
      <c r="E131" s="214" t="s">
        <v>182</v>
      </c>
      <c r="F131" s="214" t="s">
        <v>183</v>
      </c>
      <c r="G131" s="212"/>
      <c r="H131" s="212"/>
      <c r="I131" s="215"/>
      <c r="J131" s="216">
        <f>BK131</f>
        <v>0</v>
      </c>
      <c r="K131" s="212"/>
      <c r="L131" s="217"/>
      <c r="M131" s="218"/>
      <c r="N131" s="219"/>
      <c r="O131" s="219"/>
      <c r="P131" s="220">
        <f>P132+P238+P246+P250+P320+P324+P345+P444+P453</f>
        <v>0</v>
      </c>
      <c r="Q131" s="219"/>
      <c r="R131" s="220">
        <f>R132+R238+R246+R250+R320+R324+R345+R444+R453</f>
        <v>3397.6005449199993</v>
      </c>
      <c r="S131" s="219"/>
      <c r="T131" s="221">
        <f>T132+T238+T246+T250+T320+T324+T345+T444+T453</f>
        <v>823.45700000000011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2" t="s">
        <v>86</v>
      </c>
      <c r="AT131" s="223" t="s">
        <v>78</v>
      </c>
      <c r="AU131" s="223" t="s">
        <v>79</v>
      </c>
      <c r="AY131" s="222" t="s">
        <v>184</v>
      </c>
      <c r="BK131" s="224">
        <f>BK132+BK238+BK246+BK250+BK320+BK324+BK345+BK444+BK453</f>
        <v>0</v>
      </c>
    </row>
    <row r="132" s="12" customFormat="1" ht="22.8" customHeight="1">
      <c r="A132" s="12"/>
      <c r="B132" s="211"/>
      <c r="C132" s="212"/>
      <c r="D132" s="213" t="s">
        <v>78</v>
      </c>
      <c r="E132" s="225" t="s">
        <v>86</v>
      </c>
      <c r="F132" s="225" t="s">
        <v>185</v>
      </c>
      <c r="G132" s="212"/>
      <c r="H132" s="212"/>
      <c r="I132" s="215"/>
      <c r="J132" s="226">
        <f>BK132</f>
        <v>0</v>
      </c>
      <c r="K132" s="212"/>
      <c r="L132" s="217"/>
      <c r="M132" s="218"/>
      <c r="N132" s="219"/>
      <c r="O132" s="219"/>
      <c r="P132" s="220">
        <f>SUM(P133:P237)</f>
        <v>0</v>
      </c>
      <c r="Q132" s="219"/>
      <c r="R132" s="220">
        <f>SUM(R133:R237)</f>
        <v>45.902549999999998</v>
      </c>
      <c r="S132" s="219"/>
      <c r="T132" s="221">
        <f>SUM(T133:T237)</f>
        <v>823.37500000000011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2" t="s">
        <v>86</v>
      </c>
      <c r="AT132" s="223" t="s">
        <v>78</v>
      </c>
      <c r="AU132" s="223" t="s">
        <v>86</v>
      </c>
      <c r="AY132" s="222" t="s">
        <v>184</v>
      </c>
      <c r="BK132" s="224">
        <f>SUM(BK133:BK237)</f>
        <v>0</v>
      </c>
    </row>
    <row r="133" s="2" customFormat="1" ht="21.75" customHeight="1">
      <c r="A133" s="39"/>
      <c r="B133" s="40"/>
      <c r="C133" s="227" t="s">
        <v>86</v>
      </c>
      <c r="D133" s="227" t="s">
        <v>186</v>
      </c>
      <c r="E133" s="228" t="s">
        <v>1806</v>
      </c>
      <c r="F133" s="229" t="s">
        <v>1807</v>
      </c>
      <c r="G133" s="230" t="s">
        <v>327</v>
      </c>
      <c r="H133" s="231">
        <v>9</v>
      </c>
      <c r="I133" s="232"/>
      <c r="J133" s="233">
        <f>ROUND(I133*H133,2)</f>
        <v>0</v>
      </c>
      <c r="K133" s="229" t="s">
        <v>1379</v>
      </c>
      <c r="L133" s="45"/>
      <c r="M133" s="234" t="s">
        <v>1</v>
      </c>
      <c r="N133" s="235" t="s">
        <v>44</v>
      </c>
      <c r="O133" s="92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8" t="s">
        <v>191</v>
      </c>
      <c r="AT133" s="238" t="s">
        <v>186</v>
      </c>
      <c r="AU133" s="238" t="s">
        <v>88</v>
      </c>
      <c r="AY133" s="18" t="s">
        <v>184</v>
      </c>
      <c r="BE133" s="239">
        <f>IF(N133="základní",J133,0)</f>
        <v>0</v>
      </c>
      <c r="BF133" s="239">
        <f>IF(N133="snížená",J133,0)</f>
        <v>0</v>
      </c>
      <c r="BG133" s="239">
        <f>IF(N133="zákl. přenesená",J133,0)</f>
        <v>0</v>
      </c>
      <c r="BH133" s="239">
        <f>IF(N133="sníž. přenesená",J133,0)</f>
        <v>0</v>
      </c>
      <c r="BI133" s="239">
        <f>IF(N133="nulová",J133,0)</f>
        <v>0</v>
      </c>
      <c r="BJ133" s="18" t="s">
        <v>86</v>
      </c>
      <c r="BK133" s="239">
        <f>ROUND(I133*H133,2)</f>
        <v>0</v>
      </c>
      <c r="BL133" s="18" t="s">
        <v>191</v>
      </c>
      <c r="BM133" s="238" t="s">
        <v>1808</v>
      </c>
    </row>
    <row r="134" s="2" customFormat="1">
      <c r="A134" s="39"/>
      <c r="B134" s="40"/>
      <c r="C134" s="41"/>
      <c r="D134" s="240" t="s">
        <v>192</v>
      </c>
      <c r="E134" s="41"/>
      <c r="F134" s="241" t="s">
        <v>1809</v>
      </c>
      <c r="G134" s="41"/>
      <c r="H134" s="41"/>
      <c r="I134" s="242"/>
      <c r="J134" s="41"/>
      <c r="K134" s="41"/>
      <c r="L134" s="45"/>
      <c r="M134" s="243"/>
      <c r="N134" s="244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192</v>
      </c>
      <c r="AU134" s="18" t="s">
        <v>88</v>
      </c>
    </row>
    <row r="135" s="13" customFormat="1">
      <c r="A135" s="13"/>
      <c r="B135" s="245"/>
      <c r="C135" s="246"/>
      <c r="D135" s="247" t="s">
        <v>194</v>
      </c>
      <c r="E135" s="248" t="s">
        <v>1</v>
      </c>
      <c r="F135" s="249" t="s">
        <v>245</v>
      </c>
      <c r="G135" s="246"/>
      <c r="H135" s="250">
        <v>9</v>
      </c>
      <c r="I135" s="251"/>
      <c r="J135" s="246"/>
      <c r="K135" s="246"/>
      <c r="L135" s="252"/>
      <c r="M135" s="253"/>
      <c r="N135" s="254"/>
      <c r="O135" s="254"/>
      <c r="P135" s="254"/>
      <c r="Q135" s="254"/>
      <c r="R135" s="254"/>
      <c r="S135" s="254"/>
      <c r="T135" s="255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6" t="s">
        <v>194</v>
      </c>
      <c r="AU135" s="256" t="s">
        <v>88</v>
      </c>
      <c r="AV135" s="13" t="s">
        <v>88</v>
      </c>
      <c r="AW135" s="13" t="s">
        <v>35</v>
      </c>
      <c r="AX135" s="13" t="s">
        <v>86</v>
      </c>
      <c r="AY135" s="256" t="s">
        <v>184</v>
      </c>
    </row>
    <row r="136" s="2" customFormat="1" ht="21.75" customHeight="1">
      <c r="A136" s="39"/>
      <c r="B136" s="40"/>
      <c r="C136" s="227" t="s">
        <v>88</v>
      </c>
      <c r="D136" s="227" t="s">
        <v>186</v>
      </c>
      <c r="E136" s="228" t="s">
        <v>1810</v>
      </c>
      <c r="F136" s="229" t="s">
        <v>1811</v>
      </c>
      <c r="G136" s="230" t="s">
        <v>327</v>
      </c>
      <c r="H136" s="231">
        <v>4</v>
      </c>
      <c r="I136" s="232"/>
      <c r="J136" s="233">
        <f>ROUND(I136*H136,2)</f>
        <v>0</v>
      </c>
      <c r="K136" s="229" t="s">
        <v>1379</v>
      </c>
      <c r="L136" s="45"/>
      <c r="M136" s="234" t="s">
        <v>1</v>
      </c>
      <c r="N136" s="235" t="s">
        <v>44</v>
      </c>
      <c r="O136" s="92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8" t="s">
        <v>191</v>
      </c>
      <c r="AT136" s="238" t="s">
        <v>186</v>
      </c>
      <c r="AU136" s="238" t="s">
        <v>88</v>
      </c>
      <c r="AY136" s="18" t="s">
        <v>184</v>
      </c>
      <c r="BE136" s="239">
        <f>IF(N136="základní",J136,0)</f>
        <v>0</v>
      </c>
      <c r="BF136" s="239">
        <f>IF(N136="snížená",J136,0)</f>
        <v>0</v>
      </c>
      <c r="BG136" s="239">
        <f>IF(N136="zákl. přenesená",J136,0)</f>
        <v>0</v>
      </c>
      <c r="BH136" s="239">
        <f>IF(N136="sníž. přenesená",J136,0)</f>
        <v>0</v>
      </c>
      <c r="BI136" s="239">
        <f>IF(N136="nulová",J136,0)</f>
        <v>0</v>
      </c>
      <c r="BJ136" s="18" t="s">
        <v>86</v>
      </c>
      <c r="BK136" s="239">
        <f>ROUND(I136*H136,2)</f>
        <v>0</v>
      </c>
      <c r="BL136" s="18" t="s">
        <v>191</v>
      </c>
      <c r="BM136" s="238" t="s">
        <v>1812</v>
      </c>
    </row>
    <row r="137" s="2" customFormat="1">
      <c r="A137" s="39"/>
      <c r="B137" s="40"/>
      <c r="C137" s="41"/>
      <c r="D137" s="240" t="s">
        <v>192</v>
      </c>
      <c r="E137" s="41"/>
      <c r="F137" s="241" t="s">
        <v>1813</v>
      </c>
      <c r="G137" s="41"/>
      <c r="H137" s="41"/>
      <c r="I137" s="242"/>
      <c r="J137" s="41"/>
      <c r="K137" s="41"/>
      <c r="L137" s="45"/>
      <c r="M137" s="243"/>
      <c r="N137" s="244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192</v>
      </c>
      <c r="AU137" s="18" t="s">
        <v>88</v>
      </c>
    </row>
    <row r="138" s="13" customFormat="1">
      <c r="A138" s="13"/>
      <c r="B138" s="245"/>
      <c r="C138" s="246"/>
      <c r="D138" s="247" t="s">
        <v>194</v>
      </c>
      <c r="E138" s="248" t="s">
        <v>1</v>
      </c>
      <c r="F138" s="249" t="s">
        <v>191</v>
      </c>
      <c r="G138" s="246"/>
      <c r="H138" s="250">
        <v>4</v>
      </c>
      <c r="I138" s="251"/>
      <c r="J138" s="246"/>
      <c r="K138" s="246"/>
      <c r="L138" s="252"/>
      <c r="M138" s="253"/>
      <c r="N138" s="254"/>
      <c r="O138" s="254"/>
      <c r="P138" s="254"/>
      <c r="Q138" s="254"/>
      <c r="R138" s="254"/>
      <c r="S138" s="254"/>
      <c r="T138" s="255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6" t="s">
        <v>194</v>
      </c>
      <c r="AU138" s="256" t="s">
        <v>88</v>
      </c>
      <c r="AV138" s="13" t="s">
        <v>88</v>
      </c>
      <c r="AW138" s="13" t="s">
        <v>35</v>
      </c>
      <c r="AX138" s="13" t="s">
        <v>86</v>
      </c>
      <c r="AY138" s="256" t="s">
        <v>184</v>
      </c>
    </row>
    <row r="139" s="2" customFormat="1" ht="24.15" customHeight="1">
      <c r="A139" s="39"/>
      <c r="B139" s="40"/>
      <c r="C139" s="227" t="s">
        <v>197</v>
      </c>
      <c r="D139" s="227" t="s">
        <v>186</v>
      </c>
      <c r="E139" s="228" t="s">
        <v>1814</v>
      </c>
      <c r="F139" s="229" t="s">
        <v>1815</v>
      </c>
      <c r="G139" s="230" t="s">
        <v>327</v>
      </c>
      <c r="H139" s="231">
        <v>3</v>
      </c>
      <c r="I139" s="232"/>
      <c r="J139" s="233">
        <f>ROUND(I139*H139,2)</f>
        <v>0</v>
      </c>
      <c r="K139" s="229" t="s">
        <v>1379</v>
      </c>
      <c r="L139" s="45"/>
      <c r="M139" s="234" t="s">
        <v>1</v>
      </c>
      <c r="N139" s="235" t="s">
        <v>44</v>
      </c>
      <c r="O139" s="92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8" t="s">
        <v>191</v>
      </c>
      <c r="AT139" s="238" t="s">
        <v>186</v>
      </c>
      <c r="AU139" s="238" t="s">
        <v>88</v>
      </c>
      <c r="AY139" s="18" t="s">
        <v>184</v>
      </c>
      <c r="BE139" s="239">
        <f>IF(N139="základní",J139,0)</f>
        <v>0</v>
      </c>
      <c r="BF139" s="239">
        <f>IF(N139="snížená",J139,0)</f>
        <v>0</v>
      </c>
      <c r="BG139" s="239">
        <f>IF(N139="zákl. přenesená",J139,0)</f>
        <v>0</v>
      </c>
      <c r="BH139" s="239">
        <f>IF(N139="sníž. přenesená",J139,0)</f>
        <v>0</v>
      </c>
      <c r="BI139" s="239">
        <f>IF(N139="nulová",J139,0)</f>
        <v>0</v>
      </c>
      <c r="BJ139" s="18" t="s">
        <v>86</v>
      </c>
      <c r="BK139" s="239">
        <f>ROUND(I139*H139,2)</f>
        <v>0</v>
      </c>
      <c r="BL139" s="18" t="s">
        <v>191</v>
      </c>
      <c r="BM139" s="238" t="s">
        <v>1816</v>
      </c>
    </row>
    <row r="140" s="2" customFormat="1">
      <c r="A140" s="39"/>
      <c r="B140" s="40"/>
      <c r="C140" s="41"/>
      <c r="D140" s="240" t="s">
        <v>192</v>
      </c>
      <c r="E140" s="41"/>
      <c r="F140" s="241" t="s">
        <v>1817</v>
      </c>
      <c r="G140" s="41"/>
      <c r="H140" s="41"/>
      <c r="I140" s="242"/>
      <c r="J140" s="41"/>
      <c r="K140" s="41"/>
      <c r="L140" s="45"/>
      <c r="M140" s="243"/>
      <c r="N140" s="244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192</v>
      </c>
      <c r="AU140" s="18" t="s">
        <v>88</v>
      </c>
    </row>
    <row r="141" s="13" customFormat="1">
      <c r="A141" s="13"/>
      <c r="B141" s="245"/>
      <c r="C141" s="246"/>
      <c r="D141" s="247" t="s">
        <v>194</v>
      </c>
      <c r="E141" s="248" t="s">
        <v>1</v>
      </c>
      <c r="F141" s="249" t="s">
        <v>197</v>
      </c>
      <c r="G141" s="246"/>
      <c r="H141" s="250">
        <v>3</v>
      </c>
      <c r="I141" s="251"/>
      <c r="J141" s="246"/>
      <c r="K141" s="246"/>
      <c r="L141" s="252"/>
      <c r="M141" s="253"/>
      <c r="N141" s="254"/>
      <c r="O141" s="254"/>
      <c r="P141" s="254"/>
      <c r="Q141" s="254"/>
      <c r="R141" s="254"/>
      <c r="S141" s="254"/>
      <c r="T141" s="255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6" t="s">
        <v>194</v>
      </c>
      <c r="AU141" s="256" t="s">
        <v>88</v>
      </c>
      <c r="AV141" s="13" t="s">
        <v>88</v>
      </c>
      <c r="AW141" s="13" t="s">
        <v>35</v>
      </c>
      <c r="AX141" s="13" t="s">
        <v>86</v>
      </c>
      <c r="AY141" s="256" t="s">
        <v>184</v>
      </c>
    </row>
    <row r="142" s="2" customFormat="1" ht="16.5" customHeight="1">
      <c r="A142" s="39"/>
      <c r="B142" s="40"/>
      <c r="C142" s="227" t="s">
        <v>191</v>
      </c>
      <c r="D142" s="227" t="s">
        <v>186</v>
      </c>
      <c r="E142" s="228" t="s">
        <v>1818</v>
      </c>
      <c r="F142" s="229" t="s">
        <v>1819</v>
      </c>
      <c r="G142" s="230" t="s">
        <v>327</v>
      </c>
      <c r="H142" s="231">
        <v>3</v>
      </c>
      <c r="I142" s="232"/>
      <c r="J142" s="233">
        <f>ROUND(I142*H142,2)</f>
        <v>0</v>
      </c>
      <c r="K142" s="229" t="s">
        <v>1379</v>
      </c>
      <c r="L142" s="45"/>
      <c r="M142" s="234" t="s">
        <v>1</v>
      </c>
      <c r="N142" s="235" t="s">
        <v>44</v>
      </c>
      <c r="O142" s="92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8" t="s">
        <v>191</v>
      </c>
      <c r="AT142" s="238" t="s">
        <v>186</v>
      </c>
      <c r="AU142" s="238" t="s">
        <v>88</v>
      </c>
      <c r="AY142" s="18" t="s">
        <v>184</v>
      </c>
      <c r="BE142" s="239">
        <f>IF(N142="základní",J142,0)</f>
        <v>0</v>
      </c>
      <c r="BF142" s="239">
        <f>IF(N142="snížená",J142,0)</f>
        <v>0</v>
      </c>
      <c r="BG142" s="239">
        <f>IF(N142="zákl. přenesená",J142,0)</f>
        <v>0</v>
      </c>
      <c r="BH142" s="239">
        <f>IF(N142="sníž. přenesená",J142,0)</f>
        <v>0</v>
      </c>
      <c r="BI142" s="239">
        <f>IF(N142="nulová",J142,0)</f>
        <v>0</v>
      </c>
      <c r="BJ142" s="18" t="s">
        <v>86</v>
      </c>
      <c r="BK142" s="239">
        <f>ROUND(I142*H142,2)</f>
        <v>0</v>
      </c>
      <c r="BL142" s="18" t="s">
        <v>191</v>
      </c>
      <c r="BM142" s="238" t="s">
        <v>1820</v>
      </c>
    </row>
    <row r="143" s="2" customFormat="1">
      <c r="A143" s="39"/>
      <c r="B143" s="40"/>
      <c r="C143" s="41"/>
      <c r="D143" s="240" t="s">
        <v>192</v>
      </c>
      <c r="E143" s="41"/>
      <c r="F143" s="241" t="s">
        <v>1821</v>
      </c>
      <c r="G143" s="41"/>
      <c r="H143" s="41"/>
      <c r="I143" s="242"/>
      <c r="J143" s="41"/>
      <c r="K143" s="41"/>
      <c r="L143" s="45"/>
      <c r="M143" s="243"/>
      <c r="N143" s="244"/>
      <c r="O143" s="92"/>
      <c r="P143" s="92"/>
      <c r="Q143" s="92"/>
      <c r="R143" s="92"/>
      <c r="S143" s="92"/>
      <c r="T143" s="93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192</v>
      </c>
      <c r="AU143" s="18" t="s">
        <v>88</v>
      </c>
    </row>
    <row r="144" s="2" customFormat="1" ht="16.5" customHeight="1">
      <c r="A144" s="39"/>
      <c r="B144" s="40"/>
      <c r="C144" s="227" t="s">
        <v>219</v>
      </c>
      <c r="D144" s="227" t="s">
        <v>186</v>
      </c>
      <c r="E144" s="228" t="s">
        <v>1822</v>
      </c>
      <c r="F144" s="229" t="s">
        <v>1823</v>
      </c>
      <c r="G144" s="230" t="s">
        <v>327</v>
      </c>
      <c r="H144" s="231">
        <v>9</v>
      </c>
      <c r="I144" s="232"/>
      <c r="J144" s="233">
        <f>ROUND(I144*H144,2)</f>
        <v>0</v>
      </c>
      <c r="K144" s="229" t="s">
        <v>1379</v>
      </c>
      <c r="L144" s="45"/>
      <c r="M144" s="234" t="s">
        <v>1</v>
      </c>
      <c r="N144" s="235" t="s">
        <v>44</v>
      </c>
      <c r="O144" s="92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8" t="s">
        <v>191</v>
      </c>
      <c r="AT144" s="238" t="s">
        <v>186</v>
      </c>
      <c r="AU144" s="238" t="s">
        <v>88</v>
      </c>
      <c r="AY144" s="18" t="s">
        <v>184</v>
      </c>
      <c r="BE144" s="239">
        <f>IF(N144="základní",J144,0)</f>
        <v>0</v>
      </c>
      <c r="BF144" s="239">
        <f>IF(N144="snížená",J144,0)</f>
        <v>0</v>
      </c>
      <c r="BG144" s="239">
        <f>IF(N144="zákl. přenesená",J144,0)</f>
        <v>0</v>
      </c>
      <c r="BH144" s="239">
        <f>IF(N144="sníž. přenesená",J144,0)</f>
        <v>0</v>
      </c>
      <c r="BI144" s="239">
        <f>IF(N144="nulová",J144,0)</f>
        <v>0</v>
      </c>
      <c r="BJ144" s="18" t="s">
        <v>86</v>
      </c>
      <c r="BK144" s="239">
        <f>ROUND(I144*H144,2)</f>
        <v>0</v>
      </c>
      <c r="BL144" s="18" t="s">
        <v>191</v>
      </c>
      <c r="BM144" s="238" t="s">
        <v>1824</v>
      </c>
    </row>
    <row r="145" s="2" customFormat="1">
      <c r="A145" s="39"/>
      <c r="B145" s="40"/>
      <c r="C145" s="41"/>
      <c r="D145" s="240" t="s">
        <v>192</v>
      </c>
      <c r="E145" s="41"/>
      <c r="F145" s="241" t="s">
        <v>1825</v>
      </c>
      <c r="G145" s="41"/>
      <c r="H145" s="41"/>
      <c r="I145" s="242"/>
      <c r="J145" s="41"/>
      <c r="K145" s="41"/>
      <c r="L145" s="45"/>
      <c r="M145" s="243"/>
      <c r="N145" s="244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192</v>
      </c>
      <c r="AU145" s="18" t="s">
        <v>88</v>
      </c>
    </row>
    <row r="146" s="2" customFormat="1" ht="16.5" customHeight="1">
      <c r="A146" s="39"/>
      <c r="B146" s="40"/>
      <c r="C146" s="227" t="s">
        <v>207</v>
      </c>
      <c r="D146" s="227" t="s">
        <v>186</v>
      </c>
      <c r="E146" s="228" t="s">
        <v>1826</v>
      </c>
      <c r="F146" s="229" t="s">
        <v>1827</v>
      </c>
      <c r="G146" s="230" t="s">
        <v>327</v>
      </c>
      <c r="H146" s="231">
        <v>4</v>
      </c>
      <c r="I146" s="232"/>
      <c r="J146" s="233">
        <f>ROUND(I146*H146,2)</f>
        <v>0</v>
      </c>
      <c r="K146" s="229" t="s">
        <v>1379</v>
      </c>
      <c r="L146" s="45"/>
      <c r="M146" s="234" t="s">
        <v>1</v>
      </c>
      <c r="N146" s="235" t="s">
        <v>44</v>
      </c>
      <c r="O146" s="92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8" t="s">
        <v>191</v>
      </c>
      <c r="AT146" s="238" t="s">
        <v>186</v>
      </c>
      <c r="AU146" s="238" t="s">
        <v>88</v>
      </c>
      <c r="AY146" s="18" t="s">
        <v>184</v>
      </c>
      <c r="BE146" s="239">
        <f>IF(N146="základní",J146,0)</f>
        <v>0</v>
      </c>
      <c r="BF146" s="239">
        <f>IF(N146="snížená",J146,0)</f>
        <v>0</v>
      </c>
      <c r="BG146" s="239">
        <f>IF(N146="zákl. přenesená",J146,0)</f>
        <v>0</v>
      </c>
      <c r="BH146" s="239">
        <f>IF(N146="sníž. přenesená",J146,0)</f>
        <v>0</v>
      </c>
      <c r="BI146" s="239">
        <f>IF(N146="nulová",J146,0)</f>
        <v>0</v>
      </c>
      <c r="BJ146" s="18" t="s">
        <v>86</v>
      </c>
      <c r="BK146" s="239">
        <f>ROUND(I146*H146,2)</f>
        <v>0</v>
      </c>
      <c r="BL146" s="18" t="s">
        <v>191</v>
      </c>
      <c r="BM146" s="238" t="s">
        <v>1828</v>
      </c>
    </row>
    <row r="147" s="2" customFormat="1">
      <c r="A147" s="39"/>
      <c r="B147" s="40"/>
      <c r="C147" s="41"/>
      <c r="D147" s="240" t="s">
        <v>192</v>
      </c>
      <c r="E147" s="41"/>
      <c r="F147" s="241" t="s">
        <v>1829</v>
      </c>
      <c r="G147" s="41"/>
      <c r="H147" s="41"/>
      <c r="I147" s="242"/>
      <c r="J147" s="41"/>
      <c r="K147" s="41"/>
      <c r="L147" s="45"/>
      <c r="M147" s="243"/>
      <c r="N147" s="244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192</v>
      </c>
      <c r="AU147" s="18" t="s">
        <v>88</v>
      </c>
    </row>
    <row r="148" s="2" customFormat="1" ht="37.8" customHeight="1">
      <c r="A148" s="39"/>
      <c r="B148" s="40"/>
      <c r="C148" s="227" t="s">
        <v>235</v>
      </c>
      <c r="D148" s="227" t="s">
        <v>186</v>
      </c>
      <c r="E148" s="228" t="s">
        <v>1830</v>
      </c>
      <c r="F148" s="229" t="s">
        <v>1831</v>
      </c>
      <c r="G148" s="230" t="s">
        <v>189</v>
      </c>
      <c r="H148" s="231">
        <v>238</v>
      </c>
      <c r="I148" s="232"/>
      <c r="J148" s="233">
        <f>ROUND(I148*H148,2)</f>
        <v>0</v>
      </c>
      <c r="K148" s="229" t="s">
        <v>1379</v>
      </c>
      <c r="L148" s="45"/>
      <c r="M148" s="234" t="s">
        <v>1</v>
      </c>
      <c r="N148" s="235" t="s">
        <v>44</v>
      </c>
      <c r="O148" s="92"/>
      <c r="P148" s="236">
        <f>O148*H148</f>
        <v>0</v>
      </c>
      <c r="Q148" s="236">
        <v>0</v>
      </c>
      <c r="R148" s="236">
        <f>Q148*H148</f>
        <v>0</v>
      </c>
      <c r="S148" s="236">
        <v>0.26000000000000001</v>
      </c>
      <c r="T148" s="237">
        <f>S148*H148</f>
        <v>61.880000000000003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8" t="s">
        <v>191</v>
      </c>
      <c r="AT148" s="238" t="s">
        <v>186</v>
      </c>
      <c r="AU148" s="238" t="s">
        <v>88</v>
      </c>
      <c r="AY148" s="18" t="s">
        <v>184</v>
      </c>
      <c r="BE148" s="239">
        <f>IF(N148="základní",J148,0)</f>
        <v>0</v>
      </c>
      <c r="BF148" s="239">
        <f>IF(N148="snížená",J148,0)</f>
        <v>0</v>
      </c>
      <c r="BG148" s="239">
        <f>IF(N148="zákl. přenesená",J148,0)</f>
        <v>0</v>
      </c>
      <c r="BH148" s="239">
        <f>IF(N148="sníž. přenesená",J148,0)</f>
        <v>0</v>
      </c>
      <c r="BI148" s="239">
        <f>IF(N148="nulová",J148,0)</f>
        <v>0</v>
      </c>
      <c r="BJ148" s="18" t="s">
        <v>86</v>
      </c>
      <c r="BK148" s="239">
        <f>ROUND(I148*H148,2)</f>
        <v>0</v>
      </c>
      <c r="BL148" s="18" t="s">
        <v>191</v>
      </c>
      <c r="BM148" s="238" t="s">
        <v>1832</v>
      </c>
    </row>
    <row r="149" s="2" customFormat="1">
      <c r="A149" s="39"/>
      <c r="B149" s="40"/>
      <c r="C149" s="41"/>
      <c r="D149" s="240" t="s">
        <v>192</v>
      </c>
      <c r="E149" s="41"/>
      <c r="F149" s="241" t="s">
        <v>1833</v>
      </c>
      <c r="G149" s="41"/>
      <c r="H149" s="41"/>
      <c r="I149" s="242"/>
      <c r="J149" s="41"/>
      <c r="K149" s="41"/>
      <c r="L149" s="45"/>
      <c r="M149" s="243"/>
      <c r="N149" s="244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192</v>
      </c>
      <c r="AU149" s="18" t="s">
        <v>88</v>
      </c>
    </row>
    <row r="150" s="13" customFormat="1">
      <c r="A150" s="13"/>
      <c r="B150" s="245"/>
      <c r="C150" s="246"/>
      <c r="D150" s="247" t="s">
        <v>194</v>
      </c>
      <c r="E150" s="248" t="s">
        <v>1</v>
      </c>
      <c r="F150" s="249" t="s">
        <v>1834</v>
      </c>
      <c r="G150" s="246"/>
      <c r="H150" s="250">
        <v>218</v>
      </c>
      <c r="I150" s="251"/>
      <c r="J150" s="246"/>
      <c r="K150" s="246"/>
      <c r="L150" s="252"/>
      <c r="M150" s="253"/>
      <c r="N150" s="254"/>
      <c r="O150" s="254"/>
      <c r="P150" s="254"/>
      <c r="Q150" s="254"/>
      <c r="R150" s="254"/>
      <c r="S150" s="254"/>
      <c r="T150" s="255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6" t="s">
        <v>194</v>
      </c>
      <c r="AU150" s="256" t="s">
        <v>88</v>
      </c>
      <c r="AV150" s="13" t="s">
        <v>88</v>
      </c>
      <c r="AW150" s="13" t="s">
        <v>35</v>
      </c>
      <c r="AX150" s="13" t="s">
        <v>79</v>
      </c>
      <c r="AY150" s="256" t="s">
        <v>184</v>
      </c>
    </row>
    <row r="151" s="13" customFormat="1">
      <c r="A151" s="13"/>
      <c r="B151" s="245"/>
      <c r="C151" s="246"/>
      <c r="D151" s="247" t="s">
        <v>194</v>
      </c>
      <c r="E151" s="248" t="s">
        <v>1</v>
      </c>
      <c r="F151" s="249" t="s">
        <v>1835</v>
      </c>
      <c r="G151" s="246"/>
      <c r="H151" s="250">
        <v>20</v>
      </c>
      <c r="I151" s="251"/>
      <c r="J151" s="246"/>
      <c r="K151" s="246"/>
      <c r="L151" s="252"/>
      <c r="M151" s="253"/>
      <c r="N151" s="254"/>
      <c r="O151" s="254"/>
      <c r="P151" s="254"/>
      <c r="Q151" s="254"/>
      <c r="R151" s="254"/>
      <c r="S151" s="254"/>
      <c r="T151" s="255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6" t="s">
        <v>194</v>
      </c>
      <c r="AU151" s="256" t="s">
        <v>88</v>
      </c>
      <c r="AV151" s="13" t="s">
        <v>88</v>
      </c>
      <c r="AW151" s="13" t="s">
        <v>35</v>
      </c>
      <c r="AX151" s="13" t="s">
        <v>79</v>
      </c>
      <c r="AY151" s="256" t="s">
        <v>184</v>
      </c>
    </row>
    <row r="152" s="15" customFormat="1">
      <c r="A152" s="15"/>
      <c r="B152" s="268"/>
      <c r="C152" s="269"/>
      <c r="D152" s="247" t="s">
        <v>194</v>
      </c>
      <c r="E152" s="270" t="s">
        <v>1</v>
      </c>
      <c r="F152" s="271" t="s">
        <v>198</v>
      </c>
      <c r="G152" s="269"/>
      <c r="H152" s="272">
        <v>238</v>
      </c>
      <c r="I152" s="273"/>
      <c r="J152" s="269"/>
      <c r="K152" s="269"/>
      <c r="L152" s="274"/>
      <c r="M152" s="275"/>
      <c r="N152" s="276"/>
      <c r="O152" s="276"/>
      <c r="P152" s="276"/>
      <c r="Q152" s="276"/>
      <c r="R152" s="276"/>
      <c r="S152" s="276"/>
      <c r="T152" s="277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78" t="s">
        <v>194</v>
      </c>
      <c r="AU152" s="278" t="s">
        <v>88</v>
      </c>
      <c r="AV152" s="15" t="s">
        <v>191</v>
      </c>
      <c r="AW152" s="15" t="s">
        <v>35</v>
      </c>
      <c r="AX152" s="15" t="s">
        <v>86</v>
      </c>
      <c r="AY152" s="278" t="s">
        <v>184</v>
      </c>
    </row>
    <row r="153" s="2" customFormat="1" ht="37.8" customHeight="1">
      <c r="A153" s="39"/>
      <c r="B153" s="40"/>
      <c r="C153" s="227" t="s">
        <v>213</v>
      </c>
      <c r="D153" s="227" t="s">
        <v>186</v>
      </c>
      <c r="E153" s="228" t="s">
        <v>1836</v>
      </c>
      <c r="F153" s="229" t="s">
        <v>1837</v>
      </c>
      <c r="G153" s="230" t="s">
        <v>189</v>
      </c>
      <c r="H153" s="231">
        <v>120</v>
      </c>
      <c r="I153" s="232"/>
      <c r="J153" s="233">
        <f>ROUND(I153*H153,2)</f>
        <v>0</v>
      </c>
      <c r="K153" s="229" t="s">
        <v>1379</v>
      </c>
      <c r="L153" s="45"/>
      <c r="M153" s="234" t="s">
        <v>1</v>
      </c>
      <c r="N153" s="235" t="s">
        <v>44</v>
      </c>
      <c r="O153" s="92"/>
      <c r="P153" s="236">
        <f>O153*H153</f>
        <v>0</v>
      </c>
      <c r="Q153" s="236">
        <v>0</v>
      </c>
      <c r="R153" s="236">
        <f>Q153*H153</f>
        <v>0</v>
      </c>
      <c r="S153" s="236">
        <v>0.33000000000000002</v>
      </c>
      <c r="T153" s="237">
        <f>S153*H153</f>
        <v>39.600000000000001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8" t="s">
        <v>191</v>
      </c>
      <c r="AT153" s="238" t="s">
        <v>186</v>
      </c>
      <c r="AU153" s="238" t="s">
        <v>88</v>
      </c>
      <c r="AY153" s="18" t="s">
        <v>184</v>
      </c>
      <c r="BE153" s="239">
        <f>IF(N153="základní",J153,0)</f>
        <v>0</v>
      </c>
      <c r="BF153" s="239">
        <f>IF(N153="snížená",J153,0)</f>
        <v>0</v>
      </c>
      <c r="BG153" s="239">
        <f>IF(N153="zákl. přenesená",J153,0)</f>
        <v>0</v>
      </c>
      <c r="BH153" s="239">
        <f>IF(N153="sníž. přenesená",J153,0)</f>
        <v>0</v>
      </c>
      <c r="BI153" s="239">
        <f>IF(N153="nulová",J153,0)</f>
        <v>0</v>
      </c>
      <c r="BJ153" s="18" t="s">
        <v>86</v>
      </c>
      <c r="BK153" s="239">
        <f>ROUND(I153*H153,2)</f>
        <v>0</v>
      </c>
      <c r="BL153" s="18" t="s">
        <v>191</v>
      </c>
      <c r="BM153" s="238" t="s">
        <v>1838</v>
      </c>
    </row>
    <row r="154" s="2" customFormat="1">
      <c r="A154" s="39"/>
      <c r="B154" s="40"/>
      <c r="C154" s="41"/>
      <c r="D154" s="240" t="s">
        <v>192</v>
      </c>
      <c r="E154" s="41"/>
      <c r="F154" s="241" t="s">
        <v>1839</v>
      </c>
      <c r="G154" s="41"/>
      <c r="H154" s="41"/>
      <c r="I154" s="242"/>
      <c r="J154" s="41"/>
      <c r="K154" s="41"/>
      <c r="L154" s="45"/>
      <c r="M154" s="243"/>
      <c r="N154" s="244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192</v>
      </c>
      <c r="AU154" s="18" t="s">
        <v>88</v>
      </c>
    </row>
    <row r="155" s="13" customFormat="1">
      <c r="A155" s="13"/>
      <c r="B155" s="245"/>
      <c r="C155" s="246"/>
      <c r="D155" s="247" t="s">
        <v>194</v>
      </c>
      <c r="E155" s="248" t="s">
        <v>1</v>
      </c>
      <c r="F155" s="249" t="s">
        <v>1840</v>
      </c>
      <c r="G155" s="246"/>
      <c r="H155" s="250">
        <v>120</v>
      </c>
      <c r="I155" s="251"/>
      <c r="J155" s="246"/>
      <c r="K155" s="246"/>
      <c r="L155" s="252"/>
      <c r="M155" s="253"/>
      <c r="N155" s="254"/>
      <c r="O155" s="254"/>
      <c r="P155" s="254"/>
      <c r="Q155" s="254"/>
      <c r="R155" s="254"/>
      <c r="S155" s="254"/>
      <c r="T155" s="255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6" t="s">
        <v>194</v>
      </c>
      <c r="AU155" s="256" t="s">
        <v>88</v>
      </c>
      <c r="AV155" s="13" t="s">
        <v>88</v>
      </c>
      <c r="AW155" s="13" t="s">
        <v>35</v>
      </c>
      <c r="AX155" s="13" t="s">
        <v>86</v>
      </c>
      <c r="AY155" s="256" t="s">
        <v>184</v>
      </c>
    </row>
    <row r="156" s="2" customFormat="1" ht="33" customHeight="1">
      <c r="A156" s="39"/>
      <c r="B156" s="40"/>
      <c r="C156" s="227" t="s">
        <v>245</v>
      </c>
      <c r="D156" s="227" t="s">
        <v>186</v>
      </c>
      <c r="E156" s="228" t="s">
        <v>1841</v>
      </c>
      <c r="F156" s="229" t="s">
        <v>1842</v>
      </c>
      <c r="G156" s="230" t="s">
        <v>189</v>
      </c>
      <c r="H156" s="231">
        <v>725</v>
      </c>
      <c r="I156" s="232"/>
      <c r="J156" s="233">
        <f>ROUND(I156*H156,2)</f>
        <v>0</v>
      </c>
      <c r="K156" s="229" t="s">
        <v>1379</v>
      </c>
      <c r="L156" s="45"/>
      <c r="M156" s="234" t="s">
        <v>1</v>
      </c>
      <c r="N156" s="235" t="s">
        <v>44</v>
      </c>
      <c r="O156" s="92"/>
      <c r="P156" s="236">
        <f>O156*H156</f>
        <v>0</v>
      </c>
      <c r="Q156" s="236">
        <v>0</v>
      </c>
      <c r="R156" s="236">
        <f>Q156*H156</f>
        <v>0</v>
      </c>
      <c r="S156" s="236">
        <v>0.17999999999999999</v>
      </c>
      <c r="T156" s="237">
        <f>S156*H156</f>
        <v>130.5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8" t="s">
        <v>191</v>
      </c>
      <c r="AT156" s="238" t="s">
        <v>186</v>
      </c>
      <c r="AU156" s="238" t="s">
        <v>88</v>
      </c>
      <c r="AY156" s="18" t="s">
        <v>184</v>
      </c>
      <c r="BE156" s="239">
        <f>IF(N156="základní",J156,0)</f>
        <v>0</v>
      </c>
      <c r="BF156" s="239">
        <f>IF(N156="snížená",J156,0)</f>
        <v>0</v>
      </c>
      <c r="BG156" s="239">
        <f>IF(N156="zákl. přenesená",J156,0)</f>
        <v>0</v>
      </c>
      <c r="BH156" s="239">
        <f>IF(N156="sníž. přenesená",J156,0)</f>
        <v>0</v>
      </c>
      <c r="BI156" s="239">
        <f>IF(N156="nulová",J156,0)</f>
        <v>0</v>
      </c>
      <c r="BJ156" s="18" t="s">
        <v>86</v>
      </c>
      <c r="BK156" s="239">
        <f>ROUND(I156*H156,2)</f>
        <v>0</v>
      </c>
      <c r="BL156" s="18" t="s">
        <v>191</v>
      </c>
      <c r="BM156" s="238" t="s">
        <v>1843</v>
      </c>
    </row>
    <row r="157" s="2" customFormat="1">
      <c r="A157" s="39"/>
      <c r="B157" s="40"/>
      <c r="C157" s="41"/>
      <c r="D157" s="240" t="s">
        <v>192</v>
      </c>
      <c r="E157" s="41"/>
      <c r="F157" s="241" t="s">
        <v>1844</v>
      </c>
      <c r="G157" s="41"/>
      <c r="H157" s="41"/>
      <c r="I157" s="242"/>
      <c r="J157" s="41"/>
      <c r="K157" s="41"/>
      <c r="L157" s="45"/>
      <c r="M157" s="243"/>
      <c r="N157" s="244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192</v>
      </c>
      <c r="AU157" s="18" t="s">
        <v>88</v>
      </c>
    </row>
    <row r="158" s="13" customFormat="1">
      <c r="A158" s="13"/>
      <c r="B158" s="245"/>
      <c r="C158" s="246"/>
      <c r="D158" s="247" t="s">
        <v>194</v>
      </c>
      <c r="E158" s="248" t="s">
        <v>1</v>
      </c>
      <c r="F158" s="249" t="s">
        <v>1845</v>
      </c>
      <c r="G158" s="246"/>
      <c r="H158" s="250">
        <v>725</v>
      </c>
      <c r="I158" s="251"/>
      <c r="J158" s="246"/>
      <c r="K158" s="246"/>
      <c r="L158" s="252"/>
      <c r="M158" s="253"/>
      <c r="N158" s="254"/>
      <c r="O158" s="254"/>
      <c r="P158" s="254"/>
      <c r="Q158" s="254"/>
      <c r="R158" s="254"/>
      <c r="S158" s="254"/>
      <c r="T158" s="255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6" t="s">
        <v>194</v>
      </c>
      <c r="AU158" s="256" t="s">
        <v>88</v>
      </c>
      <c r="AV158" s="13" t="s">
        <v>88</v>
      </c>
      <c r="AW158" s="13" t="s">
        <v>35</v>
      </c>
      <c r="AX158" s="13" t="s">
        <v>86</v>
      </c>
      <c r="AY158" s="256" t="s">
        <v>184</v>
      </c>
    </row>
    <row r="159" s="2" customFormat="1" ht="37.8" customHeight="1">
      <c r="A159" s="39"/>
      <c r="B159" s="40"/>
      <c r="C159" s="227" t="s">
        <v>222</v>
      </c>
      <c r="D159" s="227" t="s">
        <v>186</v>
      </c>
      <c r="E159" s="228" t="s">
        <v>1846</v>
      </c>
      <c r="F159" s="229" t="s">
        <v>1847</v>
      </c>
      <c r="G159" s="230" t="s">
        <v>189</v>
      </c>
      <c r="H159" s="231">
        <v>218</v>
      </c>
      <c r="I159" s="232"/>
      <c r="J159" s="233">
        <f>ROUND(I159*H159,2)</f>
        <v>0</v>
      </c>
      <c r="K159" s="229" t="s">
        <v>1379</v>
      </c>
      <c r="L159" s="45"/>
      <c r="M159" s="234" t="s">
        <v>1</v>
      </c>
      <c r="N159" s="235" t="s">
        <v>44</v>
      </c>
      <c r="O159" s="92"/>
      <c r="P159" s="236">
        <f>O159*H159</f>
        <v>0</v>
      </c>
      <c r="Q159" s="236">
        <v>0</v>
      </c>
      <c r="R159" s="236">
        <f>Q159*H159</f>
        <v>0</v>
      </c>
      <c r="S159" s="236">
        <v>0.29999999999999999</v>
      </c>
      <c r="T159" s="237">
        <f>S159*H159</f>
        <v>65.399999999999991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8" t="s">
        <v>191</v>
      </c>
      <c r="AT159" s="238" t="s">
        <v>186</v>
      </c>
      <c r="AU159" s="238" t="s">
        <v>88</v>
      </c>
      <c r="AY159" s="18" t="s">
        <v>184</v>
      </c>
      <c r="BE159" s="239">
        <f>IF(N159="základní",J159,0)</f>
        <v>0</v>
      </c>
      <c r="BF159" s="239">
        <f>IF(N159="snížená",J159,0)</f>
        <v>0</v>
      </c>
      <c r="BG159" s="239">
        <f>IF(N159="zákl. přenesená",J159,0)</f>
        <v>0</v>
      </c>
      <c r="BH159" s="239">
        <f>IF(N159="sníž. přenesená",J159,0)</f>
        <v>0</v>
      </c>
      <c r="BI159" s="239">
        <f>IF(N159="nulová",J159,0)</f>
        <v>0</v>
      </c>
      <c r="BJ159" s="18" t="s">
        <v>86</v>
      </c>
      <c r="BK159" s="239">
        <f>ROUND(I159*H159,2)</f>
        <v>0</v>
      </c>
      <c r="BL159" s="18" t="s">
        <v>191</v>
      </c>
      <c r="BM159" s="238" t="s">
        <v>1848</v>
      </c>
    </row>
    <row r="160" s="2" customFormat="1">
      <c r="A160" s="39"/>
      <c r="B160" s="40"/>
      <c r="C160" s="41"/>
      <c r="D160" s="240" t="s">
        <v>192</v>
      </c>
      <c r="E160" s="41"/>
      <c r="F160" s="241" t="s">
        <v>1849</v>
      </c>
      <c r="G160" s="41"/>
      <c r="H160" s="41"/>
      <c r="I160" s="242"/>
      <c r="J160" s="41"/>
      <c r="K160" s="41"/>
      <c r="L160" s="45"/>
      <c r="M160" s="243"/>
      <c r="N160" s="244"/>
      <c r="O160" s="92"/>
      <c r="P160" s="92"/>
      <c r="Q160" s="92"/>
      <c r="R160" s="92"/>
      <c r="S160" s="92"/>
      <c r="T160" s="9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192</v>
      </c>
      <c r="AU160" s="18" t="s">
        <v>88</v>
      </c>
    </row>
    <row r="161" s="13" customFormat="1">
      <c r="A161" s="13"/>
      <c r="B161" s="245"/>
      <c r="C161" s="246"/>
      <c r="D161" s="247" t="s">
        <v>194</v>
      </c>
      <c r="E161" s="248" t="s">
        <v>1</v>
      </c>
      <c r="F161" s="249" t="s">
        <v>1834</v>
      </c>
      <c r="G161" s="246"/>
      <c r="H161" s="250">
        <v>218</v>
      </c>
      <c r="I161" s="251"/>
      <c r="J161" s="246"/>
      <c r="K161" s="246"/>
      <c r="L161" s="252"/>
      <c r="M161" s="253"/>
      <c r="N161" s="254"/>
      <c r="O161" s="254"/>
      <c r="P161" s="254"/>
      <c r="Q161" s="254"/>
      <c r="R161" s="254"/>
      <c r="S161" s="254"/>
      <c r="T161" s="255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6" t="s">
        <v>194</v>
      </c>
      <c r="AU161" s="256" t="s">
        <v>88</v>
      </c>
      <c r="AV161" s="13" t="s">
        <v>88</v>
      </c>
      <c r="AW161" s="13" t="s">
        <v>35</v>
      </c>
      <c r="AX161" s="13" t="s">
        <v>86</v>
      </c>
      <c r="AY161" s="256" t="s">
        <v>184</v>
      </c>
    </row>
    <row r="162" s="2" customFormat="1" ht="37.8" customHeight="1">
      <c r="A162" s="39"/>
      <c r="B162" s="40"/>
      <c r="C162" s="227" t="s">
        <v>260</v>
      </c>
      <c r="D162" s="227" t="s">
        <v>186</v>
      </c>
      <c r="E162" s="228" t="s">
        <v>1850</v>
      </c>
      <c r="F162" s="229" t="s">
        <v>1851</v>
      </c>
      <c r="G162" s="230" t="s">
        <v>189</v>
      </c>
      <c r="H162" s="231">
        <v>1219</v>
      </c>
      <c r="I162" s="232"/>
      <c r="J162" s="233">
        <f>ROUND(I162*H162,2)</f>
        <v>0</v>
      </c>
      <c r="K162" s="229" t="s">
        <v>1379</v>
      </c>
      <c r="L162" s="45"/>
      <c r="M162" s="234" t="s">
        <v>1</v>
      </c>
      <c r="N162" s="235" t="s">
        <v>44</v>
      </c>
      <c r="O162" s="92"/>
      <c r="P162" s="236">
        <f>O162*H162</f>
        <v>0</v>
      </c>
      <c r="Q162" s="236">
        <v>0</v>
      </c>
      <c r="R162" s="236">
        <f>Q162*H162</f>
        <v>0</v>
      </c>
      <c r="S162" s="236">
        <v>0.17000000000000001</v>
      </c>
      <c r="T162" s="237">
        <f>S162*H162</f>
        <v>207.23000000000002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8" t="s">
        <v>191</v>
      </c>
      <c r="AT162" s="238" t="s">
        <v>186</v>
      </c>
      <c r="AU162" s="238" t="s">
        <v>88</v>
      </c>
      <c r="AY162" s="18" t="s">
        <v>184</v>
      </c>
      <c r="BE162" s="239">
        <f>IF(N162="základní",J162,0)</f>
        <v>0</v>
      </c>
      <c r="BF162" s="239">
        <f>IF(N162="snížená",J162,0)</f>
        <v>0</v>
      </c>
      <c r="BG162" s="239">
        <f>IF(N162="zákl. přenesená",J162,0)</f>
        <v>0</v>
      </c>
      <c r="BH162" s="239">
        <f>IF(N162="sníž. přenesená",J162,0)</f>
        <v>0</v>
      </c>
      <c r="BI162" s="239">
        <f>IF(N162="nulová",J162,0)</f>
        <v>0</v>
      </c>
      <c r="BJ162" s="18" t="s">
        <v>86</v>
      </c>
      <c r="BK162" s="239">
        <f>ROUND(I162*H162,2)</f>
        <v>0</v>
      </c>
      <c r="BL162" s="18" t="s">
        <v>191</v>
      </c>
      <c r="BM162" s="238" t="s">
        <v>1852</v>
      </c>
    </row>
    <row r="163" s="2" customFormat="1">
      <c r="A163" s="39"/>
      <c r="B163" s="40"/>
      <c r="C163" s="41"/>
      <c r="D163" s="240" t="s">
        <v>192</v>
      </c>
      <c r="E163" s="41"/>
      <c r="F163" s="241" t="s">
        <v>1853</v>
      </c>
      <c r="G163" s="41"/>
      <c r="H163" s="41"/>
      <c r="I163" s="242"/>
      <c r="J163" s="41"/>
      <c r="K163" s="41"/>
      <c r="L163" s="45"/>
      <c r="M163" s="243"/>
      <c r="N163" s="244"/>
      <c r="O163" s="92"/>
      <c r="P163" s="92"/>
      <c r="Q163" s="92"/>
      <c r="R163" s="92"/>
      <c r="S163" s="92"/>
      <c r="T163" s="93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192</v>
      </c>
      <c r="AU163" s="18" t="s">
        <v>88</v>
      </c>
    </row>
    <row r="164" s="13" customFormat="1">
      <c r="A164" s="13"/>
      <c r="B164" s="245"/>
      <c r="C164" s="246"/>
      <c r="D164" s="247" t="s">
        <v>194</v>
      </c>
      <c r="E164" s="248" t="s">
        <v>1</v>
      </c>
      <c r="F164" s="249" t="s">
        <v>1854</v>
      </c>
      <c r="G164" s="246"/>
      <c r="H164" s="250">
        <v>1219</v>
      </c>
      <c r="I164" s="251"/>
      <c r="J164" s="246"/>
      <c r="K164" s="246"/>
      <c r="L164" s="252"/>
      <c r="M164" s="253"/>
      <c r="N164" s="254"/>
      <c r="O164" s="254"/>
      <c r="P164" s="254"/>
      <c r="Q164" s="254"/>
      <c r="R164" s="254"/>
      <c r="S164" s="254"/>
      <c r="T164" s="255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6" t="s">
        <v>194</v>
      </c>
      <c r="AU164" s="256" t="s">
        <v>88</v>
      </c>
      <c r="AV164" s="13" t="s">
        <v>88</v>
      </c>
      <c r="AW164" s="13" t="s">
        <v>35</v>
      </c>
      <c r="AX164" s="13" t="s">
        <v>86</v>
      </c>
      <c r="AY164" s="256" t="s">
        <v>184</v>
      </c>
    </row>
    <row r="165" s="2" customFormat="1" ht="37.8" customHeight="1">
      <c r="A165" s="39"/>
      <c r="B165" s="40"/>
      <c r="C165" s="227" t="s">
        <v>228</v>
      </c>
      <c r="D165" s="227" t="s">
        <v>186</v>
      </c>
      <c r="E165" s="228" t="s">
        <v>1855</v>
      </c>
      <c r="F165" s="229" t="s">
        <v>1856</v>
      </c>
      <c r="G165" s="230" t="s">
        <v>189</v>
      </c>
      <c r="H165" s="231">
        <v>725</v>
      </c>
      <c r="I165" s="232"/>
      <c r="J165" s="233">
        <f>ROUND(I165*H165,2)</f>
        <v>0</v>
      </c>
      <c r="K165" s="229" t="s">
        <v>1379</v>
      </c>
      <c r="L165" s="45"/>
      <c r="M165" s="234" t="s">
        <v>1</v>
      </c>
      <c r="N165" s="235" t="s">
        <v>44</v>
      </c>
      <c r="O165" s="92"/>
      <c r="P165" s="236">
        <f>O165*H165</f>
        <v>0</v>
      </c>
      <c r="Q165" s="236">
        <v>0</v>
      </c>
      <c r="R165" s="236">
        <f>Q165*H165</f>
        <v>0</v>
      </c>
      <c r="S165" s="236">
        <v>0.28999999999999998</v>
      </c>
      <c r="T165" s="237">
        <f>S165*H165</f>
        <v>210.24999999999997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8" t="s">
        <v>191</v>
      </c>
      <c r="AT165" s="238" t="s">
        <v>186</v>
      </c>
      <c r="AU165" s="238" t="s">
        <v>88</v>
      </c>
      <c r="AY165" s="18" t="s">
        <v>184</v>
      </c>
      <c r="BE165" s="239">
        <f>IF(N165="základní",J165,0)</f>
        <v>0</v>
      </c>
      <c r="BF165" s="239">
        <f>IF(N165="snížená",J165,0)</f>
        <v>0</v>
      </c>
      <c r="BG165" s="239">
        <f>IF(N165="zákl. přenesená",J165,0)</f>
        <v>0</v>
      </c>
      <c r="BH165" s="239">
        <f>IF(N165="sníž. přenesená",J165,0)</f>
        <v>0</v>
      </c>
      <c r="BI165" s="239">
        <f>IF(N165="nulová",J165,0)</f>
        <v>0</v>
      </c>
      <c r="BJ165" s="18" t="s">
        <v>86</v>
      </c>
      <c r="BK165" s="239">
        <f>ROUND(I165*H165,2)</f>
        <v>0</v>
      </c>
      <c r="BL165" s="18" t="s">
        <v>191</v>
      </c>
      <c r="BM165" s="238" t="s">
        <v>1857</v>
      </c>
    </row>
    <row r="166" s="2" customFormat="1">
      <c r="A166" s="39"/>
      <c r="B166" s="40"/>
      <c r="C166" s="41"/>
      <c r="D166" s="240" t="s">
        <v>192</v>
      </c>
      <c r="E166" s="41"/>
      <c r="F166" s="241" t="s">
        <v>1858</v>
      </c>
      <c r="G166" s="41"/>
      <c r="H166" s="41"/>
      <c r="I166" s="242"/>
      <c r="J166" s="41"/>
      <c r="K166" s="41"/>
      <c r="L166" s="45"/>
      <c r="M166" s="243"/>
      <c r="N166" s="244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192</v>
      </c>
      <c r="AU166" s="18" t="s">
        <v>88</v>
      </c>
    </row>
    <row r="167" s="13" customFormat="1">
      <c r="A167" s="13"/>
      <c r="B167" s="245"/>
      <c r="C167" s="246"/>
      <c r="D167" s="247" t="s">
        <v>194</v>
      </c>
      <c r="E167" s="248" t="s">
        <v>1</v>
      </c>
      <c r="F167" s="249" t="s">
        <v>1845</v>
      </c>
      <c r="G167" s="246"/>
      <c r="H167" s="250">
        <v>725</v>
      </c>
      <c r="I167" s="251"/>
      <c r="J167" s="246"/>
      <c r="K167" s="246"/>
      <c r="L167" s="252"/>
      <c r="M167" s="253"/>
      <c r="N167" s="254"/>
      <c r="O167" s="254"/>
      <c r="P167" s="254"/>
      <c r="Q167" s="254"/>
      <c r="R167" s="254"/>
      <c r="S167" s="254"/>
      <c r="T167" s="255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6" t="s">
        <v>194</v>
      </c>
      <c r="AU167" s="256" t="s">
        <v>88</v>
      </c>
      <c r="AV167" s="13" t="s">
        <v>88</v>
      </c>
      <c r="AW167" s="13" t="s">
        <v>35</v>
      </c>
      <c r="AX167" s="13" t="s">
        <v>86</v>
      </c>
      <c r="AY167" s="256" t="s">
        <v>184</v>
      </c>
    </row>
    <row r="168" s="2" customFormat="1" ht="33" customHeight="1">
      <c r="A168" s="39"/>
      <c r="B168" s="40"/>
      <c r="C168" s="227" t="s">
        <v>273</v>
      </c>
      <c r="D168" s="227" t="s">
        <v>186</v>
      </c>
      <c r="E168" s="228" t="s">
        <v>1859</v>
      </c>
      <c r="F168" s="229" t="s">
        <v>1860</v>
      </c>
      <c r="G168" s="230" t="s">
        <v>189</v>
      </c>
      <c r="H168" s="231">
        <v>725</v>
      </c>
      <c r="I168" s="232"/>
      <c r="J168" s="233">
        <f>ROUND(I168*H168,2)</f>
        <v>0</v>
      </c>
      <c r="K168" s="229" t="s">
        <v>1379</v>
      </c>
      <c r="L168" s="45"/>
      <c r="M168" s="234" t="s">
        <v>1</v>
      </c>
      <c r="N168" s="235" t="s">
        <v>44</v>
      </c>
      <c r="O168" s="92"/>
      <c r="P168" s="236">
        <f>O168*H168</f>
        <v>0</v>
      </c>
      <c r="Q168" s="236">
        <v>0</v>
      </c>
      <c r="R168" s="236">
        <f>Q168*H168</f>
        <v>0</v>
      </c>
      <c r="S168" s="236">
        <v>0.098000000000000004</v>
      </c>
      <c r="T168" s="237">
        <f>S168*H168</f>
        <v>71.049999999999997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8" t="s">
        <v>191</v>
      </c>
      <c r="AT168" s="238" t="s">
        <v>186</v>
      </c>
      <c r="AU168" s="238" t="s">
        <v>88</v>
      </c>
      <c r="AY168" s="18" t="s">
        <v>184</v>
      </c>
      <c r="BE168" s="239">
        <f>IF(N168="základní",J168,0)</f>
        <v>0</v>
      </c>
      <c r="BF168" s="239">
        <f>IF(N168="snížená",J168,0)</f>
        <v>0</v>
      </c>
      <c r="BG168" s="239">
        <f>IF(N168="zákl. přenesená",J168,0)</f>
        <v>0</v>
      </c>
      <c r="BH168" s="239">
        <f>IF(N168="sníž. přenesená",J168,0)</f>
        <v>0</v>
      </c>
      <c r="BI168" s="239">
        <f>IF(N168="nulová",J168,0)</f>
        <v>0</v>
      </c>
      <c r="BJ168" s="18" t="s">
        <v>86</v>
      </c>
      <c r="BK168" s="239">
        <f>ROUND(I168*H168,2)</f>
        <v>0</v>
      </c>
      <c r="BL168" s="18" t="s">
        <v>191</v>
      </c>
      <c r="BM168" s="238" t="s">
        <v>1861</v>
      </c>
    </row>
    <row r="169" s="2" customFormat="1">
      <c r="A169" s="39"/>
      <c r="B169" s="40"/>
      <c r="C169" s="41"/>
      <c r="D169" s="240" t="s">
        <v>192</v>
      </c>
      <c r="E169" s="41"/>
      <c r="F169" s="241" t="s">
        <v>1862</v>
      </c>
      <c r="G169" s="41"/>
      <c r="H169" s="41"/>
      <c r="I169" s="242"/>
      <c r="J169" s="41"/>
      <c r="K169" s="41"/>
      <c r="L169" s="45"/>
      <c r="M169" s="243"/>
      <c r="N169" s="244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192</v>
      </c>
      <c r="AU169" s="18" t="s">
        <v>88</v>
      </c>
    </row>
    <row r="170" s="13" customFormat="1">
      <c r="A170" s="13"/>
      <c r="B170" s="245"/>
      <c r="C170" s="246"/>
      <c r="D170" s="247" t="s">
        <v>194</v>
      </c>
      <c r="E170" s="248" t="s">
        <v>1</v>
      </c>
      <c r="F170" s="249" t="s">
        <v>1845</v>
      </c>
      <c r="G170" s="246"/>
      <c r="H170" s="250">
        <v>725</v>
      </c>
      <c r="I170" s="251"/>
      <c r="J170" s="246"/>
      <c r="K170" s="246"/>
      <c r="L170" s="252"/>
      <c r="M170" s="253"/>
      <c r="N170" s="254"/>
      <c r="O170" s="254"/>
      <c r="P170" s="254"/>
      <c r="Q170" s="254"/>
      <c r="R170" s="254"/>
      <c r="S170" s="254"/>
      <c r="T170" s="255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6" t="s">
        <v>194</v>
      </c>
      <c r="AU170" s="256" t="s">
        <v>88</v>
      </c>
      <c r="AV170" s="13" t="s">
        <v>88</v>
      </c>
      <c r="AW170" s="13" t="s">
        <v>35</v>
      </c>
      <c r="AX170" s="13" t="s">
        <v>86</v>
      </c>
      <c r="AY170" s="256" t="s">
        <v>184</v>
      </c>
    </row>
    <row r="171" s="2" customFormat="1" ht="33" customHeight="1">
      <c r="A171" s="39"/>
      <c r="B171" s="40"/>
      <c r="C171" s="227" t="s">
        <v>238</v>
      </c>
      <c r="D171" s="227" t="s">
        <v>186</v>
      </c>
      <c r="E171" s="228" t="s">
        <v>1863</v>
      </c>
      <c r="F171" s="229" t="s">
        <v>1864</v>
      </c>
      <c r="G171" s="230" t="s">
        <v>189</v>
      </c>
      <c r="H171" s="231">
        <v>25</v>
      </c>
      <c r="I171" s="232"/>
      <c r="J171" s="233">
        <f>ROUND(I171*H171,2)</f>
        <v>0</v>
      </c>
      <c r="K171" s="229" t="s">
        <v>1379</v>
      </c>
      <c r="L171" s="45"/>
      <c r="M171" s="234" t="s">
        <v>1</v>
      </c>
      <c r="N171" s="235" t="s">
        <v>44</v>
      </c>
      <c r="O171" s="92"/>
      <c r="P171" s="236">
        <f>O171*H171</f>
        <v>0</v>
      </c>
      <c r="Q171" s="236">
        <v>0</v>
      </c>
      <c r="R171" s="236">
        <f>Q171*H171</f>
        <v>0</v>
      </c>
      <c r="S171" s="236">
        <v>0.22</v>
      </c>
      <c r="T171" s="237">
        <f>S171*H171</f>
        <v>5.5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8" t="s">
        <v>191</v>
      </c>
      <c r="AT171" s="238" t="s">
        <v>186</v>
      </c>
      <c r="AU171" s="238" t="s">
        <v>88</v>
      </c>
      <c r="AY171" s="18" t="s">
        <v>184</v>
      </c>
      <c r="BE171" s="239">
        <f>IF(N171="základní",J171,0)</f>
        <v>0</v>
      </c>
      <c r="BF171" s="239">
        <f>IF(N171="snížená",J171,0)</f>
        <v>0</v>
      </c>
      <c r="BG171" s="239">
        <f>IF(N171="zákl. přenesená",J171,0)</f>
        <v>0</v>
      </c>
      <c r="BH171" s="239">
        <f>IF(N171="sníž. přenesená",J171,0)</f>
        <v>0</v>
      </c>
      <c r="BI171" s="239">
        <f>IF(N171="nulová",J171,0)</f>
        <v>0</v>
      </c>
      <c r="BJ171" s="18" t="s">
        <v>86</v>
      </c>
      <c r="BK171" s="239">
        <f>ROUND(I171*H171,2)</f>
        <v>0</v>
      </c>
      <c r="BL171" s="18" t="s">
        <v>191</v>
      </c>
      <c r="BM171" s="238" t="s">
        <v>1865</v>
      </c>
    </row>
    <row r="172" s="2" customFormat="1">
      <c r="A172" s="39"/>
      <c r="B172" s="40"/>
      <c r="C172" s="41"/>
      <c r="D172" s="240" t="s">
        <v>192</v>
      </c>
      <c r="E172" s="41"/>
      <c r="F172" s="241" t="s">
        <v>1866</v>
      </c>
      <c r="G172" s="41"/>
      <c r="H172" s="41"/>
      <c r="I172" s="242"/>
      <c r="J172" s="41"/>
      <c r="K172" s="41"/>
      <c r="L172" s="45"/>
      <c r="M172" s="243"/>
      <c r="N172" s="244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192</v>
      </c>
      <c r="AU172" s="18" t="s">
        <v>88</v>
      </c>
    </row>
    <row r="173" s="13" customFormat="1">
      <c r="A173" s="13"/>
      <c r="B173" s="245"/>
      <c r="C173" s="246"/>
      <c r="D173" s="247" t="s">
        <v>194</v>
      </c>
      <c r="E173" s="248" t="s">
        <v>1</v>
      </c>
      <c r="F173" s="249" t="s">
        <v>1867</v>
      </c>
      <c r="G173" s="246"/>
      <c r="H173" s="250">
        <v>25</v>
      </c>
      <c r="I173" s="251"/>
      <c r="J173" s="246"/>
      <c r="K173" s="246"/>
      <c r="L173" s="252"/>
      <c r="M173" s="253"/>
      <c r="N173" s="254"/>
      <c r="O173" s="254"/>
      <c r="P173" s="254"/>
      <c r="Q173" s="254"/>
      <c r="R173" s="254"/>
      <c r="S173" s="254"/>
      <c r="T173" s="255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6" t="s">
        <v>194</v>
      </c>
      <c r="AU173" s="256" t="s">
        <v>88</v>
      </c>
      <c r="AV173" s="13" t="s">
        <v>88</v>
      </c>
      <c r="AW173" s="13" t="s">
        <v>35</v>
      </c>
      <c r="AX173" s="13" t="s">
        <v>86</v>
      </c>
      <c r="AY173" s="256" t="s">
        <v>184</v>
      </c>
    </row>
    <row r="174" s="2" customFormat="1" ht="24.15" customHeight="1">
      <c r="A174" s="39"/>
      <c r="B174" s="40"/>
      <c r="C174" s="227" t="s">
        <v>8</v>
      </c>
      <c r="D174" s="227" t="s">
        <v>186</v>
      </c>
      <c r="E174" s="228" t="s">
        <v>1868</v>
      </c>
      <c r="F174" s="229" t="s">
        <v>1869</v>
      </c>
      <c r="G174" s="230" t="s">
        <v>189</v>
      </c>
      <c r="H174" s="231">
        <v>51</v>
      </c>
      <c r="I174" s="232"/>
      <c r="J174" s="233">
        <f>ROUND(I174*H174,2)</f>
        <v>0</v>
      </c>
      <c r="K174" s="229" t="s">
        <v>1379</v>
      </c>
      <c r="L174" s="45"/>
      <c r="M174" s="234" t="s">
        <v>1</v>
      </c>
      <c r="N174" s="235" t="s">
        <v>44</v>
      </c>
      <c r="O174" s="92"/>
      <c r="P174" s="236">
        <f>O174*H174</f>
        <v>0</v>
      </c>
      <c r="Q174" s="236">
        <v>5.0000000000000002E-05</v>
      </c>
      <c r="R174" s="236">
        <f>Q174*H174</f>
        <v>0.0025500000000000002</v>
      </c>
      <c r="S174" s="236">
        <v>0.11500000000000001</v>
      </c>
      <c r="T174" s="237">
        <f>S174*H174</f>
        <v>5.8650000000000002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8" t="s">
        <v>191</v>
      </c>
      <c r="AT174" s="238" t="s">
        <v>186</v>
      </c>
      <c r="AU174" s="238" t="s">
        <v>88</v>
      </c>
      <c r="AY174" s="18" t="s">
        <v>184</v>
      </c>
      <c r="BE174" s="239">
        <f>IF(N174="základní",J174,0)</f>
        <v>0</v>
      </c>
      <c r="BF174" s="239">
        <f>IF(N174="snížená",J174,0)</f>
        <v>0</v>
      </c>
      <c r="BG174" s="239">
        <f>IF(N174="zákl. přenesená",J174,0)</f>
        <v>0</v>
      </c>
      <c r="BH174" s="239">
        <f>IF(N174="sníž. přenesená",J174,0)</f>
        <v>0</v>
      </c>
      <c r="BI174" s="239">
        <f>IF(N174="nulová",J174,0)</f>
        <v>0</v>
      </c>
      <c r="BJ174" s="18" t="s">
        <v>86</v>
      </c>
      <c r="BK174" s="239">
        <f>ROUND(I174*H174,2)</f>
        <v>0</v>
      </c>
      <c r="BL174" s="18" t="s">
        <v>191</v>
      </c>
      <c r="BM174" s="238" t="s">
        <v>1870</v>
      </c>
    </row>
    <row r="175" s="2" customFormat="1">
      <c r="A175" s="39"/>
      <c r="B175" s="40"/>
      <c r="C175" s="41"/>
      <c r="D175" s="240" t="s">
        <v>192</v>
      </c>
      <c r="E175" s="41"/>
      <c r="F175" s="241" t="s">
        <v>1871</v>
      </c>
      <c r="G175" s="41"/>
      <c r="H175" s="41"/>
      <c r="I175" s="242"/>
      <c r="J175" s="41"/>
      <c r="K175" s="41"/>
      <c r="L175" s="45"/>
      <c r="M175" s="243"/>
      <c r="N175" s="244"/>
      <c r="O175" s="92"/>
      <c r="P175" s="92"/>
      <c r="Q175" s="92"/>
      <c r="R175" s="92"/>
      <c r="S175" s="92"/>
      <c r="T175" s="93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192</v>
      </c>
      <c r="AU175" s="18" t="s">
        <v>88</v>
      </c>
    </row>
    <row r="176" s="13" customFormat="1">
      <c r="A176" s="13"/>
      <c r="B176" s="245"/>
      <c r="C176" s="246"/>
      <c r="D176" s="247" t="s">
        <v>194</v>
      </c>
      <c r="E176" s="248" t="s">
        <v>1</v>
      </c>
      <c r="F176" s="249" t="s">
        <v>1872</v>
      </c>
      <c r="G176" s="246"/>
      <c r="H176" s="250">
        <v>51</v>
      </c>
      <c r="I176" s="251"/>
      <c r="J176" s="246"/>
      <c r="K176" s="246"/>
      <c r="L176" s="252"/>
      <c r="M176" s="253"/>
      <c r="N176" s="254"/>
      <c r="O176" s="254"/>
      <c r="P176" s="254"/>
      <c r="Q176" s="254"/>
      <c r="R176" s="254"/>
      <c r="S176" s="254"/>
      <c r="T176" s="255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6" t="s">
        <v>194</v>
      </c>
      <c r="AU176" s="256" t="s">
        <v>88</v>
      </c>
      <c r="AV176" s="13" t="s">
        <v>88</v>
      </c>
      <c r="AW176" s="13" t="s">
        <v>35</v>
      </c>
      <c r="AX176" s="13" t="s">
        <v>86</v>
      </c>
      <c r="AY176" s="256" t="s">
        <v>184</v>
      </c>
    </row>
    <row r="177" s="2" customFormat="1" ht="24.15" customHeight="1">
      <c r="A177" s="39"/>
      <c r="B177" s="40"/>
      <c r="C177" s="227" t="s">
        <v>242</v>
      </c>
      <c r="D177" s="227" t="s">
        <v>186</v>
      </c>
      <c r="E177" s="228" t="s">
        <v>1873</v>
      </c>
      <c r="F177" s="229" t="s">
        <v>1874</v>
      </c>
      <c r="G177" s="230" t="s">
        <v>342</v>
      </c>
      <c r="H177" s="231">
        <v>116</v>
      </c>
      <c r="I177" s="232"/>
      <c r="J177" s="233">
        <f>ROUND(I177*H177,2)</f>
        <v>0</v>
      </c>
      <c r="K177" s="229" t="s">
        <v>1379</v>
      </c>
      <c r="L177" s="45"/>
      <c r="M177" s="234" t="s">
        <v>1</v>
      </c>
      <c r="N177" s="235" t="s">
        <v>44</v>
      </c>
      <c r="O177" s="92"/>
      <c r="P177" s="236">
        <f>O177*H177</f>
        <v>0</v>
      </c>
      <c r="Q177" s="236">
        <v>0</v>
      </c>
      <c r="R177" s="236">
        <f>Q177*H177</f>
        <v>0</v>
      </c>
      <c r="S177" s="236">
        <v>0.20499999999999999</v>
      </c>
      <c r="T177" s="237">
        <f>S177*H177</f>
        <v>23.779999999999998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8" t="s">
        <v>191</v>
      </c>
      <c r="AT177" s="238" t="s">
        <v>186</v>
      </c>
      <c r="AU177" s="238" t="s">
        <v>88</v>
      </c>
      <c r="AY177" s="18" t="s">
        <v>184</v>
      </c>
      <c r="BE177" s="239">
        <f>IF(N177="základní",J177,0)</f>
        <v>0</v>
      </c>
      <c r="BF177" s="239">
        <f>IF(N177="snížená",J177,0)</f>
        <v>0</v>
      </c>
      <c r="BG177" s="239">
        <f>IF(N177="zákl. přenesená",J177,0)</f>
        <v>0</v>
      </c>
      <c r="BH177" s="239">
        <f>IF(N177="sníž. přenesená",J177,0)</f>
        <v>0</v>
      </c>
      <c r="BI177" s="239">
        <f>IF(N177="nulová",J177,0)</f>
        <v>0</v>
      </c>
      <c r="BJ177" s="18" t="s">
        <v>86</v>
      </c>
      <c r="BK177" s="239">
        <f>ROUND(I177*H177,2)</f>
        <v>0</v>
      </c>
      <c r="BL177" s="18" t="s">
        <v>191</v>
      </c>
      <c r="BM177" s="238" t="s">
        <v>1875</v>
      </c>
    </row>
    <row r="178" s="2" customFormat="1">
      <c r="A178" s="39"/>
      <c r="B178" s="40"/>
      <c r="C178" s="41"/>
      <c r="D178" s="240" t="s">
        <v>192</v>
      </c>
      <c r="E178" s="41"/>
      <c r="F178" s="241" t="s">
        <v>1876</v>
      </c>
      <c r="G178" s="41"/>
      <c r="H178" s="41"/>
      <c r="I178" s="242"/>
      <c r="J178" s="41"/>
      <c r="K178" s="41"/>
      <c r="L178" s="45"/>
      <c r="M178" s="243"/>
      <c r="N178" s="244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192</v>
      </c>
      <c r="AU178" s="18" t="s">
        <v>88</v>
      </c>
    </row>
    <row r="179" s="13" customFormat="1">
      <c r="A179" s="13"/>
      <c r="B179" s="245"/>
      <c r="C179" s="246"/>
      <c r="D179" s="247" t="s">
        <v>194</v>
      </c>
      <c r="E179" s="248" t="s">
        <v>1</v>
      </c>
      <c r="F179" s="249" t="s">
        <v>1877</v>
      </c>
      <c r="G179" s="246"/>
      <c r="H179" s="250">
        <v>116</v>
      </c>
      <c r="I179" s="251"/>
      <c r="J179" s="246"/>
      <c r="K179" s="246"/>
      <c r="L179" s="252"/>
      <c r="M179" s="253"/>
      <c r="N179" s="254"/>
      <c r="O179" s="254"/>
      <c r="P179" s="254"/>
      <c r="Q179" s="254"/>
      <c r="R179" s="254"/>
      <c r="S179" s="254"/>
      <c r="T179" s="255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6" t="s">
        <v>194</v>
      </c>
      <c r="AU179" s="256" t="s">
        <v>88</v>
      </c>
      <c r="AV179" s="13" t="s">
        <v>88</v>
      </c>
      <c r="AW179" s="13" t="s">
        <v>35</v>
      </c>
      <c r="AX179" s="13" t="s">
        <v>86</v>
      </c>
      <c r="AY179" s="256" t="s">
        <v>184</v>
      </c>
    </row>
    <row r="180" s="2" customFormat="1" ht="24.15" customHeight="1">
      <c r="A180" s="39"/>
      <c r="B180" s="40"/>
      <c r="C180" s="227" t="s">
        <v>296</v>
      </c>
      <c r="D180" s="227" t="s">
        <v>186</v>
      </c>
      <c r="E180" s="228" t="s">
        <v>1878</v>
      </c>
      <c r="F180" s="229" t="s">
        <v>1879</v>
      </c>
      <c r="G180" s="230" t="s">
        <v>342</v>
      </c>
      <c r="H180" s="231">
        <v>58</v>
      </c>
      <c r="I180" s="232"/>
      <c r="J180" s="233">
        <f>ROUND(I180*H180,2)</f>
        <v>0</v>
      </c>
      <c r="K180" s="229" t="s">
        <v>1379</v>
      </c>
      <c r="L180" s="45"/>
      <c r="M180" s="234" t="s">
        <v>1</v>
      </c>
      <c r="N180" s="235" t="s">
        <v>44</v>
      </c>
      <c r="O180" s="92"/>
      <c r="P180" s="236">
        <f>O180*H180</f>
        <v>0</v>
      </c>
      <c r="Q180" s="236">
        <v>0</v>
      </c>
      <c r="R180" s="236">
        <f>Q180*H180</f>
        <v>0</v>
      </c>
      <c r="S180" s="236">
        <v>0.040000000000000001</v>
      </c>
      <c r="T180" s="237">
        <f>S180*H180</f>
        <v>2.3199999999999998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8" t="s">
        <v>191</v>
      </c>
      <c r="AT180" s="238" t="s">
        <v>186</v>
      </c>
      <c r="AU180" s="238" t="s">
        <v>88</v>
      </c>
      <c r="AY180" s="18" t="s">
        <v>184</v>
      </c>
      <c r="BE180" s="239">
        <f>IF(N180="základní",J180,0)</f>
        <v>0</v>
      </c>
      <c r="BF180" s="239">
        <f>IF(N180="snížená",J180,0)</f>
        <v>0</v>
      </c>
      <c r="BG180" s="239">
        <f>IF(N180="zákl. přenesená",J180,0)</f>
        <v>0</v>
      </c>
      <c r="BH180" s="239">
        <f>IF(N180="sníž. přenesená",J180,0)</f>
        <v>0</v>
      </c>
      <c r="BI180" s="239">
        <f>IF(N180="nulová",J180,0)</f>
        <v>0</v>
      </c>
      <c r="BJ180" s="18" t="s">
        <v>86</v>
      </c>
      <c r="BK180" s="239">
        <f>ROUND(I180*H180,2)</f>
        <v>0</v>
      </c>
      <c r="BL180" s="18" t="s">
        <v>191</v>
      </c>
      <c r="BM180" s="238" t="s">
        <v>1880</v>
      </c>
    </row>
    <row r="181" s="2" customFormat="1">
      <c r="A181" s="39"/>
      <c r="B181" s="40"/>
      <c r="C181" s="41"/>
      <c r="D181" s="240" t="s">
        <v>192</v>
      </c>
      <c r="E181" s="41"/>
      <c r="F181" s="241" t="s">
        <v>1881</v>
      </c>
      <c r="G181" s="41"/>
      <c r="H181" s="41"/>
      <c r="I181" s="242"/>
      <c r="J181" s="41"/>
      <c r="K181" s="41"/>
      <c r="L181" s="45"/>
      <c r="M181" s="243"/>
      <c r="N181" s="244"/>
      <c r="O181" s="92"/>
      <c r="P181" s="92"/>
      <c r="Q181" s="92"/>
      <c r="R181" s="92"/>
      <c r="S181" s="92"/>
      <c r="T181" s="93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192</v>
      </c>
      <c r="AU181" s="18" t="s">
        <v>88</v>
      </c>
    </row>
    <row r="182" s="13" customFormat="1">
      <c r="A182" s="13"/>
      <c r="B182" s="245"/>
      <c r="C182" s="246"/>
      <c r="D182" s="247" t="s">
        <v>194</v>
      </c>
      <c r="E182" s="248" t="s">
        <v>1</v>
      </c>
      <c r="F182" s="249" t="s">
        <v>1882</v>
      </c>
      <c r="G182" s="246"/>
      <c r="H182" s="250">
        <v>58</v>
      </c>
      <c r="I182" s="251"/>
      <c r="J182" s="246"/>
      <c r="K182" s="246"/>
      <c r="L182" s="252"/>
      <c r="M182" s="253"/>
      <c r="N182" s="254"/>
      <c r="O182" s="254"/>
      <c r="P182" s="254"/>
      <c r="Q182" s="254"/>
      <c r="R182" s="254"/>
      <c r="S182" s="254"/>
      <c r="T182" s="255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6" t="s">
        <v>194</v>
      </c>
      <c r="AU182" s="256" t="s">
        <v>88</v>
      </c>
      <c r="AV182" s="13" t="s">
        <v>88</v>
      </c>
      <c r="AW182" s="13" t="s">
        <v>35</v>
      </c>
      <c r="AX182" s="13" t="s">
        <v>86</v>
      </c>
      <c r="AY182" s="256" t="s">
        <v>184</v>
      </c>
    </row>
    <row r="183" s="2" customFormat="1" ht="16.5" customHeight="1">
      <c r="A183" s="39"/>
      <c r="B183" s="40"/>
      <c r="C183" s="227" t="s">
        <v>249</v>
      </c>
      <c r="D183" s="227" t="s">
        <v>186</v>
      </c>
      <c r="E183" s="228" t="s">
        <v>1883</v>
      </c>
      <c r="F183" s="229" t="s">
        <v>1884</v>
      </c>
      <c r="G183" s="230" t="s">
        <v>189</v>
      </c>
      <c r="H183" s="231">
        <v>1083</v>
      </c>
      <c r="I183" s="232"/>
      <c r="J183" s="233">
        <f>ROUND(I183*H183,2)</f>
        <v>0</v>
      </c>
      <c r="K183" s="229" t="s">
        <v>1379</v>
      </c>
      <c r="L183" s="45"/>
      <c r="M183" s="234" t="s">
        <v>1</v>
      </c>
      <c r="N183" s="235" t="s">
        <v>44</v>
      </c>
      <c r="O183" s="92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8" t="s">
        <v>191</v>
      </c>
      <c r="AT183" s="238" t="s">
        <v>186</v>
      </c>
      <c r="AU183" s="238" t="s">
        <v>88</v>
      </c>
      <c r="AY183" s="18" t="s">
        <v>184</v>
      </c>
      <c r="BE183" s="239">
        <f>IF(N183="základní",J183,0)</f>
        <v>0</v>
      </c>
      <c r="BF183" s="239">
        <f>IF(N183="snížená",J183,0)</f>
        <v>0</v>
      </c>
      <c r="BG183" s="239">
        <f>IF(N183="zákl. přenesená",J183,0)</f>
        <v>0</v>
      </c>
      <c r="BH183" s="239">
        <f>IF(N183="sníž. přenesená",J183,0)</f>
        <v>0</v>
      </c>
      <c r="BI183" s="239">
        <f>IF(N183="nulová",J183,0)</f>
        <v>0</v>
      </c>
      <c r="BJ183" s="18" t="s">
        <v>86</v>
      </c>
      <c r="BK183" s="239">
        <f>ROUND(I183*H183,2)</f>
        <v>0</v>
      </c>
      <c r="BL183" s="18" t="s">
        <v>191</v>
      </c>
      <c r="BM183" s="238" t="s">
        <v>1885</v>
      </c>
    </row>
    <row r="184" s="2" customFormat="1">
      <c r="A184" s="39"/>
      <c r="B184" s="40"/>
      <c r="C184" s="41"/>
      <c r="D184" s="240" t="s">
        <v>192</v>
      </c>
      <c r="E184" s="41"/>
      <c r="F184" s="241" t="s">
        <v>1886</v>
      </c>
      <c r="G184" s="41"/>
      <c r="H184" s="41"/>
      <c r="I184" s="242"/>
      <c r="J184" s="41"/>
      <c r="K184" s="41"/>
      <c r="L184" s="45"/>
      <c r="M184" s="243"/>
      <c r="N184" s="244"/>
      <c r="O184" s="92"/>
      <c r="P184" s="92"/>
      <c r="Q184" s="92"/>
      <c r="R184" s="92"/>
      <c r="S184" s="92"/>
      <c r="T184" s="93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192</v>
      </c>
      <c r="AU184" s="18" t="s">
        <v>88</v>
      </c>
    </row>
    <row r="185" s="13" customFormat="1">
      <c r="A185" s="13"/>
      <c r="B185" s="245"/>
      <c r="C185" s="246"/>
      <c r="D185" s="247" t="s">
        <v>194</v>
      </c>
      <c r="E185" s="248" t="s">
        <v>1</v>
      </c>
      <c r="F185" s="249" t="s">
        <v>1887</v>
      </c>
      <c r="G185" s="246"/>
      <c r="H185" s="250">
        <v>1083</v>
      </c>
      <c r="I185" s="251"/>
      <c r="J185" s="246"/>
      <c r="K185" s="246"/>
      <c r="L185" s="252"/>
      <c r="M185" s="253"/>
      <c r="N185" s="254"/>
      <c r="O185" s="254"/>
      <c r="P185" s="254"/>
      <c r="Q185" s="254"/>
      <c r="R185" s="254"/>
      <c r="S185" s="254"/>
      <c r="T185" s="255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6" t="s">
        <v>194</v>
      </c>
      <c r="AU185" s="256" t="s">
        <v>88</v>
      </c>
      <c r="AV185" s="13" t="s">
        <v>88</v>
      </c>
      <c r="AW185" s="13" t="s">
        <v>35</v>
      </c>
      <c r="AX185" s="13" t="s">
        <v>86</v>
      </c>
      <c r="AY185" s="256" t="s">
        <v>184</v>
      </c>
    </row>
    <row r="186" s="2" customFormat="1" ht="24.15" customHeight="1">
      <c r="A186" s="39"/>
      <c r="B186" s="40"/>
      <c r="C186" s="227" t="s">
        <v>311</v>
      </c>
      <c r="D186" s="227" t="s">
        <v>186</v>
      </c>
      <c r="E186" s="228" t="s">
        <v>1888</v>
      </c>
      <c r="F186" s="229" t="s">
        <v>1889</v>
      </c>
      <c r="G186" s="230" t="s">
        <v>201</v>
      </c>
      <c r="H186" s="231">
        <v>655.5</v>
      </c>
      <c r="I186" s="232"/>
      <c r="J186" s="233">
        <f>ROUND(I186*H186,2)</f>
        <v>0</v>
      </c>
      <c r="K186" s="229" t="s">
        <v>1890</v>
      </c>
      <c r="L186" s="45"/>
      <c r="M186" s="234" t="s">
        <v>1</v>
      </c>
      <c r="N186" s="235" t="s">
        <v>44</v>
      </c>
      <c r="O186" s="92"/>
      <c r="P186" s="236">
        <f>O186*H186</f>
        <v>0</v>
      </c>
      <c r="Q186" s="236">
        <v>0</v>
      </c>
      <c r="R186" s="236">
        <f>Q186*H186</f>
        <v>0</v>
      </c>
      <c r="S186" s="236">
        <v>0</v>
      </c>
      <c r="T186" s="237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8" t="s">
        <v>191</v>
      </c>
      <c r="AT186" s="238" t="s">
        <v>186</v>
      </c>
      <c r="AU186" s="238" t="s">
        <v>88</v>
      </c>
      <c r="AY186" s="18" t="s">
        <v>184</v>
      </c>
      <c r="BE186" s="239">
        <f>IF(N186="základní",J186,0)</f>
        <v>0</v>
      </c>
      <c r="BF186" s="239">
        <f>IF(N186="snížená",J186,0)</f>
        <v>0</v>
      </c>
      <c r="BG186" s="239">
        <f>IF(N186="zákl. přenesená",J186,0)</f>
        <v>0</v>
      </c>
      <c r="BH186" s="239">
        <f>IF(N186="sníž. přenesená",J186,0)</f>
        <v>0</v>
      </c>
      <c r="BI186" s="239">
        <f>IF(N186="nulová",J186,0)</f>
        <v>0</v>
      </c>
      <c r="BJ186" s="18" t="s">
        <v>86</v>
      </c>
      <c r="BK186" s="239">
        <f>ROUND(I186*H186,2)</f>
        <v>0</v>
      </c>
      <c r="BL186" s="18" t="s">
        <v>191</v>
      </c>
      <c r="BM186" s="238" t="s">
        <v>1891</v>
      </c>
    </row>
    <row r="187" s="13" customFormat="1">
      <c r="A187" s="13"/>
      <c r="B187" s="245"/>
      <c r="C187" s="246"/>
      <c r="D187" s="247" t="s">
        <v>194</v>
      </c>
      <c r="E187" s="248" t="s">
        <v>1</v>
      </c>
      <c r="F187" s="249" t="s">
        <v>1892</v>
      </c>
      <c r="G187" s="246"/>
      <c r="H187" s="250">
        <v>655.5</v>
      </c>
      <c r="I187" s="251"/>
      <c r="J187" s="246"/>
      <c r="K187" s="246"/>
      <c r="L187" s="252"/>
      <c r="M187" s="253"/>
      <c r="N187" s="254"/>
      <c r="O187" s="254"/>
      <c r="P187" s="254"/>
      <c r="Q187" s="254"/>
      <c r="R187" s="254"/>
      <c r="S187" s="254"/>
      <c r="T187" s="255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6" t="s">
        <v>194</v>
      </c>
      <c r="AU187" s="256" t="s">
        <v>88</v>
      </c>
      <c r="AV187" s="13" t="s">
        <v>88</v>
      </c>
      <c r="AW187" s="13" t="s">
        <v>35</v>
      </c>
      <c r="AX187" s="13" t="s">
        <v>86</v>
      </c>
      <c r="AY187" s="256" t="s">
        <v>184</v>
      </c>
    </row>
    <row r="188" s="2" customFormat="1" ht="24.15" customHeight="1">
      <c r="A188" s="39"/>
      <c r="B188" s="40"/>
      <c r="C188" s="227" t="s">
        <v>255</v>
      </c>
      <c r="D188" s="227" t="s">
        <v>186</v>
      </c>
      <c r="E188" s="228" t="s">
        <v>1893</v>
      </c>
      <c r="F188" s="229" t="s">
        <v>1894</v>
      </c>
      <c r="G188" s="230" t="s">
        <v>201</v>
      </c>
      <c r="H188" s="231">
        <v>959.12</v>
      </c>
      <c r="I188" s="232"/>
      <c r="J188" s="233">
        <f>ROUND(I188*H188,2)</f>
        <v>0</v>
      </c>
      <c r="K188" s="229" t="s">
        <v>1379</v>
      </c>
      <c r="L188" s="45"/>
      <c r="M188" s="234" t="s">
        <v>1</v>
      </c>
      <c r="N188" s="235" t="s">
        <v>44</v>
      </c>
      <c r="O188" s="92"/>
      <c r="P188" s="236">
        <f>O188*H188</f>
        <v>0</v>
      </c>
      <c r="Q188" s="236">
        <v>0</v>
      </c>
      <c r="R188" s="236">
        <f>Q188*H188</f>
        <v>0</v>
      </c>
      <c r="S188" s="236">
        <v>0</v>
      </c>
      <c r="T188" s="237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8" t="s">
        <v>191</v>
      </c>
      <c r="AT188" s="238" t="s">
        <v>186</v>
      </c>
      <c r="AU188" s="238" t="s">
        <v>88</v>
      </c>
      <c r="AY188" s="18" t="s">
        <v>184</v>
      </c>
      <c r="BE188" s="239">
        <f>IF(N188="základní",J188,0)</f>
        <v>0</v>
      </c>
      <c r="BF188" s="239">
        <f>IF(N188="snížená",J188,0)</f>
        <v>0</v>
      </c>
      <c r="BG188" s="239">
        <f>IF(N188="zákl. přenesená",J188,0)</f>
        <v>0</v>
      </c>
      <c r="BH188" s="239">
        <f>IF(N188="sníž. přenesená",J188,0)</f>
        <v>0</v>
      </c>
      <c r="BI188" s="239">
        <f>IF(N188="nulová",J188,0)</f>
        <v>0</v>
      </c>
      <c r="BJ188" s="18" t="s">
        <v>86</v>
      </c>
      <c r="BK188" s="239">
        <f>ROUND(I188*H188,2)</f>
        <v>0</v>
      </c>
      <c r="BL188" s="18" t="s">
        <v>191</v>
      </c>
      <c r="BM188" s="238" t="s">
        <v>1895</v>
      </c>
    </row>
    <row r="189" s="2" customFormat="1">
      <c r="A189" s="39"/>
      <c r="B189" s="40"/>
      <c r="C189" s="41"/>
      <c r="D189" s="240" t="s">
        <v>192</v>
      </c>
      <c r="E189" s="41"/>
      <c r="F189" s="241" t="s">
        <v>1896</v>
      </c>
      <c r="G189" s="41"/>
      <c r="H189" s="41"/>
      <c r="I189" s="242"/>
      <c r="J189" s="41"/>
      <c r="K189" s="41"/>
      <c r="L189" s="45"/>
      <c r="M189" s="243"/>
      <c r="N189" s="244"/>
      <c r="O189" s="92"/>
      <c r="P189" s="92"/>
      <c r="Q189" s="92"/>
      <c r="R189" s="92"/>
      <c r="S189" s="92"/>
      <c r="T189" s="93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192</v>
      </c>
      <c r="AU189" s="18" t="s">
        <v>88</v>
      </c>
    </row>
    <row r="190" s="13" customFormat="1">
      <c r="A190" s="13"/>
      <c r="B190" s="245"/>
      <c r="C190" s="246"/>
      <c r="D190" s="247" t="s">
        <v>194</v>
      </c>
      <c r="E190" s="248" t="s">
        <v>1</v>
      </c>
      <c r="F190" s="249" t="s">
        <v>1897</v>
      </c>
      <c r="G190" s="246"/>
      <c r="H190" s="250">
        <v>405.72000000000003</v>
      </c>
      <c r="I190" s="251"/>
      <c r="J190" s="246"/>
      <c r="K190" s="246"/>
      <c r="L190" s="252"/>
      <c r="M190" s="253"/>
      <c r="N190" s="254"/>
      <c r="O190" s="254"/>
      <c r="P190" s="254"/>
      <c r="Q190" s="254"/>
      <c r="R190" s="254"/>
      <c r="S190" s="254"/>
      <c r="T190" s="255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6" t="s">
        <v>194</v>
      </c>
      <c r="AU190" s="256" t="s">
        <v>88</v>
      </c>
      <c r="AV190" s="13" t="s">
        <v>88</v>
      </c>
      <c r="AW190" s="13" t="s">
        <v>35</v>
      </c>
      <c r="AX190" s="13" t="s">
        <v>79</v>
      </c>
      <c r="AY190" s="256" t="s">
        <v>184</v>
      </c>
    </row>
    <row r="191" s="13" customFormat="1">
      <c r="A191" s="13"/>
      <c r="B191" s="245"/>
      <c r="C191" s="246"/>
      <c r="D191" s="247" t="s">
        <v>194</v>
      </c>
      <c r="E191" s="248" t="s">
        <v>1</v>
      </c>
      <c r="F191" s="249" t="s">
        <v>1898</v>
      </c>
      <c r="G191" s="246"/>
      <c r="H191" s="250">
        <v>196.24000000000001</v>
      </c>
      <c r="I191" s="251"/>
      <c r="J191" s="246"/>
      <c r="K191" s="246"/>
      <c r="L191" s="252"/>
      <c r="M191" s="253"/>
      <c r="N191" s="254"/>
      <c r="O191" s="254"/>
      <c r="P191" s="254"/>
      <c r="Q191" s="254"/>
      <c r="R191" s="254"/>
      <c r="S191" s="254"/>
      <c r="T191" s="25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6" t="s">
        <v>194</v>
      </c>
      <c r="AU191" s="256" t="s">
        <v>88</v>
      </c>
      <c r="AV191" s="13" t="s">
        <v>88</v>
      </c>
      <c r="AW191" s="13" t="s">
        <v>35</v>
      </c>
      <c r="AX191" s="13" t="s">
        <v>79</v>
      </c>
      <c r="AY191" s="256" t="s">
        <v>184</v>
      </c>
    </row>
    <row r="192" s="13" customFormat="1">
      <c r="A192" s="13"/>
      <c r="B192" s="245"/>
      <c r="C192" s="246"/>
      <c r="D192" s="247" t="s">
        <v>194</v>
      </c>
      <c r="E192" s="248" t="s">
        <v>1</v>
      </c>
      <c r="F192" s="249" t="s">
        <v>1899</v>
      </c>
      <c r="G192" s="246"/>
      <c r="H192" s="250">
        <v>111.95999999999999</v>
      </c>
      <c r="I192" s="251"/>
      <c r="J192" s="246"/>
      <c r="K192" s="246"/>
      <c r="L192" s="252"/>
      <c r="M192" s="253"/>
      <c r="N192" s="254"/>
      <c r="O192" s="254"/>
      <c r="P192" s="254"/>
      <c r="Q192" s="254"/>
      <c r="R192" s="254"/>
      <c r="S192" s="254"/>
      <c r="T192" s="255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6" t="s">
        <v>194</v>
      </c>
      <c r="AU192" s="256" t="s">
        <v>88</v>
      </c>
      <c r="AV192" s="13" t="s">
        <v>88</v>
      </c>
      <c r="AW192" s="13" t="s">
        <v>35</v>
      </c>
      <c r="AX192" s="13" t="s">
        <v>79</v>
      </c>
      <c r="AY192" s="256" t="s">
        <v>184</v>
      </c>
    </row>
    <row r="193" s="13" customFormat="1">
      <c r="A193" s="13"/>
      <c r="B193" s="245"/>
      <c r="C193" s="246"/>
      <c r="D193" s="247" t="s">
        <v>194</v>
      </c>
      <c r="E193" s="248" t="s">
        <v>1</v>
      </c>
      <c r="F193" s="249" t="s">
        <v>1900</v>
      </c>
      <c r="G193" s="246"/>
      <c r="H193" s="250">
        <v>245.19999999999999</v>
      </c>
      <c r="I193" s="251"/>
      <c r="J193" s="246"/>
      <c r="K193" s="246"/>
      <c r="L193" s="252"/>
      <c r="M193" s="253"/>
      <c r="N193" s="254"/>
      <c r="O193" s="254"/>
      <c r="P193" s="254"/>
      <c r="Q193" s="254"/>
      <c r="R193" s="254"/>
      <c r="S193" s="254"/>
      <c r="T193" s="255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6" t="s">
        <v>194</v>
      </c>
      <c r="AU193" s="256" t="s">
        <v>88</v>
      </c>
      <c r="AV193" s="13" t="s">
        <v>88</v>
      </c>
      <c r="AW193" s="13" t="s">
        <v>35</v>
      </c>
      <c r="AX193" s="13" t="s">
        <v>79</v>
      </c>
      <c r="AY193" s="256" t="s">
        <v>184</v>
      </c>
    </row>
    <row r="194" s="15" customFormat="1">
      <c r="A194" s="15"/>
      <c r="B194" s="268"/>
      <c r="C194" s="269"/>
      <c r="D194" s="247" t="s">
        <v>194</v>
      </c>
      <c r="E194" s="270" t="s">
        <v>1</v>
      </c>
      <c r="F194" s="271" t="s">
        <v>198</v>
      </c>
      <c r="G194" s="269"/>
      <c r="H194" s="272">
        <v>959.12</v>
      </c>
      <c r="I194" s="273"/>
      <c r="J194" s="269"/>
      <c r="K194" s="269"/>
      <c r="L194" s="274"/>
      <c r="M194" s="275"/>
      <c r="N194" s="276"/>
      <c r="O194" s="276"/>
      <c r="P194" s="276"/>
      <c r="Q194" s="276"/>
      <c r="R194" s="276"/>
      <c r="S194" s="276"/>
      <c r="T194" s="277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78" t="s">
        <v>194</v>
      </c>
      <c r="AU194" s="278" t="s">
        <v>88</v>
      </c>
      <c r="AV194" s="15" t="s">
        <v>191</v>
      </c>
      <c r="AW194" s="15" t="s">
        <v>35</v>
      </c>
      <c r="AX194" s="15" t="s">
        <v>86</v>
      </c>
      <c r="AY194" s="278" t="s">
        <v>184</v>
      </c>
    </row>
    <row r="195" s="2" customFormat="1" ht="24.15" customHeight="1">
      <c r="A195" s="39"/>
      <c r="B195" s="40"/>
      <c r="C195" s="227" t="s">
        <v>7</v>
      </c>
      <c r="D195" s="227" t="s">
        <v>186</v>
      </c>
      <c r="E195" s="228" t="s">
        <v>1901</v>
      </c>
      <c r="F195" s="229" t="s">
        <v>1902</v>
      </c>
      <c r="G195" s="230" t="s">
        <v>201</v>
      </c>
      <c r="H195" s="231">
        <v>28.800000000000001</v>
      </c>
      <c r="I195" s="232"/>
      <c r="J195" s="233">
        <f>ROUND(I195*H195,2)</f>
        <v>0</v>
      </c>
      <c r="K195" s="229" t="s">
        <v>1379</v>
      </c>
      <c r="L195" s="45"/>
      <c r="M195" s="234" t="s">
        <v>1</v>
      </c>
      <c r="N195" s="235" t="s">
        <v>44</v>
      </c>
      <c r="O195" s="92"/>
      <c r="P195" s="236">
        <f>O195*H195</f>
        <v>0</v>
      </c>
      <c r="Q195" s="236">
        <v>0</v>
      </c>
      <c r="R195" s="236">
        <f>Q195*H195</f>
        <v>0</v>
      </c>
      <c r="S195" s="236">
        <v>0</v>
      </c>
      <c r="T195" s="237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8" t="s">
        <v>191</v>
      </c>
      <c r="AT195" s="238" t="s">
        <v>186</v>
      </c>
      <c r="AU195" s="238" t="s">
        <v>88</v>
      </c>
      <c r="AY195" s="18" t="s">
        <v>184</v>
      </c>
      <c r="BE195" s="239">
        <f>IF(N195="základní",J195,0)</f>
        <v>0</v>
      </c>
      <c r="BF195" s="239">
        <f>IF(N195="snížená",J195,0)</f>
        <v>0</v>
      </c>
      <c r="BG195" s="239">
        <f>IF(N195="zákl. přenesená",J195,0)</f>
        <v>0</v>
      </c>
      <c r="BH195" s="239">
        <f>IF(N195="sníž. přenesená",J195,0)</f>
        <v>0</v>
      </c>
      <c r="BI195" s="239">
        <f>IF(N195="nulová",J195,0)</f>
        <v>0</v>
      </c>
      <c r="BJ195" s="18" t="s">
        <v>86</v>
      </c>
      <c r="BK195" s="239">
        <f>ROUND(I195*H195,2)</f>
        <v>0</v>
      </c>
      <c r="BL195" s="18" t="s">
        <v>191</v>
      </c>
      <c r="BM195" s="238" t="s">
        <v>1903</v>
      </c>
    </row>
    <row r="196" s="2" customFormat="1">
      <c r="A196" s="39"/>
      <c r="B196" s="40"/>
      <c r="C196" s="41"/>
      <c r="D196" s="240" t="s">
        <v>192</v>
      </c>
      <c r="E196" s="41"/>
      <c r="F196" s="241" t="s">
        <v>1904</v>
      </c>
      <c r="G196" s="41"/>
      <c r="H196" s="41"/>
      <c r="I196" s="242"/>
      <c r="J196" s="41"/>
      <c r="K196" s="41"/>
      <c r="L196" s="45"/>
      <c r="M196" s="243"/>
      <c r="N196" s="244"/>
      <c r="O196" s="92"/>
      <c r="P196" s="92"/>
      <c r="Q196" s="92"/>
      <c r="R196" s="92"/>
      <c r="S196" s="92"/>
      <c r="T196" s="93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192</v>
      </c>
      <c r="AU196" s="18" t="s">
        <v>88</v>
      </c>
    </row>
    <row r="197" s="13" customFormat="1">
      <c r="A197" s="13"/>
      <c r="B197" s="245"/>
      <c r="C197" s="246"/>
      <c r="D197" s="247" t="s">
        <v>194</v>
      </c>
      <c r="E197" s="248" t="s">
        <v>1</v>
      </c>
      <c r="F197" s="249" t="s">
        <v>1905</v>
      </c>
      <c r="G197" s="246"/>
      <c r="H197" s="250">
        <v>28.800000000000001</v>
      </c>
      <c r="I197" s="251"/>
      <c r="J197" s="246"/>
      <c r="K197" s="246"/>
      <c r="L197" s="252"/>
      <c r="M197" s="253"/>
      <c r="N197" s="254"/>
      <c r="O197" s="254"/>
      <c r="P197" s="254"/>
      <c r="Q197" s="254"/>
      <c r="R197" s="254"/>
      <c r="S197" s="254"/>
      <c r="T197" s="255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6" t="s">
        <v>194</v>
      </c>
      <c r="AU197" s="256" t="s">
        <v>88</v>
      </c>
      <c r="AV197" s="13" t="s">
        <v>88</v>
      </c>
      <c r="AW197" s="13" t="s">
        <v>35</v>
      </c>
      <c r="AX197" s="13" t="s">
        <v>86</v>
      </c>
      <c r="AY197" s="256" t="s">
        <v>184</v>
      </c>
    </row>
    <row r="198" s="2" customFormat="1" ht="24.15" customHeight="1">
      <c r="A198" s="39"/>
      <c r="B198" s="40"/>
      <c r="C198" s="227" t="s">
        <v>263</v>
      </c>
      <c r="D198" s="227" t="s">
        <v>186</v>
      </c>
      <c r="E198" s="228" t="s">
        <v>1906</v>
      </c>
      <c r="F198" s="229" t="s">
        <v>1907</v>
      </c>
      <c r="G198" s="230" t="s">
        <v>201</v>
      </c>
      <c r="H198" s="231">
        <v>45.899999999999999</v>
      </c>
      <c r="I198" s="232"/>
      <c r="J198" s="233">
        <f>ROUND(I198*H198,2)</f>
        <v>0</v>
      </c>
      <c r="K198" s="229" t="s">
        <v>1379</v>
      </c>
      <c r="L198" s="45"/>
      <c r="M198" s="234" t="s">
        <v>1</v>
      </c>
      <c r="N198" s="235" t="s">
        <v>44</v>
      </c>
      <c r="O198" s="92"/>
      <c r="P198" s="236">
        <f>O198*H198</f>
        <v>0</v>
      </c>
      <c r="Q198" s="236">
        <v>0</v>
      </c>
      <c r="R198" s="236">
        <f>Q198*H198</f>
        <v>0</v>
      </c>
      <c r="S198" s="236">
        <v>0</v>
      </c>
      <c r="T198" s="237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8" t="s">
        <v>191</v>
      </c>
      <c r="AT198" s="238" t="s">
        <v>186</v>
      </c>
      <c r="AU198" s="238" t="s">
        <v>88</v>
      </c>
      <c r="AY198" s="18" t="s">
        <v>184</v>
      </c>
      <c r="BE198" s="239">
        <f>IF(N198="základní",J198,0)</f>
        <v>0</v>
      </c>
      <c r="BF198" s="239">
        <f>IF(N198="snížená",J198,0)</f>
        <v>0</v>
      </c>
      <c r="BG198" s="239">
        <f>IF(N198="zákl. přenesená",J198,0)</f>
        <v>0</v>
      </c>
      <c r="BH198" s="239">
        <f>IF(N198="sníž. přenesená",J198,0)</f>
        <v>0</v>
      </c>
      <c r="BI198" s="239">
        <f>IF(N198="nulová",J198,0)</f>
        <v>0</v>
      </c>
      <c r="BJ198" s="18" t="s">
        <v>86</v>
      </c>
      <c r="BK198" s="239">
        <f>ROUND(I198*H198,2)</f>
        <v>0</v>
      </c>
      <c r="BL198" s="18" t="s">
        <v>191</v>
      </c>
      <c r="BM198" s="238" t="s">
        <v>1908</v>
      </c>
    </row>
    <row r="199" s="2" customFormat="1">
      <c r="A199" s="39"/>
      <c r="B199" s="40"/>
      <c r="C199" s="41"/>
      <c r="D199" s="240" t="s">
        <v>192</v>
      </c>
      <c r="E199" s="41"/>
      <c r="F199" s="241" t="s">
        <v>1909</v>
      </c>
      <c r="G199" s="41"/>
      <c r="H199" s="41"/>
      <c r="I199" s="242"/>
      <c r="J199" s="41"/>
      <c r="K199" s="41"/>
      <c r="L199" s="45"/>
      <c r="M199" s="243"/>
      <c r="N199" s="244"/>
      <c r="O199" s="92"/>
      <c r="P199" s="92"/>
      <c r="Q199" s="92"/>
      <c r="R199" s="92"/>
      <c r="S199" s="92"/>
      <c r="T199" s="93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192</v>
      </c>
      <c r="AU199" s="18" t="s">
        <v>88</v>
      </c>
    </row>
    <row r="200" s="13" customFormat="1">
      <c r="A200" s="13"/>
      <c r="B200" s="245"/>
      <c r="C200" s="246"/>
      <c r="D200" s="247" t="s">
        <v>194</v>
      </c>
      <c r="E200" s="248" t="s">
        <v>1</v>
      </c>
      <c r="F200" s="249" t="s">
        <v>1910</v>
      </c>
      <c r="G200" s="246"/>
      <c r="H200" s="250">
        <v>45.899999999999999</v>
      </c>
      <c r="I200" s="251"/>
      <c r="J200" s="246"/>
      <c r="K200" s="246"/>
      <c r="L200" s="252"/>
      <c r="M200" s="253"/>
      <c r="N200" s="254"/>
      <c r="O200" s="254"/>
      <c r="P200" s="254"/>
      <c r="Q200" s="254"/>
      <c r="R200" s="254"/>
      <c r="S200" s="254"/>
      <c r="T200" s="255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6" t="s">
        <v>194</v>
      </c>
      <c r="AU200" s="256" t="s">
        <v>88</v>
      </c>
      <c r="AV200" s="13" t="s">
        <v>88</v>
      </c>
      <c r="AW200" s="13" t="s">
        <v>35</v>
      </c>
      <c r="AX200" s="13" t="s">
        <v>86</v>
      </c>
      <c r="AY200" s="256" t="s">
        <v>184</v>
      </c>
    </row>
    <row r="201" s="2" customFormat="1" ht="37.8" customHeight="1">
      <c r="A201" s="39"/>
      <c r="B201" s="40"/>
      <c r="C201" s="227" t="s">
        <v>330</v>
      </c>
      <c r="D201" s="227" t="s">
        <v>186</v>
      </c>
      <c r="E201" s="228" t="s">
        <v>1397</v>
      </c>
      <c r="F201" s="229" t="s">
        <v>1398</v>
      </c>
      <c r="G201" s="230" t="s">
        <v>201</v>
      </c>
      <c r="H201" s="231">
        <v>694.74000000000001</v>
      </c>
      <c r="I201" s="232"/>
      <c r="J201" s="233">
        <f>ROUND(I201*H201,2)</f>
        <v>0</v>
      </c>
      <c r="K201" s="229" t="s">
        <v>1</v>
      </c>
      <c r="L201" s="45"/>
      <c r="M201" s="234" t="s">
        <v>1</v>
      </c>
      <c r="N201" s="235" t="s">
        <v>44</v>
      </c>
      <c r="O201" s="92"/>
      <c r="P201" s="236">
        <f>O201*H201</f>
        <v>0</v>
      </c>
      <c r="Q201" s="236">
        <v>0</v>
      </c>
      <c r="R201" s="236">
        <f>Q201*H201</f>
        <v>0</v>
      </c>
      <c r="S201" s="236">
        <v>0</v>
      </c>
      <c r="T201" s="237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8" t="s">
        <v>191</v>
      </c>
      <c r="AT201" s="238" t="s">
        <v>186</v>
      </c>
      <c r="AU201" s="238" t="s">
        <v>88</v>
      </c>
      <c r="AY201" s="18" t="s">
        <v>184</v>
      </c>
      <c r="BE201" s="239">
        <f>IF(N201="základní",J201,0)</f>
        <v>0</v>
      </c>
      <c r="BF201" s="239">
        <f>IF(N201="snížená",J201,0)</f>
        <v>0</v>
      </c>
      <c r="BG201" s="239">
        <f>IF(N201="zákl. přenesená",J201,0)</f>
        <v>0</v>
      </c>
      <c r="BH201" s="239">
        <f>IF(N201="sníž. přenesená",J201,0)</f>
        <v>0</v>
      </c>
      <c r="BI201" s="239">
        <f>IF(N201="nulová",J201,0)</f>
        <v>0</v>
      </c>
      <c r="BJ201" s="18" t="s">
        <v>86</v>
      </c>
      <c r="BK201" s="239">
        <f>ROUND(I201*H201,2)</f>
        <v>0</v>
      </c>
      <c r="BL201" s="18" t="s">
        <v>191</v>
      </c>
      <c r="BM201" s="238" t="s">
        <v>1911</v>
      </c>
    </row>
    <row r="202" s="13" customFormat="1">
      <c r="A202" s="13"/>
      <c r="B202" s="245"/>
      <c r="C202" s="246"/>
      <c r="D202" s="247" t="s">
        <v>194</v>
      </c>
      <c r="E202" s="248" t="s">
        <v>1</v>
      </c>
      <c r="F202" s="249" t="s">
        <v>1912</v>
      </c>
      <c r="G202" s="246"/>
      <c r="H202" s="250">
        <v>39.240000000000002</v>
      </c>
      <c r="I202" s="251"/>
      <c r="J202" s="246"/>
      <c r="K202" s="246"/>
      <c r="L202" s="252"/>
      <c r="M202" s="253"/>
      <c r="N202" s="254"/>
      <c r="O202" s="254"/>
      <c r="P202" s="254"/>
      <c r="Q202" s="254"/>
      <c r="R202" s="254"/>
      <c r="S202" s="254"/>
      <c r="T202" s="255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6" t="s">
        <v>194</v>
      </c>
      <c r="AU202" s="256" t="s">
        <v>88</v>
      </c>
      <c r="AV202" s="13" t="s">
        <v>88</v>
      </c>
      <c r="AW202" s="13" t="s">
        <v>35</v>
      </c>
      <c r="AX202" s="13" t="s">
        <v>79</v>
      </c>
      <c r="AY202" s="256" t="s">
        <v>184</v>
      </c>
    </row>
    <row r="203" s="13" customFormat="1">
      <c r="A203" s="13"/>
      <c r="B203" s="245"/>
      <c r="C203" s="246"/>
      <c r="D203" s="247" t="s">
        <v>194</v>
      </c>
      <c r="E203" s="248" t="s">
        <v>1</v>
      </c>
      <c r="F203" s="249" t="s">
        <v>1913</v>
      </c>
      <c r="G203" s="246"/>
      <c r="H203" s="250">
        <v>655.5</v>
      </c>
      <c r="I203" s="251"/>
      <c r="J203" s="246"/>
      <c r="K203" s="246"/>
      <c r="L203" s="252"/>
      <c r="M203" s="253"/>
      <c r="N203" s="254"/>
      <c r="O203" s="254"/>
      <c r="P203" s="254"/>
      <c r="Q203" s="254"/>
      <c r="R203" s="254"/>
      <c r="S203" s="254"/>
      <c r="T203" s="255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6" t="s">
        <v>194</v>
      </c>
      <c r="AU203" s="256" t="s">
        <v>88</v>
      </c>
      <c r="AV203" s="13" t="s">
        <v>88</v>
      </c>
      <c r="AW203" s="13" t="s">
        <v>35</v>
      </c>
      <c r="AX203" s="13" t="s">
        <v>79</v>
      </c>
      <c r="AY203" s="256" t="s">
        <v>184</v>
      </c>
    </row>
    <row r="204" s="15" customFormat="1">
      <c r="A204" s="15"/>
      <c r="B204" s="268"/>
      <c r="C204" s="269"/>
      <c r="D204" s="247" t="s">
        <v>194</v>
      </c>
      <c r="E204" s="270" t="s">
        <v>1</v>
      </c>
      <c r="F204" s="271" t="s">
        <v>198</v>
      </c>
      <c r="G204" s="269"/>
      <c r="H204" s="272">
        <v>694.74000000000001</v>
      </c>
      <c r="I204" s="273"/>
      <c r="J204" s="269"/>
      <c r="K204" s="269"/>
      <c r="L204" s="274"/>
      <c r="M204" s="275"/>
      <c r="N204" s="276"/>
      <c r="O204" s="276"/>
      <c r="P204" s="276"/>
      <c r="Q204" s="276"/>
      <c r="R204" s="276"/>
      <c r="S204" s="276"/>
      <c r="T204" s="277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78" t="s">
        <v>194</v>
      </c>
      <c r="AU204" s="278" t="s">
        <v>88</v>
      </c>
      <c r="AV204" s="15" t="s">
        <v>191</v>
      </c>
      <c r="AW204" s="15" t="s">
        <v>35</v>
      </c>
      <c r="AX204" s="15" t="s">
        <v>86</v>
      </c>
      <c r="AY204" s="278" t="s">
        <v>184</v>
      </c>
    </row>
    <row r="205" s="2" customFormat="1" ht="37.8" customHeight="1">
      <c r="A205" s="39"/>
      <c r="B205" s="40"/>
      <c r="C205" s="227" t="s">
        <v>269</v>
      </c>
      <c r="D205" s="227" t="s">
        <v>186</v>
      </c>
      <c r="E205" s="228" t="s">
        <v>220</v>
      </c>
      <c r="F205" s="229" t="s">
        <v>1398</v>
      </c>
      <c r="G205" s="230" t="s">
        <v>201</v>
      </c>
      <c r="H205" s="231">
        <v>39.5</v>
      </c>
      <c r="I205" s="232"/>
      <c r="J205" s="233">
        <f>ROUND(I205*H205,2)</f>
        <v>0</v>
      </c>
      <c r="K205" s="229" t="s">
        <v>1379</v>
      </c>
      <c r="L205" s="45"/>
      <c r="M205" s="234" t="s">
        <v>1</v>
      </c>
      <c r="N205" s="235" t="s">
        <v>44</v>
      </c>
      <c r="O205" s="92"/>
      <c r="P205" s="236">
        <f>O205*H205</f>
        <v>0</v>
      </c>
      <c r="Q205" s="236">
        <v>0</v>
      </c>
      <c r="R205" s="236">
        <f>Q205*H205</f>
        <v>0</v>
      </c>
      <c r="S205" s="236">
        <v>0</v>
      </c>
      <c r="T205" s="237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8" t="s">
        <v>191</v>
      </c>
      <c r="AT205" s="238" t="s">
        <v>186</v>
      </c>
      <c r="AU205" s="238" t="s">
        <v>88</v>
      </c>
      <c r="AY205" s="18" t="s">
        <v>184</v>
      </c>
      <c r="BE205" s="239">
        <f>IF(N205="základní",J205,0)</f>
        <v>0</v>
      </c>
      <c r="BF205" s="239">
        <f>IF(N205="snížená",J205,0)</f>
        <v>0</v>
      </c>
      <c r="BG205" s="239">
        <f>IF(N205="zákl. přenesená",J205,0)</f>
        <v>0</v>
      </c>
      <c r="BH205" s="239">
        <f>IF(N205="sníž. přenesená",J205,0)</f>
        <v>0</v>
      </c>
      <c r="BI205" s="239">
        <f>IF(N205="nulová",J205,0)</f>
        <v>0</v>
      </c>
      <c r="BJ205" s="18" t="s">
        <v>86</v>
      </c>
      <c r="BK205" s="239">
        <f>ROUND(I205*H205,2)</f>
        <v>0</v>
      </c>
      <c r="BL205" s="18" t="s">
        <v>191</v>
      </c>
      <c r="BM205" s="238" t="s">
        <v>1914</v>
      </c>
    </row>
    <row r="206" s="2" customFormat="1">
      <c r="A206" s="39"/>
      <c r="B206" s="40"/>
      <c r="C206" s="41"/>
      <c r="D206" s="240" t="s">
        <v>192</v>
      </c>
      <c r="E206" s="41"/>
      <c r="F206" s="241" t="s">
        <v>1915</v>
      </c>
      <c r="G206" s="41"/>
      <c r="H206" s="41"/>
      <c r="I206" s="242"/>
      <c r="J206" s="41"/>
      <c r="K206" s="41"/>
      <c r="L206" s="45"/>
      <c r="M206" s="243"/>
      <c r="N206" s="244"/>
      <c r="O206" s="92"/>
      <c r="P206" s="92"/>
      <c r="Q206" s="92"/>
      <c r="R206" s="92"/>
      <c r="S206" s="92"/>
      <c r="T206" s="93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192</v>
      </c>
      <c r="AU206" s="18" t="s">
        <v>88</v>
      </c>
    </row>
    <row r="207" s="13" customFormat="1">
      <c r="A207" s="13"/>
      <c r="B207" s="245"/>
      <c r="C207" s="246"/>
      <c r="D207" s="247" t="s">
        <v>194</v>
      </c>
      <c r="E207" s="248" t="s">
        <v>1</v>
      </c>
      <c r="F207" s="249" t="s">
        <v>1916</v>
      </c>
      <c r="G207" s="246"/>
      <c r="H207" s="250">
        <v>39.5</v>
      </c>
      <c r="I207" s="251"/>
      <c r="J207" s="246"/>
      <c r="K207" s="246"/>
      <c r="L207" s="252"/>
      <c r="M207" s="253"/>
      <c r="N207" s="254"/>
      <c r="O207" s="254"/>
      <c r="P207" s="254"/>
      <c r="Q207" s="254"/>
      <c r="R207" s="254"/>
      <c r="S207" s="254"/>
      <c r="T207" s="255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6" t="s">
        <v>194</v>
      </c>
      <c r="AU207" s="256" t="s">
        <v>88</v>
      </c>
      <c r="AV207" s="13" t="s">
        <v>88</v>
      </c>
      <c r="AW207" s="13" t="s">
        <v>35</v>
      </c>
      <c r="AX207" s="13" t="s">
        <v>86</v>
      </c>
      <c r="AY207" s="256" t="s">
        <v>184</v>
      </c>
    </row>
    <row r="208" s="2" customFormat="1" ht="24.15" customHeight="1">
      <c r="A208" s="39"/>
      <c r="B208" s="40"/>
      <c r="C208" s="227" t="s">
        <v>339</v>
      </c>
      <c r="D208" s="227" t="s">
        <v>186</v>
      </c>
      <c r="E208" s="228" t="s">
        <v>236</v>
      </c>
      <c r="F208" s="229" t="s">
        <v>237</v>
      </c>
      <c r="G208" s="230" t="s">
        <v>201</v>
      </c>
      <c r="H208" s="231">
        <v>39.5</v>
      </c>
      <c r="I208" s="232"/>
      <c r="J208" s="233">
        <f>ROUND(I208*H208,2)</f>
        <v>0</v>
      </c>
      <c r="K208" s="229" t="s">
        <v>1379</v>
      </c>
      <c r="L208" s="45"/>
      <c r="M208" s="234" t="s">
        <v>1</v>
      </c>
      <c r="N208" s="235" t="s">
        <v>44</v>
      </c>
      <c r="O208" s="92"/>
      <c r="P208" s="236">
        <f>O208*H208</f>
        <v>0</v>
      </c>
      <c r="Q208" s="236">
        <v>0</v>
      </c>
      <c r="R208" s="236">
        <f>Q208*H208</f>
        <v>0</v>
      </c>
      <c r="S208" s="236">
        <v>0</v>
      </c>
      <c r="T208" s="237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8" t="s">
        <v>191</v>
      </c>
      <c r="AT208" s="238" t="s">
        <v>186</v>
      </c>
      <c r="AU208" s="238" t="s">
        <v>88</v>
      </c>
      <c r="AY208" s="18" t="s">
        <v>184</v>
      </c>
      <c r="BE208" s="239">
        <f>IF(N208="základní",J208,0)</f>
        <v>0</v>
      </c>
      <c r="BF208" s="239">
        <f>IF(N208="snížená",J208,0)</f>
        <v>0</v>
      </c>
      <c r="BG208" s="239">
        <f>IF(N208="zákl. přenesená",J208,0)</f>
        <v>0</v>
      </c>
      <c r="BH208" s="239">
        <f>IF(N208="sníž. přenesená",J208,0)</f>
        <v>0</v>
      </c>
      <c r="BI208" s="239">
        <f>IF(N208="nulová",J208,0)</f>
        <v>0</v>
      </c>
      <c r="BJ208" s="18" t="s">
        <v>86</v>
      </c>
      <c r="BK208" s="239">
        <f>ROUND(I208*H208,2)</f>
        <v>0</v>
      </c>
      <c r="BL208" s="18" t="s">
        <v>191</v>
      </c>
      <c r="BM208" s="238" t="s">
        <v>1917</v>
      </c>
    </row>
    <row r="209" s="2" customFormat="1">
      <c r="A209" s="39"/>
      <c r="B209" s="40"/>
      <c r="C209" s="41"/>
      <c r="D209" s="240" t="s">
        <v>192</v>
      </c>
      <c r="E209" s="41"/>
      <c r="F209" s="241" t="s">
        <v>1918</v>
      </c>
      <c r="G209" s="41"/>
      <c r="H209" s="41"/>
      <c r="I209" s="242"/>
      <c r="J209" s="41"/>
      <c r="K209" s="41"/>
      <c r="L209" s="45"/>
      <c r="M209" s="243"/>
      <c r="N209" s="244"/>
      <c r="O209" s="92"/>
      <c r="P209" s="92"/>
      <c r="Q209" s="92"/>
      <c r="R209" s="92"/>
      <c r="S209" s="92"/>
      <c r="T209" s="93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192</v>
      </c>
      <c r="AU209" s="18" t="s">
        <v>88</v>
      </c>
    </row>
    <row r="210" s="13" customFormat="1">
      <c r="A210" s="13"/>
      <c r="B210" s="245"/>
      <c r="C210" s="246"/>
      <c r="D210" s="247" t="s">
        <v>194</v>
      </c>
      <c r="E210" s="248" t="s">
        <v>1</v>
      </c>
      <c r="F210" s="249" t="s">
        <v>1919</v>
      </c>
      <c r="G210" s="246"/>
      <c r="H210" s="250">
        <v>39.5</v>
      </c>
      <c r="I210" s="251"/>
      <c r="J210" s="246"/>
      <c r="K210" s="246"/>
      <c r="L210" s="252"/>
      <c r="M210" s="253"/>
      <c r="N210" s="254"/>
      <c r="O210" s="254"/>
      <c r="P210" s="254"/>
      <c r="Q210" s="254"/>
      <c r="R210" s="254"/>
      <c r="S210" s="254"/>
      <c r="T210" s="255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6" t="s">
        <v>194</v>
      </c>
      <c r="AU210" s="256" t="s">
        <v>88</v>
      </c>
      <c r="AV210" s="13" t="s">
        <v>88</v>
      </c>
      <c r="AW210" s="13" t="s">
        <v>35</v>
      </c>
      <c r="AX210" s="13" t="s">
        <v>86</v>
      </c>
      <c r="AY210" s="256" t="s">
        <v>184</v>
      </c>
    </row>
    <row r="211" s="2" customFormat="1" ht="24.15" customHeight="1">
      <c r="A211" s="39"/>
      <c r="B211" s="40"/>
      <c r="C211" s="227" t="s">
        <v>276</v>
      </c>
      <c r="D211" s="227" t="s">
        <v>186</v>
      </c>
      <c r="E211" s="228" t="s">
        <v>1920</v>
      </c>
      <c r="F211" s="229" t="s">
        <v>1921</v>
      </c>
      <c r="G211" s="230" t="s">
        <v>201</v>
      </c>
      <c r="H211" s="231">
        <v>118.5</v>
      </c>
      <c r="I211" s="232"/>
      <c r="J211" s="233">
        <f>ROUND(I211*H211,2)</f>
        <v>0</v>
      </c>
      <c r="K211" s="229" t="s">
        <v>1379</v>
      </c>
      <c r="L211" s="45"/>
      <c r="M211" s="234" t="s">
        <v>1</v>
      </c>
      <c r="N211" s="235" t="s">
        <v>44</v>
      </c>
      <c r="O211" s="92"/>
      <c r="P211" s="236">
        <f>O211*H211</f>
        <v>0</v>
      </c>
      <c r="Q211" s="236">
        <v>0</v>
      </c>
      <c r="R211" s="236">
        <f>Q211*H211</f>
        <v>0</v>
      </c>
      <c r="S211" s="236">
        <v>0</v>
      </c>
      <c r="T211" s="237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8" t="s">
        <v>191</v>
      </c>
      <c r="AT211" s="238" t="s">
        <v>186</v>
      </c>
      <c r="AU211" s="238" t="s">
        <v>88</v>
      </c>
      <c r="AY211" s="18" t="s">
        <v>184</v>
      </c>
      <c r="BE211" s="239">
        <f>IF(N211="základní",J211,0)</f>
        <v>0</v>
      </c>
      <c r="BF211" s="239">
        <f>IF(N211="snížená",J211,0)</f>
        <v>0</v>
      </c>
      <c r="BG211" s="239">
        <f>IF(N211="zákl. přenesená",J211,0)</f>
        <v>0</v>
      </c>
      <c r="BH211" s="239">
        <f>IF(N211="sníž. přenesená",J211,0)</f>
        <v>0</v>
      </c>
      <c r="BI211" s="239">
        <f>IF(N211="nulová",J211,0)</f>
        <v>0</v>
      </c>
      <c r="BJ211" s="18" t="s">
        <v>86</v>
      </c>
      <c r="BK211" s="239">
        <f>ROUND(I211*H211,2)</f>
        <v>0</v>
      </c>
      <c r="BL211" s="18" t="s">
        <v>191</v>
      </c>
      <c r="BM211" s="238" t="s">
        <v>1922</v>
      </c>
    </row>
    <row r="212" s="2" customFormat="1">
      <c r="A212" s="39"/>
      <c r="B212" s="40"/>
      <c r="C212" s="41"/>
      <c r="D212" s="240" t="s">
        <v>192</v>
      </c>
      <c r="E212" s="41"/>
      <c r="F212" s="241" t="s">
        <v>1923</v>
      </c>
      <c r="G212" s="41"/>
      <c r="H212" s="41"/>
      <c r="I212" s="242"/>
      <c r="J212" s="41"/>
      <c r="K212" s="41"/>
      <c r="L212" s="45"/>
      <c r="M212" s="243"/>
      <c r="N212" s="244"/>
      <c r="O212" s="92"/>
      <c r="P212" s="92"/>
      <c r="Q212" s="92"/>
      <c r="R212" s="92"/>
      <c r="S212" s="92"/>
      <c r="T212" s="93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192</v>
      </c>
      <c r="AU212" s="18" t="s">
        <v>88</v>
      </c>
    </row>
    <row r="213" s="13" customFormat="1">
      <c r="A213" s="13"/>
      <c r="B213" s="245"/>
      <c r="C213" s="246"/>
      <c r="D213" s="247" t="s">
        <v>194</v>
      </c>
      <c r="E213" s="248" t="s">
        <v>1</v>
      </c>
      <c r="F213" s="249" t="s">
        <v>1924</v>
      </c>
      <c r="G213" s="246"/>
      <c r="H213" s="250">
        <v>118.5</v>
      </c>
      <c r="I213" s="251"/>
      <c r="J213" s="246"/>
      <c r="K213" s="246"/>
      <c r="L213" s="252"/>
      <c r="M213" s="253"/>
      <c r="N213" s="254"/>
      <c r="O213" s="254"/>
      <c r="P213" s="254"/>
      <c r="Q213" s="254"/>
      <c r="R213" s="254"/>
      <c r="S213" s="254"/>
      <c r="T213" s="255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6" t="s">
        <v>194</v>
      </c>
      <c r="AU213" s="256" t="s">
        <v>88</v>
      </c>
      <c r="AV213" s="13" t="s">
        <v>88</v>
      </c>
      <c r="AW213" s="13" t="s">
        <v>35</v>
      </c>
      <c r="AX213" s="13" t="s">
        <v>86</v>
      </c>
      <c r="AY213" s="256" t="s">
        <v>184</v>
      </c>
    </row>
    <row r="214" s="2" customFormat="1" ht="24.15" customHeight="1">
      <c r="A214" s="39"/>
      <c r="B214" s="40"/>
      <c r="C214" s="227" t="s">
        <v>351</v>
      </c>
      <c r="D214" s="227" t="s">
        <v>186</v>
      </c>
      <c r="E214" s="228" t="s">
        <v>1404</v>
      </c>
      <c r="F214" s="229" t="s">
        <v>1405</v>
      </c>
      <c r="G214" s="230" t="s">
        <v>248</v>
      </c>
      <c r="H214" s="231">
        <v>1250.5319999999999</v>
      </c>
      <c r="I214" s="232"/>
      <c r="J214" s="233">
        <f>ROUND(I214*H214,2)</f>
        <v>0</v>
      </c>
      <c r="K214" s="229" t="s">
        <v>1379</v>
      </c>
      <c r="L214" s="45"/>
      <c r="M214" s="234" t="s">
        <v>1</v>
      </c>
      <c r="N214" s="235" t="s">
        <v>44</v>
      </c>
      <c r="O214" s="92"/>
      <c r="P214" s="236">
        <f>O214*H214</f>
        <v>0</v>
      </c>
      <c r="Q214" s="236">
        <v>0</v>
      </c>
      <c r="R214" s="236">
        <f>Q214*H214</f>
        <v>0</v>
      </c>
      <c r="S214" s="236">
        <v>0</v>
      </c>
      <c r="T214" s="237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8" t="s">
        <v>191</v>
      </c>
      <c r="AT214" s="238" t="s">
        <v>186</v>
      </c>
      <c r="AU214" s="238" t="s">
        <v>88</v>
      </c>
      <c r="AY214" s="18" t="s">
        <v>184</v>
      </c>
      <c r="BE214" s="239">
        <f>IF(N214="základní",J214,0)</f>
        <v>0</v>
      </c>
      <c r="BF214" s="239">
        <f>IF(N214="snížená",J214,0)</f>
        <v>0</v>
      </c>
      <c r="BG214" s="239">
        <f>IF(N214="zákl. přenesená",J214,0)</f>
        <v>0</v>
      </c>
      <c r="BH214" s="239">
        <f>IF(N214="sníž. přenesená",J214,0)</f>
        <v>0</v>
      </c>
      <c r="BI214" s="239">
        <f>IF(N214="nulová",J214,0)</f>
        <v>0</v>
      </c>
      <c r="BJ214" s="18" t="s">
        <v>86</v>
      </c>
      <c r="BK214" s="239">
        <f>ROUND(I214*H214,2)</f>
        <v>0</v>
      </c>
      <c r="BL214" s="18" t="s">
        <v>191</v>
      </c>
      <c r="BM214" s="238" t="s">
        <v>1925</v>
      </c>
    </row>
    <row r="215" s="2" customFormat="1">
      <c r="A215" s="39"/>
      <c r="B215" s="40"/>
      <c r="C215" s="41"/>
      <c r="D215" s="240" t="s">
        <v>192</v>
      </c>
      <c r="E215" s="41"/>
      <c r="F215" s="241" t="s">
        <v>1407</v>
      </c>
      <c r="G215" s="41"/>
      <c r="H215" s="41"/>
      <c r="I215" s="242"/>
      <c r="J215" s="41"/>
      <c r="K215" s="41"/>
      <c r="L215" s="45"/>
      <c r="M215" s="243"/>
      <c r="N215" s="244"/>
      <c r="O215" s="92"/>
      <c r="P215" s="92"/>
      <c r="Q215" s="92"/>
      <c r="R215" s="92"/>
      <c r="S215" s="92"/>
      <c r="T215" s="93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192</v>
      </c>
      <c r="AU215" s="18" t="s">
        <v>88</v>
      </c>
    </row>
    <row r="216" s="13" customFormat="1">
      <c r="A216" s="13"/>
      <c r="B216" s="245"/>
      <c r="C216" s="246"/>
      <c r="D216" s="247" t="s">
        <v>194</v>
      </c>
      <c r="E216" s="248" t="s">
        <v>1</v>
      </c>
      <c r="F216" s="249" t="s">
        <v>1926</v>
      </c>
      <c r="G216" s="246"/>
      <c r="H216" s="250">
        <v>70.632000000000005</v>
      </c>
      <c r="I216" s="251"/>
      <c r="J216" s="246"/>
      <c r="K216" s="246"/>
      <c r="L216" s="252"/>
      <c r="M216" s="253"/>
      <c r="N216" s="254"/>
      <c r="O216" s="254"/>
      <c r="P216" s="254"/>
      <c r="Q216" s="254"/>
      <c r="R216" s="254"/>
      <c r="S216" s="254"/>
      <c r="T216" s="255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6" t="s">
        <v>194</v>
      </c>
      <c r="AU216" s="256" t="s">
        <v>88</v>
      </c>
      <c r="AV216" s="13" t="s">
        <v>88</v>
      </c>
      <c r="AW216" s="13" t="s">
        <v>35</v>
      </c>
      <c r="AX216" s="13" t="s">
        <v>79</v>
      </c>
      <c r="AY216" s="256" t="s">
        <v>184</v>
      </c>
    </row>
    <row r="217" s="13" customFormat="1">
      <c r="A217" s="13"/>
      <c r="B217" s="245"/>
      <c r="C217" s="246"/>
      <c r="D217" s="247" t="s">
        <v>194</v>
      </c>
      <c r="E217" s="248" t="s">
        <v>1</v>
      </c>
      <c r="F217" s="249" t="s">
        <v>1927</v>
      </c>
      <c r="G217" s="246"/>
      <c r="H217" s="250">
        <v>1179.9000000000001</v>
      </c>
      <c r="I217" s="251"/>
      <c r="J217" s="246"/>
      <c r="K217" s="246"/>
      <c r="L217" s="252"/>
      <c r="M217" s="253"/>
      <c r="N217" s="254"/>
      <c r="O217" s="254"/>
      <c r="P217" s="254"/>
      <c r="Q217" s="254"/>
      <c r="R217" s="254"/>
      <c r="S217" s="254"/>
      <c r="T217" s="255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6" t="s">
        <v>194</v>
      </c>
      <c r="AU217" s="256" t="s">
        <v>88</v>
      </c>
      <c r="AV217" s="13" t="s">
        <v>88</v>
      </c>
      <c r="AW217" s="13" t="s">
        <v>35</v>
      </c>
      <c r="AX217" s="13" t="s">
        <v>79</v>
      </c>
      <c r="AY217" s="256" t="s">
        <v>184</v>
      </c>
    </row>
    <row r="218" s="15" customFormat="1">
      <c r="A218" s="15"/>
      <c r="B218" s="268"/>
      <c r="C218" s="269"/>
      <c r="D218" s="247" t="s">
        <v>194</v>
      </c>
      <c r="E218" s="270" t="s">
        <v>1</v>
      </c>
      <c r="F218" s="271" t="s">
        <v>198</v>
      </c>
      <c r="G218" s="269"/>
      <c r="H218" s="272">
        <v>1250.5319999999999</v>
      </c>
      <c r="I218" s="273"/>
      <c r="J218" s="269"/>
      <c r="K218" s="269"/>
      <c r="L218" s="274"/>
      <c r="M218" s="275"/>
      <c r="N218" s="276"/>
      <c r="O218" s="276"/>
      <c r="P218" s="276"/>
      <c r="Q218" s="276"/>
      <c r="R218" s="276"/>
      <c r="S218" s="276"/>
      <c r="T218" s="277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78" t="s">
        <v>194</v>
      </c>
      <c r="AU218" s="278" t="s">
        <v>88</v>
      </c>
      <c r="AV218" s="15" t="s">
        <v>191</v>
      </c>
      <c r="AW218" s="15" t="s">
        <v>35</v>
      </c>
      <c r="AX218" s="15" t="s">
        <v>86</v>
      </c>
      <c r="AY218" s="278" t="s">
        <v>184</v>
      </c>
    </row>
    <row r="219" s="2" customFormat="1" ht="24.15" customHeight="1">
      <c r="A219" s="39"/>
      <c r="B219" s="40"/>
      <c r="C219" s="227" t="s">
        <v>280</v>
      </c>
      <c r="D219" s="227" t="s">
        <v>186</v>
      </c>
      <c r="E219" s="228" t="s">
        <v>240</v>
      </c>
      <c r="F219" s="229" t="s">
        <v>241</v>
      </c>
      <c r="G219" s="230" t="s">
        <v>201</v>
      </c>
      <c r="H219" s="231">
        <v>694.74000000000001</v>
      </c>
      <c r="I219" s="232"/>
      <c r="J219" s="233">
        <f>ROUND(I219*H219,2)</f>
        <v>0</v>
      </c>
      <c r="K219" s="229" t="s">
        <v>1379</v>
      </c>
      <c r="L219" s="45"/>
      <c r="M219" s="234" t="s">
        <v>1</v>
      </c>
      <c r="N219" s="235" t="s">
        <v>44</v>
      </c>
      <c r="O219" s="92"/>
      <c r="P219" s="236">
        <f>O219*H219</f>
        <v>0</v>
      </c>
      <c r="Q219" s="236">
        <v>0</v>
      </c>
      <c r="R219" s="236">
        <f>Q219*H219</f>
        <v>0</v>
      </c>
      <c r="S219" s="236">
        <v>0</v>
      </c>
      <c r="T219" s="237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8" t="s">
        <v>191</v>
      </c>
      <c r="AT219" s="238" t="s">
        <v>186</v>
      </c>
      <c r="AU219" s="238" t="s">
        <v>88</v>
      </c>
      <c r="AY219" s="18" t="s">
        <v>184</v>
      </c>
      <c r="BE219" s="239">
        <f>IF(N219="základní",J219,0)</f>
        <v>0</v>
      </c>
      <c r="BF219" s="239">
        <f>IF(N219="snížená",J219,0)</f>
        <v>0</v>
      </c>
      <c r="BG219" s="239">
        <f>IF(N219="zákl. přenesená",J219,0)</f>
        <v>0</v>
      </c>
      <c r="BH219" s="239">
        <f>IF(N219="sníž. přenesená",J219,0)</f>
        <v>0</v>
      </c>
      <c r="BI219" s="239">
        <f>IF(N219="nulová",J219,0)</f>
        <v>0</v>
      </c>
      <c r="BJ219" s="18" t="s">
        <v>86</v>
      </c>
      <c r="BK219" s="239">
        <f>ROUND(I219*H219,2)</f>
        <v>0</v>
      </c>
      <c r="BL219" s="18" t="s">
        <v>191</v>
      </c>
      <c r="BM219" s="238" t="s">
        <v>1928</v>
      </c>
    </row>
    <row r="220" s="2" customFormat="1">
      <c r="A220" s="39"/>
      <c r="B220" s="40"/>
      <c r="C220" s="41"/>
      <c r="D220" s="240" t="s">
        <v>192</v>
      </c>
      <c r="E220" s="41"/>
      <c r="F220" s="241" t="s">
        <v>1403</v>
      </c>
      <c r="G220" s="41"/>
      <c r="H220" s="41"/>
      <c r="I220" s="242"/>
      <c r="J220" s="41"/>
      <c r="K220" s="41"/>
      <c r="L220" s="45"/>
      <c r="M220" s="243"/>
      <c r="N220" s="244"/>
      <c r="O220" s="92"/>
      <c r="P220" s="92"/>
      <c r="Q220" s="92"/>
      <c r="R220" s="92"/>
      <c r="S220" s="92"/>
      <c r="T220" s="93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192</v>
      </c>
      <c r="AU220" s="18" t="s">
        <v>88</v>
      </c>
    </row>
    <row r="221" s="13" customFormat="1">
      <c r="A221" s="13"/>
      <c r="B221" s="245"/>
      <c r="C221" s="246"/>
      <c r="D221" s="247" t="s">
        <v>194</v>
      </c>
      <c r="E221" s="248" t="s">
        <v>1</v>
      </c>
      <c r="F221" s="249" t="s">
        <v>1929</v>
      </c>
      <c r="G221" s="246"/>
      <c r="H221" s="250">
        <v>39.240000000000002</v>
      </c>
      <c r="I221" s="251"/>
      <c r="J221" s="246"/>
      <c r="K221" s="246"/>
      <c r="L221" s="252"/>
      <c r="M221" s="253"/>
      <c r="N221" s="254"/>
      <c r="O221" s="254"/>
      <c r="P221" s="254"/>
      <c r="Q221" s="254"/>
      <c r="R221" s="254"/>
      <c r="S221" s="254"/>
      <c r="T221" s="255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6" t="s">
        <v>194</v>
      </c>
      <c r="AU221" s="256" t="s">
        <v>88</v>
      </c>
      <c r="AV221" s="13" t="s">
        <v>88</v>
      </c>
      <c r="AW221" s="13" t="s">
        <v>35</v>
      </c>
      <c r="AX221" s="13" t="s">
        <v>79</v>
      </c>
      <c r="AY221" s="256" t="s">
        <v>184</v>
      </c>
    </row>
    <row r="222" s="13" customFormat="1">
      <c r="A222" s="13"/>
      <c r="B222" s="245"/>
      <c r="C222" s="246"/>
      <c r="D222" s="247" t="s">
        <v>194</v>
      </c>
      <c r="E222" s="248" t="s">
        <v>1</v>
      </c>
      <c r="F222" s="249" t="s">
        <v>1913</v>
      </c>
      <c r="G222" s="246"/>
      <c r="H222" s="250">
        <v>655.5</v>
      </c>
      <c r="I222" s="251"/>
      <c r="J222" s="246"/>
      <c r="K222" s="246"/>
      <c r="L222" s="252"/>
      <c r="M222" s="253"/>
      <c r="N222" s="254"/>
      <c r="O222" s="254"/>
      <c r="P222" s="254"/>
      <c r="Q222" s="254"/>
      <c r="R222" s="254"/>
      <c r="S222" s="254"/>
      <c r="T222" s="255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56" t="s">
        <v>194</v>
      </c>
      <c r="AU222" s="256" t="s">
        <v>88</v>
      </c>
      <c r="AV222" s="13" t="s">
        <v>88</v>
      </c>
      <c r="AW222" s="13" t="s">
        <v>35</v>
      </c>
      <c r="AX222" s="13" t="s">
        <v>79</v>
      </c>
      <c r="AY222" s="256" t="s">
        <v>184</v>
      </c>
    </row>
    <row r="223" s="15" customFormat="1">
      <c r="A223" s="15"/>
      <c r="B223" s="268"/>
      <c r="C223" s="269"/>
      <c r="D223" s="247" t="s">
        <v>194</v>
      </c>
      <c r="E223" s="270" t="s">
        <v>1</v>
      </c>
      <c r="F223" s="271" t="s">
        <v>198</v>
      </c>
      <c r="G223" s="269"/>
      <c r="H223" s="272">
        <v>694.74000000000001</v>
      </c>
      <c r="I223" s="273"/>
      <c r="J223" s="269"/>
      <c r="K223" s="269"/>
      <c r="L223" s="274"/>
      <c r="M223" s="275"/>
      <c r="N223" s="276"/>
      <c r="O223" s="276"/>
      <c r="P223" s="276"/>
      <c r="Q223" s="276"/>
      <c r="R223" s="276"/>
      <c r="S223" s="276"/>
      <c r="T223" s="277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78" t="s">
        <v>194</v>
      </c>
      <c r="AU223" s="278" t="s">
        <v>88</v>
      </c>
      <c r="AV223" s="15" t="s">
        <v>191</v>
      </c>
      <c r="AW223" s="15" t="s">
        <v>35</v>
      </c>
      <c r="AX223" s="15" t="s">
        <v>86</v>
      </c>
      <c r="AY223" s="278" t="s">
        <v>184</v>
      </c>
    </row>
    <row r="224" s="2" customFormat="1" ht="33" customHeight="1">
      <c r="A224" s="39"/>
      <c r="B224" s="40"/>
      <c r="C224" s="227" t="s">
        <v>364</v>
      </c>
      <c r="D224" s="227" t="s">
        <v>186</v>
      </c>
      <c r="E224" s="228" t="s">
        <v>1930</v>
      </c>
      <c r="F224" s="229" t="s">
        <v>1931</v>
      </c>
      <c r="G224" s="230" t="s">
        <v>201</v>
      </c>
      <c r="H224" s="231">
        <v>18.359999999999999</v>
      </c>
      <c r="I224" s="232"/>
      <c r="J224" s="233">
        <f>ROUND(I224*H224,2)</f>
        <v>0</v>
      </c>
      <c r="K224" s="229" t="s">
        <v>1379</v>
      </c>
      <c r="L224" s="45"/>
      <c r="M224" s="234" t="s">
        <v>1</v>
      </c>
      <c r="N224" s="235" t="s">
        <v>44</v>
      </c>
      <c r="O224" s="92"/>
      <c r="P224" s="236">
        <f>O224*H224</f>
        <v>0</v>
      </c>
      <c r="Q224" s="236">
        <v>0</v>
      </c>
      <c r="R224" s="236">
        <f>Q224*H224</f>
        <v>0</v>
      </c>
      <c r="S224" s="236">
        <v>0</v>
      </c>
      <c r="T224" s="237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8" t="s">
        <v>191</v>
      </c>
      <c r="AT224" s="238" t="s">
        <v>186</v>
      </c>
      <c r="AU224" s="238" t="s">
        <v>88</v>
      </c>
      <c r="AY224" s="18" t="s">
        <v>184</v>
      </c>
      <c r="BE224" s="239">
        <f>IF(N224="základní",J224,0)</f>
        <v>0</v>
      </c>
      <c r="BF224" s="239">
        <f>IF(N224="snížená",J224,0)</f>
        <v>0</v>
      </c>
      <c r="BG224" s="239">
        <f>IF(N224="zákl. přenesená",J224,0)</f>
        <v>0</v>
      </c>
      <c r="BH224" s="239">
        <f>IF(N224="sníž. přenesená",J224,0)</f>
        <v>0</v>
      </c>
      <c r="BI224" s="239">
        <f>IF(N224="nulová",J224,0)</f>
        <v>0</v>
      </c>
      <c r="BJ224" s="18" t="s">
        <v>86</v>
      </c>
      <c r="BK224" s="239">
        <f>ROUND(I224*H224,2)</f>
        <v>0</v>
      </c>
      <c r="BL224" s="18" t="s">
        <v>191</v>
      </c>
      <c r="BM224" s="238" t="s">
        <v>1932</v>
      </c>
    </row>
    <row r="225" s="2" customFormat="1">
      <c r="A225" s="39"/>
      <c r="B225" s="40"/>
      <c r="C225" s="41"/>
      <c r="D225" s="240" t="s">
        <v>192</v>
      </c>
      <c r="E225" s="41"/>
      <c r="F225" s="241" t="s">
        <v>1933</v>
      </c>
      <c r="G225" s="41"/>
      <c r="H225" s="41"/>
      <c r="I225" s="242"/>
      <c r="J225" s="41"/>
      <c r="K225" s="41"/>
      <c r="L225" s="45"/>
      <c r="M225" s="243"/>
      <c r="N225" s="244"/>
      <c r="O225" s="92"/>
      <c r="P225" s="92"/>
      <c r="Q225" s="92"/>
      <c r="R225" s="92"/>
      <c r="S225" s="92"/>
      <c r="T225" s="93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192</v>
      </c>
      <c r="AU225" s="18" t="s">
        <v>88</v>
      </c>
    </row>
    <row r="226" s="13" customFormat="1">
      <c r="A226" s="13"/>
      <c r="B226" s="245"/>
      <c r="C226" s="246"/>
      <c r="D226" s="247" t="s">
        <v>194</v>
      </c>
      <c r="E226" s="248" t="s">
        <v>1</v>
      </c>
      <c r="F226" s="249" t="s">
        <v>1934</v>
      </c>
      <c r="G226" s="246"/>
      <c r="H226" s="250">
        <v>18.359999999999999</v>
      </c>
      <c r="I226" s="251"/>
      <c r="J226" s="246"/>
      <c r="K226" s="246"/>
      <c r="L226" s="252"/>
      <c r="M226" s="253"/>
      <c r="N226" s="254"/>
      <c r="O226" s="254"/>
      <c r="P226" s="254"/>
      <c r="Q226" s="254"/>
      <c r="R226" s="254"/>
      <c r="S226" s="254"/>
      <c r="T226" s="255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6" t="s">
        <v>194</v>
      </c>
      <c r="AU226" s="256" t="s">
        <v>88</v>
      </c>
      <c r="AV226" s="13" t="s">
        <v>88</v>
      </c>
      <c r="AW226" s="13" t="s">
        <v>35</v>
      </c>
      <c r="AX226" s="13" t="s">
        <v>86</v>
      </c>
      <c r="AY226" s="256" t="s">
        <v>184</v>
      </c>
    </row>
    <row r="227" s="2" customFormat="1" ht="37.8" customHeight="1">
      <c r="A227" s="39"/>
      <c r="B227" s="40"/>
      <c r="C227" s="227" t="s">
        <v>287</v>
      </c>
      <c r="D227" s="227" t="s">
        <v>186</v>
      </c>
      <c r="E227" s="228" t="s">
        <v>1413</v>
      </c>
      <c r="F227" s="229" t="s">
        <v>1414</v>
      </c>
      <c r="G227" s="230" t="s">
        <v>201</v>
      </c>
      <c r="H227" s="231">
        <v>22.949999999999999</v>
      </c>
      <c r="I227" s="232"/>
      <c r="J227" s="233">
        <f>ROUND(I227*H227,2)</f>
        <v>0</v>
      </c>
      <c r="K227" s="229" t="s">
        <v>1379</v>
      </c>
      <c r="L227" s="45"/>
      <c r="M227" s="234" t="s">
        <v>1</v>
      </c>
      <c r="N227" s="235" t="s">
        <v>44</v>
      </c>
      <c r="O227" s="92"/>
      <c r="P227" s="236">
        <f>O227*H227</f>
        <v>0</v>
      </c>
      <c r="Q227" s="236">
        <v>0</v>
      </c>
      <c r="R227" s="236">
        <f>Q227*H227</f>
        <v>0</v>
      </c>
      <c r="S227" s="236">
        <v>0</v>
      </c>
      <c r="T227" s="237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8" t="s">
        <v>191</v>
      </c>
      <c r="AT227" s="238" t="s">
        <v>186</v>
      </c>
      <c r="AU227" s="238" t="s">
        <v>88</v>
      </c>
      <c r="AY227" s="18" t="s">
        <v>184</v>
      </c>
      <c r="BE227" s="239">
        <f>IF(N227="základní",J227,0)</f>
        <v>0</v>
      </c>
      <c r="BF227" s="239">
        <f>IF(N227="snížená",J227,0)</f>
        <v>0</v>
      </c>
      <c r="BG227" s="239">
        <f>IF(N227="zákl. přenesená",J227,0)</f>
        <v>0</v>
      </c>
      <c r="BH227" s="239">
        <f>IF(N227="sníž. přenesená",J227,0)</f>
        <v>0</v>
      </c>
      <c r="BI227" s="239">
        <f>IF(N227="nulová",J227,0)</f>
        <v>0</v>
      </c>
      <c r="BJ227" s="18" t="s">
        <v>86</v>
      </c>
      <c r="BK227" s="239">
        <f>ROUND(I227*H227,2)</f>
        <v>0</v>
      </c>
      <c r="BL227" s="18" t="s">
        <v>191</v>
      </c>
      <c r="BM227" s="238" t="s">
        <v>1935</v>
      </c>
    </row>
    <row r="228" s="2" customFormat="1">
      <c r="A228" s="39"/>
      <c r="B228" s="40"/>
      <c r="C228" s="41"/>
      <c r="D228" s="240" t="s">
        <v>192</v>
      </c>
      <c r="E228" s="41"/>
      <c r="F228" s="241" t="s">
        <v>1416</v>
      </c>
      <c r="G228" s="41"/>
      <c r="H228" s="41"/>
      <c r="I228" s="242"/>
      <c r="J228" s="41"/>
      <c r="K228" s="41"/>
      <c r="L228" s="45"/>
      <c r="M228" s="243"/>
      <c r="N228" s="244"/>
      <c r="O228" s="92"/>
      <c r="P228" s="92"/>
      <c r="Q228" s="92"/>
      <c r="R228" s="92"/>
      <c r="S228" s="92"/>
      <c r="T228" s="93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192</v>
      </c>
      <c r="AU228" s="18" t="s">
        <v>88</v>
      </c>
    </row>
    <row r="229" s="13" customFormat="1">
      <c r="A229" s="13"/>
      <c r="B229" s="245"/>
      <c r="C229" s="246"/>
      <c r="D229" s="247" t="s">
        <v>194</v>
      </c>
      <c r="E229" s="248" t="s">
        <v>1</v>
      </c>
      <c r="F229" s="249" t="s">
        <v>1936</v>
      </c>
      <c r="G229" s="246"/>
      <c r="H229" s="250">
        <v>22.949999999999999</v>
      </c>
      <c r="I229" s="251"/>
      <c r="J229" s="246"/>
      <c r="K229" s="246"/>
      <c r="L229" s="252"/>
      <c r="M229" s="253"/>
      <c r="N229" s="254"/>
      <c r="O229" s="254"/>
      <c r="P229" s="254"/>
      <c r="Q229" s="254"/>
      <c r="R229" s="254"/>
      <c r="S229" s="254"/>
      <c r="T229" s="255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6" t="s">
        <v>194</v>
      </c>
      <c r="AU229" s="256" t="s">
        <v>88</v>
      </c>
      <c r="AV229" s="13" t="s">
        <v>88</v>
      </c>
      <c r="AW229" s="13" t="s">
        <v>35</v>
      </c>
      <c r="AX229" s="13" t="s">
        <v>86</v>
      </c>
      <c r="AY229" s="256" t="s">
        <v>184</v>
      </c>
    </row>
    <row r="230" s="2" customFormat="1" ht="16.5" customHeight="1">
      <c r="A230" s="39"/>
      <c r="B230" s="40"/>
      <c r="C230" s="289" t="s">
        <v>377</v>
      </c>
      <c r="D230" s="289" t="s">
        <v>412</v>
      </c>
      <c r="E230" s="290" t="s">
        <v>1418</v>
      </c>
      <c r="F230" s="291" t="s">
        <v>1419</v>
      </c>
      <c r="G230" s="292" t="s">
        <v>248</v>
      </c>
      <c r="H230" s="293">
        <v>45.899999999999999</v>
      </c>
      <c r="I230" s="294"/>
      <c r="J230" s="295">
        <f>ROUND(I230*H230,2)</f>
        <v>0</v>
      </c>
      <c r="K230" s="291" t="s">
        <v>1379</v>
      </c>
      <c r="L230" s="296"/>
      <c r="M230" s="297" t="s">
        <v>1</v>
      </c>
      <c r="N230" s="298" t="s">
        <v>44</v>
      </c>
      <c r="O230" s="92"/>
      <c r="P230" s="236">
        <f>O230*H230</f>
        <v>0</v>
      </c>
      <c r="Q230" s="236">
        <v>1</v>
      </c>
      <c r="R230" s="236">
        <f>Q230*H230</f>
        <v>45.899999999999999</v>
      </c>
      <c r="S230" s="236">
        <v>0</v>
      </c>
      <c r="T230" s="237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8" t="s">
        <v>213</v>
      </c>
      <c r="AT230" s="238" t="s">
        <v>412</v>
      </c>
      <c r="AU230" s="238" t="s">
        <v>88</v>
      </c>
      <c r="AY230" s="18" t="s">
        <v>184</v>
      </c>
      <c r="BE230" s="239">
        <f>IF(N230="základní",J230,0)</f>
        <v>0</v>
      </c>
      <c r="BF230" s="239">
        <f>IF(N230="snížená",J230,0)</f>
        <v>0</v>
      </c>
      <c r="BG230" s="239">
        <f>IF(N230="zákl. přenesená",J230,0)</f>
        <v>0</v>
      </c>
      <c r="BH230" s="239">
        <f>IF(N230="sníž. přenesená",J230,0)</f>
        <v>0</v>
      </c>
      <c r="BI230" s="239">
        <f>IF(N230="nulová",J230,0)</f>
        <v>0</v>
      </c>
      <c r="BJ230" s="18" t="s">
        <v>86</v>
      </c>
      <c r="BK230" s="239">
        <f>ROUND(I230*H230,2)</f>
        <v>0</v>
      </c>
      <c r="BL230" s="18" t="s">
        <v>191</v>
      </c>
      <c r="BM230" s="238" t="s">
        <v>1937</v>
      </c>
    </row>
    <row r="231" s="13" customFormat="1">
      <c r="A231" s="13"/>
      <c r="B231" s="245"/>
      <c r="C231" s="246"/>
      <c r="D231" s="247" t="s">
        <v>194</v>
      </c>
      <c r="E231" s="246"/>
      <c r="F231" s="249" t="s">
        <v>1938</v>
      </c>
      <c r="G231" s="246"/>
      <c r="H231" s="250">
        <v>45.899999999999999</v>
      </c>
      <c r="I231" s="251"/>
      <c r="J231" s="246"/>
      <c r="K231" s="246"/>
      <c r="L231" s="252"/>
      <c r="M231" s="253"/>
      <c r="N231" s="254"/>
      <c r="O231" s="254"/>
      <c r="P231" s="254"/>
      <c r="Q231" s="254"/>
      <c r="R231" s="254"/>
      <c r="S231" s="254"/>
      <c r="T231" s="255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56" t="s">
        <v>194</v>
      </c>
      <c r="AU231" s="256" t="s">
        <v>88</v>
      </c>
      <c r="AV231" s="13" t="s">
        <v>88</v>
      </c>
      <c r="AW231" s="13" t="s">
        <v>4</v>
      </c>
      <c r="AX231" s="13" t="s">
        <v>86</v>
      </c>
      <c r="AY231" s="256" t="s">
        <v>184</v>
      </c>
    </row>
    <row r="232" s="2" customFormat="1" ht="24.15" customHeight="1">
      <c r="A232" s="39"/>
      <c r="B232" s="40"/>
      <c r="C232" s="227" t="s">
        <v>293</v>
      </c>
      <c r="D232" s="227" t="s">
        <v>186</v>
      </c>
      <c r="E232" s="228" t="s">
        <v>1939</v>
      </c>
      <c r="F232" s="229" t="s">
        <v>1940</v>
      </c>
      <c r="G232" s="230" t="s">
        <v>189</v>
      </c>
      <c r="H232" s="231">
        <v>395</v>
      </c>
      <c r="I232" s="232"/>
      <c r="J232" s="233">
        <f>ROUND(I232*H232,2)</f>
        <v>0</v>
      </c>
      <c r="K232" s="229" t="s">
        <v>1379</v>
      </c>
      <c r="L232" s="45"/>
      <c r="M232" s="234" t="s">
        <v>1</v>
      </c>
      <c r="N232" s="235" t="s">
        <v>44</v>
      </c>
      <c r="O232" s="92"/>
      <c r="P232" s="236">
        <f>O232*H232</f>
        <v>0</v>
      </c>
      <c r="Q232" s="236">
        <v>0</v>
      </c>
      <c r="R232" s="236">
        <f>Q232*H232</f>
        <v>0</v>
      </c>
      <c r="S232" s="236">
        <v>0</v>
      </c>
      <c r="T232" s="237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8" t="s">
        <v>191</v>
      </c>
      <c r="AT232" s="238" t="s">
        <v>186</v>
      </c>
      <c r="AU232" s="238" t="s">
        <v>88</v>
      </c>
      <c r="AY232" s="18" t="s">
        <v>184</v>
      </c>
      <c r="BE232" s="239">
        <f>IF(N232="základní",J232,0)</f>
        <v>0</v>
      </c>
      <c r="BF232" s="239">
        <f>IF(N232="snížená",J232,0)</f>
        <v>0</v>
      </c>
      <c r="BG232" s="239">
        <f>IF(N232="zákl. přenesená",J232,0)</f>
        <v>0</v>
      </c>
      <c r="BH232" s="239">
        <f>IF(N232="sníž. přenesená",J232,0)</f>
        <v>0</v>
      </c>
      <c r="BI232" s="239">
        <f>IF(N232="nulová",J232,0)</f>
        <v>0</v>
      </c>
      <c r="BJ232" s="18" t="s">
        <v>86</v>
      </c>
      <c r="BK232" s="239">
        <f>ROUND(I232*H232,2)</f>
        <v>0</v>
      </c>
      <c r="BL232" s="18" t="s">
        <v>191</v>
      </c>
      <c r="BM232" s="238" t="s">
        <v>1941</v>
      </c>
    </row>
    <row r="233" s="2" customFormat="1">
      <c r="A233" s="39"/>
      <c r="B233" s="40"/>
      <c r="C233" s="41"/>
      <c r="D233" s="240" t="s">
        <v>192</v>
      </c>
      <c r="E233" s="41"/>
      <c r="F233" s="241" t="s">
        <v>1942</v>
      </c>
      <c r="G233" s="41"/>
      <c r="H233" s="41"/>
      <c r="I233" s="242"/>
      <c r="J233" s="41"/>
      <c r="K233" s="41"/>
      <c r="L233" s="45"/>
      <c r="M233" s="243"/>
      <c r="N233" s="244"/>
      <c r="O233" s="92"/>
      <c r="P233" s="92"/>
      <c r="Q233" s="92"/>
      <c r="R233" s="92"/>
      <c r="S233" s="92"/>
      <c r="T233" s="93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192</v>
      </c>
      <c r="AU233" s="18" t="s">
        <v>88</v>
      </c>
    </row>
    <row r="234" s="13" customFormat="1">
      <c r="A234" s="13"/>
      <c r="B234" s="245"/>
      <c r="C234" s="246"/>
      <c r="D234" s="247" t="s">
        <v>194</v>
      </c>
      <c r="E234" s="248" t="s">
        <v>1</v>
      </c>
      <c r="F234" s="249" t="s">
        <v>1796</v>
      </c>
      <c r="G234" s="246"/>
      <c r="H234" s="250">
        <v>395</v>
      </c>
      <c r="I234" s="251"/>
      <c r="J234" s="246"/>
      <c r="K234" s="246"/>
      <c r="L234" s="252"/>
      <c r="M234" s="253"/>
      <c r="N234" s="254"/>
      <c r="O234" s="254"/>
      <c r="P234" s="254"/>
      <c r="Q234" s="254"/>
      <c r="R234" s="254"/>
      <c r="S234" s="254"/>
      <c r="T234" s="255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6" t="s">
        <v>194</v>
      </c>
      <c r="AU234" s="256" t="s">
        <v>88</v>
      </c>
      <c r="AV234" s="13" t="s">
        <v>88</v>
      </c>
      <c r="AW234" s="13" t="s">
        <v>35</v>
      </c>
      <c r="AX234" s="13" t="s">
        <v>86</v>
      </c>
      <c r="AY234" s="256" t="s">
        <v>184</v>
      </c>
    </row>
    <row r="235" s="2" customFormat="1" ht="21.75" customHeight="1">
      <c r="A235" s="39"/>
      <c r="B235" s="40"/>
      <c r="C235" s="227" t="s">
        <v>386</v>
      </c>
      <c r="D235" s="227" t="s">
        <v>186</v>
      </c>
      <c r="E235" s="228" t="s">
        <v>1943</v>
      </c>
      <c r="F235" s="229" t="s">
        <v>1944</v>
      </c>
      <c r="G235" s="230" t="s">
        <v>189</v>
      </c>
      <c r="H235" s="231">
        <v>3411</v>
      </c>
      <c r="I235" s="232"/>
      <c r="J235" s="233">
        <f>ROUND(I235*H235,2)</f>
        <v>0</v>
      </c>
      <c r="K235" s="229" t="s">
        <v>1379</v>
      </c>
      <c r="L235" s="45"/>
      <c r="M235" s="234" t="s">
        <v>1</v>
      </c>
      <c r="N235" s="235" t="s">
        <v>44</v>
      </c>
      <c r="O235" s="92"/>
      <c r="P235" s="236">
        <f>O235*H235</f>
        <v>0</v>
      </c>
      <c r="Q235" s="236">
        <v>0</v>
      </c>
      <c r="R235" s="236">
        <f>Q235*H235</f>
        <v>0</v>
      </c>
      <c r="S235" s="236">
        <v>0</v>
      </c>
      <c r="T235" s="237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8" t="s">
        <v>191</v>
      </c>
      <c r="AT235" s="238" t="s">
        <v>186</v>
      </c>
      <c r="AU235" s="238" t="s">
        <v>88</v>
      </c>
      <c r="AY235" s="18" t="s">
        <v>184</v>
      </c>
      <c r="BE235" s="239">
        <f>IF(N235="základní",J235,0)</f>
        <v>0</v>
      </c>
      <c r="BF235" s="239">
        <f>IF(N235="snížená",J235,0)</f>
        <v>0</v>
      </c>
      <c r="BG235" s="239">
        <f>IF(N235="zákl. přenesená",J235,0)</f>
        <v>0</v>
      </c>
      <c r="BH235" s="239">
        <f>IF(N235="sníž. přenesená",J235,0)</f>
        <v>0</v>
      </c>
      <c r="BI235" s="239">
        <f>IF(N235="nulová",J235,0)</f>
        <v>0</v>
      </c>
      <c r="BJ235" s="18" t="s">
        <v>86</v>
      </c>
      <c r="BK235" s="239">
        <f>ROUND(I235*H235,2)</f>
        <v>0</v>
      </c>
      <c r="BL235" s="18" t="s">
        <v>191</v>
      </c>
      <c r="BM235" s="238" t="s">
        <v>1945</v>
      </c>
    </row>
    <row r="236" s="2" customFormat="1">
      <c r="A236" s="39"/>
      <c r="B236" s="40"/>
      <c r="C236" s="41"/>
      <c r="D236" s="240" t="s">
        <v>192</v>
      </c>
      <c r="E236" s="41"/>
      <c r="F236" s="241" t="s">
        <v>1946</v>
      </c>
      <c r="G236" s="41"/>
      <c r="H236" s="41"/>
      <c r="I236" s="242"/>
      <c r="J236" s="41"/>
      <c r="K236" s="41"/>
      <c r="L236" s="45"/>
      <c r="M236" s="243"/>
      <c r="N236" s="244"/>
      <c r="O236" s="92"/>
      <c r="P236" s="92"/>
      <c r="Q236" s="92"/>
      <c r="R236" s="92"/>
      <c r="S236" s="92"/>
      <c r="T236" s="93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192</v>
      </c>
      <c r="AU236" s="18" t="s">
        <v>88</v>
      </c>
    </row>
    <row r="237" s="13" customFormat="1">
      <c r="A237" s="13"/>
      <c r="B237" s="245"/>
      <c r="C237" s="246"/>
      <c r="D237" s="247" t="s">
        <v>194</v>
      </c>
      <c r="E237" s="248" t="s">
        <v>1</v>
      </c>
      <c r="F237" s="249" t="s">
        <v>1947</v>
      </c>
      <c r="G237" s="246"/>
      <c r="H237" s="250">
        <v>3411</v>
      </c>
      <c r="I237" s="251"/>
      <c r="J237" s="246"/>
      <c r="K237" s="246"/>
      <c r="L237" s="252"/>
      <c r="M237" s="253"/>
      <c r="N237" s="254"/>
      <c r="O237" s="254"/>
      <c r="P237" s="254"/>
      <c r="Q237" s="254"/>
      <c r="R237" s="254"/>
      <c r="S237" s="254"/>
      <c r="T237" s="255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6" t="s">
        <v>194</v>
      </c>
      <c r="AU237" s="256" t="s">
        <v>88</v>
      </c>
      <c r="AV237" s="13" t="s">
        <v>88</v>
      </c>
      <c r="AW237" s="13" t="s">
        <v>35</v>
      </c>
      <c r="AX237" s="13" t="s">
        <v>86</v>
      </c>
      <c r="AY237" s="256" t="s">
        <v>184</v>
      </c>
    </row>
    <row r="238" s="12" customFormat="1" ht="22.8" customHeight="1">
      <c r="A238" s="12"/>
      <c r="B238" s="211"/>
      <c r="C238" s="212"/>
      <c r="D238" s="213" t="s">
        <v>78</v>
      </c>
      <c r="E238" s="225" t="s">
        <v>88</v>
      </c>
      <c r="F238" s="225" t="s">
        <v>252</v>
      </c>
      <c r="G238" s="212"/>
      <c r="H238" s="212"/>
      <c r="I238" s="215"/>
      <c r="J238" s="226">
        <f>BK238</f>
        <v>0</v>
      </c>
      <c r="K238" s="212"/>
      <c r="L238" s="217"/>
      <c r="M238" s="218"/>
      <c r="N238" s="219"/>
      <c r="O238" s="219"/>
      <c r="P238" s="220">
        <f>SUM(P239:P245)</f>
        <v>0</v>
      </c>
      <c r="Q238" s="219"/>
      <c r="R238" s="220">
        <f>SUM(R239:R245)</f>
        <v>50.870840000000008</v>
      </c>
      <c r="S238" s="219"/>
      <c r="T238" s="221">
        <f>SUM(T239:T245)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22" t="s">
        <v>86</v>
      </c>
      <c r="AT238" s="223" t="s">
        <v>78</v>
      </c>
      <c r="AU238" s="223" t="s">
        <v>86</v>
      </c>
      <c r="AY238" s="222" t="s">
        <v>184</v>
      </c>
      <c r="BK238" s="224">
        <f>SUM(BK239:BK245)</f>
        <v>0</v>
      </c>
    </row>
    <row r="239" s="2" customFormat="1" ht="33" customHeight="1">
      <c r="A239" s="39"/>
      <c r="B239" s="40"/>
      <c r="C239" s="227" t="s">
        <v>299</v>
      </c>
      <c r="D239" s="227" t="s">
        <v>186</v>
      </c>
      <c r="E239" s="228" t="s">
        <v>1948</v>
      </c>
      <c r="F239" s="229" t="s">
        <v>1949</v>
      </c>
      <c r="G239" s="230" t="s">
        <v>342</v>
      </c>
      <c r="H239" s="231">
        <v>180</v>
      </c>
      <c r="I239" s="232"/>
      <c r="J239" s="233">
        <f>ROUND(I239*H239,2)</f>
        <v>0</v>
      </c>
      <c r="K239" s="229" t="s">
        <v>1379</v>
      </c>
      <c r="L239" s="45"/>
      <c r="M239" s="234" t="s">
        <v>1</v>
      </c>
      <c r="N239" s="235" t="s">
        <v>44</v>
      </c>
      <c r="O239" s="92"/>
      <c r="P239" s="236">
        <f>O239*H239</f>
        <v>0</v>
      </c>
      <c r="Q239" s="236">
        <v>0.27844000000000002</v>
      </c>
      <c r="R239" s="236">
        <f>Q239*H239</f>
        <v>50.119200000000006</v>
      </c>
      <c r="S239" s="236">
        <v>0</v>
      </c>
      <c r="T239" s="237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8" t="s">
        <v>191</v>
      </c>
      <c r="AT239" s="238" t="s">
        <v>186</v>
      </c>
      <c r="AU239" s="238" t="s">
        <v>88</v>
      </c>
      <c r="AY239" s="18" t="s">
        <v>184</v>
      </c>
      <c r="BE239" s="239">
        <f>IF(N239="základní",J239,0)</f>
        <v>0</v>
      </c>
      <c r="BF239" s="239">
        <f>IF(N239="snížená",J239,0)</f>
        <v>0</v>
      </c>
      <c r="BG239" s="239">
        <f>IF(N239="zákl. přenesená",J239,0)</f>
        <v>0</v>
      </c>
      <c r="BH239" s="239">
        <f>IF(N239="sníž. přenesená",J239,0)</f>
        <v>0</v>
      </c>
      <c r="BI239" s="239">
        <f>IF(N239="nulová",J239,0)</f>
        <v>0</v>
      </c>
      <c r="BJ239" s="18" t="s">
        <v>86</v>
      </c>
      <c r="BK239" s="239">
        <f>ROUND(I239*H239,2)</f>
        <v>0</v>
      </c>
      <c r="BL239" s="18" t="s">
        <v>191</v>
      </c>
      <c r="BM239" s="238" t="s">
        <v>1950</v>
      </c>
    </row>
    <row r="240" s="2" customFormat="1">
      <c r="A240" s="39"/>
      <c r="B240" s="40"/>
      <c r="C240" s="41"/>
      <c r="D240" s="240" t="s">
        <v>192</v>
      </c>
      <c r="E240" s="41"/>
      <c r="F240" s="241" t="s">
        <v>1951</v>
      </c>
      <c r="G240" s="41"/>
      <c r="H240" s="41"/>
      <c r="I240" s="242"/>
      <c r="J240" s="41"/>
      <c r="K240" s="41"/>
      <c r="L240" s="45"/>
      <c r="M240" s="243"/>
      <c r="N240" s="244"/>
      <c r="O240" s="92"/>
      <c r="P240" s="92"/>
      <c r="Q240" s="92"/>
      <c r="R240" s="92"/>
      <c r="S240" s="92"/>
      <c r="T240" s="93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192</v>
      </c>
      <c r="AU240" s="18" t="s">
        <v>88</v>
      </c>
    </row>
    <row r="241" s="13" customFormat="1">
      <c r="A241" s="13"/>
      <c r="B241" s="245"/>
      <c r="C241" s="246"/>
      <c r="D241" s="247" t="s">
        <v>194</v>
      </c>
      <c r="E241" s="248" t="s">
        <v>1</v>
      </c>
      <c r="F241" s="249" t="s">
        <v>1952</v>
      </c>
      <c r="G241" s="246"/>
      <c r="H241" s="250">
        <v>180</v>
      </c>
      <c r="I241" s="251"/>
      <c r="J241" s="246"/>
      <c r="K241" s="246"/>
      <c r="L241" s="252"/>
      <c r="M241" s="253"/>
      <c r="N241" s="254"/>
      <c r="O241" s="254"/>
      <c r="P241" s="254"/>
      <c r="Q241" s="254"/>
      <c r="R241" s="254"/>
      <c r="S241" s="254"/>
      <c r="T241" s="255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6" t="s">
        <v>194</v>
      </c>
      <c r="AU241" s="256" t="s">
        <v>88</v>
      </c>
      <c r="AV241" s="13" t="s">
        <v>88</v>
      </c>
      <c r="AW241" s="13" t="s">
        <v>35</v>
      </c>
      <c r="AX241" s="13" t="s">
        <v>86</v>
      </c>
      <c r="AY241" s="256" t="s">
        <v>184</v>
      </c>
    </row>
    <row r="242" s="2" customFormat="1" ht="24.15" customHeight="1">
      <c r="A242" s="39"/>
      <c r="B242" s="40"/>
      <c r="C242" s="227" t="s">
        <v>396</v>
      </c>
      <c r="D242" s="227" t="s">
        <v>186</v>
      </c>
      <c r="E242" s="228" t="s">
        <v>1953</v>
      </c>
      <c r="F242" s="229" t="s">
        <v>1954</v>
      </c>
      <c r="G242" s="230" t="s">
        <v>189</v>
      </c>
      <c r="H242" s="231">
        <v>2185</v>
      </c>
      <c r="I242" s="232"/>
      <c r="J242" s="233">
        <f>ROUND(I242*H242,2)</f>
        <v>0</v>
      </c>
      <c r="K242" s="229" t="s">
        <v>1890</v>
      </c>
      <c r="L242" s="45"/>
      <c r="M242" s="234" t="s">
        <v>1</v>
      </c>
      <c r="N242" s="235" t="s">
        <v>44</v>
      </c>
      <c r="O242" s="92"/>
      <c r="P242" s="236">
        <f>O242*H242</f>
        <v>0</v>
      </c>
      <c r="Q242" s="236">
        <v>0.00013999999999999999</v>
      </c>
      <c r="R242" s="236">
        <f>Q242*H242</f>
        <v>0.30589999999999995</v>
      </c>
      <c r="S242" s="236">
        <v>0</v>
      </c>
      <c r="T242" s="237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8" t="s">
        <v>191</v>
      </c>
      <c r="AT242" s="238" t="s">
        <v>186</v>
      </c>
      <c r="AU242" s="238" t="s">
        <v>88</v>
      </c>
      <c r="AY242" s="18" t="s">
        <v>184</v>
      </c>
      <c r="BE242" s="239">
        <f>IF(N242="základní",J242,0)</f>
        <v>0</v>
      </c>
      <c r="BF242" s="239">
        <f>IF(N242="snížená",J242,0)</f>
        <v>0</v>
      </c>
      <c r="BG242" s="239">
        <f>IF(N242="zákl. přenesená",J242,0)</f>
        <v>0</v>
      </c>
      <c r="BH242" s="239">
        <f>IF(N242="sníž. přenesená",J242,0)</f>
        <v>0</v>
      </c>
      <c r="BI242" s="239">
        <f>IF(N242="nulová",J242,0)</f>
        <v>0</v>
      </c>
      <c r="BJ242" s="18" t="s">
        <v>86</v>
      </c>
      <c r="BK242" s="239">
        <f>ROUND(I242*H242,2)</f>
        <v>0</v>
      </c>
      <c r="BL242" s="18" t="s">
        <v>191</v>
      </c>
      <c r="BM242" s="238" t="s">
        <v>1955</v>
      </c>
    </row>
    <row r="243" s="13" customFormat="1">
      <c r="A243" s="13"/>
      <c r="B243" s="245"/>
      <c r="C243" s="246"/>
      <c r="D243" s="247" t="s">
        <v>194</v>
      </c>
      <c r="E243" s="248" t="s">
        <v>1</v>
      </c>
      <c r="F243" s="249" t="s">
        <v>1956</v>
      </c>
      <c r="G243" s="246"/>
      <c r="H243" s="250">
        <v>2185</v>
      </c>
      <c r="I243" s="251"/>
      <c r="J243" s="246"/>
      <c r="K243" s="246"/>
      <c r="L243" s="252"/>
      <c r="M243" s="253"/>
      <c r="N243" s="254"/>
      <c r="O243" s="254"/>
      <c r="P243" s="254"/>
      <c r="Q243" s="254"/>
      <c r="R243" s="254"/>
      <c r="S243" s="254"/>
      <c r="T243" s="255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6" t="s">
        <v>194</v>
      </c>
      <c r="AU243" s="256" t="s">
        <v>88</v>
      </c>
      <c r="AV243" s="13" t="s">
        <v>88</v>
      </c>
      <c r="AW243" s="13" t="s">
        <v>35</v>
      </c>
      <c r="AX243" s="13" t="s">
        <v>86</v>
      </c>
      <c r="AY243" s="256" t="s">
        <v>184</v>
      </c>
    </row>
    <row r="244" s="2" customFormat="1" ht="16.5" customHeight="1">
      <c r="A244" s="39"/>
      <c r="B244" s="40"/>
      <c r="C244" s="289" t="s">
        <v>306</v>
      </c>
      <c r="D244" s="289" t="s">
        <v>412</v>
      </c>
      <c r="E244" s="290" t="s">
        <v>1957</v>
      </c>
      <c r="F244" s="291" t="s">
        <v>1958</v>
      </c>
      <c r="G244" s="292" t="s">
        <v>189</v>
      </c>
      <c r="H244" s="293">
        <v>2228.6999999999998</v>
      </c>
      <c r="I244" s="294"/>
      <c r="J244" s="295">
        <f>ROUND(I244*H244,2)</f>
        <v>0</v>
      </c>
      <c r="K244" s="291" t="s">
        <v>1890</v>
      </c>
      <c r="L244" s="296"/>
      <c r="M244" s="297" t="s">
        <v>1</v>
      </c>
      <c r="N244" s="298" t="s">
        <v>44</v>
      </c>
      <c r="O244" s="92"/>
      <c r="P244" s="236">
        <f>O244*H244</f>
        <v>0</v>
      </c>
      <c r="Q244" s="236">
        <v>0.00020000000000000001</v>
      </c>
      <c r="R244" s="236">
        <f>Q244*H244</f>
        <v>0.44573999999999997</v>
      </c>
      <c r="S244" s="236">
        <v>0</v>
      </c>
      <c r="T244" s="237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38" t="s">
        <v>213</v>
      </c>
      <c r="AT244" s="238" t="s">
        <v>412</v>
      </c>
      <c r="AU244" s="238" t="s">
        <v>88</v>
      </c>
      <c r="AY244" s="18" t="s">
        <v>184</v>
      </c>
      <c r="BE244" s="239">
        <f>IF(N244="základní",J244,0)</f>
        <v>0</v>
      </c>
      <c r="BF244" s="239">
        <f>IF(N244="snížená",J244,0)</f>
        <v>0</v>
      </c>
      <c r="BG244" s="239">
        <f>IF(N244="zákl. přenesená",J244,0)</f>
        <v>0</v>
      </c>
      <c r="BH244" s="239">
        <f>IF(N244="sníž. přenesená",J244,0)</f>
        <v>0</v>
      </c>
      <c r="BI244" s="239">
        <f>IF(N244="nulová",J244,0)</f>
        <v>0</v>
      </c>
      <c r="BJ244" s="18" t="s">
        <v>86</v>
      </c>
      <c r="BK244" s="239">
        <f>ROUND(I244*H244,2)</f>
        <v>0</v>
      </c>
      <c r="BL244" s="18" t="s">
        <v>191</v>
      </c>
      <c r="BM244" s="238" t="s">
        <v>1959</v>
      </c>
    </row>
    <row r="245" s="13" customFormat="1">
      <c r="A245" s="13"/>
      <c r="B245" s="245"/>
      <c r="C245" s="246"/>
      <c r="D245" s="247" t="s">
        <v>194</v>
      </c>
      <c r="E245" s="246"/>
      <c r="F245" s="249" t="s">
        <v>1960</v>
      </c>
      <c r="G245" s="246"/>
      <c r="H245" s="250">
        <v>2228.6999999999998</v>
      </c>
      <c r="I245" s="251"/>
      <c r="J245" s="246"/>
      <c r="K245" s="246"/>
      <c r="L245" s="252"/>
      <c r="M245" s="253"/>
      <c r="N245" s="254"/>
      <c r="O245" s="254"/>
      <c r="P245" s="254"/>
      <c r="Q245" s="254"/>
      <c r="R245" s="254"/>
      <c r="S245" s="254"/>
      <c r="T245" s="255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56" t="s">
        <v>194</v>
      </c>
      <c r="AU245" s="256" t="s">
        <v>88</v>
      </c>
      <c r="AV245" s="13" t="s">
        <v>88</v>
      </c>
      <c r="AW245" s="13" t="s">
        <v>4</v>
      </c>
      <c r="AX245" s="13" t="s">
        <v>86</v>
      </c>
      <c r="AY245" s="256" t="s">
        <v>184</v>
      </c>
    </row>
    <row r="246" s="12" customFormat="1" ht="22.8" customHeight="1">
      <c r="A246" s="12"/>
      <c r="B246" s="211"/>
      <c r="C246" s="212"/>
      <c r="D246" s="213" t="s">
        <v>78</v>
      </c>
      <c r="E246" s="225" t="s">
        <v>191</v>
      </c>
      <c r="F246" s="225" t="s">
        <v>363</v>
      </c>
      <c r="G246" s="212"/>
      <c r="H246" s="212"/>
      <c r="I246" s="215"/>
      <c r="J246" s="226">
        <f>BK246</f>
        <v>0</v>
      </c>
      <c r="K246" s="212"/>
      <c r="L246" s="217"/>
      <c r="M246" s="218"/>
      <c r="N246" s="219"/>
      <c r="O246" s="219"/>
      <c r="P246" s="220">
        <f>SUM(P247:P249)</f>
        <v>0</v>
      </c>
      <c r="Q246" s="219"/>
      <c r="R246" s="220">
        <f>SUM(R247:R249)</f>
        <v>0</v>
      </c>
      <c r="S246" s="219"/>
      <c r="T246" s="221">
        <f>SUM(T247:T249)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22" t="s">
        <v>86</v>
      </c>
      <c r="AT246" s="223" t="s">
        <v>78</v>
      </c>
      <c r="AU246" s="223" t="s">
        <v>86</v>
      </c>
      <c r="AY246" s="222" t="s">
        <v>184</v>
      </c>
      <c r="BK246" s="224">
        <f>SUM(BK247:BK249)</f>
        <v>0</v>
      </c>
    </row>
    <row r="247" s="2" customFormat="1" ht="21.75" customHeight="1">
      <c r="A247" s="39"/>
      <c r="B247" s="40"/>
      <c r="C247" s="227" t="s">
        <v>411</v>
      </c>
      <c r="D247" s="227" t="s">
        <v>186</v>
      </c>
      <c r="E247" s="228" t="s">
        <v>1422</v>
      </c>
      <c r="F247" s="229" t="s">
        <v>1423</v>
      </c>
      <c r="G247" s="230" t="s">
        <v>201</v>
      </c>
      <c r="H247" s="231">
        <v>4.5899999999999999</v>
      </c>
      <c r="I247" s="232"/>
      <c r="J247" s="233">
        <f>ROUND(I247*H247,2)</f>
        <v>0</v>
      </c>
      <c r="K247" s="229" t="s">
        <v>1379</v>
      </c>
      <c r="L247" s="45"/>
      <c r="M247" s="234" t="s">
        <v>1</v>
      </c>
      <c r="N247" s="235" t="s">
        <v>44</v>
      </c>
      <c r="O247" s="92"/>
      <c r="P247" s="236">
        <f>O247*H247</f>
        <v>0</v>
      </c>
      <c r="Q247" s="236">
        <v>0</v>
      </c>
      <c r="R247" s="236">
        <f>Q247*H247</f>
        <v>0</v>
      </c>
      <c r="S247" s="236">
        <v>0</v>
      </c>
      <c r="T247" s="237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8" t="s">
        <v>191</v>
      </c>
      <c r="AT247" s="238" t="s">
        <v>186</v>
      </c>
      <c r="AU247" s="238" t="s">
        <v>88</v>
      </c>
      <c r="AY247" s="18" t="s">
        <v>184</v>
      </c>
      <c r="BE247" s="239">
        <f>IF(N247="základní",J247,0)</f>
        <v>0</v>
      </c>
      <c r="BF247" s="239">
        <f>IF(N247="snížená",J247,0)</f>
        <v>0</v>
      </c>
      <c r="BG247" s="239">
        <f>IF(N247="zákl. přenesená",J247,0)</f>
        <v>0</v>
      </c>
      <c r="BH247" s="239">
        <f>IF(N247="sníž. přenesená",J247,0)</f>
        <v>0</v>
      </c>
      <c r="BI247" s="239">
        <f>IF(N247="nulová",J247,0)</f>
        <v>0</v>
      </c>
      <c r="BJ247" s="18" t="s">
        <v>86</v>
      </c>
      <c r="BK247" s="239">
        <f>ROUND(I247*H247,2)</f>
        <v>0</v>
      </c>
      <c r="BL247" s="18" t="s">
        <v>191</v>
      </c>
      <c r="BM247" s="238" t="s">
        <v>1961</v>
      </c>
    </row>
    <row r="248" s="2" customFormat="1">
      <c r="A248" s="39"/>
      <c r="B248" s="40"/>
      <c r="C248" s="41"/>
      <c r="D248" s="240" t="s">
        <v>192</v>
      </c>
      <c r="E248" s="41"/>
      <c r="F248" s="241" t="s">
        <v>1425</v>
      </c>
      <c r="G248" s="41"/>
      <c r="H248" s="41"/>
      <c r="I248" s="242"/>
      <c r="J248" s="41"/>
      <c r="K248" s="41"/>
      <c r="L248" s="45"/>
      <c r="M248" s="243"/>
      <c r="N248" s="244"/>
      <c r="O248" s="92"/>
      <c r="P248" s="92"/>
      <c r="Q248" s="92"/>
      <c r="R248" s="92"/>
      <c r="S248" s="92"/>
      <c r="T248" s="93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192</v>
      </c>
      <c r="AU248" s="18" t="s">
        <v>88</v>
      </c>
    </row>
    <row r="249" s="13" customFormat="1">
      <c r="A249" s="13"/>
      <c r="B249" s="245"/>
      <c r="C249" s="246"/>
      <c r="D249" s="247" t="s">
        <v>194</v>
      </c>
      <c r="E249" s="248" t="s">
        <v>1</v>
      </c>
      <c r="F249" s="249" t="s">
        <v>1962</v>
      </c>
      <c r="G249" s="246"/>
      <c r="H249" s="250">
        <v>4.5899999999999999</v>
      </c>
      <c r="I249" s="251"/>
      <c r="J249" s="246"/>
      <c r="K249" s="246"/>
      <c r="L249" s="252"/>
      <c r="M249" s="253"/>
      <c r="N249" s="254"/>
      <c r="O249" s="254"/>
      <c r="P249" s="254"/>
      <c r="Q249" s="254"/>
      <c r="R249" s="254"/>
      <c r="S249" s="254"/>
      <c r="T249" s="255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56" t="s">
        <v>194</v>
      </c>
      <c r="AU249" s="256" t="s">
        <v>88</v>
      </c>
      <c r="AV249" s="13" t="s">
        <v>88</v>
      </c>
      <c r="AW249" s="13" t="s">
        <v>35</v>
      </c>
      <c r="AX249" s="13" t="s">
        <v>86</v>
      </c>
      <c r="AY249" s="256" t="s">
        <v>184</v>
      </c>
    </row>
    <row r="250" s="12" customFormat="1" ht="22.8" customHeight="1">
      <c r="A250" s="12"/>
      <c r="B250" s="211"/>
      <c r="C250" s="212"/>
      <c r="D250" s="213" t="s">
        <v>78</v>
      </c>
      <c r="E250" s="225" t="s">
        <v>219</v>
      </c>
      <c r="F250" s="225" t="s">
        <v>1963</v>
      </c>
      <c r="G250" s="212"/>
      <c r="H250" s="212"/>
      <c r="I250" s="215"/>
      <c r="J250" s="226">
        <f>BK250</f>
        <v>0</v>
      </c>
      <c r="K250" s="212"/>
      <c r="L250" s="217"/>
      <c r="M250" s="218"/>
      <c r="N250" s="219"/>
      <c r="O250" s="219"/>
      <c r="P250" s="220">
        <f>SUM(P251:P319)</f>
        <v>0</v>
      </c>
      <c r="Q250" s="219"/>
      <c r="R250" s="220">
        <f>SUM(R251:R319)</f>
        <v>3047.0439139999994</v>
      </c>
      <c r="S250" s="219"/>
      <c r="T250" s="221">
        <f>SUM(T251:T319)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22" t="s">
        <v>86</v>
      </c>
      <c r="AT250" s="223" t="s">
        <v>78</v>
      </c>
      <c r="AU250" s="223" t="s">
        <v>86</v>
      </c>
      <c r="AY250" s="222" t="s">
        <v>184</v>
      </c>
      <c r="BK250" s="224">
        <f>SUM(BK251:BK319)</f>
        <v>0</v>
      </c>
    </row>
    <row r="251" s="2" customFormat="1" ht="24.15" customHeight="1">
      <c r="A251" s="39"/>
      <c r="B251" s="40"/>
      <c r="C251" s="227" t="s">
        <v>314</v>
      </c>
      <c r="D251" s="227" t="s">
        <v>186</v>
      </c>
      <c r="E251" s="228" t="s">
        <v>1964</v>
      </c>
      <c r="F251" s="229" t="s">
        <v>1965</v>
      </c>
      <c r="G251" s="230" t="s">
        <v>189</v>
      </c>
      <c r="H251" s="231">
        <v>446</v>
      </c>
      <c r="I251" s="232"/>
      <c r="J251" s="233">
        <f>ROUND(I251*H251,2)</f>
        <v>0</v>
      </c>
      <c r="K251" s="229" t="s">
        <v>1379</v>
      </c>
      <c r="L251" s="45"/>
      <c r="M251" s="234" t="s">
        <v>1</v>
      </c>
      <c r="N251" s="235" t="s">
        <v>44</v>
      </c>
      <c r="O251" s="92"/>
      <c r="P251" s="236">
        <f>O251*H251</f>
        <v>0</v>
      </c>
      <c r="Q251" s="236">
        <v>0.57499999999999996</v>
      </c>
      <c r="R251" s="236">
        <f>Q251*H251</f>
        <v>256.44999999999999</v>
      </c>
      <c r="S251" s="236">
        <v>0</v>
      </c>
      <c r="T251" s="237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8" t="s">
        <v>191</v>
      </c>
      <c r="AT251" s="238" t="s">
        <v>186</v>
      </c>
      <c r="AU251" s="238" t="s">
        <v>88</v>
      </c>
      <c r="AY251" s="18" t="s">
        <v>184</v>
      </c>
      <c r="BE251" s="239">
        <f>IF(N251="základní",J251,0)</f>
        <v>0</v>
      </c>
      <c r="BF251" s="239">
        <f>IF(N251="snížená",J251,0)</f>
        <v>0</v>
      </c>
      <c r="BG251" s="239">
        <f>IF(N251="zákl. přenesená",J251,0)</f>
        <v>0</v>
      </c>
      <c r="BH251" s="239">
        <f>IF(N251="sníž. přenesená",J251,0)</f>
        <v>0</v>
      </c>
      <c r="BI251" s="239">
        <f>IF(N251="nulová",J251,0)</f>
        <v>0</v>
      </c>
      <c r="BJ251" s="18" t="s">
        <v>86</v>
      </c>
      <c r="BK251" s="239">
        <f>ROUND(I251*H251,2)</f>
        <v>0</v>
      </c>
      <c r="BL251" s="18" t="s">
        <v>191</v>
      </c>
      <c r="BM251" s="238" t="s">
        <v>1966</v>
      </c>
    </row>
    <row r="252" s="2" customFormat="1">
      <c r="A252" s="39"/>
      <c r="B252" s="40"/>
      <c r="C252" s="41"/>
      <c r="D252" s="240" t="s">
        <v>192</v>
      </c>
      <c r="E252" s="41"/>
      <c r="F252" s="241" t="s">
        <v>1967</v>
      </c>
      <c r="G252" s="41"/>
      <c r="H252" s="41"/>
      <c r="I252" s="242"/>
      <c r="J252" s="41"/>
      <c r="K252" s="41"/>
      <c r="L252" s="45"/>
      <c r="M252" s="243"/>
      <c r="N252" s="244"/>
      <c r="O252" s="92"/>
      <c r="P252" s="92"/>
      <c r="Q252" s="92"/>
      <c r="R252" s="92"/>
      <c r="S252" s="92"/>
      <c r="T252" s="93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192</v>
      </c>
      <c r="AU252" s="18" t="s">
        <v>88</v>
      </c>
    </row>
    <row r="253" s="13" customFormat="1">
      <c r="A253" s="13"/>
      <c r="B253" s="245"/>
      <c r="C253" s="246"/>
      <c r="D253" s="247" t="s">
        <v>194</v>
      </c>
      <c r="E253" s="248" t="s">
        <v>1</v>
      </c>
      <c r="F253" s="249" t="s">
        <v>1781</v>
      </c>
      <c r="G253" s="246"/>
      <c r="H253" s="250">
        <v>446</v>
      </c>
      <c r="I253" s="251"/>
      <c r="J253" s="246"/>
      <c r="K253" s="246"/>
      <c r="L253" s="252"/>
      <c r="M253" s="253"/>
      <c r="N253" s="254"/>
      <c r="O253" s="254"/>
      <c r="P253" s="254"/>
      <c r="Q253" s="254"/>
      <c r="R253" s="254"/>
      <c r="S253" s="254"/>
      <c r="T253" s="255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56" t="s">
        <v>194</v>
      </c>
      <c r="AU253" s="256" t="s">
        <v>88</v>
      </c>
      <c r="AV253" s="13" t="s">
        <v>88</v>
      </c>
      <c r="AW253" s="13" t="s">
        <v>35</v>
      </c>
      <c r="AX253" s="13" t="s">
        <v>86</v>
      </c>
      <c r="AY253" s="256" t="s">
        <v>184</v>
      </c>
    </row>
    <row r="254" s="2" customFormat="1" ht="21.75" customHeight="1">
      <c r="A254" s="39"/>
      <c r="B254" s="40"/>
      <c r="C254" s="227" t="s">
        <v>427</v>
      </c>
      <c r="D254" s="227" t="s">
        <v>186</v>
      </c>
      <c r="E254" s="228" t="s">
        <v>1968</v>
      </c>
      <c r="F254" s="229" t="s">
        <v>1969</v>
      </c>
      <c r="G254" s="230" t="s">
        <v>189</v>
      </c>
      <c r="H254" s="231">
        <v>2185</v>
      </c>
      <c r="I254" s="232"/>
      <c r="J254" s="233">
        <f>ROUND(I254*H254,2)</f>
        <v>0</v>
      </c>
      <c r="K254" s="229" t="s">
        <v>1890</v>
      </c>
      <c r="L254" s="45"/>
      <c r="M254" s="234" t="s">
        <v>1</v>
      </c>
      <c r="N254" s="235" t="s">
        <v>44</v>
      </c>
      <c r="O254" s="92"/>
      <c r="P254" s="236">
        <f>O254*H254</f>
        <v>0</v>
      </c>
      <c r="Q254" s="236">
        <v>0</v>
      </c>
      <c r="R254" s="236">
        <f>Q254*H254</f>
        <v>0</v>
      </c>
      <c r="S254" s="236">
        <v>0</v>
      </c>
      <c r="T254" s="237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8" t="s">
        <v>191</v>
      </c>
      <c r="AT254" s="238" t="s">
        <v>186</v>
      </c>
      <c r="AU254" s="238" t="s">
        <v>88</v>
      </c>
      <c r="AY254" s="18" t="s">
        <v>184</v>
      </c>
      <c r="BE254" s="239">
        <f>IF(N254="základní",J254,0)</f>
        <v>0</v>
      </c>
      <c r="BF254" s="239">
        <f>IF(N254="snížená",J254,0)</f>
        <v>0</v>
      </c>
      <c r="BG254" s="239">
        <f>IF(N254="zákl. přenesená",J254,0)</f>
        <v>0</v>
      </c>
      <c r="BH254" s="239">
        <f>IF(N254="sníž. přenesená",J254,0)</f>
        <v>0</v>
      </c>
      <c r="BI254" s="239">
        <f>IF(N254="nulová",J254,0)</f>
        <v>0</v>
      </c>
      <c r="BJ254" s="18" t="s">
        <v>86</v>
      </c>
      <c r="BK254" s="239">
        <f>ROUND(I254*H254,2)</f>
        <v>0</v>
      </c>
      <c r="BL254" s="18" t="s">
        <v>191</v>
      </c>
      <c r="BM254" s="238" t="s">
        <v>1970</v>
      </c>
    </row>
    <row r="255" s="13" customFormat="1">
      <c r="A255" s="13"/>
      <c r="B255" s="245"/>
      <c r="C255" s="246"/>
      <c r="D255" s="247" t="s">
        <v>194</v>
      </c>
      <c r="E255" s="248" t="s">
        <v>1</v>
      </c>
      <c r="F255" s="249" t="s">
        <v>1971</v>
      </c>
      <c r="G255" s="246"/>
      <c r="H255" s="250">
        <v>2185</v>
      </c>
      <c r="I255" s="251"/>
      <c r="J255" s="246"/>
      <c r="K255" s="246"/>
      <c r="L255" s="252"/>
      <c r="M255" s="253"/>
      <c r="N255" s="254"/>
      <c r="O255" s="254"/>
      <c r="P255" s="254"/>
      <c r="Q255" s="254"/>
      <c r="R255" s="254"/>
      <c r="S255" s="254"/>
      <c r="T255" s="255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56" t="s">
        <v>194</v>
      </c>
      <c r="AU255" s="256" t="s">
        <v>88</v>
      </c>
      <c r="AV255" s="13" t="s">
        <v>88</v>
      </c>
      <c r="AW255" s="13" t="s">
        <v>35</v>
      </c>
      <c r="AX255" s="13" t="s">
        <v>86</v>
      </c>
      <c r="AY255" s="256" t="s">
        <v>184</v>
      </c>
    </row>
    <row r="256" s="2" customFormat="1" ht="21.75" customHeight="1">
      <c r="A256" s="39"/>
      <c r="B256" s="40"/>
      <c r="C256" s="227" t="s">
        <v>318</v>
      </c>
      <c r="D256" s="227" t="s">
        <v>186</v>
      </c>
      <c r="E256" s="228" t="s">
        <v>1972</v>
      </c>
      <c r="F256" s="229" t="s">
        <v>1973</v>
      </c>
      <c r="G256" s="230" t="s">
        <v>189</v>
      </c>
      <c r="H256" s="231">
        <v>857</v>
      </c>
      <c r="I256" s="232"/>
      <c r="J256" s="233">
        <f>ROUND(I256*H256,2)</f>
        <v>0</v>
      </c>
      <c r="K256" s="229" t="s">
        <v>1379</v>
      </c>
      <c r="L256" s="45"/>
      <c r="M256" s="234" t="s">
        <v>1</v>
      </c>
      <c r="N256" s="235" t="s">
        <v>44</v>
      </c>
      <c r="O256" s="92"/>
      <c r="P256" s="236">
        <f>O256*H256</f>
        <v>0</v>
      </c>
      <c r="Q256" s="236">
        <v>0.34499999999999997</v>
      </c>
      <c r="R256" s="236">
        <f>Q256*H256</f>
        <v>295.66499999999996</v>
      </c>
      <c r="S256" s="236">
        <v>0</v>
      </c>
      <c r="T256" s="237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8" t="s">
        <v>191</v>
      </c>
      <c r="AT256" s="238" t="s">
        <v>186</v>
      </c>
      <c r="AU256" s="238" t="s">
        <v>88</v>
      </c>
      <c r="AY256" s="18" t="s">
        <v>184</v>
      </c>
      <c r="BE256" s="239">
        <f>IF(N256="základní",J256,0)</f>
        <v>0</v>
      </c>
      <c r="BF256" s="239">
        <f>IF(N256="snížená",J256,0)</f>
        <v>0</v>
      </c>
      <c r="BG256" s="239">
        <f>IF(N256="zákl. přenesená",J256,0)</f>
        <v>0</v>
      </c>
      <c r="BH256" s="239">
        <f>IF(N256="sníž. přenesená",J256,0)</f>
        <v>0</v>
      </c>
      <c r="BI256" s="239">
        <f>IF(N256="nulová",J256,0)</f>
        <v>0</v>
      </c>
      <c r="BJ256" s="18" t="s">
        <v>86</v>
      </c>
      <c r="BK256" s="239">
        <f>ROUND(I256*H256,2)</f>
        <v>0</v>
      </c>
      <c r="BL256" s="18" t="s">
        <v>191</v>
      </c>
      <c r="BM256" s="238" t="s">
        <v>1974</v>
      </c>
    </row>
    <row r="257" s="2" customFormat="1">
      <c r="A257" s="39"/>
      <c r="B257" s="40"/>
      <c r="C257" s="41"/>
      <c r="D257" s="240" t="s">
        <v>192</v>
      </c>
      <c r="E257" s="41"/>
      <c r="F257" s="241" t="s">
        <v>1975</v>
      </c>
      <c r="G257" s="41"/>
      <c r="H257" s="41"/>
      <c r="I257" s="242"/>
      <c r="J257" s="41"/>
      <c r="K257" s="41"/>
      <c r="L257" s="45"/>
      <c r="M257" s="243"/>
      <c r="N257" s="244"/>
      <c r="O257" s="92"/>
      <c r="P257" s="92"/>
      <c r="Q257" s="92"/>
      <c r="R257" s="92"/>
      <c r="S257" s="92"/>
      <c r="T257" s="93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192</v>
      </c>
      <c r="AU257" s="18" t="s">
        <v>88</v>
      </c>
    </row>
    <row r="258" s="13" customFormat="1">
      <c r="A258" s="13"/>
      <c r="B258" s="245"/>
      <c r="C258" s="246"/>
      <c r="D258" s="247" t="s">
        <v>194</v>
      </c>
      <c r="E258" s="248" t="s">
        <v>1</v>
      </c>
      <c r="F258" s="249" t="s">
        <v>1976</v>
      </c>
      <c r="G258" s="246"/>
      <c r="H258" s="250">
        <v>857</v>
      </c>
      <c r="I258" s="251"/>
      <c r="J258" s="246"/>
      <c r="K258" s="246"/>
      <c r="L258" s="252"/>
      <c r="M258" s="253"/>
      <c r="N258" s="254"/>
      <c r="O258" s="254"/>
      <c r="P258" s="254"/>
      <c r="Q258" s="254"/>
      <c r="R258" s="254"/>
      <c r="S258" s="254"/>
      <c r="T258" s="255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56" t="s">
        <v>194</v>
      </c>
      <c r="AU258" s="256" t="s">
        <v>88</v>
      </c>
      <c r="AV258" s="13" t="s">
        <v>88</v>
      </c>
      <c r="AW258" s="13" t="s">
        <v>35</v>
      </c>
      <c r="AX258" s="13" t="s">
        <v>86</v>
      </c>
      <c r="AY258" s="256" t="s">
        <v>184</v>
      </c>
    </row>
    <row r="259" s="2" customFormat="1" ht="21.75" customHeight="1">
      <c r="A259" s="39"/>
      <c r="B259" s="40"/>
      <c r="C259" s="227" t="s">
        <v>438</v>
      </c>
      <c r="D259" s="227" t="s">
        <v>186</v>
      </c>
      <c r="E259" s="228" t="s">
        <v>1977</v>
      </c>
      <c r="F259" s="229" t="s">
        <v>1978</v>
      </c>
      <c r="G259" s="230" t="s">
        <v>189</v>
      </c>
      <c r="H259" s="231">
        <v>882</v>
      </c>
      <c r="I259" s="232"/>
      <c r="J259" s="233">
        <f>ROUND(I259*H259,2)</f>
        <v>0</v>
      </c>
      <c r="K259" s="229" t="s">
        <v>1379</v>
      </c>
      <c r="L259" s="45"/>
      <c r="M259" s="234" t="s">
        <v>1</v>
      </c>
      <c r="N259" s="235" t="s">
        <v>44</v>
      </c>
      <c r="O259" s="92"/>
      <c r="P259" s="236">
        <f>O259*H259</f>
        <v>0</v>
      </c>
      <c r="Q259" s="236">
        <v>0.41399999999999998</v>
      </c>
      <c r="R259" s="236">
        <f>Q259*H259</f>
        <v>365.14799999999997</v>
      </c>
      <c r="S259" s="236">
        <v>0</v>
      </c>
      <c r="T259" s="237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8" t="s">
        <v>191</v>
      </c>
      <c r="AT259" s="238" t="s">
        <v>186</v>
      </c>
      <c r="AU259" s="238" t="s">
        <v>88</v>
      </c>
      <c r="AY259" s="18" t="s">
        <v>184</v>
      </c>
      <c r="BE259" s="239">
        <f>IF(N259="základní",J259,0)</f>
        <v>0</v>
      </c>
      <c r="BF259" s="239">
        <f>IF(N259="snížená",J259,0)</f>
        <v>0</v>
      </c>
      <c r="BG259" s="239">
        <f>IF(N259="zákl. přenesená",J259,0)</f>
        <v>0</v>
      </c>
      <c r="BH259" s="239">
        <f>IF(N259="sníž. přenesená",J259,0)</f>
        <v>0</v>
      </c>
      <c r="BI259" s="239">
        <f>IF(N259="nulová",J259,0)</f>
        <v>0</v>
      </c>
      <c r="BJ259" s="18" t="s">
        <v>86</v>
      </c>
      <c r="BK259" s="239">
        <f>ROUND(I259*H259,2)</f>
        <v>0</v>
      </c>
      <c r="BL259" s="18" t="s">
        <v>191</v>
      </c>
      <c r="BM259" s="238" t="s">
        <v>1979</v>
      </c>
    </row>
    <row r="260" s="2" customFormat="1">
      <c r="A260" s="39"/>
      <c r="B260" s="40"/>
      <c r="C260" s="41"/>
      <c r="D260" s="240" t="s">
        <v>192</v>
      </c>
      <c r="E260" s="41"/>
      <c r="F260" s="241" t="s">
        <v>1980</v>
      </c>
      <c r="G260" s="41"/>
      <c r="H260" s="41"/>
      <c r="I260" s="242"/>
      <c r="J260" s="41"/>
      <c r="K260" s="41"/>
      <c r="L260" s="45"/>
      <c r="M260" s="243"/>
      <c r="N260" s="244"/>
      <c r="O260" s="92"/>
      <c r="P260" s="92"/>
      <c r="Q260" s="92"/>
      <c r="R260" s="92"/>
      <c r="S260" s="92"/>
      <c r="T260" s="93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192</v>
      </c>
      <c r="AU260" s="18" t="s">
        <v>88</v>
      </c>
    </row>
    <row r="261" s="13" customFormat="1">
      <c r="A261" s="13"/>
      <c r="B261" s="245"/>
      <c r="C261" s="246"/>
      <c r="D261" s="247" t="s">
        <v>194</v>
      </c>
      <c r="E261" s="248" t="s">
        <v>1</v>
      </c>
      <c r="F261" s="249" t="s">
        <v>1784</v>
      </c>
      <c r="G261" s="246"/>
      <c r="H261" s="250">
        <v>882</v>
      </c>
      <c r="I261" s="251"/>
      <c r="J261" s="246"/>
      <c r="K261" s="246"/>
      <c r="L261" s="252"/>
      <c r="M261" s="253"/>
      <c r="N261" s="254"/>
      <c r="O261" s="254"/>
      <c r="P261" s="254"/>
      <c r="Q261" s="254"/>
      <c r="R261" s="254"/>
      <c r="S261" s="254"/>
      <c r="T261" s="255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56" t="s">
        <v>194</v>
      </c>
      <c r="AU261" s="256" t="s">
        <v>88</v>
      </c>
      <c r="AV261" s="13" t="s">
        <v>88</v>
      </c>
      <c r="AW261" s="13" t="s">
        <v>35</v>
      </c>
      <c r="AX261" s="13" t="s">
        <v>86</v>
      </c>
      <c r="AY261" s="256" t="s">
        <v>184</v>
      </c>
    </row>
    <row r="262" s="2" customFormat="1" ht="21.75" customHeight="1">
      <c r="A262" s="39"/>
      <c r="B262" s="40"/>
      <c r="C262" s="227" t="s">
        <v>322</v>
      </c>
      <c r="D262" s="227" t="s">
        <v>186</v>
      </c>
      <c r="E262" s="228" t="s">
        <v>1981</v>
      </c>
      <c r="F262" s="229" t="s">
        <v>1982</v>
      </c>
      <c r="G262" s="230" t="s">
        <v>189</v>
      </c>
      <c r="H262" s="231">
        <v>857</v>
      </c>
      <c r="I262" s="232"/>
      <c r="J262" s="233">
        <f>ROUND(I262*H262,2)</f>
        <v>0</v>
      </c>
      <c r="K262" s="229" t="s">
        <v>1379</v>
      </c>
      <c r="L262" s="45"/>
      <c r="M262" s="234" t="s">
        <v>1</v>
      </c>
      <c r="N262" s="235" t="s">
        <v>44</v>
      </c>
      <c r="O262" s="92"/>
      <c r="P262" s="236">
        <f>O262*H262</f>
        <v>0</v>
      </c>
      <c r="Q262" s="236">
        <v>0.46000000000000002</v>
      </c>
      <c r="R262" s="236">
        <f>Q262*H262</f>
        <v>394.22000000000003</v>
      </c>
      <c r="S262" s="236">
        <v>0</v>
      </c>
      <c r="T262" s="237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8" t="s">
        <v>191</v>
      </c>
      <c r="AT262" s="238" t="s">
        <v>186</v>
      </c>
      <c r="AU262" s="238" t="s">
        <v>88</v>
      </c>
      <c r="AY262" s="18" t="s">
        <v>184</v>
      </c>
      <c r="BE262" s="239">
        <f>IF(N262="základní",J262,0)</f>
        <v>0</v>
      </c>
      <c r="BF262" s="239">
        <f>IF(N262="snížená",J262,0)</f>
        <v>0</v>
      </c>
      <c r="BG262" s="239">
        <f>IF(N262="zákl. přenesená",J262,0)</f>
        <v>0</v>
      </c>
      <c r="BH262" s="239">
        <f>IF(N262="sníž. přenesená",J262,0)</f>
        <v>0</v>
      </c>
      <c r="BI262" s="239">
        <f>IF(N262="nulová",J262,0)</f>
        <v>0</v>
      </c>
      <c r="BJ262" s="18" t="s">
        <v>86</v>
      </c>
      <c r="BK262" s="239">
        <f>ROUND(I262*H262,2)</f>
        <v>0</v>
      </c>
      <c r="BL262" s="18" t="s">
        <v>191</v>
      </c>
      <c r="BM262" s="238" t="s">
        <v>1983</v>
      </c>
    </row>
    <row r="263" s="2" customFormat="1">
      <c r="A263" s="39"/>
      <c r="B263" s="40"/>
      <c r="C263" s="41"/>
      <c r="D263" s="240" t="s">
        <v>192</v>
      </c>
      <c r="E263" s="41"/>
      <c r="F263" s="241" t="s">
        <v>1984</v>
      </c>
      <c r="G263" s="41"/>
      <c r="H263" s="41"/>
      <c r="I263" s="242"/>
      <c r="J263" s="41"/>
      <c r="K263" s="41"/>
      <c r="L263" s="45"/>
      <c r="M263" s="243"/>
      <c r="N263" s="244"/>
      <c r="O263" s="92"/>
      <c r="P263" s="92"/>
      <c r="Q263" s="92"/>
      <c r="R263" s="92"/>
      <c r="S263" s="92"/>
      <c r="T263" s="93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192</v>
      </c>
      <c r="AU263" s="18" t="s">
        <v>88</v>
      </c>
    </row>
    <row r="264" s="13" customFormat="1">
      <c r="A264" s="13"/>
      <c r="B264" s="245"/>
      <c r="C264" s="246"/>
      <c r="D264" s="247" t="s">
        <v>194</v>
      </c>
      <c r="E264" s="248" t="s">
        <v>1</v>
      </c>
      <c r="F264" s="249" t="s">
        <v>1976</v>
      </c>
      <c r="G264" s="246"/>
      <c r="H264" s="250">
        <v>857</v>
      </c>
      <c r="I264" s="251"/>
      <c r="J264" s="246"/>
      <c r="K264" s="246"/>
      <c r="L264" s="252"/>
      <c r="M264" s="253"/>
      <c r="N264" s="254"/>
      <c r="O264" s="254"/>
      <c r="P264" s="254"/>
      <c r="Q264" s="254"/>
      <c r="R264" s="254"/>
      <c r="S264" s="254"/>
      <c r="T264" s="255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56" t="s">
        <v>194</v>
      </c>
      <c r="AU264" s="256" t="s">
        <v>88</v>
      </c>
      <c r="AV264" s="13" t="s">
        <v>88</v>
      </c>
      <c r="AW264" s="13" t="s">
        <v>35</v>
      </c>
      <c r="AX264" s="13" t="s">
        <v>86</v>
      </c>
      <c r="AY264" s="256" t="s">
        <v>184</v>
      </c>
    </row>
    <row r="265" s="2" customFormat="1" ht="24.15" customHeight="1">
      <c r="A265" s="39"/>
      <c r="B265" s="40"/>
      <c r="C265" s="227" t="s">
        <v>448</v>
      </c>
      <c r="D265" s="227" t="s">
        <v>186</v>
      </c>
      <c r="E265" s="228" t="s">
        <v>1985</v>
      </c>
      <c r="F265" s="229" t="s">
        <v>1986</v>
      </c>
      <c r="G265" s="230" t="s">
        <v>189</v>
      </c>
      <c r="H265" s="231">
        <v>882</v>
      </c>
      <c r="I265" s="232"/>
      <c r="J265" s="233">
        <f>ROUND(I265*H265,2)</f>
        <v>0</v>
      </c>
      <c r="K265" s="229" t="s">
        <v>1379</v>
      </c>
      <c r="L265" s="45"/>
      <c r="M265" s="234" t="s">
        <v>1</v>
      </c>
      <c r="N265" s="235" t="s">
        <v>44</v>
      </c>
      <c r="O265" s="92"/>
      <c r="P265" s="236">
        <f>O265*H265</f>
        <v>0</v>
      </c>
      <c r="Q265" s="236">
        <v>0.49586999999999998</v>
      </c>
      <c r="R265" s="236">
        <f>Q265*H265</f>
        <v>437.35733999999997</v>
      </c>
      <c r="S265" s="236">
        <v>0</v>
      </c>
      <c r="T265" s="237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8" t="s">
        <v>191</v>
      </c>
      <c r="AT265" s="238" t="s">
        <v>186</v>
      </c>
      <c r="AU265" s="238" t="s">
        <v>88</v>
      </c>
      <c r="AY265" s="18" t="s">
        <v>184</v>
      </c>
      <c r="BE265" s="239">
        <f>IF(N265="základní",J265,0)</f>
        <v>0</v>
      </c>
      <c r="BF265" s="239">
        <f>IF(N265="snížená",J265,0)</f>
        <v>0</v>
      </c>
      <c r="BG265" s="239">
        <f>IF(N265="zákl. přenesená",J265,0)</f>
        <v>0</v>
      </c>
      <c r="BH265" s="239">
        <f>IF(N265="sníž. přenesená",J265,0)</f>
        <v>0</v>
      </c>
      <c r="BI265" s="239">
        <f>IF(N265="nulová",J265,0)</f>
        <v>0</v>
      </c>
      <c r="BJ265" s="18" t="s">
        <v>86</v>
      </c>
      <c r="BK265" s="239">
        <f>ROUND(I265*H265,2)</f>
        <v>0</v>
      </c>
      <c r="BL265" s="18" t="s">
        <v>191</v>
      </c>
      <c r="BM265" s="238" t="s">
        <v>1987</v>
      </c>
    </row>
    <row r="266" s="2" customFormat="1">
      <c r="A266" s="39"/>
      <c r="B266" s="40"/>
      <c r="C266" s="41"/>
      <c r="D266" s="240" t="s">
        <v>192</v>
      </c>
      <c r="E266" s="41"/>
      <c r="F266" s="241" t="s">
        <v>1988</v>
      </c>
      <c r="G266" s="41"/>
      <c r="H266" s="41"/>
      <c r="I266" s="242"/>
      <c r="J266" s="41"/>
      <c r="K266" s="41"/>
      <c r="L266" s="45"/>
      <c r="M266" s="243"/>
      <c r="N266" s="244"/>
      <c r="O266" s="92"/>
      <c r="P266" s="92"/>
      <c r="Q266" s="92"/>
      <c r="R266" s="92"/>
      <c r="S266" s="92"/>
      <c r="T266" s="93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192</v>
      </c>
      <c r="AU266" s="18" t="s">
        <v>88</v>
      </c>
    </row>
    <row r="267" s="13" customFormat="1">
      <c r="A267" s="13"/>
      <c r="B267" s="245"/>
      <c r="C267" s="246"/>
      <c r="D267" s="247" t="s">
        <v>194</v>
      </c>
      <c r="E267" s="248" t="s">
        <v>1</v>
      </c>
      <c r="F267" s="249" t="s">
        <v>1784</v>
      </c>
      <c r="G267" s="246"/>
      <c r="H267" s="250">
        <v>882</v>
      </c>
      <c r="I267" s="251"/>
      <c r="J267" s="246"/>
      <c r="K267" s="246"/>
      <c r="L267" s="252"/>
      <c r="M267" s="253"/>
      <c r="N267" s="254"/>
      <c r="O267" s="254"/>
      <c r="P267" s="254"/>
      <c r="Q267" s="254"/>
      <c r="R267" s="254"/>
      <c r="S267" s="254"/>
      <c r="T267" s="255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56" t="s">
        <v>194</v>
      </c>
      <c r="AU267" s="256" t="s">
        <v>88</v>
      </c>
      <c r="AV267" s="13" t="s">
        <v>88</v>
      </c>
      <c r="AW267" s="13" t="s">
        <v>35</v>
      </c>
      <c r="AX267" s="13" t="s">
        <v>86</v>
      </c>
      <c r="AY267" s="256" t="s">
        <v>184</v>
      </c>
    </row>
    <row r="268" s="2" customFormat="1" ht="24.15" customHeight="1">
      <c r="A268" s="39"/>
      <c r="B268" s="40"/>
      <c r="C268" s="227" t="s">
        <v>328</v>
      </c>
      <c r="D268" s="227" t="s">
        <v>186</v>
      </c>
      <c r="E268" s="228" t="s">
        <v>1989</v>
      </c>
      <c r="F268" s="229" t="s">
        <v>1990</v>
      </c>
      <c r="G268" s="230" t="s">
        <v>189</v>
      </c>
      <c r="H268" s="231">
        <v>1428</v>
      </c>
      <c r="I268" s="232"/>
      <c r="J268" s="233">
        <f>ROUND(I268*H268,2)</f>
        <v>0</v>
      </c>
      <c r="K268" s="229" t="s">
        <v>1379</v>
      </c>
      <c r="L268" s="45"/>
      <c r="M268" s="234" t="s">
        <v>1</v>
      </c>
      <c r="N268" s="235" t="s">
        <v>44</v>
      </c>
      <c r="O268" s="92"/>
      <c r="P268" s="236">
        <f>O268*H268</f>
        <v>0</v>
      </c>
      <c r="Q268" s="236">
        <v>0.18462999999999999</v>
      </c>
      <c r="R268" s="236">
        <f>Q268*H268</f>
        <v>263.65163999999999</v>
      </c>
      <c r="S268" s="236">
        <v>0</v>
      </c>
      <c r="T268" s="237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8" t="s">
        <v>191</v>
      </c>
      <c r="AT268" s="238" t="s">
        <v>186</v>
      </c>
      <c r="AU268" s="238" t="s">
        <v>88</v>
      </c>
      <c r="AY268" s="18" t="s">
        <v>184</v>
      </c>
      <c r="BE268" s="239">
        <f>IF(N268="základní",J268,0)</f>
        <v>0</v>
      </c>
      <c r="BF268" s="239">
        <f>IF(N268="snížená",J268,0)</f>
        <v>0</v>
      </c>
      <c r="BG268" s="239">
        <f>IF(N268="zákl. přenesená",J268,0)</f>
        <v>0</v>
      </c>
      <c r="BH268" s="239">
        <f>IF(N268="sníž. přenesená",J268,0)</f>
        <v>0</v>
      </c>
      <c r="BI268" s="239">
        <f>IF(N268="nulová",J268,0)</f>
        <v>0</v>
      </c>
      <c r="BJ268" s="18" t="s">
        <v>86</v>
      </c>
      <c r="BK268" s="239">
        <f>ROUND(I268*H268,2)</f>
        <v>0</v>
      </c>
      <c r="BL268" s="18" t="s">
        <v>191</v>
      </c>
      <c r="BM268" s="238" t="s">
        <v>1991</v>
      </c>
    </row>
    <row r="269" s="2" customFormat="1">
      <c r="A269" s="39"/>
      <c r="B269" s="40"/>
      <c r="C269" s="41"/>
      <c r="D269" s="240" t="s">
        <v>192</v>
      </c>
      <c r="E269" s="41"/>
      <c r="F269" s="241" t="s">
        <v>1992</v>
      </c>
      <c r="G269" s="41"/>
      <c r="H269" s="41"/>
      <c r="I269" s="242"/>
      <c r="J269" s="41"/>
      <c r="K269" s="41"/>
      <c r="L269" s="45"/>
      <c r="M269" s="243"/>
      <c r="N269" s="244"/>
      <c r="O269" s="92"/>
      <c r="P269" s="92"/>
      <c r="Q269" s="92"/>
      <c r="R269" s="92"/>
      <c r="S269" s="92"/>
      <c r="T269" s="93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192</v>
      </c>
      <c r="AU269" s="18" t="s">
        <v>88</v>
      </c>
    </row>
    <row r="270" s="13" customFormat="1">
      <c r="A270" s="13"/>
      <c r="B270" s="245"/>
      <c r="C270" s="246"/>
      <c r="D270" s="247" t="s">
        <v>194</v>
      </c>
      <c r="E270" s="248" t="s">
        <v>1</v>
      </c>
      <c r="F270" s="249" t="s">
        <v>1993</v>
      </c>
      <c r="G270" s="246"/>
      <c r="H270" s="250">
        <v>1428</v>
      </c>
      <c r="I270" s="251"/>
      <c r="J270" s="246"/>
      <c r="K270" s="246"/>
      <c r="L270" s="252"/>
      <c r="M270" s="253"/>
      <c r="N270" s="254"/>
      <c r="O270" s="254"/>
      <c r="P270" s="254"/>
      <c r="Q270" s="254"/>
      <c r="R270" s="254"/>
      <c r="S270" s="254"/>
      <c r="T270" s="255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56" t="s">
        <v>194</v>
      </c>
      <c r="AU270" s="256" t="s">
        <v>88</v>
      </c>
      <c r="AV270" s="13" t="s">
        <v>88</v>
      </c>
      <c r="AW270" s="13" t="s">
        <v>35</v>
      </c>
      <c r="AX270" s="13" t="s">
        <v>86</v>
      </c>
      <c r="AY270" s="256" t="s">
        <v>184</v>
      </c>
    </row>
    <row r="271" s="2" customFormat="1" ht="24.15" customHeight="1">
      <c r="A271" s="39"/>
      <c r="B271" s="40"/>
      <c r="C271" s="227" t="s">
        <v>458</v>
      </c>
      <c r="D271" s="227" t="s">
        <v>186</v>
      </c>
      <c r="E271" s="228" t="s">
        <v>1994</v>
      </c>
      <c r="F271" s="229" t="s">
        <v>1995</v>
      </c>
      <c r="G271" s="230" t="s">
        <v>189</v>
      </c>
      <c r="H271" s="231">
        <v>446</v>
      </c>
      <c r="I271" s="232"/>
      <c r="J271" s="233">
        <f>ROUND(I271*H271,2)</f>
        <v>0</v>
      </c>
      <c r="K271" s="229" t="s">
        <v>1379</v>
      </c>
      <c r="L271" s="45"/>
      <c r="M271" s="234" t="s">
        <v>1</v>
      </c>
      <c r="N271" s="235" t="s">
        <v>44</v>
      </c>
      <c r="O271" s="92"/>
      <c r="P271" s="236">
        <f>O271*H271</f>
        <v>0</v>
      </c>
      <c r="Q271" s="236">
        <v>0.38313999999999998</v>
      </c>
      <c r="R271" s="236">
        <f>Q271*H271</f>
        <v>170.88043999999999</v>
      </c>
      <c r="S271" s="236">
        <v>0</v>
      </c>
      <c r="T271" s="237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8" t="s">
        <v>191</v>
      </c>
      <c r="AT271" s="238" t="s">
        <v>186</v>
      </c>
      <c r="AU271" s="238" t="s">
        <v>88</v>
      </c>
      <c r="AY271" s="18" t="s">
        <v>184</v>
      </c>
      <c r="BE271" s="239">
        <f>IF(N271="základní",J271,0)</f>
        <v>0</v>
      </c>
      <c r="BF271" s="239">
        <f>IF(N271="snížená",J271,0)</f>
        <v>0</v>
      </c>
      <c r="BG271" s="239">
        <f>IF(N271="zákl. přenesená",J271,0)</f>
        <v>0</v>
      </c>
      <c r="BH271" s="239">
        <f>IF(N271="sníž. přenesená",J271,0)</f>
        <v>0</v>
      </c>
      <c r="BI271" s="239">
        <f>IF(N271="nulová",J271,0)</f>
        <v>0</v>
      </c>
      <c r="BJ271" s="18" t="s">
        <v>86</v>
      </c>
      <c r="BK271" s="239">
        <f>ROUND(I271*H271,2)</f>
        <v>0</v>
      </c>
      <c r="BL271" s="18" t="s">
        <v>191</v>
      </c>
      <c r="BM271" s="238" t="s">
        <v>1996</v>
      </c>
    </row>
    <row r="272" s="2" customFormat="1">
      <c r="A272" s="39"/>
      <c r="B272" s="40"/>
      <c r="C272" s="41"/>
      <c r="D272" s="240" t="s">
        <v>192</v>
      </c>
      <c r="E272" s="41"/>
      <c r="F272" s="241" t="s">
        <v>1997</v>
      </c>
      <c r="G272" s="41"/>
      <c r="H272" s="41"/>
      <c r="I272" s="242"/>
      <c r="J272" s="41"/>
      <c r="K272" s="41"/>
      <c r="L272" s="45"/>
      <c r="M272" s="243"/>
      <c r="N272" s="244"/>
      <c r="O272" s="92"/>
      <c r="P272" s="92"/>
      <c r="Q272" s="92"/>
      <c r="R272" s="92"/>
      <c r="S272" s="92"/>
      <c r="T272" s="93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192</v>
      </c>
      <c r="AU272" s="18" t="s">
        <v>88</v>
      </c>
    </row>
    <row r="273" s="13" customFormat="1">
      <c r="A273" s="13"/>
      <c r="B273" s="245"/>
      <c r="C273" s="246"/>
      <c r="D273" s="247" t="s">
        <v>194</v>
      </c>
      <c r="E273" s="248" t="s">
        <v>1</v>
      </c>
      <c r="F273" s="249" t="s">
        <v>1781</v>
      </c>
      <c r="G273" s="246"/>
      <c r="H273" s="250">
        <v>446</v>
      </c>
      <c r="I273" s="251"/>
      <c r="J273" s="246"/>
      <c r="K273" s="246"/>
      <c r="L273" s="252"/>
      <c r="M273" s="253"/>
      <c r="N273" s="254"/>
      <c r="O273" s="254"/>
      <c r="P273" s="254"/>
      <c r="Q273" s="254"/>
      <c r="R273" s="254"/>
      <c r="S273" s="254"/>
      <c r="T273" s="255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56" t="s">
        <v>194</v>
      </c>
      <c r="AU273" s="256" t="s">
        <v>88</v>
      </c>
      <c r="AV273" s="13" t="s">
        <v>88</v>
      </c>
      <c r="AW273" s="13" t="s">
        <v>35</v>
      </c>
      <c r="AX273" s="13" t="s">
        <v>86</v>
      </c>
      <c r="AY273" s="256" t="s">
        <v>184</v>
      </c>
    </row>
    <row r="274" s="2" customFormat="1" ht="16.5" customHeight="1">
      <c r="A274" s="39"/>
      <c r="B274" s="40"/>
      <c r="C274" s="227" t="s">
        <v>333</v>
      </c>
      <c r="D274" s="227" t="s">
        <v>186</v>
      </c>
      <c r="E274" s="228" t="s">
        <v>1998</v>
      </c>
      <c r="F274" s="229" t="s">
        <v>1999</v>
      </c>
      <c r="G274" s="230" t="s">
        <v>189</v>
      </c>
      <c r="H274" s="231">
        <v>1428</v>
      </c>
      <c r="I274" s="232"/>
      <c r="J274" s="233">
        <f>ROUND(I274*H274,2)</f>
        <v>0</v>
      </c>
      <c r="K274" s="229" t="s">
        <v>1379</v>
      </c>
      <c r="L274" s="45"/>
      <c r="M274" s="234" t="s">
        <v>1</v>
      </c>
      <c r="N274" s="235" t="s">
        <v>44</v>
      </c>
      <c r="O274" s="92"/>
      <c r="P274" s="236">
        <f>O274*H274</f>
        <v>0</v>
      </c>
      <c r="Q274" s="236">
        <v>0.0056100000000000004</v>
      </c>
      <c r="R274" s="236">
        <f>Q274*H274</f>
        <v>8.0110799999999998</v>
      </c>
      <c r="S274" s="236">
        <v>0</v>
      </c>
      <c r="T274" s="237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38" t="s">
        <v>191</v>
      </c>
      <c r="AT274" s="238" t="s">
        <v>186</v>
      </c>
      <c r="AU274" s="238" t="s">
        <v>88</v>
      </c>
      <c r="AY274" s="18" t="s">
        <v>184</v>
      </c>
      <c r="BE274" s="239">
        <f>IF(N274="základní",J274,0)</f>
        <v>0</v>
      </c>
      <c r="BF274" s="239">
        <f>IF(N274="snížená",J274,0)</f>
        <v>0</v>
      </c>
      <c r="BG274" s="239">
        <f>IF(N274="zákl. přenesená",J274,0)</f>
        <v>0</v>
      </c>
      <c r="BH274" s="239">
        <f>IF(N274="sníž. přenesená",J274,0)</f>
        <v>0</v>
      </c>
      <c r="BI274" s="239">
        <f>IF(N274="nulová",J274,0)</f>
        <v>0</v>
      </c>
      <c r="BJ274" s="18" t="s">
        <v>86</v>
      </c>
      <c r="BK274" s="239">
        <f>ROUND(I274*H274,2)</f>
        <v>0</v>
      </c>
      <c r="BL274" s="18" t="s">
        <v>191</v>
      </c>
      <c r="BM274" s="238" t="s">
        <v>2000</v>
      </c>
    </row>
    <row r="275" s="2" customFormat="1">
      <c r="A275" s="39"/>
      <c r="B275" s="40"/>
      <c r="C275" s="41"/>
      <c r="D275" s="240" t="s">
        <v>192</v>
      </c>
      <c r="E275" s="41"/>
      <c r="F275" s="241" t="s">
        <v>2001</v>
      </c>
      <c r="G275" s="41"/>
      <c r="H275" s="41"/>
      <c r="I275" s="242"/>
      <c r="J275" s="41"/>
      <c r="K275" s="41"/>
      <c r="L275" s="45"/>
      <c r="M275" s="243"/>
      <c r="N275" s="244"/>
      <c r="O275" s="92"/>
      <c r="P275" s="92"/>
      <c r="Q275" s="92"/>
      <c r="R275" s="92"/>
      <c r="S275" s="92"/>
      <c r="T275" s="93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192</v>
      </c>
      <c r="AU275" s="18" t="s">
        <v>88</v>
      </c>
    </row>
    <row r="276" s="13" customFormat="1">
      <c r="A276" s="13"/>
      <c r="B276" s="245"/>
      <c r="C276" s="246"/>
      <c r="D276" s="247" t="s">
        <v>194</v>
      </c>
      <c r="E276" s="248" t="s">
        <v>1</v>
      </c>
      <c r="F276" s="249" t="s">
        <v>1993</v>
      </c>
      <c r="G276" s="246"/>
      <c r="H276" s="250">
        <v>1428</v>
      </c>
      <c r="I276" s="251"/>
      <c r="J276" s="246"/>
      <c r="K276" s="246"/>
      <c r="L276" s="252"/>
      <c r="M276" s="253"/>
      <c r="N276" s="254"/>
      <c r="O276" s="254"/>
      <c r="P276" s="254"/>
      <c r="Q276" s="254"/>
      <c r="R276" s="254"/>
      <c r="S276" s="254"/>
      <c r="T276" s="255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56" t="s">
        <v>194</v>
      </c>
      <c r="AU276" s="256" t="s">
        <v>88</v>
      </c>
      <c r="AV276" s="13" t="s">
        <v>88</v>
      </c>
      <c r="AW276" s="13" t="s">
        <v>35</v>
      </c>
      <c r="AX276" s="13" t="s">
        <v>86</v>
      </c>
      <c r="AY276" s="256" t="s">
        <v>184</v>
      </c>
    </row>
    <row r="277" s="2" customFormat="1" ht="16.5" customHeight="1">
      <c r="A277" s="39"/>
      <c r="B277" s="40"/>
      <c r="C277" s="227" t="s">
        <v>469</v>
      </c>
      <c r="D277" s="227" t="s">
        <v>186</v>
      </c>
      <c r="E277" s="228" t="s">
        <v>2002</v>
      </c>
      <c r="F277" s="229" t="s">
        <v>2003</v>
      </c>
      <c r="G277" s="230" t="s">
        <v>189</v>
      </c>
      <c r="H277" s="231">
        <v>2310</v>
      </c>
      <c r="I277" s="232"/>
      <c r="J277" s="233">
        <f>ROUND(I277*H277,2)</f>
        <v>0</v>
      </c>
      <c r="K277" s="229" t="s">
        <v>1379</v>
      </c>
      <c r="L277" s="45"/>
      <c r="M277" s="234" t="s">
        <v>1</v>
      </c>
      <c r="N277" s="235" t="s">
        <v>44</v>
      </c>
      <c r="O277" s="92"/>
      <c r="P277" s="236">
        <f>O277*H277</f>
        <v>0</v>
      </c>
      <c r="Q277" s="236">
        <v>0.00040999999999999999</v>
      </c>
      <c r="R277" s="236">
        <f>Q277*H277</f>
        <v>0.94709999999999994</v>
      </c>
      <c r="S277" s="236">
        <v>0</v>
      </c>
      <c r="T277" s="237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8" t="s">
        <v>191</v>
      </c>
      <c r="AT277" s="238" t="s">
        <v>186</v>
      </c>
      <c r="AU277" s="238" t="s">
        <v>88</v>
      </c>
      <c r="AY277" s="18" t="s">
        <v>184</v>
      </c>
      <c r="BE277" s="239">
        <f>IF(N277="základní",J277,0)</f>
        <v>0</v>
      </c>
      <c r="BF277" s="239">
        <f>IF(N277="snížená",J277,0)</f>
        <v>0</v>
      </c>
      <c r="BG277" s="239">
        <f>IF(N277="zákl. přenesená",J277,0)</f>
        <v>0</v>
      </c>
      <c r="BH277" s="239">
        <f>IF(N277="sníž. přenesená",J277,0)</f>
        <v>0</v>
      </c>
      <c r="BI277" s="239">
        <f>IF(N277="nulová",J277,0)</f>
        <v>0</v>
      </c>
      <c r="BJ277" s="18" t="s">
        <v>86</v>
      </c>
      <c r="BK277" s="239">
        <f>ROUND(I277*H277,2)</f>
        <v>0</v>
      </c>
      <c r="BL277" s="18" t="s">
        <v>191</v>
      </c>
      <c r="BM277" s="238" t="s">
        <v>2004</v>
      </c>
    </row>
    <row r="278" s="2" customFormat="1">
      <c r="A278" s="39"/>
      <c r="B278" s="40"/>
      <c r="C278" s="41"/>
      <c r="D278" s="240" t="s">
        <v>192</v>
      </c>
      <c r="E278" s="41"/>
      <c r="F278" s="241" t="s">
        <v>2005</v>
      </c>
      <c r="G278" s="41"/>
      <c r="H278" s="41"/>
      <c r="I278" s="242"/>
      <c r="J278" s="41"/>
      <c r="K278" s="41"/>
      <c r="L278" s="45"/>
      <c r="M278" s="243"/>
      <c r="N278" s="244"/>
      <c r="O278" s="92"/>
      <c r="P278" s="92"/>
      <c r="Q278" s="92"/>
      <c r="R278" s="92"/>
      <c r="S278" s="92"/>
      <c r="T278" s="93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192</v>
      </c>
      <c r="AU278" s="18" t="s">
        <v>88</v>
      </c>
    </row>
    <row r="279" s="13" customFormat="1">
      <c r="A279" s="13"/>
      <c r="B279" s="245"/>
      <c r="C279" s="246"/>
      <c r="D279" s="247" t="s">
        <v>194</v>
      </c>
      <c r="E279" s="248" t="s">
        <v>1</v>
      </c>
      <c r="F279" s="249" t="s">
        <v>2006</v>
      </c>
      <c r="G279" s="246"/>
      <c r="H279" s="250">
        <v>2310</v>
      </c>
      <c r="I279" s="251"/>
      <c r="J279" s="246"/>
      <c r="K279" s="246"/>
      <c r="L279" s="252"/>
      <c r="M279" s="253"/>
      <c r="N279" s="254"/>
      <c r="O279" s="254"/>
      <c r="P279" s="254"/>
      <c r="Q279" s="254"/>
      <c r="R279" s="254"/>
      <c r="S279" s="254"/>
      <c r="T279" s="255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56" t="s">
        <v>194</v>
      </c>
      <c r="AU279" s="256" t="s">
        <v>88</v>
      </c>
      <c r="AV279" s="13" t="s">
        <v>88</v>
      </c>
      <c r="AW279" s="13" t="s">
        <v>35</v>
      </c>
      <c r="AX279" s="13" t="s">
        <v>86</v>
      </c>
      <c r="AY279" s="256" t="s">
        <v>184</v>
      </c>
    </row>
    <row r="280" s="2" customFormat="1" ht="24.15" customHeight="1">
      <c r="A280" s="39"/>
      <c r="B280" s="40"/>
      <c r="C280" s="227" t="s">
        <v>337</v>
      </c>
      <c r="D280" s="227" t="s">
        <v>186</v>
      </c>
      <c r="E280" s="228" t="s">
        <v>2007</v>
      </c>
      <c r="F280" s="229" t="s">
        <v>2008</v>
      </c>
      <c r="G280" s="230" t="s">
        <v>189</v>
      </c>
      <c r="H280" s="231">
        <v>51</v>
      </c>
      <c r="I280" s="232"/>
      <c r="J280" s="233">
        <f>ROUND(I280*H280,2)</f>
        <v>0</v>
      </c>
      <c r="K280" s="229" t="s">
        <v>1379</v>
      </c>
      <c r="L280" s="45"/>
      <c r="M280" s="234" t="s">
        <v>1</v>
      </c>
      <c r="N280" s="235" t="s">
        <v>44</v>
      </c>
      <c r="O280" s="92"/>
      <c r="P280" s="236">
        <f>O280*H280</f>
        <v>0</v>
      </c>
      <c r="Q280" s="236">
        <v>0.10373</v>
      </c>
      <c r="R280" s="236">
        <f>Q280*H280</f>
        <v>5.2902300000000002</v>
      </c>
      <c r="S280" s="236">
        <v>0</v>
      </c>
      <c r="T280" s="237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38" t="s">
        <v>191</v>
      </c>
      <c r="AT280" s="238" t="s">
        <v>186</v>
      </c>
      <c r="AU280" s="238" t="s">
        <v>88</v>
      </c>
      <c r="AY280" s="18" t="s">
        <v>184</v>
      </c>
      <c r="BE280" s="239">
        <f>IF(N280="základní",J280,0)</f>
        <v>0</v>
      </c>
      <c r="BF280" s="239">
        <f>IF(N280="snížená",J280,0)</f>
        <v>0</v>
      </c>
      <c r="BG280" s="239">
        <f>IF(N280="zákl. přenesená",J280,0)</f>
        <v>0</v>
      </c>
      <c r="BH280" s="239">
        <f>IF(N280="sníž. přenesená",J280,0)</f>
        <v>0</v>
      </c>
      <c r="BI280" s="239">
        <f>IF(N280="nulová",J280,0)</f>
        <v>0</v>
      </c>
      <c r="BJ280" s="18" t="s">
        <v>86</v>
      </c>
      <c r="BK280" s="239">
        <f>ROUND(I280*H280,2)</f>
        <v>0</v>
      </c>
      <c r="BL280" s="18" t="s">
        <v>191</v>
      </c>
      <c r="BM280" s="238" t="s">
        <v>2009</v>
      </c>
    </row>
    <row r="281" s="2" customFormat="1">
      <c r="A281" s="39"/>
      <c r="B281" s="40"/>
      <c r="C281" s="41"/>
      <c r="D281" s="240" t="s">
        <v>192</v>
      </c>
      <c r="E281" s="41"/>
      <c r="F281" s="241" t="s">
        <v>2010</v>
      </c>
      <c r="G281" s="41"/>
      <c r="H281" s="41"/>
      <c r="I281" s="242"/>
      <c r="J281" s="41"/>
      <c r="K281" s="41"/>
      <c r="L281" s="45"/>
      <c r="M281" s="243"/>
      <c r="N281" s="244"/>
      <c r="O281" s="92"/>
      <c r="P281" s="92"/>
      <c r="Q281" s="92"/>
      <c r="R281" s="92"/>
      <c r="S281" s="92"/>
      <c r="T281" s="93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192</v>
      </c>
      <c r="AU281" s="18" t="s">
        <v>88</v>
      </c>
    </row>
    <row r="282" s="13" customFormat="1">
      <c r="A282" s="13"/>
      <c r="B282" s="245"/>
      <c r="C282" s="246"/>
      <c r="D282" s="247" t="s">
        <v>194</v>
      </c>
      <c r="E282" s="248" t="s">
        <v>1</v>
      </c>
      <c r="F282" s="249" t="s">
        <v>2011</v>
      </c>
      <c r="G282" s="246"/>
      <c r="H282" s="250">
        <v>51</v>
      </c>
      <c r="I282" s="251"/>
      <c r="J282" s="246"/>
      <c r="K282" s="246"/>
      <c r="L282" s="252"/>
      <c r="M282" s="253"/>
      <c r="N282" s="254"/>
      <c r="O282" s="254"/>
      <c r="P282" s="254"/>
      <c r="Q282" s="254"/>
      <c r="R282" s="254"/>
      <c r="S282" s="254"/>
      <c r="T282" s="255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56" t="s">
        <v>194</v>
      </c>
      <c r="AU282" s="256" t="s">
        <v>88</v>
      </c>
      <c r="AV282" s="13" t="s">
        <v>88</v>
      </c>
      <c r="AW282" s="13" t="s">
        <v>35</v>
      </c>
      <c r="AX282" s="13" t="s">
        <v>86</v>
      </c>
      <c r="AY282" s="256" t="s">
        <v>184</v>
      </c>
    </row>
    <row r="283" s="2" customFormat="1" ht="24.15" customHeight="1">
      <c r="A283" s="39"/>
      <c r="B283" s="40"/>
      <c r="C283" s="227" t="s">
        <v>482</v>
      </c>
      <c r="D283" s="227" t="s">
        <v>186</v>
      </c>
      <c r="E283" s="228" t="s">
        <v>2012</v>
      </c>
      <c r="F283" s="229" t="s">
        <v>2013</v>
      </c>
      <c r="G283" s="230" t="s">
        <v>189</v>
      </c>
      <c r="H283" s="231">
        <v>546</v>
      </c>
      <c r="I283" s="232"/>
      <c r="J283" s="233">
        <f>ROUND(I283*H283,2)</f>
        <v>0</v>
      </c>
      <c r="K283" s="229" t="s">
        <v>1379</v>
      </c>
      <c r="L283" s="45"/>
      <c r="M283" s="234" t="s">
        <v>1</v>
      </c>
      <c r="N283" s="235" t="s">
        <v>44</v>
      </c>
      <c r="O283" s="92"/>
      <c r="P283" s="236">
        <f>O283*H283</f>
        <v>0</v>
      </c>
      <c r="Q283" s="236">
        <v>0.10373</v>
      </c>
      <c r="R283" s="236">
        <f>Q283*H283</f>
        <v>56.636580000000002</v>
      </c>
      <c r="S283" s="236">
        <v>0</v>
      </c>
      <c r="T283" s="237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38" t="s">
        <v>191</v>
      </c>
      <c r="AT283" s="238" t="s">
        <v>186</v>
      </c>
      <c r="AU283" s="238" t="s">
        <v>88</v>
      </c>
      <c r="AY283" s="18" t="s">
        <v>184</v>
      </c>
      <c r="BE283" s="239">
        <f>IF(N283="základní",J283,0)</f>
        <v>0</v>
      </c>
      <c r="BF283" s="239">
        <f>IF(N283="snížená",J283,0)</f>
        <v>0</v>
      </c>
      <c r="BG283" s="239">
        <f>IF(N283="zákl. přenesená",J283,0)</f>
        <v>0</v>
      </c>
      <c r="BH283" s="239">
        <f>IF(N283="sníž. přenesená",J283,0)</f>
        <v>0</v>
      </c>
      <c r="BI283" s="239">
        <f>IF(N283="nulová",J283,0)</f>
        <v>0</v>
      </c>
      <c r="BJ283" s="18" t="s">
        <v>86</v>
      </c>
      <c r="BK283" s="239">
        <f>ROUND(I283*H283,2)</f>
        <v>0</v>
      </c>
      <c r="BL283" s="18" t="s">
        <v>191</v>
      </c>
      <c r="BM283" s="238" t="s">
        <v>2014</v>
      </c>
    </row>
    <row r="284" s="2" customFormat="1">
      <c r="A284" s="39"/>
      <c r="B284" s="40"/>
      <c r="C284" s="41"/>
      <c r="D284" s="240" t="s">
        <v>192</v>
      </c>
      <c r="E284" s="41"/>
      <c r="F284" s="241" t="s">
        <v>2015</v>
      </c>
      <c r="G284" s="41"/>
      <c r="H284" s="41"/>
      <c r="I284" s="242"/>
      <c r="J284" s="41"/>
      <c r="K284" s="41"/>
      <c r="L284" s="45"/>
      <c r="M284" s="243"/>
      <c r="N284" s="244"/>
      <c r="O284" s="92"/>
      <c r="P284" s="92"/>
      <c r="Q284" s="92"/>
      <c r="R284" s="92"/>
      <c r="S284" s="92"/>
      <c r="T284" s="93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T284" s="18" t="s">
        <v>192</v>
      </c>
      <c r="AU284" s="18" t="s">
        <v>88</v>
      </c>
    </row>
    <row r="285" s="13" customFormat="1">
      <c r="A285" s="13"/>
      <c r="B285" s="245"/>
      <c r="C285" s="246"/>
      <c r="D285" s="247" t="s">
        <v>194</v>
      </c>
      <c r="E285" s="248" t="s">
        <v>1</v>
      </c>
      <c r="F285" s="249" t="s">
        <v>1787</v>
      </c>
      <c r="G285" s="246"/>
      <c r="H285" s="250">
        <v>546</v>
      </c>
      <c r="I285" s="251"/>
      <c r="J285" s="246"/>
      <c r="K285" s="246"/>
      <c r="L285" s="252"/>
      <c r="M285" s="253"/>
      <c r="N285" s="254"/>
      <c r="O285" s="254"/>
      <c r="P285" s="254"/>
      <c r="Q285" s="254"/>
      <c r="R285" s="254"/>
      <c r="S285" s="254"/>
      <c r="T285" s="255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56" t="s">
        <v>194</v>
      </c>
      <c r="AU285" s="256" t="s">
        <v>88</v>
      </c>
      <c r="AV285" s="13" t="s">
        <v>88</v>
      </c>
      <c r="AW285" s="13" t="s">
        <v>35</v>
      </c>
      <c r="AX285" s="13" t="s">
        <v>86</v>
      </c>
      <c r="AY285" s="256" t="s">
        <v>184</v>
      </c>
    </row>
    <row r="286" s="2" customFormat="1" ht="24.15" customHeight="1">
      <c r="A286" s="39"/>
      <c r="B286" s="40"/>
      <c r="C286" s="227" t="s">
        <v>343</v>
      </c>
      <c r="D286" s="227" t="s">
        <v>186</v>
      </c>
      <c r="E286" s="228" t="s">
        <v>2016</v>
      </c>
      <c r="F286" s="229" t="s">
        <v>2017</v>
      </c>
      <c r="G286" s="230" t="s">
        <v>189</v>
      </c>
      <c r="H286" s="231">
        <v>882</v>
      </c>
      <c r="I286" s="232"/>
      <c r="J286" s="233">
        <f>ROUND(I286*H286,2)</f>
        <v>0</v>
      </c>
      <c r="K286" s="229" t="s">
        <v>1379</v>
      </c>
      <c r="L286" s="45"/>
      <c r="M286" s="234" t="s">
        <v>1</v>
      </c>
      <c r="N286" s="235" t="s">
        <v>44</v>
      </c>
      <c r="O286" s="92"/>
      <c r="P286" s="236">
        <f>O286*H286</f>
        <v>0</v>
      </c>
      <c r="Q286" s="236">
        <v>0.12966</v>
      </c>
      <c r="R286" s="236">
        <f>Q286*H286</f>
        <v>114.36012</v>
      </c>
      <c r="S286" s="236">
        <v>0</v>
      </c>
      <c r="T286" s="237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38" t="s">
        <v>191</v>
      </c>
      <c r="AT286" s="238" t="s">
        <v>186</v>
      </c>
      <c r="AU286" s="238" t="s">
        <v>88</v>
      </c>
      <c r="AY286" s="18" t="s">
        <v>184</v>
      </c>
      <c r="BE286" s="239">
        <f>IF(N286="základní",J286,0)</f>
        <v>0</v>
      </c>
      <c r="BF286" s="239">
        <f>IF(N286="snížená",J286,0)</f>
        <v>0</v>
      </c>
      <c r="BG286" s="239">
        <f>IF(N286="zákl. přenesená",J286,0)</f>
        <v>0</v>
      </c>
      <c r="BH286" s="239">
        <f>IF(N286="sníž. přenesená",J286,0)</f>
        <v>0</v>
      </c>
      <c r="BI286" s="239">
        <f>IF(N286="nulová",J286,0)</f>
        <v>0</v>
      </c>
      <c r="BJ286" s="18" t="s">
        <v>86</v>
      </c>
      <c r="BK286" s="239">
        <f>ROUND(I286*H286,2)</f>
        <v>0</v>
      </c>
      <c r="BL286" s="18" t="s">
        <v>191</v>
      </c>
      <c r="BM286" s="238" t="s">
        <v>2018</v>
      </c>
    </row>
    <row r="287" s="2" customFormat="1">
      <c r="A287" s="39"/>
      <c r="B287" s="40"/>
      <c r="C287" s="41"/>
      <c r="D287" s="240" t="s">
        <v>192</v>
      </c>
      <c r="E287" s="41"/>
      <c r="F287" s="241" t="s">
        <v>2019</v>
      </c>
      <c r="G287" s="41"/>
      <c r="H287" s="41"/>
      <c r="I287" s="242"/>
      <c r="J287" s="41"/>
      <c r="K287" s="41"/>
      <c r="L287" s="45"/>
      <c r="M287" s="243"/>
      <c r="N287" s="244"/>
      <c r="O287" s="92"/>
      <c r="P287" s="92"/>
      <c r="Q287" s="92"/>
      <c r="R287" s="92"/>
      <c r="S287" s="92"/>
      <c r="T287" s="93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18" t="s">
        <v>192</v>
      </c>
      <c r="AU287" s="18" t="s">
        <v>88</v>
      </c>
    </row>
    <row r="288" s="13" customFormat="1">
      <c r="A288" s="13"/>
      <c r="B288" s="245"/>
      <c r="C288" s="246"/>
      <c r="D288" s="247" t="s">
        <v>194</v>
      </c>
      <c r="E288" s="248" t="s">
        <v>1</v>
      </c>
      <c r="F288" s="249" t="s">
        <v>1784</v>
      </c>
      <c r="G288" s="246"/>
      <c r="H288" s="250">
        <v>882</v>
      </c>
      <c r="I288" s="251"/>
      <c r="J288" s="246"/>
      <c r="K288" s="246"/>
      <c r="L288" s="252"/>
      <c r="M288" s="253"/>
      <c r="N288" s="254"/>
      <c r="O288" s="254"/>
      <c r="P288" s="254"/>
      <c r="Q288" s="254"/>
      <c r="R288" s="254"/>
      <c r="S288" s="254"/>
      <c r="T288" s="255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56" t="s">
        <v>194</v>
      </c>
      <c r="AU288" s="256" t="s">
        <v>88</v>
      </c>
      <c r="AV288" s="13" t="s">
        <v>88</v>
      </c>
      <c r="AW288" s="13" t="s">
        <v>35</v>
      </c>
      <c r="AX288" s="13" t="s">
        <v>86</v>
      </c>
      <c r="AY288" s="256" t="s">
        <v>184</v>
      </c>
    </row>
    <row r="289" s="2" customFormat="1" ht="24.15" customHeight="1">
      <c r="A289" s="39"/>
      <c r="B289" s="40"/>
      <c r="C289" s="227" t="s">
        <v>491</v>
      </c>
      <c r="D289" s="227" t="s">
        <v>186</v>
      </c>
      <c r="E289" s="228" t="s">
        <v>2020</v>
      </c>
      <c r="F289" s="229" t="s">
        <v>2021</v>
      </c>
      <c r="G289" s="230" t="s">
        <v>189</v>
      </c>
      <c r="H289" s="231">
        <v>882</v>
      </c>
      <c r="I289" s="232"/>
      <c r="J289" s="233">
        <f>ROUND(I289*H289,2)</f>
        <v>0</v>
      </c>
      <c r="K289" s="229" t="s">
        <v>1379</v>
      </c>
      <c r="L289" s="45"/>
      <c r="M289" s="234" t="s">
        <v>1</v>
      </c>
      <c r="N289" s="235" t="s">
        <v>44</v>
      </c>
      <c r="O289" s="92"/>
      <c r="P289" s="236">
        <f>O289*H289</f>
        <v>0</v>
      </c>
      <c r="Q289" s="236">
        <v>0.15559000000000001</v>
      </c>
      <c r="R289" s="236">
        <f>Q289*H289</f>
        <v>137.23038</v>
      </c>
      <c r="S289" s="236">
        <v>0</v>
      </c>
      <c r="T289" s="237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38" t="s">
        <v>191</v>
      </c>
      <c r="AT289" s="238" t="s">
        <v>186</v>
      </c>
      <c r="AU289" s="238" t="s">
        <v>88</v>
      </c>
      <c r="AY289" s="18" t="s">
        <v>184</v>
      </c>
      <c r="BE289" s="239">
        <f>IF(N289="základní",J289,0)</f>
        <v>0</v>
      </c>
      <c r="BF289" s="239">
        <f>IF(N289="snížená",J289,0)</f>
        <v>0</v>
      </c>
      <c r="BG289" s="239">
        <f>IF(N289="zákl. přenesená",J289,0)</f>
        <v>0</v>
      </c>
      <c r="BH289" s="239">
        <f>IF(N289="sníž. přenesená",J289,0)</f>
        <v>0</v>
      </c>
      <c r="BI289" s="239">
        <f>IF(N289="nulová",J289,0)</f>
        <v>0</v>
      </c>
      <c r="BJ289" s="18" t="s">
        <v>86</v>
      </c>
      <c r="BK289" s="239">
        <f>ROUND(I289*H289,2)</f>
        <v>0</v>
      </c>
      <c r="BL289" s="18" t="s">
        <v>191</v>
      </c>
      <c r="BM289" s="238" t="s">
        <v>2022</v>
      </c>
    </row>
    <row r="290" s="2" customFormat="1">
      <c r="A290" s="39"/>
      <c r="B290" s="40"/>
      <c r="C290" s="41"/>
      <c r="D290" s="240" t="s">
        <v>192</v>
      </c>
      <c r="E290" s="41"/>
      <c r="F290" s="241" t="s">
        <v>2023</v>
      </c>
      <c r="G290" s="41"/>
      <c r="H290" s="41"/>
      <c r="I290" s="242"/>
      <c r="J290" s="41"/>
      <c r="K290" s="41"/>
      <c r="L290" s="45"/>
      <c r="M290" s="243"/>
      <c r="N290" s="244"/>
      <c r="O290" s="92"/>
      <c r="P290" s="92"/>
      <c r="Q290" s="92"/>
      <c r="R290" s="92"/>
      <c r="S290" s="92"/>
      <c r="T290" s="93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192</v>
      </c>
      <c r="AU290" s="18" t="s">
        <v>88</v>
      </c>
    </row>
    <row r="291" s="13" customFormat="1">
      <c r="A291" s="13"/>
      <c r="B291" s="245"/>
      <c r="C291" s="246"/>
      <c r="D291" s="247" t="s">
        <v>194</v>
      </c>
      <c r="E291" s="248" t="s">
        <v>1</v>
      </c>
      <c r="F291" s="249" t="s">
        <v>1784</v>
      </c>
      <c r="G291" s="246"/>
      <c r="H291" s="250">
        <v>882</v>
      </c>
      <c r="I291" s="251"/>
      <c r="J291" s="246"/>
      <c r="K291" s="246"/>
      <c r="L291" s="252"/>
      <c r="M291" s="253"/>
      <c r="N291" s="254"/>
      <c r="O291" s="254"/>
      <c r="P291" s="254"/>
      <c r="Q291" s="254"/>
      <c r="R291" s="254"/>
      <c r="S291" s="254"/>
      <c r="T291" s="255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56" t="s">
        <v>194</v>
      </c>
      <c r="AU291" s="256" t="s">
        <v>88</v>
      </c>
      <c r="AV291" s="13" t="s">
        <v>88</v>
      </c>
      <c r="AW291" s="13" t="s">
        <v>35</v>
      </c>
      <c r="AX291" s="13" t="s">
        <v>86</v>
      </c>
      <c r="AY291" s="256" t="s">
        <v>184</v>
      </c>
    </row>
    <row r="292" s="2" customFormat="1" ht="24.15" customHeight="1">
      <c r="A292" s="39"/>
      <c r="B292" s="40"/>
      <c r="C292" s="227" t="s">
        <v>348</v>
      </c>
      <c r="D292" s="227" t="s">
        <v>186</v>
      </c>
      <c r="E292" s="228" t="s">
        <v>2024</v>
      </c>
      <c r="F292" s="229" t="s">
        <v>2025</v>
      </c>
      <c r="G292" s="230" t="s">
        <v>189</v>
      </c>
      <c r="H292" s="231">
        <v>25</v>
      </c>
      <c r="I292" s="232"/>
      <c r="J292" s="233">
        <f>ROUND(I292*H292,2)</f>
        <v>0</v>
      </c>
      <c r="K292" s="229" t="s">
        <v>1379</v>
      </c>
      <c r="L292" s="45"/>
      <c r="M292" s="234" t="s">
        <v>1</v>
      </c>
      <c r="N292" s="235" t="s">
        <v>44</v>
      </c>
      <c r="O292" s="92"/>
      <c r="P292" s="236">
        <f>O292*H292</f>
        <v>0</v>
      </c>
      <c r="Q292" s="236">
        <v>0.18151999999999999</v>
      </c>
      <c r="R292" s="236">
        <f>Q292*H292</f>
        <v>4.5379999999999994</v>
      </c>
      <c r="S292" s="236">
        <v>0</v>
      </c>
      <c r="T292" s="237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38" t="s">
        <v>191</v>
      </c>
      <c r="AT292" s="238" t="s">
        <v>186</v>
      </c>
      <c r="AU292" s="238" t="s">
        <v>88</v>
      </c>
      <c r="AY292" s="18" t="s">
        <v>184</v>
      </c>
      <c r="BE292" s="239">
        <f>IF(N292="základní",J292,0)</f>
        <v>0</v>
      </c>
      <c r="BF292" s="239">
        <f>IF(N292="snížená",J292,0)</f>
        <v>0</v>
      </c>
      <c r="BG292" s="239">
        <f>IF(N292="zákl. přenesená",J292,0)</f>
        <v>0</v>
      </c>
      <c r="BH292" s="239">
        <f>IF(N292="sníž. přenesená",J292,0)</f>
        <v>0</v>
      </c>
      <c r="BI292" s="239">
        <f>IF(N292="nulová",J292,0)</f>
        <v>0</v>
      </c>
      <c r="BJ292" s="18" t="s">
        <v>86</v>
      </c>
      <c r="BK292" s="239">
        <f>ROUND(I292*H292,2)</f>
        <v>0</v>
      </c>
      <c r="BL292" s="18" t="s">
        <v>191</v>
      </c>
      <c r="BM292" s="238" t="s">
        <v>2026</v>
      </c>
    </row>
    <row r="293" s="2" customFormat="1">
      <c r="A293" s="39"/>
      <c r="B293" s="40"/>
      <c r="C293" s="41"/>
      <c r="D293" s="240" t="s">
        <v>192</v>
      </c>
      <c r="E293" s="41"/>
      <c r="F293" s="241" t="s">
        <v>2027</v>
      </c>
      <c r="G293" s="41"/>
      <c r="H293" s="41"/>
      <c r="I293" s="242"/>
      <c r="J293" s="41"/>
      <c r="K293" s="41"/>
      <c r="L293" s="45"/>
      <c r="M293" s="243"/>
      <c r="N293" s="244"/>
      <c r="O293" s="92"/>
      <c r="P293" s="92"/>
      <c r="Q293" s="92"/>
      <c r="R293" s="92"/>
      <c r="S293" s="92"/>
      <c r="T293" s="93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T293" s="18" t="s">
        <v>192</v>
      </c>
      <c r="AU293" s="18" t="s">
        <v>88</v>
      </c>
    </row>
    <row r="294" s="13" customFormat="1">
      <c r="A294" s="13"/>
      <c r="B294" s="245"/>
      <c r="C294" s="246"/>
      <c r="D294" s="247" t="s">
        <v>194</v>
      </c>
      <c r="E294" s="248" t="s">
        <v>1</v>
      </c>
      <c r="F294" s="249" t="s">
        <v>339</v>
      </c>
      <c r="G294" s="246"/>
      <c r="H294" s="250">
        <v>25</v>
      </c>
      <c r="I294" s="251"/>
      <c r="J294" s="246"/>
      <c r="K294" s="246"/>
      <c r="L294" s="252"/>
      <c r="M294" s="253"/>
      <c r="N294" s="254"/>
      <c r="O294" s="254"/>
      <c r="P294" s="254"/>
      <c r="Q294" s="254"/>
      <c r="R294" s="254"/>
      <c r="S294" s="254"/>
      <c r="T294" s="255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56" t="s">
        <v>194</v>
      </c>
      <c r="AU294" s="256" t="s">
        <v>88</v>
      </c>
      <c r="AV294" s="13" t="s">
        <v>88</v>
      </c>
      <c r="AW294" s="13" t="s">
        <v>35</v>
      </c>
      <c r="AX294" s="13" t="s">
        <v>86</v>
      </c>
      <c r="AY294" s="256" t="s">
        <v>184</v>
      </c>
    </row>
    <row r="295" s="2" customFormat="1" ht="33" customHeight="1">
      <c r="A295" s="39"/>
      <c r="B295" s="40"/>
      <c r="C295" s="227" t="s">
        <v>502</v>
      </c>
      <c r="D295" s="227" t="s">
        <v>186</v>
      </c>
      <c r="E295" s="228" t="s">
        <v>2028</v>
      </c>
      <c r="F295" s="229" t="s">
        <v>2029</v>
      </c>
      <c r="G295" s="230" t="s">
        <v>189</v>
      </c>
      <c r="H295" s="231">
        <v>446</v>
      </c>
      <c r="I295" s="232"/>
      <c r="J295" s="233">
        <f>ROUND(I295*H295,2)</f>
        <v>0</v>
      </c>
      <c r="K295" s="229" t="s">
        <v>1379</v>
      </c>
      <c r="L295" s="45"/>
      <c r="M295" s="234" t="s">
        <v>1</v>
      </c>
      <c r="N295" s="235" t="s">
        <v>44</v>
      </c>
      <c r="O295" s="92"/>
      <c r="P295" s="236">
        <f>O295*H295</f>
        <v>0</v>
      </c>
      <c r="Q295" s="236">
        <v>0.1837</v>
      </c>
      <c r="R295" s="236">
        <f>Q295*H295</f>
        <v>81.930199999999999</v>
      </c>
      <c r="S295" s="236">
        <v>0</v>
      </c>
      <c r="T295" s="237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8" t="s">
        <v>191</v>
      </c>
      <c r="AT295" s="238" t="s">
        <v>186</v>
      </c>
      <c r="AU295" s="238" t="s">
        <v>88</v>
      </c>
      <c r="AY295" s="18" t="s">
        <v>184</v>
      </c>
      <c r="BE295" s="239">
        <f>IF(N295="základní",J295,0)</f>
        <v>0</v>
      </c>
      <c r="BF295" s="239">
        <f>IF(N295="snížená",J295,0)</f>
        <v>0</v>
      </c>
      <c r="BG295" s="239">
        <f>IF(N295="zákl. přenesená",J295,0)</f>
        <v>0</v>
      </c>
      <c r="BH295" s="239">
        <f>IF(N295="sníž. přenesená",J295,0)</f>
        <v>0</v>
      </c>
      <c r="BI295" s="239">
        <f>IF(N295="nulová",J295,0)</f>
        <v>0</v>
      </c>
      <c r="BJ295" s="18" t="s">
        <v>86</v>
      </c>
      <c r="BK295" s="239">
        <f>ROUND(I295*H295,2)</f>
        <v>0</v>
      </c>
      <c r="BL295" s="18" t="s">
        <v>191</v>
      </c>
      <c r="BM295" s="238" t="s">
        <v>2030</v>
      </c>
    </row>
    <row r="296" s="2" customFormat="1">
      <c r="A296" s="39"/>
      <c r="B296" s="40"/>
      <c r="C296" s="41"/>
      <c r="D296" s="240" t="s">
        <v>192</v>
      </c>
      <c r="E296" s="41"/>
      <c r="F296" s="241" t="s">
        <v>2031</v>
      </c>
      <c r="G296" s="41"/>
      <c r="H296" s="41"/>
      <c r="I296" s="242"/>
      <c r="J296" s="41"/>
      <c r="K296" s="41"/>
      <c r="L296" s="45"/>
      <c r="M296" s="243"/>
      <c r="N296" s="244"/>
      <c r="O296" s="92"/>
      <c r="P296" s="92"/>
      <c r="Q296" s="92"/>
      <c r="R296" s="92"/>
      <c r="S296" s="92"/>
      <c r="T296" s="93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192</v>
      </c>
      <c r="AU296" s="18" t="s">
        <v>88</v>
      </c>
    </row>
    <row r="297" s="13" customFormat="1">
      <c r="A297" s="13"/>
      <c r="B297" s="245"/>
      <c r="C297" s="246"/>
      <c r="D297" s="247" t="s">
        <v>194</v>
      </c>
      <c r="E297" s="248" t="s">
        <v>1</v>
      </c>
      <c r="F297" s="249" t="s">
        <v>1781</v>
      </c>
      <c r="G297" s="246"/>
      <c r="H297" s="250">
        <v>446</v>
      </c>
      <c r="I297" s="251"/>
      <c r="J297" s="246"/>
      <c r="K297" s="246"/>
      <c r="L297" s="252"/>
      <c r="M297" s="253"/>
      <c r="N297" s="254"/>
      <c r="O297" s="254"/>
      <c r="P297" s="254"/>
      <c r="Q297" s="254"/>
      <c r="R297" s="254"/>
      <c r="S297" s="254"/>
      <c r="T297" s="255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56" t="s">
        <v>194</v>
      </c>
      <c r="AU297" s="256" t="s">
        <v>88</v>
      </c>
      <c r="AV297" s="13" t="s">
        <v>88</v>
      </c>
      <c r="AW297" s="13" t="s">
        <v>35</v>
      </c>
      <c r="AX297" s="13" t="s">
        <v>86</v>
      </c>
      <c r="AY297" s="256" t="s">
        <v>184</v>
      </c>
    </row>
    <row r="298" s="2" customFormat="1" ht="16.5" customHeight="1">
      <c r="A298" s="39"/>
      <c r="B298" s="40"/>
      <c r="C298" s="289" t="s">
        <v>354</v>
      </c>
      <c r="D298" s="289" t="s">
        <v>412</v>
      </c>
      <c r="E298" s="290" t="s">
        <v>2032</v>
      </c>
      <c r="F298" s="291" t="s">
        <v>2033</v>
      </c>
      <c r="G298" s="292" t="s">
        <v>189</v>
      </c>
      <c r="H298" s="293">
        <v>454.92000000000002</v>
      </c>
      <c r="I298" s="294"/>
      <c r="J298" s="295">
        <f>ROUND(I298*H298,2)</f>
        <v>0</v>
      </c>
      <c r="K298" s="291" t="s">
        <v>1379</v>
      </c>
      <c r="L298" s="296"/>
      <c r="M298" s="297" t="s">
        <v>1</v>
      </c>
      <c r="N298" s="298" t="s">
        <v>44</v>
      </c>
      <c r="O298" s="92"/>
      <c r="P298" s="236">
        <f>O298*H298</f>
        <v>0</v>
      </c>
      <c r="Q298" s="236">
        <v>0.222</v>
      </c>
      <c r="R298" s="236">
        <f>Q298*H298</f>
        <v>100.99224000000001</v>
      </c>
      <c r="S298" s="236">
        <v>0</v>
      </c>
      <c r="T298" s="237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38" t="s">
        <v>213</v>
      </c>
      <c r="AT298" s="238" t="s">
        <v>412</v>
      </c>
      <c r="AU298" s="238" t="s">
        <v>88</v>
      </c>
      <c r="AY298" s="18" t="s">
        <v>184</v>
      </c>
      <c r="BE298" s="239">
        <f>IF(N298="základní",J298,0)</f>
        <v>0</v>
      </c>
      <c r="BF298" s="239">
        <f>IF(N298="snížená",J298,0)</f>
        <v>0</v>
      </c>
      <c r="BG298" s="239">
        <f>IF(N298="zákl. přenesená",J298,0)</f>
        <v>0</v>
      </c>
      <c r="BH298" s="239">
        <f>IF(N298="sníž. přenesená",J298,0)</f>
        <v>0</v>
      </c>
      <c r="BI298" s="239">
        <f>IF(N298="nulová",J298,0)</f>
        <v>0</v>
      </c>
      <c r="BJ298" s="18" t="s">
        <v>86</v>
      </c>
      <c r="BK298" s="239">
        <f>ROUND(I298*H298,2)</f>
        <v>0</v>
      </c>
      <c r="BL298" s="18" t="s">
        <v>191</v>
      </c>
      <c r="BM298" s="238" t="s">
        <v>2034</v>
      </c>
    </row>
    <row r="299" s="13" customFormat="1">
      <c r="A299" s="13"/>
      <c r="B299" s="245"/>
      <c r="C299" s="246"/>
      <c r="D299" s="247" t="s">
        <v>194</v>
      </c>
      <c r="E299" s="246"/>
      <c r="F299" s="249" t="s">
        <v>2035</v>
      </c>
      <c r="G299" s="246"/>
      <c r="H299" s="250">
        <v>454.92000000000002</v>
      </c>
      <c r="I299" s="251"/>
      <c r="J299" s="246"/>
      <c r="K299" s="246"/>
      <c r="L299" s="252"/>
      <c r="M299" s="253"/>
      <c r="N299" s="254"/>
      <c r="O299" s="254"/>
      <c r="P299" s="254"/>
      <c r="Q299" s="254"/>
      <c r="R299" s="254"/>
      <c r="S299" s="254"/>
      <c r="T299" s="255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56" t="s">
        <v>194</v>
      </c>
      <c r="AU299" s="256" t="s">
        <v>88</v>
      </c>
      <c r="AV299" s="13" t="s">
        <v>88</v>
      </c>
      <c r="AW299" s="13" t="s">
        <v>4</v>
      </c>
      <c r="AX299" s="13" t="s">
        <v>86</v>
      </c>
      <c r="AY299" s="256" t="s">
        <v>184</v>
      </c>
    </row>
    <row r="300" s="2" customFormat="1" ht="37.8" customHeight="1">
      <c r="A300" s="39"/>
      <c r="B300" s="40"/>
      <c r="C300" s="227" t="s">
        <v>514</v>
      </c>
      <c r="D300" s="227" t="s">
        <v>186</v>
      </c>
      <c r="E300" s="228" t="s">
        <v>2036</v>
      </c>
      <c r="F300" s="229" t="s">
        <v>2037</v>
      </c>
      <c r="G300" s="230" t="s">
        <v>189</v>
      </c>
      <c r="H300" s="231">
        <v>1226</v>
      </c>
      <c r="I300" s="232"/>
      <c r="J300" s="233">
        <f>ROUND(I300*H300,2)</f>
        <v>0</v>
      </c>
      <c r="K300" s="229" t="s">
        <v>1379</v>
      </c>
      <c r="L300" s="45"/>
      <c r="M300" s="234" t="s">
        <v>1</v>
      </c>
      <c r="N300" s="235" t="s">
        <v>44</v>
      </c>
      <c r="O300" s="92"/>
      <c r="P300" s="236">
        <f>O300*H300</f>
        <v>0</v>
      </c>
      <c r="Q300" s="236">
        <v>0.089219999999999994</v>
      </c>
      <c r="R300" s="236">
        <f>Q300*H300</f>
        <v>109.38372</v>
      </c>
      <c r="S300" s="236">
        <v>0</v>
      </c>
      <c r="T300" s="237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38" t="s">
        <v>191</v>
      </c>
      <c r="AT300" s="238" t="s">
        <v>186</v>
      </c>
      <c r="AU300" s="238" t="s">
        <v>88</v>
      </c>
      <c r="AY300" s="18" t="s">
        <v>184</v>
      </c>
      <c r="BE300" s="239">
        <f>IF(N300="základní",J300,0)</f>
        <v>0</v>
      </c>
      <c r="BF300" s="239">
        <f>IF(N300="snížená",J300,0)</f>
        <v>0</v>
      </c>
      <c r="BG300" s="239">
        <f>IF(N300="zákl. přenesená",J300,0)</f>
        <v>0</v>
      </c>
      <c r="BH300" s="239">
        <f>IF(N300="sníž. přenesená",J300,0)</f>
        <v>0</v>
      </c>
      <c r="BI300" s="239">
        <f>IF(N300="nulová",J300,0)</f>
        <v>0</v>
      </c>
      <c r="BJ300" s="18" t="s">
        <v>86</v>
      </c>
      <c r="BK300" s="239">
        <f>ROUND(I300*H300,2)</f>
        <v>0</v>
      </c>
      <c r="BL300" s="18" t="s">
        <v>191</v>
      </c>
      <c r="BM300" s="238" t="s">
        <v>2038</v>
      </c>
    </row>
    <row r="301" s="2" customFormat="1">
      <c r="A301" s="39"/>
      <c r="B301" s="40"/>
      <c r="C301" s="41"/>
      <c r="D301" s="240" t="s">
        <v>192</v>
      </c>
      <c r="E301" s="41"/>
      <c r="F301" s="241" t="s">
        <v>2039</v>
      </c>
      <c r="G301" s="41"/>
      <c r="H301" s="41"/>
      <c r="I301" s="242"/>
      <c r="J301" s="41"/>
      <c r="K301" s="41"/>
      <c r="L301" s="45"/>
      <c r="M301" s="243"/>
      <c r="N301" s="244"/>
      <c r="O301" s="92"/>
      <c r="P301" s="92"/>
      <c r="Q301" s="92"/>
      <c r="R301" s="92"/>
      <c r="S301" s="92"/>
      <c r="T301" s="93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192</v>
      </c>
      <c r="AU301" s="18" t="s">
        <v>88</v>
      </c>
    </row>
    <row r="302" s="13" customFormat="1">
      <c r="A302" s="13"/>
      <c r="B302" s="245"/>
      <c r="C302" s="246"/>
      <c r="D302" s="247" t="s">
        <v>194</v>
      </c>
      <c r="E302" s="248" t="s">
        <v>1</v>
      </c>
      <c r="F302" s="249" t="s">
        <v>1793</v>
      </c>
      <c r="G302" s="246"/>
      <c r="H302" s="250">
        <v>1226</v>
      </c>
      <c r="I302" s="251"/>
      <c r="J302" s="246"/>
      <c r="K302" s="246"/>
      <c r="L302" s="252"/>
      <c r="M302" s="253"/>
      <c r="N302" s="254"/>
      <c r="O302" s="254"/>
      <c r="P302" s="254"/>
      <c r="Q302" s="254"/>
      <c r="R302" s="254"/>
      <c r="S302" s="254"/>
      <c r="T302" s="255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56" t="s">
        <v>194</v>
      </c>
      <c r="AU302" s="256" t="s">
        <v>88</v>
      </c>
      <c r="AV302" s="13" t="s">
        <v>88</v>
      </c>
      <c r="AW302" s="13" t="s">
        <v>35</v>
      </c>
      <c r="AX302" s="13" t="s">
        <v>86</v>
      </c>
      <c r="AY302" s="256" t="s">
        <v>184</v>
      </c>
    </row>
    <row r="303" s="2" customFormat="1" ht="16.5" customHeight="1">
      <c r="A303" s="39"/>
      <c r="B303" s="40"/>
      <c r="C303" s="289" t="s">
        <v>360</v>
      </c>
      <c r="D303" s="289" t="s">
        <v>412</v>
      </c>
      <c r="E303" s="290" t="s">
        <v>2040</v>
      </c>
      <c r="F303" s="291" t="s">
        <v>2041</v>
      </c>
      <c r="G303" s="292" t="s">
        <v>189</v>
      </c>
      <c r="H303" s="293">
        <v>1136.25</v>
      </c>
      <c r="I303" s="294"/>
      <c r="J303" s="295">
        <f>ROUND(I303*H303,2)</f>
        <v>0</v>
      </c>
      <c r="K303" s="291" t="s">
        <v>1379</v>
      </c>
      <c r="L303" s="296"/>
      <c r="M303" s="297" t="s">
        <v>1</v>
      </c>
      <c r="N303" s="298" t="s">
        <v>44</v>
      </c>
      <c r="O303" s="92"/>
      <c r="P303" s="236">
        <f>O303*H303</f>
        <v>0</v>
      </c>
      <c r="Q303" s="236">
        <v>0.13100000000000001</v>
      </c>
      <c r="R303" s="236">
        <f>Q303*H303</f>
        <v>148.84875</v>
      </c>
      <c r="S303" s="236">
        <v>0</v>
      </c>
      <c r="T303" s="237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8" t="s">
        <v>213</v>
      </c>
      <c r="AT303" s="238" t="s">
        <v>412</v>
      </c>
      <c r="AU303" s="238" t="s">
        <v>88</v>
      </c>
      <c r="AY303" s="18" t="s">
        <v>184</v>
      </c>
      <c r="BE303" s="239">
        <f>IF(N303="základní",J303,0)</f>
        <v>0</v>
      </c>
      <c r="BF303" s="239">
        <f>IF(N303="snížená",J303,0)</f>
        <v>0</v>
      </c>
      <c r="BG303" s="239">
        <f>IF(N303="zákl. přenesená",J303,0)</f>
        <v>0</v>
      </c>
      <c r="BH303" s="239">
        <f>IF(N303="sníž. přenesená",J303,0)</f>
        <v>0</v>
      </c>
      <c r="BI303" s="239">
        <f>IF(N303="nulová",J303,0)</f>
        <v>0</v>
      </c>
      <c r="BJ303" s="18" t="s">
        <v>86</v>
      </c>
      <c r="BK303" s="239">
        <f>ROUND(I303*H303,2)</f>
        <v>0</v>
      </c>
      <c r="BL303" s="18" t="s">
        <v>191</v>
      </c>
      <c r="BM303" s="238" t="s">
        <v>2042</v>
      </c>
    </row>
    <row r="304" s="13" customFormat="1">
      <c r="A304" s="13"/>
      <c r="B304" s="245"/>
      <c r="C304" s="246"/>
      <c r="D304" s="247" t="s">
        <v>194</v>
      </c>
      <c r="E304" s="248" t="s">
        <v>1</v>
      </c>
      <c r="F304" s="249" t="s">
        <v>2043</v>
      </c>
      <c r="G304" s="246"/>
      <c r="H304" s="250">
        <v>1125</v>
      </c>
      <c r="I304" s="251"/>
      <c r="J304" s="246"/>
      <c r="K304" s="246"/>
      <c r="L304" s="252"/>
      <c r="M304" s="253"/>
      <c r="N304" s="254"/>
      <c r="O304" s="254"/>
      <c r="P304" s="254"/>
      <c r="Q304" s="254"/>
      <c r="R304" s="254"/>
      <c r="S304" s="254"/>
      <c r="T304" s="255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56" t="s">
        <v>194</v>
      </c>
      <c r="AU304" s="256" t="s">
        <v>88</v>
      </c>
      <c r="AV304" s="13" t="s">
        <v>88</v>
      </c>
      <c r="AW304" s="13" t="s">
        <v>35</v>
      </c>
      <c r="AX304" s="13" t="s">
        <v>86</v>
      </c>
      <c r="AY304" s="256" t="s">
        <v>184</v>
      </c>
    </row>
    <row r="305" s="13" customFormat="1">
      <c r="A305" s="13"/>
      <c r="B305" s="245"/>
      <c r="C305" s="246"/>
      <c r="D305" s="247" t="s">
        <v>194</v>
      </c>
      <c r="E305" s="246"/>
      <c r="F305" s="249" t="s">
        <v>2044</v>
      </c>
      <c r="G305" s="246"/>
      <c r="H305" s="250">
        <v>1136.25</v>
      </c>
      <c r="I305" s="251"/>
      <c r="J305" s="246"/>
      <c r="K305" s="246"/>
      <c r="L305" s="252"/>
      <c r="M305" s="253"/>
      <c r="N305" s="254"/>
      <c r="O305" s="254"/>
      <c r="P305" s="254"/>
      <c r="Q305" s="254"/>
      <c r="R305" s="254"/>
      <c r="S305" s="254"/>
      <c r="T305" s="255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56" t="s">
        <v>194</v>
      </c>
      <c r="AU305" s="256" t="s">
        <v>88</v>
      </c>
      <c r="AV305" s="13" t="s">
        <v>88</v>
      </c>
      <c r="AW305" s="13" t="s">
        <v>4</v>
      </c>
      <c r="AX305" s="13" t="s">
        <v>86</v>
      </c>
      <c r="AY305" s="256" t="s">
        <v>184</v>
      </c>
    </row>
    <row r="306" s="2" customFormat="1" ht="16.5" customHeight="1">
      <c r="A306" s="39"/>
      <c r="B306" s="40"/>
      <c r="C306" s="289" t="s">
        <v>529</v>
      </c>
      <c r="D306" s="289" t="s">
        <v>412</v>
      </c>
      <c r="E306" s="290" t="s">
        <v>2045</v>
      </c>
      <c r="F306" s="291" t="s">
        <v>2046</v>
      </c>
      <c r="G306" s="292" t="s">
        <v>189</v>
      </c>
      <c r="H306" s="293">
        <v>14.544000000000001</v>
      </c>
      <c r="I306" s="294"/>
      <c r="J306" s="295">
        <f>ROUND(I306*H306,2)</f>
        <v>0</v>
      </c>
      <c r="K306" s="291" t="s">
        <v>1379</v>
      </c>
      <c r="L306" s="296"/>
      <c r="M306" s="297" t="s">
        <v>1</v>
      </c>
      <c r="N306" s="298" t="s">
        <v>44</v>
      </c>
      <c r="O306" s="92"/>
      <c r="P306" s="236">
        <f>O306*H306</f>
        <v>0</v>
      </c>
      <c r="Q306" s="236">
        <v>0.13100000000000001</v>
      </c>
      <c r="R306" s="236">
        <f>Q306*H306</f>
        <v>1.9052640000000001</v>
      </c>
      <c r="S306" s="236">
        <v>0</v>
      </c>
      <c r="T306" s="237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8" t="s">
        <v>213</v>
      </c>
      <c r="AT306" s="238" t="s">
        <v>412</v>
      </c>
      <c r="AU306" s="238" t="s">
        <v>88</v>
      </c>
      <c r="AY306" s="18" t="s">
        <v>184</v>
      </c>
      <c r="BE306" s="239">
        <f>IF(N306="základní",J306,0)</f>
        <v>0</v>
      </c>
      <c r="BF306" s="239">
        <f>IF(N306="snížená",J306,0)</f>
        <v>0</v>
      </c>
      <c r="BG306" s="239">
        <f>IF(N306="zákl. přenesená",J306,0)</f>
        <v>0</v>
      </c>
      <c r="BH306" s="239">
        <f>IF(N306="sníž. přenesená",J306,0)</f>
        <v>0</v>
      </c>
      <c r="BI306" s="239">
        <f>IF(N306="nulová",J306,0)</f>
        <v>0</v>
      </c>
      <c r="BJ306" s="18" t="s">
        <v>86</v>
      </c>
      <c r="BK306" s="239">
        <f>ROUND(I306*H306,2)</f>
        <v>0</v>
      </c>
      <c r="BL306" s="18" t="s">
        <v>191</v>
      </c>
      <c r="BM306" s="238" t="s">
        <v>2047</v>
      </c>
    </row>
    <row r="307" s="13" customFormat="1">
      <c r="A307" s="13"/>
      <c r="B307" s="245"/>
      <c r="C307" s="246"/>
      <c r="D307" s="247" t="s">
        <v>194</v>
      </c>
      <c r="E307" s="248" t="s">
        <v>1</v>
      </c>
      <c r="F307" s="249" t="s">
        <v>2048</v>
      </c>
      <c r="G307" s="246"/>
      <c r="H307" s="250">
        <v>14.4</v>
      </c>
      <c r="I307" s="251"/>
      <c r="J307" s="246"/>
      <c r="K307" s="246"/>
      <c r="L307" s="252"/>
      <c r="M307" s="253"/>
      <c r="N307" s="254"/>
      <c r="O307" s="254"/>
      <c r="P307" s="254"/>
      <c r="Q307" s="254"/>
      <c r="R307" s="254"/>
      <c r="S307" s="254"/>
      <c r="T307" s="255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56" t="s">
        <v>194</v>
      </c>
      <c r="AU307" s="256" t="s">
        <v>88</v>
      </c>
      <c r="AV307" s="13" t="s">
        <v>88</v>
      </c>
      <c r="AW307" s="13" t="s">
        <v>35</v>
      </c>
      <c r="AX307" s="13" t="s">
        <v>86</v>
      </c>
      <c r="AY307" s="256" t="s">
        <v>184</v>
      </c>
    </row>
    <row r="308" s="13" customFormat="1">
      <c r="A308" s="13"/>
      <c r="B308" s="245"/>
      <c r="C308" s="246"/>
      <c r="D308" s="247" t="s">
        <v>194</v>
      </c>
      <c r="E308" s="246"/>
      <c r="F308" s="249" t="s">
        <v>2049</v>
      </c>
      <c r="G308" s="246"/>
      <c r="H308" s="250">
        <v>14.544000000000001</v>
      </c>
      <c r="I308" s="251"/>
      <c r="J308" s="246"/>
      <c r="K308" s="246"/>
      <c r="L308" s="252"/>
      <c r="M308" s="253"/>
      <c r="N308" s="254"/>
      <c r="O308" s="254"/>
      <c r="P308" s="254"/>
      <c r="Q308" s="254"/>
      <c r="R308" s="254"/>
      <c r="S308" s="254"/>
      <c r="T308" s="255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56" t="s">
        <v>194</v>
      </c>
      <c r="AU308" s="256" t="s">
        <v>88</v>
      </c>
      <c r="AV308" s="13" t="s">
        <v>88</v>
      </c>
      <c r="AW308" s="13" t="s">
        <v>4</v>
      </c>
      <c r="AX308" s="13" t="s">
        <v>86</v>
      </c>
      <c r="AY308" s="256" t="s">
        <v>184</v>
      </c>
    </row>
    <row r="309" s="2" customFormat="1" ht="16.5" customHeight="1">
      <c r="A309" s="39"/>
      <c r="B309" s="40"/>
      <c r="C309" s="289" t="s">
        <v>367</v>
      </c>
      <c r="D309" s="289" t="s">
        <v>412</v>
      </c>
      <c r="E309" s="290" t="s">
        <v>2050</v>
      </c>
      <c r="F309" s="291" t="s">
        <v>2051</v>
      </c>
      <c r="G309" s="292" t="s">
        <v>189</v>
      </c>
      <c r="H309" s="293">
        <v>31.916</v>
      </c>
      <c r="I309" s="294"/>
      <c r="J309" s="295">
        <f>ROUND(I309*H309,2)</f>
        <v>0</v>
      </c>
      <c r="K309" s="291" t="s">
        <v>1379</v>
      </c>
      <c r="L309" s="296"/>
      <c r="M309" s="297" t="s">
        <v>1</v>
      </c>
      <c r="N309" s="298" t="s">
        <v>44</v>
      </c>
      <c r="O309" s="92"/>
      <c r="P309" s="236">
        <f>O309*H309</f>
        <v>0</v>
      </c>
      <c r="Q309" s="236">
        <v>0.13500000000000001</v>
      </c>
      <c r="R309" s="236">
        <f>Q309*H309</f>
        <v>4.3086600000000006</v>
      </c>
      <c r="S309" s="236">
        <v>0</v>
      </c>
      <c r="T309" s="237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38" t="s">
        <v>213</v>
      </c>
      <c r="AT309" s="238" t="s">
        <v>412</v>
      </c>
      <c r="AU309" s="238" t="s">
        <v>88</v>
      </c>
      <c r="AY309" s="18" t="s">
        <v>184</v>
      </c>
      <c r="BE309" s="239">
        <f>IF(N309="základní",J309,0)</f>
        <v>0</v>
      </c>
      <c r="BF309" s="239">
        <f>IF(N309="snížená",J309,0)</f>
        <v>0</v>
      </c>
      <c r="BG309" s="239">
        <f>IF(N309="zákl. přenesená",J309,0)</f>
        <v>0</v>
      </c>
      <c r="BH309" s="239">
        <f>IF(N309="sníž. přenesená",J309,0)</f>
        <v>0</v>
      </c>
      <c r="BI309" s="239">
        <f>IF(N309="nulová",J309,0)</f>
        <v>0</v>
      </c>
      <c r="BJ309" s="18" t="s">
        <v>86</v>
      </c>
      <c r="BK309" s="239">
        <f>ROUND(I309*H309,2)</f>
        <v>0</v>
      </c>
      <c r="BL309" s="18" t="s">
        <v>191</v>
      </c>
      <c r="BM309" s="238" t="s">
        <v>2052</v>
      </c>
    </row>
    <row r="310" s="13" customFormat="1">
      <c r="A310" s="13"/>
      <c r="B310" s="245"/>
      <c r="C310" s="246"/>
      <c r="D310" s="247" t="s">
        <v>194</v>
      </c>
      <c r="E310" s="248" t="s">
        <v>1</v>
      </c>
      <c r="F310" s="249" t="s">
        <v>2053</v>
      </c>
      <c r="G310" s="246"/>
      <c r="H310" s="250">
        <v>31.600000000000001</v>
      </c>
      <c r="I310" s="251"/>
      <c r="J310" s="246"/>
      <c r="K310" s="246"/>
      <c r="L310" s="252"/>
      <c r="M310" s="253"/>
      <c r="N310" s="254"/>
      <c r="O310" s="254"/>
      <c r="P310" s="254"/>
      <c r="Q310" s="254"/>
      <c r="R310" s="254"/>
      <c r="S310" s="254"/>
      <c r="T310" s="255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56" t="s">
        <v>194</v>
      </c>
      <c r="AU310" s="256" t="s">
        <v>88</v>
      </c>
      <c r="AV310" s="13" t="s">
        <v>88</v>
      </c>
      <c r="AW310" s="13" t="s">
        <v>35</v>
      </c>
      <c r="AX310" s="13" t="s">
        <v>86</v>
      </c>
      <c r="AY310" s="256" t="s">
        <v>184</v>
      </c>
    </row>
    <row r="311" s="13" customFormat="1">
      <c r="A311" s="13"/>
      <c r="B311" s="245"/>
      <c r="C311" s="246"/>
      <c r="D311" s="247" t="s">
        <v>194</v>
      </c>
      <c r="E311" s="246"/>
      <c r="F311" s="249" t="s">
        <v>2054</v>
      </c>
      <c r="G311" s="246"/>
      <c r="H311" s="250">
        <v>31.916</v>
      </c>
      <c r="I311" s="251"/>
      <c r="J311" s="246"/>
      <c r="K311" s="246"/>
      <c r="L311" s="252"/>
      <c r="M311" s="253"/>
      <c r="N311" s="254"/>
      <c r="O311" s="254"/>
      <c r="P311" s="254"/>
      <c r="Q311" s="254"/>
      <c r="R311" s="254"/>
      <c r="S311" s="254"/>
      <c r="T311" s="255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56" t="s">
        <v>194</v>
      </c>
      <c r="AU311" s="256" t="s">
        <v>88</v>
      </c>
      <c r="AV311" s="13" t="s">
        <v>88</v>
      </c>
      <c r="AW311" s="13" t="s">
        <v>4</v>
      </c>
      <c r="AX311" s="13" t="s">
        <v>86</v>
      </c>
      <c r="AY311" s="256" t="s">
        <v>184</v>
      </c>
    </row>
    <row r="312" s="2" customFormat="1" ht="16.5" customHeight="1">
      <c r="A312" s="39"/>
      <c r="B312" s="40"/>
      <c r="C312" s="289" t="s">
        <v>540</v>
      </c>
      <c r="D312" s="289" t="s">
        <v>412</v>
      </c>
      <c r="E312" s="290" t="s">
        <v>2055</v>
      </c>
      <c r="F312" s="291" t="s">
        <v>2056</v>
      </c>
      <c r="G312" s="292" t="s">
        <v>189</v>
      </c>
      <c r="H312" s="293">
        <v>54.539999999999999</v>
      </c>
      <c r="I312" s="294"/>
      <c r="J312" s="295">
        <f>ROUND(I312*H312,2)</f>
        <v>0</v>
      </c>
      <c r="K312" s="291" t="s">
        <v>1379</v>
      </c>
      <c r="L312" s="296"/>
      <c r="M312" s="297" t="s">
        <v>1</v>
      </c>
      <c r="N312" s="298" t="s">
        <v>44</v>
      </c>
      <c r="O312" s="92"/>
      <c r="P312" s="236">
        <f>O312*H312</f>
        <v>0</v>
      </c>
      <c r="Q312" s="236">
        <v>0.13100000000000001</v>
      </c>
      <c r="R312" s="236">
        <f>Q312*H312</f>
        <v>7.1447400000000005</v>
      </c>
      <c r="S312" s="236">
        <v>0</v>
      </c>
      <c r="T312" s="237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38" t="s">
        <v>213</v>
      </c>
      <c r="AT312" s="238" t="s">
        <v>412</v>
      </c>
      <c r="AU312" s="238" t="s">
        <v>88</v>
      </c>
      <c r="AY312" s="18" t="s">
        <v>184</v>
      </c>
      <c r="BE312" s="239">
        <f>IF(N312="základní",J312,0)</f>
        <v>0</v>
      </c>
      <c r="BF312" s="239">
        <f>IF(N312="snížená",J312,0)</f>
        <v>0</v>
      </c>
      <c r="BG312" s="239">
        <f>IF(N312="zákl. přenesená",J312,0)</f>
        <v>0</v>
      </c>
      <c r="BH312" s="239">
        <f>IF(N312="sníž. přenesená",J312,0)</f>
        <v>0</v>
      </c>
      <c r="BI312" s="239">
        <f>IF(N312="nulová",J312,0)</f>
        <v>0</v>
      </c>
      <c r="BJ312" s="18" t="s">
        <v>86</v>
      </c>
      <c r="BK312" s="239">
        <f>ROUND(I312*H312,2)</f>
        <v>0</v>
      </c>
      <c r="BL312" s="18" t="s">
        <v>191</v>
      </c>
      <c r="BM312" s="238" t="s">
        <v>2057</v>
      </c>
    </row>
    <row r="313" s="13" customFormat="1">
      <c r="A313" s="13"/>
      <c r="B313" s="245"/>
      <c r="C313" s="246"/>
      <c r="D313" s="247" t="s">
        <v>194</v>
      </c>
      <c r="E313" s="248" t="s">
        <v>1</v>
      </c>
      <c r="F313" s="249" t="s">
        <v>354</v>
      </c>
      <c r="G313" s="246"/>
      <c r="H313" s="250">
        <v>54</v>
      </c>
      <c r="I313" s="251"/>
      <c r="J313" s="246"/>
      <c r="K313" s="246"/>
      <c r="L313" s="252"/>
      <c r="M313" s="253"/>
      <c r="N313" s="254"/>
      <c r="O313" s="254"/>
      <c r="P313" s="254"/>
      <c r="Q313" s="254"/>
      <c r="R313" s="254"/>
      <c r="S313" s="254"/>
      <c r="T313" s="255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56" t="s">
        <v>194</v>
      </c>
      <c r="AU313" s="256" t="s">
        <v>88</v>
      </c>
      <c r="AV313" s="13" t="s">
        <v>88</v>
      </c>
      <c r="AW313" s="13" t="s">
        <v>35</v>
      </c>
      <c r="AX313" s="13" t="s">
        <v>86</v>
      </c>
      <c r="AY313" s="256" t="s">
        <v>184</v>
      </c>
    </row>
    <row r="314" s="13" customFormat="1">
      <c r="A314" s="13"/>
      <c r="B314" s="245"/>
      <c r="C314" s="246"/>
      <c r="D314" s="247" t="s">
        <v>194</v>
      </c>
      <c r="E314" s="246"/>
      <c r="F314" s="249" t="s">
        <v>2058</v>
      </c>
      <c r="G314" s="246"/>
      <c r="H314" s="250">
        <v>54.539999999999999</v>
      </c>
      <c r="I314" s="251"/>
      <c r="J314" s="246"/>
      <c r="K314" s="246"/>
      <c r="L314" s="252"/>
      <c r="M314" s="253"/>
      <c r="N314" s="254"/>
      <c r="O314" s="254"/>
      <c r="P314" s="254"/>
      <c r="Q314" s="254"/>
      <c r="R314" s="254"/>
      <c r="S314" s="254"/>
      <c r="T314" s="255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56" t="s">
        <v>194</v>
      </c>
      <c r="AU314" s="256" t="s">
        <v>88</v>
      </c>
      <c r="AV314" s="13" t="s">
        <v>88</v>
      </c>
      <c r="AW314" s="13" t="s">
        <v>4</v>
      </c>
      <c r="AX314" s="13" t="s">
        <v>86</v>
      </c>
      <c r="AY314" s="256" t="s">
        <v>184</v>
      </c>
    </row>
    <row r="315" s="2" customFormat="1" ht="37.8" customHeight="1">
      <c r="A315" s="39"/>
      <c r="B315" s="40"/>
      <c r="C315" s="227" t="s">
        <v>373</v>
      </c>
      <c r="D315" s="227" t="s">
        <v>186</v>
      </c>
      <c r="E315" s="228" t="s">
        <v>2059</v>
      </c>
      <c r="F315" s="229" t="s">
        <v>2060</v>
      </c>
      <c r="G315" s="230" t="s">
        <v>189</v>
      </c>
      <c r="H315" s="231">
        <v>311</v>
      </c>
      <c r="I315" s="232"/>
      <c r="J315" s="233">
        <f>ROUND(I315*H315,2)</f>
        <v>0</v>
      </c>
      <c r="K315" s="229" t="s">
        <v>1379</v>
      </c>
      <c r="L315" s="45"/>
      <c r="M315" s="234" t="s">
        <v>1</v>
      </c>
      <c r="N315" s="235" t="s">
        <v>44</v>
      </c>
      <c r="O315" s="92"/>
      <c r="P315" s="236">
        <f>O315*H315</f>
        <v>0</v>
      </c>
      <c r="Q315" s="236">
        <v>0.11162</v>
      </c>
      <c r="R315" s="236">
        <f>Q315*H315</f>
        <v>34.713819999999998</v>
      </c>
      <c r="S315" s="236">
        <v>0</v>
      </c>
      <c r="T315" s="237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38" t="s">
        <v>191</v>
      </c>
      <c r="AT315" s="238" t="s">
        <v>186</v>
      </c>
      <c r="AU315" s="238" t="s">
        <v>88</v>
      </c>
      <c r="AY315" s="18" t="s">
        <v>184</v>
      </c>
      <c r="BE315" s="239">
        <f>IF(N315="základní",J315,0)</f>
        <v>0</v>
      </c>
      <c r="BF315" s="239">
        <f>IF(N315="snížená",J315,0)</f>
        <v>0</v>
      </c>
      <c r="BG315" s="239">
        <f>IF(N315="zákl. přenesená",J315,0)</f>
        <v>0</v>
      </c>
      <c r="BH315" s="239">
        <f>IF(N315="sníž. přenesená",J315,0)</f>
        <v>0</v>
      </c>
      <c r="BI315" s="239">
        <f>IF(N315="nulová",J315,0)</f>
        <v>0</v>
      </c>
      <c r="BJ315" s="18" t="s">
        <v>86</v>
      </c>
      <c r="BK315" s="239">
        <f>ROUND(I315*H315,2)</f>
        <v>0</v>
      </c>
      <c r="BL315" s="18" t="s">
        <v>191</v>
      </c>
      <c r="BM315" s="238" t="s">
        <v>2061</v>
      </c>
    </row>
    <row r="316" s="2" customFormat="1">
      <c r="A316" s="39"/>
      <c r="B316" s="40"/>
      <c r="C316" s="41"/>
      <c r="D316" s="240" t="s">
        <v>192</v>
      </c>
      <c r="E316" s="41"/>
      <c r="F316" s="241" t="s">
        <v>2062</v>
      </c>
      <c r="G316" s="41"/>
      <c r="H316" s="41"/>
      <c r="I316" s="242"/>
      <c r="J316" s="41"/>
      <c r="K316" s="41"/>
      <c r="L316" s="45"/>
      <c r="M316" s="243"/>
      <c r="N316" s="244"/>
      <c r="O316" s="92"/>
      <c r="P316" s="92"/>
      <c r="Q316" s="92"/>
      <c r="R316" s="92"/>
      <c r="S316" s="92"/>
      <c r="T316" s="93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192</v>
      </c>
      <c r="AU316" s="18" t="s">
        <v>88</v>
      </c>
    </row>
    <row r="317" s="13" customFormat="1">
      <c r="A317" s="13"/>
      <c r="B317" s="245"/>
      <c r="C317" s="246"/>
      <c r="D317" s="247" t="s">
        <v>194</v>
      </c>
      <c r="E317" s="248" t="s">
        <v>1</v>
      </c>
      <c r="F317" s="249" t="s">
        <v>1790</v>
      </c>
      <c r="G317" s="246"/>
      <c r="H317" s="250">
        <v>311</v>
      </c>
      <c r="I317" s="251"/>
      <c r="J317" s="246"/>
      <c r="K317" s="246"/>
      <c r="L317" s="252"/>
      <c r="M317" s="253"/>
      <c r="N317" s="254"/>
      <c r="O317" s="254"/>
      <c r="P317" s="254"/>
      <c r="Q317" s="254"/>
      <c r="R317" s="254"/>
      <c r="S317" s="254"/>
      <c r="T317" s="255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56" t="s">
        <v>194</v>
      </c>
      <c r="AU317" s="256" t="s">
        <v>88</v>
      </c>
      <c r="AV317" s="13" t="s">
        <v>88</v>
      </c>
      <c r="AW317" s="13" t="s">
        <v>35</v>
      </c>
      <c r="AX317" s="13" t="s">
        <v>86</v>
      </c>
      <c r="AY317" s="256" t="s">
        <v>184</v>
      </c>
    </row>
    <row r="318" s="2" customFormat="1" ht="16.5" customHeight="1">
      <c r="A318" s="39"/>
      <c r="B318" s="40"/>
      <c r="C318" s="289" t="s">
        <v>403</v>
      </c>
      <c r="D318" s="289" t="s">
        <v>412</v>
      </c>
      <c r="E318" s="290" t="s">
        <v>2063</v>
      </c>
      <c r="F318" s="291" t="s">
        <v>2064</v>
      </c>
      <c r="G318" s="292" t="s">
        <v>189</v>
      </c>
      <c r="H318" s="293">
        <v>314.11000000000001</v>
      </c>
      <c r="I318" s="294"/>
      <c r="J318" s="295">
        <f>ROUND(I318*H318,2)</f>
        <v>0</v>
      </c>
      <c r="K318" s="291" t="s">
        <v>1379</v>
      </c>
      <c r="L318" s="296"/>
      <c r="M318" s="297" t="s">
        <v>1</v>
      </c>
      <c r="N318" s="298" t="s">
        <v>44</v>
      </c>
      <c r="O318" s="92"/>
      <c r="P318" s="236">
        <f>O318*H318</f>
        <v>0</v>
      </c>
      <c r="Q318" s="236">
        <v>0.151</v>
      </c>
      <c r="R318" s="236">
        <f>Q318*H318</f>
        <v>47.430610000000001</v>
      </c>
      <c r="S318" s="236">
        <v>0</v>
      </c>
      <c r="T318" s="237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38" t="s">
        <v>213</v>
      </c>
      <c r="AT318" s="238" t="s">
        <v>412</v>
      </c>
      <c r="AU318" s="238" t="s">
        <v>88</v>
      </c>
      <c r="AY318" s="18" t="s">
        <v>184</v>
      </c>
      <c r="BE318" s="239">
        <f>IF(N318="základní",J318,0)</f>
        <v>0</v>
      </c>
      <c r="BF318" s="239">
        <f>IF(N318="snížená",J318,0)</f>
        <v>0</v>
      </c>
      <c r="BG318" s="239">
        <f>IF(N318="zákl. přenesená",J318,0)</f>
        <v>0</v>
      </c>
      <c r="BH318" s="239">
        <f>IF(N318="sníž. přenesená",J318,0)</f>
        <v>0</v>
      </c>
      <c r="BI318" s="239">
        <f>IF(N318="nulová",J318,0)</f>
        <v>0</v>
      </c>
      <c r="BJ318" s="18" t="s">
        <v>86</v>
      </c>
      <c r="BK318" s="239">
        <f>ROUND(I318*H318,2)</f>
        <v>0</v>
      </c>
      <c r="BL318" s="18" t="s">
        <v>191</v>
      </c>
      <c r="BM318" s="238" t="s">
        <v>2065</v>
      </c>
    </row>
    <row r="319" s="13" customFormat="1">
      <c r="A319" s="13"/>
      <c r="B319" s="245"/>
      <c r="C319" s="246"/>
      <c r="D319" s="247" t="s">
        <v>194</v>
      </c>
      <c r="E319" s="246"/>
      <c r="F319" s="249" t="s">
        <v>2066</v>
      </c>
      <c r="G319" s="246"/>
      <c r="H319" s="250">
        <v>314.11000000000001</v>
      </c>
      <c r="I319" s="251"/>
      <c r="J319" s="246"/>
      <c r="K319" s="246"/>
      <c r="L319" s="252"/>
      <c r="M319" s="253"/>
      <c r="N319" s="254"/>
      <c r="O319" s="254"/>
      <c r="P319" s="254"/>
      <c r="Q319" s="254"/>
      <c r="R319" s="254"/>
      <c r="S319" s="254"/>
      <c r="T319" s="255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56" t="s">
        <v>194</v>
      </c>
      <c r="AU319" s="256" t="s">
        <v>88</v>
      </c>
      <c r="AV319" s="13" t="s">
        <v>88</v>
      </c>
      <c r="AW319" s="13" t="s">
        <v>4</v>
      </c>
      <c r="AX319" s="13" t="s">
        <v>86</v>
      </c>
      <c r="AY319" s="256" t="s">
        <v>184</v>
      </c>
    </row>
    <row r="320" s="12" customFormat="1" ht="22.8" customHeight="1">
      <c r="A320" s="12"/>
      <c r="B320" s="211"/>
      <c r="C320" s="212"/>
      <c r="D320" s="213" t="s">
        <v>78</v>
      </c>
      <c r="E320" s="225" t="s">
        <v>207</v>
      </c>
      <c r="F320" s="225" t="s">
        <v>402</v>
      </c>
      <c r="G320" s="212"/>
      <c r="H320" s="212"/>
      <c r="I320" s="215"/>
      <c r="J320" s="226">
        <f>BK320</f>
        <v>0</v>
      </c>
      <c r="K320" s="212"/>
      <c r="L320" s="217"/>
      <c r="M320" s="218"/>
      <c r="N320" s="219"/>
      <c r="O320" s="219"/>
      <c r="P320" s="220">
        <f>SUM(P321:P323)</f>
        <v>0</v>
      </c>
      <c r="Q320" s="219"/>
      <c r="R320" s="220">
        <f>SUM(R321:R323)</f>
        <v>2.7889199999999996</v>
      </c>
      <c r="S320" s="219"/>
      <c r="T320" s="221">
        <f>SUM(T321:T323)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222" t="s">
        <v>86</v>
      </c>
      <c r="AT320" s="223" t="s">
        <v>78</v>
      </c>
      <c r="AU320" s="223" t="s">
        <v>86</v>
      </c>
      <c r="AY320" s="222" t="s">
        <v>184</v>
      </c>
      <c r="BK320" s="224">
        <f>SUM(BK321:BK323)</f>
        <v>0</v>
      </c>
    </row>
    <row r="321" s="2" customFormat="1" ht="16.5" customHeight="1">
      <c r="A321" s="39"/>
      <c r="B321" s="40"/>
      <c r="C321" s="227" t="s">
        <v>380</v>
      </c>
      <c r="D321" s="227" t="s">
        <v>186</v>
      </c>
      <c r="E321" s="228" t="s">
        <v>2067</v>
      </c>
      <c r="F321" s="229" t="s">
        <v>2068</v>
      </c>
      <c r="G321" s="230" t="s">
        <v>189</v>
      </c>
      <c r="H321" s="231">
        <v>244</v>
      </c>
      <c r="I321" s="232"/>
      <c r="J321" s="233">
        <f>ROUND(I321*H321,2)</f>
        <v>0</v>
      </c>
      <c r="K321" s="229" t="s">
        <v>1379</v>
      </c>
      <c r="L321" s="45"/>
      <c r="M321" s="234" t="s">
        <v>1</v>
      </c>
      <c r="N321" s="235" t="s">
        <v>44</v>
      </c>
      <c r="O321" s="92"/>
      <c r="P321" s="236">
        <f>O321*H321</f>
        <v>0</v>
      </c>
      <c r="Q321" s="236">
        <v>0.011429999999999999</v>
      </c>
      <c r="R321" s="236">
        <f>Q321*H321</f>
        <v>2.7889199999999996</v>
      </c>
      <c r="S321" s="236">
        <v>0</v>
      </c>
      <c r="T321" s="237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38" t="s">
        <v>191</v>
      </c>
      <c r="AT321" s="238" t="s">
        <v>186</v>
      </c>
      <c r="AU321" s="238" t="s">
        <v>88</v>
      </c>
      <c r="AY321" s="18" t="s">
        <v>184</v>
      </c>
      <c r="BE321" s="239">
        <f>IF(N321="základní",J321,0)</f>
        <v>0</v>
      </c>
      <c r="BF321" s="239">
        <f>IF(N321="snížená",J321,0)</f>
        <v>0</v>
      </c>
      <c r="BG321" s="239">
        <f>IF(N321="zákl. přenesená",J321,0)</f>
        <v>0</v>
      </c>
      <c r="BH321" s="239">
        <f>IF(N321="sníž. přenesená",J321,0)</f>
        <v>0</v>
      </c>
      <c r="BI321" s="239">
        <f>IF(N321="nulová",J321,0)</f>
        <v>0</v>
      </c>
      <c r="BJ321" s="18" t="s">
        <v>86</v>
      </c>
      <c r="BK321" s="239">
        <f>ROUND(I321*H321,2)</f>
        <v>0</v>
      </c>
      <c r="BL321" s="18" t="s">
        <v>191</v>
      </c>
      <c r="BM321" s="238" t="s">
        <v>2069</v>
      </c>
    </row>
    <row r="322" s="2" customFormat="1">
      <c r="A322" s="39"/>
      <c r="B322" s="40"/>
      <c r="C322" s="41"/>
      <c r="D322" s="240" t="s">
        <v>192</v>
      </c>
      <c r="E322" s="41"/>
      <c r="F322" s="241" t="s">
        <v>2070</v>
      </c>
      <c r="G322" s="41"/>
      <c r="H322" s="41"/>
      <c r="I322" s="242"/>
      <c r="J322" s="41"/>
      <c r="K322" s="41"/>
      <c r="L322" s="45"/>
      <c r="M322" s="243"/>
      <c r="N322" s="244"/>
      <c r="O322" s="92"/>
      <c r="P322" s="92"/>
      <c r="Q322" s="92"/>
      <c r="R322" s="92"/>
      <c r="S322" s="92"/>
      <c r="T322" s="93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192</v>
      </c>
      <c r="AU322" s="18" t="s">
        <v>88</v>
      </c>
    </row>
    <row r="323" s="13" customFormat="1">
      <c r="A323" s="13"/>
      <c r="B323" s="245"/>
      <c r="C323" s="246"/>
      <c r="D323" s="247" t="s">
        <v>194</v>
      </c>
      <c r="E323" s="248" t="s">
        <v>1</v>
      </c>
      <c r="F323" s="249" t="s">
        <v>2071</v>
      </c>
      <c r="G323" s="246"/>
      <c r="H323" s="250">
        <v>244</v>
      </c>
      <c r="I323" s="251"/>
      <c r="J323" s="246"/>
      <c r="K323" s="246"/>
      <c r="L323" s="252"/>
      <c r="M323" s="253"/>
      <c r="N323" s="254"/>
      <c r="O323" s="254"/>
      <c r="P323" s="254"/>
      <c r="Q323" s="254"/>
      <c r="R323" s="254"/>
      <c r="S323" s="254"/>
      <c r="T323" s="255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56" t="s">
        <v>194</v>
      </c>
      <c r="AU323" s="256" t="s">
        <v>88</v>
      </c>
      <c r="AV323" s="13" t="s">
        <v>88</v>
      </c>
      <c r="AW323" s="13" t="s">
        <v>35</v>
      </c>
      <c r="AX323" s="13" t="s">
        <v>86</v>
      </c>
      <c r="AY323" s="256" t="s">
        <v>184</v>
      </c>
    </row>
    <row r="324" s="12" customFormat="1" ht="22.8" customHeight="1">
      <c r="A324" s="12"/>
      <c r="B324" s="211"/>
      <c r="C324" s="212"/>
      <c r="D324" s="213" t="s">
        <v>78</v>
      </c>
      <c r="E324" s="225" t="s">
        <v>213</v>
      </c>
      <c r="F324" s="225" t="s">
        <v>1438</v>
      </c>
      <c r="G324" s="212"/>
      <c r="H324" s="212"/>
      <c r="I324" s="215"/>
      <c r="J324" s="226">
        <f>BK324</f>
        <v>0</v>
      </c>
      <c r="K324" s="212"/>
      <c r="L324" s="217"/>
      <c r="M324" s="218"/>
      <c r="N324" s="219"/>
      <c r="O324" s="219"/>
      <c r="P324" s="220">
        <f>SUM(P325:P344)</f>
        <v>0</v>
      </c>
      <c r="Q324" s="219"/>
      <c r="R324" s="220">
        <f>SUM(R325:R344)</f>
        <v>9.4461533199999987</v>
      </c>
      <c r="S324" s="219"/>
      <c r="T324" s="221">
        <f>SUM(T325:T344)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222" t="s">
        <v>86</v>
      </c>
      <c r="AT324" s="223" t="s">
        <v>78</v>
      </c>
      <c r="AU324" s="223" t="s">
        <v>86</v>
      </c>
      <c r="AY324" s="222" t="s">
        <v>184</v>
      </c>
      <c r="BK324" s="224">
        <f>SUM(BK325:BK344)</f>
        <v>0</v>
      </c>
    </row>
    <row r="325" s="2" customFormat="1" ht="16.5" customHeight="1">
      <c r="A325" s="39"/>
      <c r="B325" s="40"/>
      <c r="C325" s="227" t="s">
        <v>527</v>
      </c>
      <c r="D325" s="227" t="s">
        <v>186</v>
      </c>
      <c r="E325" s="228" t="s">
        <v>2072</v>
      </c>
      <c r="F325" s="229" t="s">
        <v>2073</v>
      </c>
      <c r="G325" s="230" t="s">
        <v>342</v>
      </c>
      <c r="H325" s="231">
        <v>76.5</v>
      </c>
      <c r="I325" s="232"/>
      <c r="J325" s="233">
        <f>ROUND(I325*H325,2)</f>
        <v>0</v>
      </c>
      <c r="K325" s="229" t="s">
        <v>1379</v>
      </c>
      <c r="L325" s="45"/>
      <c r="M325" s="234" t="s">
        <v>1</v>
      </c>
      <c r="N325" s="235" t="s">
        <v>44</v>
      </c>
      <c r="O325" s="92"/>
      <c r="P325" s="236">
        <f>O325*H325</f>
        <v>0</v>
      </c>
      <c r="Q325" s="236">
        <v>1.0000000000000001E-05</v>
      </c>
      <c r="R325" s="236">
        <f>Q325*H325</f>
        <v>0.00076500000000000005</v>
      </c>
      <c r="S325" s="236">
        <v>0</v>
      </c>
      <c r="T325" s="237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38" t="s">
        <v>191</v>
      </c>
      <c r="AT325" s="238" t="s">
        <v>186</v>
      </c>
      <c r="AU325" s="238" t="s">
        <v>88</v>
      </c>
      <c r="AY325" s="18" t="s">
        <v>184</v>
      </c>
      <c r="BE325" s="239">
        <f>IF(N325="základní",J325,0)</f>
        <v>0</v>
      </c>
      <c r="BF325" s="239">
        <f>IF(N325="snížená",J325,0)</f>
        <v>0</v>
      </c>
      <c r="BG325" s="239">
        <f>IF(N325="zákl. přenesená",J325,0)</f>
        <v>0</v>
      </c>
      <c r="BH325" s="239">
        <f>IF(N325="sníž. přenesená",J325,0)</f>
        <v>0</v>
      </c>
      <c r="BI325" s="239">
        <f>IF(N325="nulová",J325,0)</f>
        <v>0</v>
      </c>
      <c r="BJ325" s="18" t="s">
        <v>86</v>
      </c>
      <c r="BK325" s="239">
        <f>ROUND(I325*H325,2)</f>
        <v>0</v>
      </c>
      <c r="BL325" s="18" t="s">
        <v>191</v>
      </c>
      <c r="BM325" s="238" t="s">
        <v>2074</v>
      </c>
    </row>
    <row r="326" s="2" customFormat="1">
      <c r="A326" s="39"/>
      <c r="B326" s="40"/>
      <c r="C326" s="41"/>
      <c r="D326" s="240" t="s">
        <v>192</v>
      </c>
      <c r="E326" s="41"/>
      <c r="F326" s="241" t="s">
        <v>2075</v>
      </c>
      <c r="G326" s="41"/>
      <c r="H326" s="41"/>
      <c r="I326" s="242"/>
      <c r="J326" s="41"/>
      <c r="K326" s="41"/>
      <c r="L326" s="45"/>
      <c r="M326" s="243"/>
      <c r="N326" s="244"/>
      <c r="O326" s="92"/>
      <c r="P326" s="92"/>
      <c r="Q326" s="92"/>
      <c r="R326" s="92"/>
      <c r="S326" s="92"/>
      <c r="T326" s="93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T326" s="18" t="s">
        <v>192</v>
      </c>
      <c r="AU326" s="18" t="s">
        <v>88</v>
      </c>
    </row>
    <row r="327" s="13" customFormat="1">
      <c r="A327" s="13"/>
      <c r="B327" s="245"/>
      <c r="C327" s="246"/>
      <c r="D327" s="247" t="s">
        <v>194</v>
      </c>
      <c r="E327" s="248" t="s">
        <v>1</v>
      </c>
      <c r="F327" s="249" t="s">
        <v>1799</v>
      </c>
      <c r="G327" s="246"/>
      <c r="H327" s="250">
        <v>76.5</v>
      </c>
      <c r="I327" s="251"/>
      <c r="J327" s="246"/>
      <c r="K327" s="246"/>
      <c r="L327" s="252"/>
      <c r="M327" s="253"/>
      <c r="N327" s="254"/>
      <c r="O327" s="254"/>
      <c r="P327" s="254"/>
      <c r="Q327" s="254"/>
      <c r="R327" s="254"/>
      <c r="S327" s="254"/>
      <c r="T327" s="255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56" t="s">
        <v>194</v>
      </c>
      <c r="AU327" s="256" t="s">
        <v>88</v>
      </c>
      <c r="AV327" s="13" t="s">
        <v>88</v>
      </c>
      <c r="AW327" s="13" t="s">
        <v>35</v>
      </c>
      <c r="AX327" s="13" t="s">
        <v>86</v>
      </c>
      <c r="AY327" s="256" t="s">
        <v>184</v>
      </c>
    </row>
    <row r="328" s="2" customFormat="1" ht="16.5" customHeight="1">
      <c r="A328" s="39"/>
      <c r="B328" s="40"/>
      <c r="C328" s="289" t="s">
        <v>384</v>
      </c>
      <c r="D328" s="289" t="s">
        <v>412</v>
      </c>
      <c r="E328" s="290" t="s">
        <v>2076</v>
      </c>
      <c r="F328" s="291" t="s">
        <v>2077</v>
      </c>
      <c r="G328" s="292" t="s">
        <v>342</v>
      </c>
      <c r="H328" s="293">
        <v>77.647999999999996</v>
      </c>
      <c r="I328" s="294"/>
      <c r="J328" s="295">
        <f>ROUND(I328*H328,2)</f>
        <v>0</v>
      </c>
      <c r="K328" s="291" t="s">
        <v>1379</v>
      </c>
      <c r="L328" s="296"/>
      <c r="M328" s="297" t="s">
        <v>1</v>
      </c>
      <c r="N328" s="298" t="s">
        <v>44</v>
      </c>
      <c r="O328" s="92"/>
      <c r="P328" s="236">
        <f>O328*H328</f>
        <v>0</v>
      </c>
      <c r="Q328" s="236">
        <v>0.0050899999999999999</v>
      </c>
      <c r="R328" s="236">
        <f>Q328*H328</f>
        <v>0.39522831999999997</v>
      </c>
      <c r="S328" s="236">
        <v>0</v>
      </c>
      <c r="T328" s="237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38" t="s">
        <v>213</v>
      </c>
      <c r="AT328" s="238" t="s">
        <v>412</v>
      </c>
      <c r="AU328" s="238" t="s">
        <v>88</v>
      </c>
      <c r="AY328" s="18" t="s">
        <v>184</v>
      </c>
      <c r="BE328" s="239">
        <f>IF(N328="základní",J328,0)</f>
        <v>0</v>
      </c>
      <c r="BF328" s="239">
        <f>IF(N328="snížená",J328,0)</f>
        <v>0</v>
      </c>
      <c r="BG328" s="239">
        <f>IF(N328="zákl. přenesená",J328,0)</f>
        <v>0</v>
      </c>
      <c r="BH328" s="239">
        <f>IF(N328="sníž. přenesená",J328,0)</f>
        <v>0</v>
      </c>
      <c r="BI328" s="239">
        <f>IF(N328="nulová",J328,0)</f>
        <v>0</v>
      </c>
      <c r="BJ328" s="18" t="s">
        <v>86</v>
      </c>
      <c r="BK328" s="239">
        <f>ROUND(I328*H328,2)</f>
        <v>0</v>
      </c>
      <c r="BL328" s="18" t="s">
        <v>191</v>
      </c>
      <c r="BM328" s="238" t="s">
        <v>2078</v>
      </c>
    </row>
    <row r="329" s="13" customFormat="1">
      <c r="A329" s="13"/>
      <c r="B329" s="245"/>
      <c r="C329" s="246"/>
      <c r="D329" s="247" t="s">
        <v>194</v>
      </c>
      <c r="E329" s="246"/>
      <c r="F329" s="249" t="s">
        <v>2079</v>
      </c>
      <c r="G329" s="246"/>
      <c r="H329" s="250">
        <v>77.647999999999996</v>
      </c>
      <c r="I329" s="251"/>
      <c r="J329" s="246"/>
      <c r="K329" s="246"/>
      <c r="L329" s="252"/>
      <c r="M329" s="253"/>
      <c r="N329" s="254"/>
      <c r="O329" s="254"/>
      <c r="P329" s="254"/>
      <c r="Q329" s="254"/>
      <c r="R329" s="254"/>
      <c r="S329" s="254"/>
      <c r="T329" s="255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56" t="s">
        <v>194</v>
      </c>
      <c r="AU329" s="256" t="s">
        <v>88</v>
      </c>
      <c r="AV329" s="13" t="s">
        <v>88</v>
      </c>
      <c r="AW329" s="13" t="s">
        <v>4</v>
      </c>
      <c r="AX329" s="13" t="s">
        <v>86</v>
      </c>
      <c r="AY329" s="256" t="s">
        <v>184</v>
      </c>
    </row>
    <row r="330" s="2" customFormat="1" ht="16.5" customHeight="1">
      <c r="A330" s="39"/>
      <c r="B330" s="40"/>
      <c r="C330" s="227" t="s">
        <v>572</v>
      </c>
      <c r="D330" s="227" t="s">
        <v>186</v>
      </c>
      <c r="E330" s="228" t="s">
        <v>2080</v>
      </c>
      <c r="F330" s="229" t="s">
        <v>2081</v>
      </c>
      <c r="G330" s="230" t="s">
        <v>327</v>
      </c>
      <c r="H330" s="231">
        <v>7</v>
      </c>
      <c r="I330" s="232"/>
      <c r="J330" s="233">
        <f>ROUND(I330*H330,2)</f>
        <v>0</v>
      </c>
      <c r="K330" s="229" t="s">
        <v>1379</v>
      </c>
      <c r="L330" s="45"/>
      <c r="M330" s="234" t="s">
        <v>1</v>
      </c>
      <c r="N330" s="235" t="s">
        <v>44</v>
      </c>
      <c r="O330" s="92"/>
      <c r="P330" s="236">
        <f>O330*H330</f>
        <v>0</v>
      </c>
      <c r="Q330" s="236">
        <v>0.12526000000000001</v>
      </c>
      <c r="R330" s="236">
        <f>Q330*H330</f>
        <v>0.87682000000000004</v>
      </c>
      <c r="S330" s="236">
        <v>0</v>
      </c>
      <c r="T330" s="237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38" t="s">
        <v>191</v>
      </c>
      <c r="AT330" s="238" t="s">
        <v>186</v>
      </c>
      <c r="AU330" s="238" t="s">
        <v>88</v>
      </c>
      <c r="AY330" s="18" t="s">
        <v>184</v>
      </c>
      <c r="BE330" s="239">
        <f>IF(N330="základní",J330,0)</f>
        <v>0</v>
      </c>
      <c r="BF330" s="239">
        <f>IF(N330="snížená",J330,0)</f>
        <v>0</v>
      </c>
      <c r="BG330" s="239">
        <f>IF(N330="zákl. přenesená",J330,0)</f>
        <v>0</v>
      </c>
      <c r="BH330" s="239">
        <f>IF(N330="sníž. přenesená",J330,0)</f>
        <v>0</v>
      </c>
      <c r="BI330" s="239">
        <f>IF(N330="nulová",J330,0)</f>
        <v>0</v>
      </c>
      <c r="BJ330" s="18" t="s">
        <v>86</v>
      </c>
      <c r="BK330" s="239">
        <f>ROUND(I330*H330,2)</f>
        <v>0</v>
      </c>
      <c r="BL330" s="18" t="s">
        <v>191</v>
      </c>
      <c r="BM330" s="238" t="s">
        <v>2082</v>
      </c>
    </row>
    <row r="331" s="2" customFormat="1">
      <c r="A331" s="39"/>
      <c r="B331" s="40"/>
      <c r="C331" s="41"/>
      <c r="D331" s="240" t="s">
        <v>192</v>
      </c>
      <c r="E331" s="41"/>
      <c r="F331" s="241" t="s">
        <v>2083</v>
      </c>
      <c r="G331" s="41"/>
      <c r="H331" s="41"/>
      <c r="I331" s="242"/>
      <c r="J331" s="41"/>
      <c r="K331" s="41"/>
      <c r="L331" s="45"/>
      <c r="M331" s="243"/>
      <c r="N331" s="244"/>
      <c r="O331" s="92"/>
      <c r="P331" s="92"/>
      <c r="Q331" s="92"/>
      <c r="R331" s="92"/>
      <c r="S331" s="92"/>
      <c r="T331" s="93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T331" s="18" t="s">
        <v>192</v>
      </c>
      <c r="AU331" s="18" t="s">
        <v>88</v>
      </c>
    </row>
    <row r="332" s="2" customFormat="1" ht="16.5" customHeight="1">
      <c r="A332" s="39"/>
      <c r="B332" s="40"/>
      <c r="C332" s="289" t="s">
        <v>389</v>
      </c>
      <c r="D332" s="289" t="s">
        <v>412</v>
      </c>
      <c r="E332" s="290" t="s">
        <v>2084</v>
      </c>
      <c r="F332" s="291" t="s">
        <v>2085</v>
      </c>
      <c r="G332" s="292" t="s">
        <v>327</v>
      </c>
      <c r="H332" s="293">
        <v>7</v>
      </c>
      <c r="I332" s="294"/>
      <c r="J332" s="295">
        <f>ROUND(I332*H332,2)</f>
        <v>0</v>
      </c>
      <c r="K332" s="291" t="s">
        <v>1379</v>
      </c>
      <c r="L332" s="296"/>
      <c r="M332" s="297" t="s">
        <v>1</v>
      </c>
      <c r="N332" s="298" t="s">
        <v>44</v>
      </c>
      <c r="O332" s="92"/>
      <c r="P332" s="236">
        <f>O332*H332</f>
        <v>0</v>
      </c>
      <c r="Q332" s="236">
        <v>0.17499999999999999</v>
      </c>
      <c r="R332" s="236">
        <f>Q332*H332</f>
        <v>1.2249999999999999</v>
      </c>
      <c r="S332" s="236">
        <v>0</v>
      </c>
      <c r="T332" s="237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38" t="s">
        <v>213</v>
      </c>
      <c r="AT332" s="238" t="s">
        <v>412</v>
      </c>
      <c r="AU332" s="238" t="s">
        <v>88</v>
      </c>
      <c r="AY332" s="18" t="s">
        <v>184</v>
      </c>
      <c r="BE332" s="239">
        <f>IF(N332="základní",J332,0)</f>
        <v>0</v>
      </c>
      <c r="BF332" s="239">
        <f>IF(N332="snížená",J332,0)</f>
        <v>0</v>
      </c>
      <c r="BG332" s="239">
        <f>IF(N332="zákl. přenesená",J332,0)</f>
        <v>0</v>
      </c>
      <c r="BH332" s="239">
        <f>IF(N332="sníž. přenesená",J332,0)</f>
        <v>0</v>
      </c>
      <c r="BI332" s="239">
        <f>IF(N332="nulová",J332,0)</f>
        <v>0</v>
      </c>
      <c r="BJ332" s="18" t="s">
        <v>86</v>
      </c>
      <c r="BK332" s="239">
        <f>ROUND(I332*H332,2)</f>
        <v>0</v>
      </c>
      <c r="BL332" s="18" t="s">
        <v>191</v>
      </c>
      <c r="BM332" s="238" t="s">
        <v>2086</v>
      </c>
    </row>
    <row r="333" s="2" customFormat="1" ht="16.5" customHeight="1">
      <c r="A333" s="39"/>
      <c r="B333" s="40"/>
      <c r="C333" s="227" t="s">
        <v>583</v>
      </c>
      <c r="D333" s="227" t="s">
        <v>186</v>
      </c>
      <c r="E333" s="228" t="s">
        <v>2087</v>
      </c>
      <c r="F333" s="229" t="s">
        <v>2088</v>
      </c>
      <c r="G333" s="230" t="s">
        <v>327</v>
      </c>
      <c r="H333" s="231">
        <v>7</v>
      </c>
      <c r="I333" s="232"/>
      <c r="J333" s="233">
        <f>ROUND(I333*H333,2)</f>
        <v>0</v>
      </c>
      <c r="K333" s="229" t="s">
        <v>1379</v>
      </c>
      <c r="L333" s="45"/>
      <c r="M333" s="234" t="s">
        <v>1</v>
      </c>
      <c r="N333" s="235" t="s">
        <v>44</v>
      </c>
      <c r="O333" s="92"/>
      <c r="P333" s="236">
        <f>O333*H333</f>
        <v>0</v>
      </c>
      <c r="Q333" s="236">
        <v>0.030759999999999999</v>
      </c>
      <c r="R333" s="236">
        <f>Q333*H333</f>
        <v>0.21531999999999998</v>
      </c>
      <c r="S333" s="236">
        <v>0</v>
      </c>
      <c r="T333" s="237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38" t="s">
        <v>191</v>
      </c>
      <c r="AT333" s="238" t="s">
        <v>186</v>
      </c>
      <c r="AU333" s="238" t="s">
        <v>88</v>
      </c>
      <c r="AY333" s="18" t="s">
        <v>184</v>
      </c>
      <c r="BE333" s="239">
        <f>IF(N333="základní",J333,0)</f>
        <v>0</v>
      </c>
      <c r="BF333" s="239">
        <f>IF(N333="snížená",J333,0)</f>
        <v>0</v>
      </c>
      <c r="BG333" s="239">
        <f>IF(N333="zákl. přenesená",J333,0)</f>
        <v>0</v>
      </c>
      <c r="BH333" s="239">
        <f>IF(N333="sníž. přenesená",J333,0)</f>
        <v>0</v>
      </c>
      <c r="BI333" s="239">
        <f>IF(N333="nulová",J333,0)</f>
        <v>0</v>
      </c>
      <c r="BJ333" s="18" t="s">
        <v>86</v>
      </c>
      <c r="BK333" s="239">
        <f>ROUND(I333*H333,2)</f>
        <v>0</v>
      </c>
      <c r="BL333" s="18" t="s">
        <v>191</v>
      </c>
      <c r="BM333" s="238" t="s">
        <v>2089</v>
      </c>
    </row>
    <row r="334" s="2" customFormat="1">
      <c r="A334" s="39"/>
      <c r="B334" s="40"/>
      <c r="C334" s="41"/>
      <c r="D334" s="240" t="s">
        <v>192</v>
      </c>
      <c r="E334" s="41"/>
      <c r="F334" s="241" t="s">
        <v>2090</v>
      </c>
      <c r="G334" s="41"/>
      <c r="H334" s="41"/>
      <c r="I334" s="242"/>
      <c r="J334" s="41"/>
      <c r="K334" s="41"/>
      <c r="L334" s="45"/>
      <c r="M334" s="243"/>
      <c r="N334" s="244"/>
      <c r="O334" s="92"/>
      <c r="P334" s="92"/>
      <c r="Q334" s="92"/>
      <c r="R334" s="92"/>
      <c r="S334" s="92"/>
      <c r="T334" s="93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T334" s="18" t="s">
        <v>192</v>
      </c>
      <c r="AU334" s="18" t="s">
        <v>88</v>
      </c>
    </row>
    <row r="335" s="2" customFormat="1" ht="16.5" customHeight="1">
      <c r="A335" s="39"/>
      <c r="B335" s="40"/>
      <c r="C335" s="289" t="s">
        <v>394</v>
      </c>
      <c r="D335" s="289" t="s">
        <v>412</v>
      </c>
      <c r="E335" s="290" t="s">
        <v>2091</v>
      </c>
      <c r="F335" s="291" t="s">
        <v>2092</v>
      </c>
      <c r="G335" s="292" t="s">
        <v>327</v>
      </c>
      <c r="H335" s="293">
        <v>7</v>
      </c>
      <c r="I335" s="294"/>
      <c r="J335" s="295">
        <f>ROUND(I335*H335,2)</f>
        <v>0</v>
      </c>
      <c r="K335" s="291" t="s">
        <v>1379</v>
      </c>
      <c r="L335" s="296"/>
      <c r="M335" s="297" t="s">
        <v>1</v>
      </c>
      <c r="N335" s="298" t="s">
        <v>44</v>
      </c>
      <c r="O335" s="92"/>
      <c r="P335" s="236">
        <f>O335*H335</f>
        <v>0</v>
      </c>
      <c r="Q335" s="236">
        <v>0.070000000000000007</v>
      </c>
      <c r="R335" s="236">
        <f>Q335*H335</f>
        <v>0.49000000000000005</v>
      </c>
      <c r="S335" s="236">
        <v>0</v>
      </c>
      <c r="T335" s="237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38" t="s">
        <v>213</v>
      </c>
      <c r="AT335" s="238" t="s">
        <v>412</v>
      </c>
      <c r="AU335" s="238" t="s">
        <v>88</v>
      </c>
      <c r="AY335" s="18" t="s">
        <v>184</v>
      </c>
      <c r="BE335" s="239">
        <f>IF(N335="základní",J335,0)</f>
        <v>0</v>
      </c>
      <c r="BF335" s="239">
        <f>IF(N335="snížená",J335,0)</f>
        <v>0</v>
      </c>
      <c r="BG335" s="239">
        <f>IF(N335="zákl. přenesená",J335,0)</f>
        <v>0</v>
      </c>
      <c r="BH335" s="239">
        <f>IF(N335="sníž. přenesená",J335,0)</f>
        <v>0</v>
      </c>
      <c r="BI335" s="239">
        <f>IF(N335="nulová",J335,0)</f>
        <v>0</v>
      </c>
      <c r="BJ335" s="18" t="s">
        <v>86</v>
      </c>
      <c r="BK335" s="239">
        <f>ROUND(I335*H335,2)</f>
        <v>0</v>
      </c>
      <c r="BL335" s="18" t="s">
        <v>191</v>
      </c>
      <c r="BM335" s="238" t="s">
        <v>2093</v>
      </c>
    </row>
    <row r="336" s="2" customFormat="1" ht="16.5" customHeight="1">
      <c r="A336" s="39"/>
      <c r="B336" s="40"/>
      <c r="C336" s="227" t="s">
        <v>595</v>
      </c>
      <c r="D336" s="227" t="s">
        <v>186</v>
      </c>
      <c r="E336" s="228" t="s">
        <v>2094</v>
      </c>
      <c r="F336" s="229" t="s">
        <v>2095</v>
      </c>
      <c r="G336" s="230" t="s">
        <v>327</v>
      </c>
      <c r="H336" s="231">
        <v>7</v>
      </c>
      <c r="I336" s="232"/>
      <c r="J336" s="233">
        <f>ROUND(I336*H336,2)</f>
        <v>0</v>
      </c>
      <c r="K336" s="229" t="s">
        <v>1379</v>
      </c>
      <c r="L336" s="45"/>
      <c r="M336" s="234" t="s">
        <v>1</v>
      </c>
      <c r="N336" s="235" t="s">
        <v>44</v>
      </c>
      <c r="O336" s="92"/>
      <c r="P336" s="236">
        <f>O336*H336</f>
        <v>0</v>
      </c>
      <c r="Q336" s="236">
        <v>0.030759999999999999</v>
      </c>
      <c r="R336" s="236">
        <f>Q336*H336</f>
        <v>0.21531999999999998</v>
      </c>
      <c r="S336" s="236">
        <v>0</v>
      </c>
      <c r="T336" s="237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38" t="s">
        <v>191</v>
      </c>
      <c r="AT336" s="238" t="s">
        <v>186</v>
      </c>
      <c r="AU336" s="238" t="s">
        <v>88</v>
      </c>
      <c r="AY336" s="18" t="s">
        <v>184</v>
      </c>
      <c r="BE336" s="239">
        <f>IF(N336="základní",J336,0)</f>
        <v>0</v>
      </c>
      <c r="BF336" s="239">
        <f>IF(N336="snížená",J336,0)</f>
        <v>0</v>
      </c>
      <c r="BG336" s="239">
        <f>IF(N336="zákl. přenesená",J336,0)</f>
        <v>0</v>
      </c>
      <c r="BH336" s="239">
        <f>IF(N336="sníž. přenesená",J336,0)</f>
        <v>0</v>
      </c>
      <c r="BI336" s="239">
        <f>IF(N336="nulová",J336,0)</f>
        <v>0</v>
      </c>
      <c r="BJ336" s="18" t="s">
        <v>86</v>
      </c>
      <c r="BK336" s="239">
        <f>ROUND(I336*H336,2)</f>
        <v>0</v>
      </c>
      <c r="BL336" s="18" t="s">
        <v>191</v>
      </c>
      <c r="BM336" s="238" t="s">
        <v>2096</v>
      </c>
    </row>
    <row r="337" s="2" customFormat="1">
      <c r="A337" s="39"/>
      <c r="B337" s="40"/>
      <c r="C337" s="41"/>
      <c r="D337" s="240" t="s">
        <v>192</v>
      </c>
      <c r="E337" s="41"/>
      <c r="F337" s="241" t="s">
        <v>2097</v>
      </c>
      <c r="G337" s="41"/>
      <c r="H337" s="41"/>
      <c r="I337" s="242"/>
      <c r="J337" s="41"/>
      <c r="K337" s="41"/>
      <c r="L337" s="45"/>
      <c r="M337" s="243"/>
      <c r="N337" s="244"/>
      <c r="O337" s="92"/>
      <c r="P337" s="92"/>
      <c r="Q337" s="92"/>
      <c r="R337" s="92"/>
      <c r="S337" s="92"/>
      <c r="T337" s="93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T337" s="18" t="s">
        <v>192</v>
      </c>
      <c r="AU337" s="18" t="s">
        <v>88</v>
      </c>
    </row>
    <row r="338" s="2" customFormat="1" ht="16.5" customHeight="1">
      <c r="A338" s="39"/>
      <c r="B338" s="40"/>
      <c r="C338" s="289" t="s">
        <v>399</v>
      </c>
      <c r="D338" s="289" t="s">
        <v>412</v>
      </c>
      <c r="E338" s="290" t="s">
        <v>2098</v>
      </c>
      <c r="F338" s="291" t="s">
        <v>2099</v>
      </c>
      <c r="G338" s="292" t="s">
        <v>327</v>
      </c>
      <c r="H338" s="293">
        <v>7</v>
      </c>
      <c r="I338" s="294"/>
      <c r="J338" s="295">
        <f>ROUND(I338*H338,2)</f>
        <v>0</v>
      </c>
      <c r="K338" s="291" t="s">
        <v>1379</v>
      </c>
      <c r="L338" s="296"/>
      <c r="M338" s="297" t="s">
        <v>1</v>
      </c>
      <c r="N338" s="298" t="s">
        <v>44</v>
      </c>
      <c r="O338" s="92"/>
      <c r="P338" s="236">
        <f>O338*H338</f>
        <v>0</v>
      </c>
      <c r="Q338" s="236">
        <v>0.155</v>
      </c>
      <c r="R338" s="236">
        <f>Q338*H338</f>
        <v>1.085</v>
      </c>
      <c r="S338" s="236">
        <v>0</v>
      </c>
      <c r="T338" s="237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38" t="s">
        <v>213</v>
      </c>
      <c r="AT338" s="238" t="s">
        <v>412</v>
      </c>
      <c r="AU338" s="238" t="s">
        <v>88</v>
      </c>
      <c r="AY338" s="18" t="s">
        <v>184</v>
      </c>
      <c r="BE338" s="239">
        <f>IF(N338="základní",J338,0)</f>
        <v>0</v>
      </c>
      <c r="BF338" s="239">
        <f>IF(N338="snížená",J338,0)</f>
        <v>0</v>
      </c>
      <c r="BG338" s="239">
        <f>IF(N338="zákl. přenesená",J338,0)</f>
        <v>0</v>
      </c>
      <c r="BH338" s="239">
        <f>IF(N338="sníž. přenesená",J338,0)</f>
        <v>0</v>
      </c>
      <c r="BI338" s="239">
        <f>IF(N338="nulová",J338,0)</f>
        <v>0</v>
      </c>
      <c r="BJ338" s="18" t="s">
        <v>86</v>
      </c>
      <c r="BK338" s="239">
        <f>ROUND(I338*H338,2)</f>
        <v>0</v>
      </c>
      <c r="BL338" s="18" t="s">
        <v>191</v>
      </c>
      <c r="BM338" s="238" t="s">
        <v>2100</v>
      </c>
    </row>
    <row r="339" s="2" customFormat="1" ht="16.5" customHeight="1">
      <c r="A339" s="39"/>
      <c r="B339" s="40"/>
      <c r="C339" s="227" t="s">
        <v>611</v>
      </c>
      <c r="D339" s="227" t="s">
        <v>186</v>
      </c>
      <c r="E339" s="228" t="s">
        <v>2101</v>
      </c>
      <c r="F339" s="229" t="s">
        <v>2102</v>
      </c>
      <c r="G339" s="230" t="s">
        <v>327</v>
      </c>
      <c r="H339" s="231">
        <v>7</v>
      </c>
      <c r="I339" s="232"/>
      <c r="J339" s="233">
        <f>ROUND(I339*H339,2)</f>
        <v>0</v>
      </c>
      <c r="K339" s="229" t="s">
        <v>1379</v>
      </c>
      <c r="L339" s="45"/>
      <c r="M339" s="234" t="s">
        <v>1</v>
      </c>
      <c r="N339" s="235" t="s">
        <v>44</v>
      </c>
      <c r="O339" s="92"/>
      <c r="P339" s="236">
        <f>O339*H339</f>
        <v>0</v>
      </c>
      <c r="Q339" s="236">
        <v>0.030759999999999999</v>
      </c>
      <c r="R339" s="236">
        <f>Q339*H339</f>
        <v>0.21531999999999998</v>
      </c>
      <c r="S339" s="236">
        <v>0</v>
      </c>
      <c r="T339" s="237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38" t="s">
        <v>191</v>
      </c>
      <c r="AT339" s="238" t="s">
        <v>186</v>
      </c>
      <c r="AU339" s="238" t="s">
        <v>88</v>
      </c>
      <c r="AY339" s="18" t="s">
        <v>184</v>
      </c>
      <c r="BE339" s="239">
        <f>IF(N339="základní",J339,0)</f>
        <v>0</v>
      </c>
      <c r="BF339" s="239">
        <f>IF(N339="snížená",J339,0)</f>
        <v>0</v>
      </c>
      <c r="BG339" s="239">
        <f>IF(N339="zákl. přenesená",J339,0)</f>
        <v>0</v>
      </c>
      <c r="BH339" s="239">
        <f>IF(N339="sníž. přenesená",J339,0)</f>
        <v>0</v>
      </c>
      <c r="BI339" s="239">
        <f>IF(N339="nulová",J339,0)</f>
        <v>0</v>
      </c>
      <c r="BJ339" s="18" t="s">
        <v>86</v>
      </c>
      <c r="BK339" s="239">
        <f>ROUND(I339*H339,2)</f>
        <v>0</v>
      </c>
      <c r="BL339" s="18" t="s">
        <v>191</v>
      </c>
      <c r="BM339" s="238" t="s">
        <v>2103</v>
      </c>
    </row>
    <row r="340" s="2" customFormat="1">
      <c r="A340" s="39"/>
      <c r="B340" s="40"/>
      <c r="C340" s="41"/>
      <c r="D340" s="240" t="s">
        <v>192</v>
      </c>
      <c r="E340" s="41"/>
      <c r="F340" s="241" t="s">
        <v>2104</v>
      </c>
      <c r="G340" s="41"/>
      <c r="H340" s="41"/>
      <c r="I340" s="242"/>
      <c r="J340" s="41"/>
      <c r="K340" s="41"/>
      <c r="L340" s="45"/>
      <c r="M340" s="243"/>
      <c r="N340" s="244"/>
      <c r="O340" s="92"/>
      <c r="P340" s="92"/>
      <c r="Q340" s="92"/>
      <c r="R340" s="92"/>
      <c r="S340" s="92"/>
      <c r="T340" s="93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18" t="s">
        <v>192</v>
      </c>
      <c r="AU340" s="18" t="s">
        <v>88</v>
      </c>
    </row>
    <row r="341" s="2" customFormat="1" ht="21.75" customHeight="1">
      <c r="A341" s="39"/>
      <c r="B341" s="40"/>
      <c r="C341" s="289" t="s">
        <v>407</v>
      </c>
      <c r="D341" s="289" t="s">
        <v>412</v>
      </c>
      <c r="E341" s="290" t="s">
        <v>2105</v>
      </c>
      <c r="F341" s="291" t="s">
        <v>2106</v>
      </c>
      <c r="G341" s="292" t="s">
        <v>327</v>
      </c>
      <c r="H341" s="293">
        <v>7</v>
      </c>
      <c r="I341" s="294"/>
      <c r="J341" s="295">
        <f>ROUND(I341*H341,2)</f>
        <v>0</v>
      </c>
      <c r="K341" s="291" t="s">
        <v>1379</v>
      </c>
      <c r="L341" s="296"/>
      <c r="M341" s="297" t="s">
        <v>1</v>
      </c>
      <c r="N341" s="298" t="s">
        <v>44</v>
      </c>
      <c r="O341" s="92"/>
      <c r="P341" s="236">
        <f>O341*H341</f>
        <v>0</v>
      </c>
      <c r="Q341" s="236">
        <v>0.34999999999999998</v>
      </c>
      <c r="R341" s="236">
        <f>Q341*H341</f>
        <v>2.4499999999999997</v>
      </c>
      <c r="S341" s="236">
        <v>0</v>
      </c>
      <c r="T341" s="237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38" t="s">
        <v>213</v>
      </c>
      <c r="AT341" s="238" t="s">
        <v>412</v>
      </c>
      <c r="AU341" s="238" t="s">
        <v>88</v>
      </c>
      <c r="AY341" s="18" t="s">
        <v>184</v>
      </c>
      <c r="BE341" s="239">
        <f>IF(N341="základní",J341,0)</f>
        <v>0</v>
      </c>
      <c r="BF341" s="239">
        <f>IF(N341="snížená",J341,0)</f>
        <v>0</v>
      </c>
      <c r="BG341" s="239">
        <f>IF(N341="zákl. přenesená",J341,0)</f>
        <v>0</v>
      </c>
      <c r="BH341" s="239">
        <f>IF(N341="sníž. přenesená",J341,0)</f>
        <v>0</v>
      </c>
      <c r="BI341" s="239">
        <f>IF(N341="nulová",J341,0)</f>
        <v>0</v>
      </c>
      <c r="BJ341" s="18" t="s">
        <v>86</v>
      </c>
      <c r="BK341" s="239">
        <f>ROUND(I341*H341,2)</f>
        <v>0</v>
      </c>
      <c r="BL341" s="18" t="s">
        <v>191</v>
      </c>
      <c r="BM341" s="238" t="s">
        <v>2107</v>
      </c>
    </row>
    <row r="342" s="2" customFormat="1" ht="16.5" customHeight="1">
      <c r="A342" s="39"/>
      <c r="B342" s="40"/>
      <c r="C342" s="227" t="s">
        <v>625</v>
      </c>
      <c r="D342" s="227" t="s">
        <v>186</v>
      </c>
      <c r="E342" s="228" t="s">
        <v>2108</v>
      </c>
      <c r="F342" s="229" t="s">
        <v>2109</v>
      </c>
      <c r="G342" s="230" t="s">
        <v>327</v>
      </c>
      <c r="H342" s="231">
        <v>7</v>
      </c>
      <c r="I342" s="232"/>
      <c r="J342" s="233">
        <f>ROUND(I342*H342,2)</f>
        <v>0</v>
      </c>
      <c r="K342" s="229" t="s">
        <v>1379</v>
      </c>
      <c r="L342" s="45"/>
      <c r="M342" s="234" t="s">
        <v>1</v>
      </c>
      <c r="N342" s="235" t="s">
        <v>44</v>
      </c>
      <c r="O342" s="92"/>
      <c r="P342" s="236">
        <f>O342*H342</f>
        <v>0</v>
      </c>
      <c r="Q342" s="236">
        <v>0.21734000000000001</v>
      </c>
      <c r="R342" s="236">
        <f>Q342*H342</f>
        <v>1.52138</v>
      </c>
      <c r="S342" s="236">
        <v>0</v>
      </c>
      <c r="T342" s="237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38" t="s">
        <v>191</v>
      </c>
      <c r="AT342" s="238" t="s">
        <v>186</v>
      </c>
      <c r="AU342" s="238" t="s">
        <v>88</v>
      </c>
      <c r="AY342" s="18" t="s">
        <v>184</v>
      </c>
      <c r="BE342" s="239">
        <f>IF(N342="základní",J342,0)</f>
        <v>0</v>
      </c>
      <c r="BF342" s="239">
        <f>IF(N342="snížená",J342,0)</f>
        <v>0</v>
      </c>
      <c r="BG342" s="239">
        <f>IF(N342="zákl. přenesená",J342,0)</f>
        <v>0</v>
      </c>
      <c r="BH342" s="239">
        <f>IF(N342="sníž. přenesená",J342,0)</f>
        <v>0</v>
      </c>
      <c r="BI342" s="239">
        <f>IF(N342="nulová",J342,0)</f>
        <v>0</v>
      </c>
      <c r="BJ342" s="18" t="s">
        <v>86</v>
      </c>
      <c r="BK342" s="239">
        <f>ROUND(I342*H342,2)</f>
        <v>0</v>
      </c>
      <c r="BL342" s="18" t="s">
        <v>191</v>
      </c>
      <c r="BM342" s="238" t="s">
        <v>2110</v>
      </c>
    </row>
    <row r="343" s="2" customFormat="1">
      <c r="A343" s="39"/>
      <c r="B343" s="40"/>
      <c r="C343" s="41"/>
      <c r="D343" s="240" t="s">
        <v>192</v>
      </c>
      <c r="E343" s="41"/>
      <c r="F343" s="241" t="s">
        <v>2111</v>
      </c>
      <c r="G343" s="41"/>
      <c r="H343" s="41"/>
      <c r="I343" s="242"/>
      <c r="J343" s="41"/>
      <c r="K343" s="41"/>
      <c r="L343" s="45"/>
      <c r="M343" s="243"/>
      <c r="N343" s="244"/>
      <c r="O343" s="92"/>
      <c r="P343" s="92"/>
      <c r="Q343" s="92"/>
      <c r="R343" s="92"/>
      <c r="S343" s="92"/>
      <c r="T343" s="93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T343" s="18" t="s">
        <v>192</v>
      </c>
      <c r="AU343" s="18" t="s">
        <v>88</v>
      </c>
    </row>
    <row r="344" s="2" customFormat="1" ht="16.5" customHeight="1">
      <c r="A344" s="39"/>
      <c r="B344" s="40"/>
      <c r="C344" s="289" t="s">
        <v>415</v>
      </c>
      <c r="D344" s="289" t="s">
        <v>412</v>
      </c>
      <c r="E344" s="290" t="s">
        <v>2112</v>
      </c>
      <c r="F344" s="291" t="s">
        <v>2113</v>
      </c>
      <c r="G344" s="292" t="s">
        <v>327</v>
      </c>
      <c r="H344" s="293">
        <v>7</v>
      </c>
      <c r="I344" s="294"/>
      <c r="J344" s="295">
        <f>ROUND(I344*H344,2)</f>
        <v>0</v>
      </c>
      <c r="K344" s="291" t="s">
        <v>1379</v>
      </c>
      <c r="L344" s="296"/>
      <c r="M344" s="297" t="s">
        <v>1</v>
      </c>
      <c r="N344" s="298" t="s">
        <v>44</v>
      </c>
      <c r="O344" s="92"/>
      <c r="P344" s="236">
        <f>O344*H344</f>
        <v>0</v>
      </c>
      <c r="Q344" s="236">
        <v>0.108</v>
      </c>
      <c r="R344" s="236">
        <f>Q344*H344</f>
        <v>0.75600000000000001</v>
      </c>
      <c r="S344" s="236">
        <v>0</v>
      </c>
      <c r="T344" s="237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38" t="s">
        <v>213</v>
      </c>
      <c r="AT344" s="238" t="s">
        <v>412</v>
      </c>
      <c r="AU344" s="238" t="s">
        <v>88</v>
      </c>
      <c r="AY344" s="18" t="s">
        <v>184</v>
      </c>
      <c r="BE344" s="239">
        <f>IF(N344="základní",J344,0)</f>
        <v>0</v>
      </c>
      <c r="BF344" s="239">
        <f>IF(N344="snížená",J344,0)</f>
        <v>0</v>
      </c>
      <c r="BG344" s="239">
        <f>IF(N344="zákl. přenesená",J344,0)</f>
        <v>0</v>
      </c>
      <c r="BH344" s="239">
        <f>IF(N344="sníž. přenesená",J344,0)</f>
        <v>0</v>
      </c>
      <c r="BI344" s="239">
        <f>IF(N344="nulová",J344,0)</f>
        <v>0</v>
      </c>
      <c r="BJ344" s="18" t="s">
        <v>86</v>
      </c>
      <c r="BK344" s="239">
        <f>ROUND(I344*H344,2)</f>
        <v>0</v>
      </c>
      <c r="BL344" s="18" t="s">
        <v>191</v>
      </c>
      <c r="BM344" s="238" t="s">
        <v>2114</v>
      </c>
    </row>
    <row r="345" s="12" customFormat="1" ht="22.8" customHeight="1">
      <c r="A345" s="12"/>
      <c r="B345" s="211"/>
      <c r="C345" s="212"/>
      <c r="D345" s="213" t="s">
        <v>78</v>
      </c>
      <c r="E345" s="225" t="s">
        <v>245</v>
      </c>
      <c r="F345" s="225" t="s">
        <v>570</v>
      </c>
      <c r="G345" s="212"/>
      <c r="H345" s="212"/>
      <c r="I345" s="215"/>
      <c r="J345" s="226">
        <f>BK345</f>
        <v>0</v>
      </c>
      <c r="K345" s="212"/>
      <c r="L345" s="217"/>
      <c r="M345" s="218"/>
      <c r="N345" s="219"/>
      <c r="O345" s="219"/>
      <c r="P345" s="220">
        <f>SUM(P346:P443)</f>
        <v>0</v>
      </c>
      <c r="Q345" s="219"/>
      <c r="R345" s="220">
        <f>SUM(R346:R443)</f>
        <v>241.5481676</v>
      </c>
      <c r="S345" s="219"/>
      <c r="T345" s="221">
        <f>SUM(T346:T443)</f>
        <v>0.082000000000000003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222" t="s">
        <v>86</v>
      </c>
      <c r="AT345" s="223" t="s">
        <v>78</v>
      </c>
      <c r="AU345" s="223" t="s">
        <v>86</v>
      </c>
      <c r="AY345" s="222" t="s">
        <v>184</v>
      </c>
      <c r="BK345" s="224">
        <f>SUM(BK346:BK443)</f>
        <v>0</v>
      </c>
    </row>
    <row r="346" s="2" customFormat="1" ht="16.5" customHeight="1">
      <c r="A346" s="39"/>
      <c r="B346" s="40"/>
      <c r="C346" s="227" t="s">
        <v>635</v>
      </c>
      <c r="D346" s="227" t="s">
        <v>186</v>
      </c>
      <c r="E346" s="228" t="s">
        <v>2115</v>
      </c>
      <c r="F346" s="229" t="s">
        <v>2116</v>
      </c>
      <c r="G346" s="230" t="s">
        <v>342</v>
      </c>
      <c r="H346" s="231">
        <v>14</v>
      </c>
      <c r="I346" s="232"/>
      <c r="J346" s="233">
        <f>ROUND(I346*H346,2)</f>
        <v>0</v>
      </c>
      <c r="K346" s="229" t="s">
        <v>1379</v>
      </c>
      <c r="L346" s="45"/>
      <c r="M346" s="234" t="s">
        <v>1</v>
      </c>
      <c r="N346" s="235" t="s">
        <v>44</v>
      </c>
      <c r="O346" s="92"/>
      <c r="P346" s="236">
        <f>O346*H346</f>
        <v>0</v>
      </c>
      <c r="Q346" s="236">
        <v>0.040079999999999998</v>
      </c>
      <c r="R346" s="236">
        <f>Q346*H346</f>
        <v>0.56111999999999995</v>
      </c>
      <c r="S346" s="236">
        <v>0</v>
      </c>
      <c r="T346" s="237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38" t="s">
        <v>191</v>
      </c>
      <c r="AT346" s="238" t="s">
        <v>186</v>
      </c>
      <c r="AU346" s="238" t="s">
        <v>88</v>
      </c>
      <c r="AY346" s="18" t="s">
        <v>184</v>
      </c>
      <c r="BE346" s="239">
        <f>IF(N346="základní",J346,0)</f>
        <v>0</v>
      </c>
      <c r="BF346" s="239">
        <f>IF(N346="snížená",J346,0)</f>
        <v>0</v>
      </c>
      <c r="BG346" s="239">
        <f>IF(N346="zákl. přenesená",J346,0)</f>
        <v>0</v>
      </c>
      <c r="BH346" s="239">
        <f>IF(N346="sníž. přenesená",J346,0)</f>
        <v>0</v>
      </c>
      <c r="BI346" s="239">
        <f>IF(N346="nulová",J346,0)</f>
        <v>0</v>
      </c>
      <c r="BJ346" s="18" t="s">
        <v>86</v>
      </c>
      <c r="BK346" s="239">
        <f>ROUND(I346*H346,2)</f>
        <v>0</v>
      </c>
      <c r="BL346" s="18" t="s">
        <v>191</v>
      </c>
      <c r="BM346" s="238" t="s">
        <v>2117</v>
      </c>
    </row>
    <row r="347" s="2" customFormat="1">
      <c r="A347" s="39"/>
      <c r="B347" s="40"/>
      <c r="C347" s="41"/>
      <c r="D347" s="240" t="s">
        <v>192</v>
      </c>
      <c r="E347" s="41"/>
      <c r="F347" s="241" t="s">
        <v>2118</v>
      </c>
      <c r="G347" s="41"/>
      <c r="H347" s="41"/>
      <c r="I347" s="242"/>
      <c r="J347" s="41"/>
      <c r="K347" s="41"/>
      <c r="L347" s="45"/>
      <c r="M347" s="243"/>
      <c r="N347" s="244"/>
      <c r="O347" s="92"/>
      <c r="P347" s="92"/>
      <c r="Q347" s="92"/>
      <c r="R347" s="92"/>
      <c r="S347" s="92"/>
      <c r="T347" s="93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T347" s="18" t="s">
        <v>192</v>
      </c>
      <c r="AU347" s="18" t="s">
        <v>88</v>
      </c>
    </row>
    <row r="348" s="13" customFormat="1">
      <c r="A348" s="13"/>
      <c r="B348" s="245"/>
      <c r="C348" s="246"/>
      <c r="D348" s="247" t="s">
        <v>194</v>
      </c>
      <c r="E348" s="248" t="s">
        <v>1</v>
      </c>
      <c r="F348" s="249" t="s">
        <v>2119</v>
      </c>
      <c r="G348" s="246"/>
      <c r="H348" s="250">
        <v>14</v>
      </c>
      <c r="I348" s="251"/>
      <c r="J348" s="246"/>
      <c r="K348" s="246"/>
      <c r="L348" s="252"/>
      <c r="M348" s="253"/>
      <c r="N348" s="254"/>
      <c r="O348" s="254"/>
      <c r="P348" s="254"/>
      <c r="Q348" s="254"/>
      <c r="R348" s="254"/>
      <c r="S348" s="254"/>
      <c r="T348" s="255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56" t="s">
        <v>194</v>
      </c>
      <c r="AU348" s="256" t="s">
        <v>88</v>
      </c>
      <c r="AV348" s="13" t="s">
        <v>88</v>
      </c>
      <c r="AW348" s="13" t="s">
        <v>35</v>
      </c>
      <c r="AX348" s="13" t="s">
        <v>86</v>
      </c>
      <c r="AY348" s="256" t="s">
        <v>184</v>
      </c>
    </row>
    <row r="349" s="2" customFormat="1" ht="16.5" customHeight="1">
      <c r="A349" s="39"/>
      <c r="B349" s="40"/>
      <c r="C349" s="289" t="s">
        <v>419</v>
      </c>
      <c r="D349" s="289" t="s">
        <v>412</v>
      </c>
      <c r="E349" s="290" t="s">
        <v>2120</v>
      </c>
      <c r="F349" s="291" t="s">
        <v>2121</v>
      </c>
      <c r="G349" s="292" t="s">
        <v>342</v>
      </c>
      <c r="H349" s="293">
        <v>14</v>
      </c>
      <c r="I349" s="294"/>
      <c r="J349" s="295">
        <f>ROUND(I349*H349,2)</f>
        <v>0</v>
      </c>
      <c r="K349" s="291" t="s">
        <v>1379</v>
      </c>
      <c r="L349" s="296"/>
      <c r="M349" s="297" t="s">
        <v>1</v>
      </c>
      <c r="N349" s="298" t="s">
        <v>44</v>
      </c>
      <c r="O349" s="92"/>
      <c r="P349" s="236">
        <f>O349*H349</f>
        <v>0</v>
      </c>
      <c r="Q349" s="236">
        <v>0.013860000000000001</v>
      </c>
      <c r="R349" s="236">
        <f>Q349*H349</f>
        <v>0.19404000000000002</v>
      </c>
      <c r="S349" s="236">
        <v>0</v>
      </c>
      <c r="T349" s="237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38" t="s">
        <v>213</v>
      </c>
      <c r="AT349" s="238" t="s">
        <v>412</v>
      </c>
      <c r="AU349" s="238" t="s">
        <v>88</v>
      </c>
      <c r="AY349" s="18" t="s">
        <v>184</v>
      </c>
      <c r="BE349" s="239">
        <f>IF(N349="základní",J349,0)</f>
        <v>0</v>
      </c>
      <c r="BF349" s="239">
        <f>IF(N349="snížená",J349,0)</f>
        <v>0</v>
      </c>
      <c r="BG349" s="239">
        <f>IF(N349="zákl. přenesená",J349,0)</f>
        <v>0</v>
      </c>
      <c r="BH349" s="239">
        <f>IF(N349="sníž. přenesená",J349,0)</f>
        <v>0</v>
      </c>
      <c r="BI349" s="239">
        <f>IF(N349="nulová",J349,0)</f>
        <v>0</v>
      </c>
      <c r="BJ349" s="18" t="s">
        <v>86</v>
      </c>
      <c r="BK349" s="239">
        <f>ROUND(I349*H349,2)</f>
        <v>0</v>
      </c>
      <c r="BL349" s="18" t="s">
        <v>191</v>
      </c>
      <c r="BM349" s="238" t="s">
        <v>2122</v>
      </c>
    </row>
    <row r="350" s="2" customFormat="1" ht="16.5" customHeight="1">
      <c r="A350" s="39"/>
      <c r="B350" s="40"/>
      <c r="C350" s="227" t="s">
        <v>649</v>
      </c>
      <c r="D350" s="227" t="s">
        <v>186</v>
      </c>
      <c r="E350" s="228" t="s">
        <v>2123</v>
      </c>
      <c r="F350" s="229" t="s">
        <v>2124</v>
      </c>
      <c r="G350" s="230" t="s">
        <v>327</v>
      </c>
      <c r="H350" s="231">
        <v>25</v>
      </c>
      <c r="I350" s="232"/>
      <c r="J350" s="233">
        <f>ROUND(I350*H350,2)</f>
        <v>0</v>
      </c>
      <c r="K350" s="229" t="s">
        <v>1379</v>
      </c>
      <c r="L350" s="45"/>
      <c r="M350" s="234" t="s">
        <v>1</v>
      </c>
      <c r="N350" s="235" t="s">
        <v>44</v>
      </c>
      <c r="O350" s="92"/>
      <c r="P350" s="236">
        <f>O350*H350</f>
        <v>0</v>
      </c>
      <c r="Q350" s="236">
        <v>0.00069999999999999999</v>
      </c>
      <c r="R350" s="236">
        <f>Q350*H350</f>
        <v>0.017499999999999998</v>
      </c>
      <c r="S350" s="236">
        <v>0</v>
      </c>
      <c r="T350" s="237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38" t="s">
        <v>191</v>
      </c>
      <c r="AT350" s="238" t="s">
        <v>186</v>
      </c>
      <c r="AU350" s="238" t="s">
        <v>88</v>
      </c>
      <c r="AY350" s="18" t="s">
        <v>184</v>
      </c>
      <c r="BE350" s="239">
        <f>IF(N350="základní",J350,0)</f>
        <v>0</v>
      </c>
      <c r="BF350" s="239">
        <f>IF(N350="snížená",J350,0)</f>
        <v>0</v>
      </c>
      <c r="BG350" s="239">
        <f>IF(N350="zákl. přenesená",J350,0)</f>
        <v>0</v>
      </c>
      <c r="BH350" s="239">
        <f>IF(N350="sníž. přenesená",J350,0)</f>
        <v>0</v>
      </c>
      <c r="BI350" s="239">
        <f>IF(N350="nulová",J350,0)</f>
        <v>0</v>
      </c>
      <c r="BJ350" s="18" t="s">
        <v>86</v>
      </c>
      <c r="BK350" s="239">
        <f>ROUND(I350*H350,2)</f>
        <v>0</v>
      </c>
      <c r="BL350" s="18" t="s">
        <v>191</v>
      </c>
      <c r="BM350" s="238" t="s">
        <v>2125</v>
      </c>
    </row>
    <row r="351" s="2" customFormat="1">
      <c r="A351" s="39"/>
      <c r="B351" s="40"/>
      <c r="C351" s="41"/>
      <c r="D351" s="240" t="s">
        <v>192</v>
      </c>
      <c r="E351" s="41"/>
      <c r="F351" s="241" t="s">
        <v>2126</v>
      </c>
      <c r="G351" s="41"/>
      <c r="H351" s="41"/>
      <c r="I351" s="242"/>
      <c r="J351" s="41"/>
      <c r="K351" s="41"/>
      <c r="L351" s="45"/>
      <c r="M351" s="243"/>
      <c r="N351" s="244"/>
      <c r="O351" s="92"/>
      <c r="P351" s="92"/>
      <c r="Q351" s="92"/>
      <c r="R351" s="92"/>
      <c r="S351" s="92"/>
      <c r="T351" s="93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T351" s="18" t="s">
        <v>192</v>
      </c>
      <c r="AU351" s="18" t="s">
        <v>88</v>
      </c>
    </row>
    <row r="352" s="13" customFormat="1">
      <c r="A352" s="13"/>
      <c r="B352" s="245"/>
      <c r="C352" s="246"/>
      <c r="D352" s="247" t="s">
        <v>194</v>
      </c>
      <c r="E352" s="248" t="s">
        <v>1</v>
      </c>
      <c r="F352" s="249" t="s">
        <v>339</v>
      </c>
      <c r="G352" s="246"/>
      <c r="H352" s="250">
        <v>25</v>
      </c>
      <c r="I352" s="251"/>
      <c r="J352" s="246"/>
      <c r="K352" s="246"/>
      <c r="L352" s="252"/>
      <c r="M352" s="253"/>
      <c r="N352" s="254"/>
      <c r="O352" s="254"/>
      <c r="P352" s="254"/>
      <c r="Q352" s="254"/>
      <c r="R352" s="254"/>
      <c r="S352" s="254"/>
      <c r="T352" s="255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56" t="s">
        <v>194</v>
      </c>
      <c r="AU352" s="256" t="s">
        <v>88</v>
      </c>
      <c r="AV352" s="13" t="s">
        <v>88</v>
      </c>
      <c r="AW352" s="13" t="s">
        <v>35</v>
      </c>
      <c r="AX352" s="13" t="s">
        <v>86</v>
      </c>
      <c r="AY352" s="256" t="s">
        <v>184</v>
      </c>
    </row>
    <row r="353" s="2" customFormat="1" ht="16.5" customHeight="1">
      <c r="A353" s="39"/>
      <c r="B353" s="40"/>
      <c r="C353" s="289" t="s">
        <v>430</v>
      </c>
      <c r="D353" s="289" t="s">
        <v>412</v>
      </c>
      <c r="E353" s="290" t="s">
        <v>2127</v>
      </c>
      <c r="F353" s="291" t="s">
        <v>2128</v>
      </c>
      <c r="G353" s="292" t="s">
        <v>327</v>
      </c>
      <c r="H353" s="293">
        <v>6</v>
      </c>
      <c r="I353" s="294"/>
      <c r="J353" s="295">
        <f>ROUND(I353*H353,2)</f>
        <v>0</v>
      </c>
      <c r="K353" s="291" t="s">
        <v>1379</v>
      </c>
      <c r="L353" s="296"/>
      <c r="M353" s="297" t="s">
        <v>1</v>
      </c>
      <c r="N353" s="298" t="s">
        <v>44</v>
      </c>
      <c r="O353" s="92"/>
      <c r="P353" s="236">
        <f>O353*H353</f>
        <v>0</v>
      </c>
      <c r="Q353" s="236">
        <v>0.0012999999999999999</v>
      </c>
      <c r="R353" s="236">
        <f>Q353*H353</f>
        <v>0.0077999999999999996</v>
      </c>
      <c r="S353" s="236">
        <v>0</v>
      </c>
      <c r="T353" s="237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38" t="s">
        <v>213</v>
      </c>
      <c r="AT353" s="238" t="s">
        <v>412</v>
      </c>
      <c r="AU353" s="238" t="s">
        <v>88</v>
      </c>
      <c r="AY353" s="18" t="s">
        <v>184</v>
      </c>
      <c r="BE353" s="239">
        <f>IF(N353="základní",J353,0)</f>
        <v>0</v>
      </c>
      <c r="BF353" s="239">
        <f>IF(N353="snížená",J353,0)</f>
        <v>0</v>
      </c>
      <c r="BG353" s="239">
        <f>IF(N353="zákl. přenesená",J353,0)</f>
        <v>0</v>
      </c>
      <c r="BH353" s="239">
        <f>IF(N353="sníž. přenesená",J353,0)</f>
        <v>0</v>
      </c>
      <c r="BI353" s="239">
        <f>IF(N353="nulová",J353,0)</f>
        <v>0</v>
      </c>
      <c r="BJ353" s="18" t="s">
        <v>86</v>
      </c>
      <c r="BK353" s="239">
        <f>ROUND(I353*H353,2)</f>
        <v>0</v>
      </c>
      <c r="BL353" s="18" t="s">
        <v>191</v>
      </c>
      <c r="BM353" s="238" t="s">
        <v>2129</v>
      </c>
    </row>
    <row r="354" s="2" customFormat="1" ht="16.5" customHeight="1">
      <c r="A354" s="39"/>
      <c r="B354" s="40"/>
      <c r="C354" s="289" t="s">
        <v>666</v>
      </c>
      <c r="D354" s="289" t="s">
        <v>412</v>
      </c>
      <c r="E354" s="290" t="s">
        <v>2130</v>
      </c>
      <c r="F354" s="291" t="s">
        <v>2131</v>
      </c>
      <c r="G354" s="292" t="s">
        <v>327</v>
      </c>
      <c r="H354" s="293">
        <v>2</v>
      </c>
      <c r="I354" s="294"/>
      <c r="J354" s="295">
        <f>ROUND(I354*H354,2)</f>
        <v>0</v>
      </c>
      <c r="K354" s="291" t="s">
        <v>1379</v>
      </c>
      <c r="L354" s="296"/>
      <c r="M354" s="297" t="s">
        <v>1</v>
      </c>
      <c r="N354" s="298" t="s">
        <v>44</v>
      </c>
      <c r="O354" s="92"/>
      <c r="P354" s="236">
        <f>O354*H354</f>
        <v>0</v>
      </c>
      <c r="Q354" s="236">
        <v>0.0040000000000000001</v>
      </c>
      <c r="R354" s="236">
        <f>Q354*H354</f>
        <v>0.0080000000000000002</v>
      </c>
      <c r="S354" s="236">
        <v>0</v>
      </c>
      <c r="T354" s="237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38" t="s">
        <v>213</v>
      </c>
      <c r="AT354" s="238" t="s">
        <v>412</v>
      </c>
      <c r="AU354" s="238" t="s">
        <v>88</v>
      </c>
      <c r="AY354" s="18" t="s">
        <v>184</v>
      </c>
      <c r="BE354" s="239">
        <f>IF(N354="základní",J354,0)</f>
        <v>0</v>
      </c>
      <c r="BF354" s="239">
        <f>IF(N354="snížená",J354,0)</f>
        <v>0</v>
      </c>
      <c r="BG354" s="239">
        <f>IF(N354="zákl. přenesená",J354,0)</f>
        <v>0</v>
      </c>
      <c r="BH354" s="239">
        <f>IF(N354="sníž. přenesená",J354,0)</f>
        <v>0</v>
      </c>
      <c r="BI354" s="239">
        <f>IF(N354="nulová",J354,0)</f>
        <v>0</v>
      </c>
      <c r="BJ354" s="18" t="s">
        <v>86</v>
      </c>
      <c r="BK354" s="239">
        <f>ROUND(I354*H354,2)</f>
        <v>0</v>
      </c>
      <c r="BL354" s="18" t="s">
        <v>191</v>
      </c>
      <c r="BM354" s="238" t="s">
        <v>2132</v>
      </c>
    </row>
    <row r="355" s="2" customFormat="1" ht="16.5" customHeight="1">
      <c r="A355" s="39"/>
      <c r="B355" s="40"/>
      <c r="C355" s="289" t="s">
        <v>436</v>
      </c>
      <c r="D355" s="289" t="s">
        <v>412</v>
      </c>
      <c r="E355" s="290" t="s">
        <v>2133</v>
      </c>
      <c r="F355" s="291" t="s">
        <v>2134</v>
      </c>
      <c r="G355" s="292" t="s">
        <v>327</v>
      </c>
      <c r="H355" s="293">
        <v>2</v>
      </c>
      <c r="I355" s="294"/>
      <c r="J355" s="295">
        <f>ROUND(I355*H355,2)</f>
        <v>0</v>
      </c>
      <c r="K355" s="291" t="s">
        <v>1379</v>
      </c>
      <c r="L355" s="296"/>
      <c r="M355" s="297" t="s">
        <v>1</v>
      </c>
      <c r="N355" s="298" t="s">
        <v>44</v>
      </c>
      <c r="O355" s="92"/>
      <c r="P355" s="236">
        <f>O355*H355</f>
        <v>0</v>
      </c>
      <c r="Q355" s="236">
        <v>0.0025000000000000001</v>
      </c>
      <c r="R355" s="236">
        <f>Q355*H355</f>
        <v>0.0050000000000000001</v>
      </c>
      <c r="S355" s="236">
        <v>0</v>
      </c>
      <c r="T355" s="237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38" t="s">
        <v>213</v>
      </c>
      <c r="AT355" s="238" t="s">
        <v>412</v>
      </c>
      <c r="AU355" s="238" t="s">
        <v>88</v>
      </c>
      <c r="AY355" s="18" t="s">
        <v>184</v>
      </c>
      <c r="BE355" s="239">
        <f>IF(N355="základní",J355,0)</f>
        <v>0</v>
      </c>
      <c r="BF355" s="239">
        <f>IF(N355="snížená",J355,0)</f>
        <v>0</v>
      </c>
      <c r="BG355" s="239">
        <f>IF(N355="zákl. přenesená",J355,0)</f>
        <v>0</v>
      </c>
      <c r="BH355" s="239">
        <f>IF(N355="sníž. přenesená",J355,0)</f>
        <v>0</v>
      </c>
      <c r="BI355" s="239">
        <f>IF(N355="nulová",J355,0)</f>
        <v>0</v>
      </c>
      <c r="BJ355" s="18" t="s">
        <v>86</v>
      </c>
      <c r="BK355" s="239">
        <f>ROUND(I355*H355,2)</f>
        <v>0</v>
      </c>
      <c r="BL355" s="18" t="s">
        <v>191</v>
      </c>
      <c r="BM355" s="238" t="s">
        <v>2135</v>
      </c>
    </row>
    <row r="356" s="2" customFormat="1" ht="16.5" customHeight="1">
      <c r="A356" s="39"/>
      <c r="B356" s="40"/>
      <c r="C356" s="289" t="s">
        <v>680</v>
      </c>
      <c r="D356" s="289" t="s">
        <v>412</v>
      </c>
      <c r="E356" s="290" t="s">
        <v>2136</v>
      </c>
      <c r="F356" s="291" t="s">
        <v>2137</v>
      </c>
      <c r="G356" s="292" t="s">
        <v>327</v>
      </c>
      <c r="H356" s="293">
        <v>1</v>
      </c>
      <c r="I356" s="294"/>
      <c r="J356" s="295">
        <f>ROUND(I356*H356,2)</f>
        <v>0</v>
      </c>
      <c r="K356" s="291" t="s">
        <v>1379</v>
      </c>
      <c r="L356" s="296"/>
      <c r="M356" s="297" t="s">
        <v>1</v>
      </c>
      <c r="N356" s="298" t="s">
        <v>44</v>
      </c>
      <c r="O356" s="92"/>
      <c r="P356" s="236">
        <f>O356*H356</f>
        <v>0</v>
      </c>
      <c r="Q356" s="236">
        <v>0.0025999999999999999</v>
      </c>
      <c r="R356" s="236">
        <f>Q356*H356</f>
        <v>0.0025999999999999999</v>
      </c>
      <c r="S356" s="236">
        <v>0</v>
      </c>
      <c r="T356" s="237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38" t="s">
        <v>213</v>
      </c>
      <c r="AT356" s="238" t="s">
        <v>412</v>
      </c>
      <c r="AU356" s="238" t="s">
        <v>88</v>
      </c>
      <c r="AY356" s="18" t="s">
        <v>184</v>
      </c>
      <c r="BE356" s="239">
        <f>IF(N356="základní",J356,0)</f>
        <v>0</v>
      </c>
      <c r="BF356" s="239">
        <f>IF(N356="snížená",J356,0)</f>
        <v>0</v>
      </c>
      <c r="BG356" s="239">
        <f>IF(N356="zákl. přenesená",J356,0)</f>
        <v>0</v>
      </c>
      <c r="BH356" s="239">
        <f>IF(N356="sníž. přenesená",J356,0)</f>
        <v>0</v>
      </c>
      <c r="BI356" s="239">
        <f>IF(N356="nulová",J356,0)</f>
        <v>0</v>
      </c>
      <c r="BJ356" s="18" t="s">
        <v>86</v>
      </c>
      <c r="BK356" s="239">
        <f>ROUND(I356*H356,2)</f>
        <v>0</v>
      </c>
      <c r="BL356" s="18" t="s">
        <v>191</v>
      </c>
      <c r="BM356" s="238" t="s">
        <v>2138</v>
      </c>
    </row>
    <row r="357" s="2" customFormat="1" ht="16.5" customHeight="1">
      <c r="A357" s="39"/>
      <c r="B357" s="40"/>
      <c r="C357" s="289" t="s">
        <v>441</v>
      </c>
      <c r="D357" s="289" t="s">
        <v>412</v>
      </c>
      <c r="E357" s="290" t="s">
        <v>2139</v>
      </c>
      <c r="F357" s="291" t="s">
        <v>2140</v>
      </c>
      <c r="G357" s="292" t="s">
        <v>327</v>
      </c>
      <c r="H357" s="293">
        <v>3</v>
      </c>
      <c r="I357" s="294"/>
      <c r="J357" s="295">
        <f>ROUND(I357*H357,2)</f>
        <v>0</v>
      </c>
      <c r="K357" s="291" t="s">
        <v>1379</v>
      </c>
      <c r="L357" s="296"/>
      <c r="M357" s="297" t="s">
        <v>1</v>
      </c>
      <c r="N357" s="298" t="s">
        <v>44</v>
      </c>
      <c r="O357" s="92"/>
      <c r="P357" s="236">
        <f>O357*H357</f>
        <v>0</v>
      </c>
      <c r="Q357" s="236">
        <v>0.0035000000000000001</v>
      </c>
      <c r="R357" s="236">
        <f>Q357*H357</f>
        <v>0.010500000000000001</v>
      </c>
      <c r="S357" s="236">
        <v>0</v>
      </c>
      <c r="T357" s="237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38" t="s">
        <v>213</v>
      </c>
      <c r="AT357" s="238" t="s">
        <v>412</v>
      </c>
      <c r="AU357" s="238" t="s">
        <v>88</v>
      </c>
      <c r="AY357" s="18" t="s">
        <v>184</v>
      </c>
      <c r="BE357" s="239">
        <f>IF(N357="základní",J357,0)</f>
        <v>0</v>
      </c>
      <c r="BF357" s="239">
        <f>IF(N357="snížená",J357,0)</f>
        <v>0</v>
      </c>
      <c r="BG357" s="239">
        <f>IF(N357="zákl. přenesená",J357,0)</f>
        <v>0</v>
      </c>
      <c r="BH357" s="239">
        <f>IF(N357="sníž. přenesená",J357,0)</f>
        <v>0</v>
      </c>
      <c r="BI357" s="239">
        <f>IF(N357="nulová",J357,0)</f>
        <v>0</v>
      </c>
      <c r="BJ357" s="18" t="s">
        <v>86</v>
      </c>
      <c r="BK357" s="239">
        <f>ROUND(I357*H357,2)</f>
        <v>0</v>
      </c>
      <c r="BL357" s="18" t="s">
        <v>191</v>
      </c>
      <c r="BM357" s="238" t="s">
        <v>2141</v>
      </c>
    </row>
    <row r="358" s="2" customFormat="1" ht="16.5" customHeight="1">
      <c r="A358" s="39"/>
      <c r="B358" s="40"/>
      <c r="C358" s="289" t="s">
        <v>695</v>
      </c>
      <c r="D358" s="289" t="s">
        <v>412</v>
      </c>
      <c r="E358" s="290" t="s">
        <v>2142</v>
      </c>
      <c r="F358" s="291" t="s">
        <v>2143</v>
      </c>
      <c r="G358" s="292" t="s">
        <v>327</v>
      </c>
      <c r="H358" s="293">
        <v>4</v>
      </c>
      <c r="I358" s="294"/>
      <c r="J358" s="295">
        <f>ROUND(I358*H358,2)</f>
        <v>0</v>
      </c>
      <c r="K358" s="291" t="s">
        <v>1379</v>
      </c>
      <c r="L358" s="296"/>
      <c r="M358" s="297" t="s">
        <v>1</v>
      </c>
      <c r="N358" s="298" t="s">
        <v>44</v>
      </c>
      <c r="O358" s="92"/>
      <c r="P358" s="236">
        <f>O358*H358</f>
        <v>0</v>
      </c>
      <c r="Q358" s="236">
        <v>0.0025000000000000001</v>
      </c>
      <c r="R358" s="236">
        <f>Q358*H358</f>
        <v>0.01</v>
      </c>
      <c r="S358" s="236">
        <v>0</v>
      </c>
      <c r="T358" s="237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38" t="s">
        <v>213</v>
      </c>
      <c r="AT358" s="238" t="s">
        <v>412</v>
      </c>
      <c r="AU358" s="238" t="s">
        <v>88</v>
      </c>
      <c r="AY358" s="18" t="s">
        <v>184</v>
      </c>
      <c r="BE358" s="239">
        <f>IF(N358="základní",J358,0)</f>
        <v>0</v>
      </c>
      <c r="BF358" s="239">
        <f>IF(N358="snížená",J358,0)</f>
        <v>0</v>
      </c>
      <c r="BG358" s="239">
        <f>IF(N358="zákl. přenesená",J358,0)</f>
        <v>0</v>
      </c>
      <c r="BH358" s="239">
        <f>IF(N358="sníž. přenesená",J358,0)</f>
        <v>0</v>
      </c>
      <c r="BI358" s="239">
        <f>IF(N358="nulová",J358,0)</f>
        <v>0</v>
      </c>
      <c r="BJ358" s="18" t="s">
        <v>86</v>
      </c>
      <c r="BK358" s="239">
        <f>ROUND(I358*H358,2)</f>
        <v>0</v>
      </c>
      <c r="BL358" s="18" t="s">
        <v>191</v>
      </c>
      <c r="BM358" s="238" t="s">
        <v>2144</v>
      </c>
    </row>
    <row r="359" s="2" customFormat="1" ht="16.5" customHeight="1">
      <c r="A359" s="39"/>
      <c r="B359" s="40"/>
      <c r="C359" s="289" t="s">
        <v>446</v>
      </c>
      <c r="D359" s="289" t="s">
        <v>412</v>
      </c>
      <c r="E359" s="290" t="s">
        <v>2145</v>
      </c>
      <c r="F359" s="291" t="s">
        <v>2146</v>
      </c>
      <c r="G359" s="292" t="s">
        <v>327</v>
      </c>
      <c r="H359" s="293">
        <v>1</v>
      </c>
      <c r="I359" s="294"/>
      <c r="J359" s="295">
        <f>ROUND(I359*H359,2)</f>
        <v>0</v>
      </c>
      <c r="K359" s="291" t="s">
        <v>1379</v>
      </c>
      <c r="L359" s="296"/>
      <c r="M359" s="297" t="s">
        <v>1</v>
      </c>
      <c r="N359" s="298" t="s">
        <v>44</v>
      </c>
      <c r="O359" s="92"/>
      <c r="P359" s="236">
        <f>O359*H359</f>
        <v>0</v>
      </c>
      <c r="Q359" s="236">
        <v>0.0025999999999999999</v>
      </c>
      <c r="R359" s="236">
        <f>Q359*H359</f>
        <v>0.0025999999999999999</v>
      </c>
      <c r="S359" s="236">
        <v>0</v>
      </c>
      <c r="T359" s="237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38" t="s">
        <v>213</v>
      </c>
      <c r="AT359" s="238" t="s">
        <v>412</v>
      </c>
      <c r="AU359" s="238" t="s">
        <v>88</v>
      </c>
      <c r="AY359" s="18" t="s">
        <v>184</v>
      </c>
      <c r="BE359" s="239">
        <f>IF(N359="základní",J359,0)</f>
        <v>0</v>
      </c>
      <c r="BF359" s="239">
        <f>IF(N359="snížená",J359,0)</f>
        <v>0</v>
      </c>
      <c r="BG359" s="239">
        <f>IF(N359="zákl. přenesená",J359,0)</f>
        <v>0</v>
      </c>
      <c r="BH359" s="239">
        <f>IF(N359="sníž. přenesená",J359,0)</f>
        <v>0</v>
      </c>
      <c r="BI359" s="239">
        <f>IF(N359="nulová",J359,0)</f>
        <v>0</v>
      </c>
      <c r="BJ359" s="18" t="s">
        <v>86</v>
      </c>
      <c r="BK359" s="239">
        <f>ROUND(I359*H359,2)</f>
        <v>0</v>
      </c>
      <c r="BL359" s="18" t="s">
        <v>191</v>
      </c>
      <c r="BM359" s="238" t="s">
        <v>2147</v>
      </c>
    </row>
    <row r="360" s="2" customFormat="1" ht="16.5" customHeight="1">
      <c r="A360" s="39"/>
      <c r="B360" s="40"/>
      <c r="C360" s="289" t="s">
        <v>705</v>
      </c>
      <c r="D360" s="289" t="s">
        <v>412</v>
      </c>
      <c r="E360" s="290" t="s">
        <v>2148</v>
      </c>
      <c r="F360" s="291" t="s">
        <v>2149</v>
      </c>
      <c r="G360" s="292" t="s">
        <v>327</v>
      </c>
      <c r="H360" s="293">
        <v>5</v>
      </c>
      <c r="I360" s="294"/>
      <c r="J360" s="295">
        <f>ROUND(I360*H360,2)</f>
        <v>0</v>
      </c>
      <c r="K360" s="291" t="s">
        <v>1379</v>
      </c>
      <c r="L360" s="296"/>
      <c r="M360" s="297" t="s">
        <v>1</v>
      </c>
      <c r="N360" s="298" t="s">
        <v>44</v>
      </c>
      <c r="O360" s="92"/>
      <c r="P360" s="236">
        <f>O360*H360</f>
        <v>0</v>
      </c>
      <c r="Q360" s="236">
        <v>0.0025000000000000001</v>
      </c>
      <c r="R360" s="236">
        <f>Q360*H360</f>
        <v>0.012500000000000001</v>
      </c>
      <c r="S360" s="236">
        <v>0</v>
      </c>
      <c r="T360" s="237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38" t="s">
        <v>213</v>
      </c>
      <c r="AT360" s="238" t="s">
        <v>412</v>
      </c>
      <c r="AU360" s="238" t="s">
        <v>88</v>
      </c>
      <c r="AY360" s="18" t="s">
        <v>184</v>
      </c>
      <c r="BE360" s="239">
        <f>IF(N360="základní",J360,0)</f>
        <v>0</v>
      </c>
      <c r="BF360" s="239">
        <f>IF(N360="snížená",J360,0)</f>
        <v>0</v>
      </c>
      <c r="BG360" s="239">
        <f>IF(N360="zákl. přenesená",J360,0)</f>
        <v>0</v>
      </c>
      <c r="BH360" s="239">
        <f>IF(N360="sníž. přenesená",J360,0)</f>
        <v>0</v>
      </c>
      <c r="BI360" s="239">
        <f>IF(N360="nulová",J360,0)</f>
        <v>0</v>
      </c>
      <c r="BJ360" s="18" t="s">
        <v>86</v>
      </c>
      <c r="BK360" s="239">
        <f>ROUND(I360*H360,2)</f>
        <v>0</v>
      </c>
      <c r="BL360" s="18" t="s">
        <v>191</v>
      </c>
      <c r="BM360" s="238" t="s">
        <v>2150</v>
      </c>
    </row>
    <row r="361" s="2" customFormat="1" ht="16.5" customHeight="1">
      <c r="A361" s="39"/>
      <c r="B361" s="40"/>
      <c r="C361" s="227" t="s">
        <v>451</v>
      </c>
      <c r="D361" s="227" t="s">
        <v>186</v>
      </c>
      <c r="E361" s="228" t="s">
        <v>2151</v>
      </c>
      <c r="F361" s="229" t="s">
        <v>2152</v>
      </c>
      <c r="G361" s="230" t="s">
        <v>327</v>
      </c>
      <c r="H361" s="231">
        <v>15</v>
      </c>
      <c r="I361" s="232"/>
      <c r="J361" s="233">
        <f>ROUND(I361*H361,2)</f>
        <v>0</v>
      </c>
      <c r="K361" s="229" t="s">
        <v>1379</v>
      </c>
      <c r="L361" s="45"/>
      <c r="M361" s="234" t="s">
        <v>1</v>
      </c>
      <c r="N361" s="235" t="s">
        <v>44</v>
      </c>
      <c r="O361" s="92"/>
      <c r="P361" s="236">
        <f>O361*H361</f>
        <v>0</v>
      </c>
      <c r="Q361" s="236">
        <v>0.10940999999999999</v>
      </c>
      <c r="R361" s="236">
        <f>Q361*H361</f>
        <v>1.6411499999999999</v>
      </c>
      <c r="S361" s="236">
        <v>0</v>
      </c>
      <c r="T361" s="237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38" t="s">
        <v>191</v>
      </c>
      <c r="AT361" s="238" t="s">
        <v>186</v>
      </c>
      <c r="AU361" s="238" t="s">
        <v>88</v>
      </c>
      <c r="AY361" s="18" t="s">
        <v>184</v>
      </c>
      <c r="BE361" s="239">
        <f>IF(N361="základní",J361,0)</f>
        <v>0</v>
      </c>
      <c r="BF361" s="239">
        <f>IF(N361="snížená",J361,0)</f>
        <v>0</v>
      </c>
      <c r="BG361" s="239">
        <f>IF(N361="zákl. přenesená",J361,0)</f>
        <v>0</v>
      </c>
      <c r="BH361" s="239">
        <f>IF(N361="sníž. přenesená",J361,0)</f>
        <v>0</v>
      </c>
      <c r="BI361" s="239">
        <f>IF(N361="nulová",J361,0)</f>
        <v>0</v>
      </c>
      <c r="BJ361" s="18" t="s">
        <v>86</v>
      </c>
      <c r="BK361" s="239">
        <f>ROUND(I361*H361,2)</f>
        <v>0</v>
      </c>
      <c r="BL361" s="18" t="s">
        <v>191</v>
      </c>
      <c r="BM361" s="238" t="s">
        <v>2153</v>
      </c>
    </row>
    <row r="362" s="2" customFormat="1">
      <c r="A362" s="39"/>
      <c r="B362" s="40"/>
      <c r="C362" s="41"/>
      <c r="D362" s="240" t="s">
        <v>192</v>
      </c>
      <c r="E362" s="41"/>
      <c r="F362" s="241" t="s">
        <v>2154</v>
      </c>
      <c r="G362" s="41"/>
      <c r="H362" s="41"/>
      <c r="I362" s="242"/>
      <c r="J362" s="41"/>
      <c r="K362" s="41"/>
      <c r="L362" s="45"/>
      <c r="M362" s="243"/>
      <c r="N362" s="244"/>
      <c r="O362" s="92"/>
      <c r="P362" s="92"/>
      <c r="Q362" s="92"/>
      <c r="R362" s="92"/>
      <c r="S362" s="92"/>
      <c r="T362" s="93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192</v>
      </c>
      <c r="AU362" s="18" t="s">
        <v>88</v>
      </c>
    </row>
    <row r="363" s="2" customFormat="1" ht="16.5" customHeight="1">
      <c r="A363" s="39"/>
      <c r="B363" s="40"/>
      <c r="C363" s="289" t="s">
        <v>713</v>
      </c>
      <c r="D363" s="289" t="s">
        <v>412</v>
      </c>
      <c r="E363" s="290" t="s">
        <v>2155</v>
      </c>
      <c r="F363" s="291" t="s">
        <v>2156</v>
      </c>
      <c r="G363" s="292" t="s">
        <v>327</v>
      </c>
      <c r="H363" s="293">
        <v>15</v>
      </c>
      <c r="I363" s="294"/>
      <c r="J363" s="295">
        <f>ROUND(I363*H363,2)</f>
        <v>0</v>
      </c>
      <c r="K363" s="291" t="s">
        <v>1379</v>
      </c>
      <c r="L363" s="296"/>
      <c r="M363" s="297" t="s">
        <v>1</v>
      </c>
      <c r="N363" s="298" t="s">
        <v>44</v>
      </c>
      <c r="O363" s="92"/>
      <c r="P363" s="236">
        <f>O363*H363</f>
        <v>0</v>
      </c>
      <c r="Q363" s="236">
        <v>0.0030000000000000001</v>
      </c>
      <c r="R363" s="236">
        <f>Q363*H363</f>
        <v>0.044999999999999998</v>
      </c>
      <c r="S363" s="236">
        <v>0</v>
      </c>
      <c r="T363" s="237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38" t="s">
        <v>213</v>
      </c>
      <c r="AT363" s="238" t="s">
        <v>412</v>
      </c>
      <c r="AU363" s="238" t="s">
        <v>88</v>
      </c>
      <c r="AY363" s="18" t="s">
        <v>184</v>
      </c>
      <c r="BE363" s="239">
        <f>IF(N363="základní",J363,0)</f>
        <v>0</v>
      </c>
      <c r="BF363" s="239">
        <f>IF(N363="snížená",J363,0)</f>
        <v>0</v>
      </c>
      <c r="BG363" s="239">
        <f>IF(N363="zákl. přenesená",J363,0)</f>
        <v>0</v>
      </c>
      <c r="BH363" s="239">
        <f>IF(N363="sníž. přenesená",J363,0)</f>
        <v>0</v>
      </c>
      <c r="BI363" s="239">
        <f>IF(N363="nulová",J363,0)</f>
        <v>0</v>
      </c>
      <c r="BJ363" s="18" t="s">
        <v>86</v>
      </c>
      <c r="BK363" s="239">
        <f>ROUND(I363*H363,2)</f>
        <v>0</v>
      </c>
      <c r="BL363" s="18" t="s">
        <v>191</v>
      </c>
      <c r="BM363" s="238" t="s">
        <v>2157</v>
      </c>
    </row>
    <row r="364" s="2" customFormat="1" ht="16.5" customHeight="1">
      <c r="A364" s="39"/>
      <c r="B364" s="40"/>
      <c r="C364" s="289" t="s">
        <v>456</v>
      </c>
      <c r="D364" s="289" t="s">
        <v>412</v>
      </c>
      <c r="E364" s="290" t="s">
        <v>2158</v>
      </c>
      <c r="F364" s="291" t="s">
        <v>2159</v>
      </c>
      <c r="G364" s="292" t="s">
        <v>327</v>
      </c>
      <c r="H364" s="293">
        <v>15</v>
      </c>
      <c r="I364" s="294"/>
      <c r="J364" s="295">
        <f>ROUND(I364*H364,2)</f>
        <v>0</v>
      </c>
      <c r="K364" s="291" t="s">
        <v>1379</v>
      </c>
      <c r="L364" s="296"/>
      <c r="M364" s="297" t="s">
        <v>1</v>
      </c>
      <c r="N364" s="298" t="s">
        <v>44</v>
      </c>
      <c r="O364" s="92"/>
      <c r="P364" s="236">
        <f>O364*H364</f>
        <v>0</v>
      </c>
      <c r="Q364" s="236">
        <v>0.00010000000000000001</v>
      </c>
      <c r="R364" s="236">
        <f>Q364*H364</f>
        <v>0.0015</v>
      </c>
      <c r="S364" s="236">
        <v>0</v>
      </c>
      <c r="T364" s="237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38" t="s">
        <v>213</v>
      </c>
      <c r="AT364" s="238" t="s">
        <v>412</v>
      </c>
      <c r="AU364" s="238" t="s">
        <v>88</v>
      </c>
      <c r="AY364" s="18" t="s">
        <v>184</v>
      </c>
      <c r="BE364" s="239">
        <f>IF(N364="základní",J364,0)</f>
        <v>0</v>
      </c>
      <c r="BF364" s="239">
        <f>IF(N364="snížená",J364,0)</f>
        <v>0</v>
      </c>
      <c r="BG364" s="239">
        <f>IF(N364="zákl. přenesená",J364,0)</f>
        <v>0</v>
      </c>
      <c r="BH364" s="239">
        <f>IF(N364="sníž. přenesená",J364,0)</f>
        <v>0</v>
      </c>
      <c r="BI364" s="239">
        <f>IF(N364="nulová",J364,0)</f>
        <v>0</v>
      </c>
      <c r="BJ364" s="18" t="s">
        <v>86</v>
      </c>
      <c r="BK364" s="239">
        <f>ROUND(I364*H364,2)</f>
        <v>0</v>
      </c>
      <c r="BL364" s="18" t="s">
        <v>191</v>
      </c>
      <c r="BM364" s="238" t="s">
        <v>2160</v>
      </c>
    </row>
    <row r="365" s="2" customFormat="1" ht="16.5" customHeight="1">
      <c r="A365" s="39"/>
      <c r="B365" s="40"/>
      <c r="C365" s="289" t="s">
        <v>721</v>
      </c>
      <c r="D365" s="289" t="s">
        <v>412</v>
      </c>
      <c r="E365" s="290" t="s">
        <v>2161</v>
      </c>
      <c r="F365" s="291" t="s">
        <v>2162</v>
      </c>
      <c r="G365" s="292" t="s">
        <v>327</v>
      </c>
      <c r="H365" s="293">
        <v>15</v>
      </c>
      <c r="I365" s="294"/>
      <c r="J365" s="295">
        <f>ROUND(I365*H365,2)</f>
        <v>0</v>
      </c>
      <c r="K365" s="291" t="s">
        <v>1379</v>
      </c>
      <c r="L365" s="296"/>
      <c r="M365" s="297" t="s">
        <v>1</v>
      </c>
      <c r="N365" s="298" t="s">
        <v>44</v>
      </c>
      <c r="O365" s="92"/>
      <c r="P365" s="236">
        <f>O365*H365</f>
        <v>0</v>
      </c>
      <c r="Q365" s="236">
        <v>0.0061000000000000004</v>
      </c>
      <c r="R365" s="236">
        <f>Q365*H365</f>
        <v>0.091500000000000012</v>
      </c>
      <c r="S365" s="236">
        <v>0</v>
      </c>
      <c r="T365" s="237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38" t="s">
        <v>213</v>
      </c>
      <c r="AT365" s="238" t="s">
        <v>412</v>
      </c>
      <c r="AU365" s="238" t="s">
        <v>88</v>
      </c>
      <c r="AY365" s="18" t="s">
        <v>184</v>
      </c>
      <c r="BE365" s="239">
        <f>IF(N365="základní",J365,0)</f>
        <v>0</v>
      </c>
      <c r="BF365" s="239">
        <f>IF(N365="snížená",J365,0)</f>
        <v>0</v>
      </c>
      <c r="BG365" s="239">
        <f>IF(N365="zákl. přenesená",J365,0)</f>
        <v>0</v>
      </c>
      <c r="BH365" s="239">
        <f>IF(N365="sníž. přenesená",J365,0)</f>
        <v>0</v>
      </c>
      <c r="BI365" s="239">
        <f>IF(N365="nulová",J365,0)</f>
        <v>0</v>
      </c>
      <c r="BJ365" s="18" t="s">
        <v>86</v>
      </c>
      <c r="BK365" s="239">
        <f>ROUND(I365*H365,2)</f>
        <v>0</v>
      </c>
      <c r="BL365" s="18" t="s">
        <v>191</v>
      </c>
      <c r="BM365" s="238" t="s">
        <v>2163</v>
      </c>
    </row>
    <row r="366" s="2" customFormat="1" ht="16.5" customHeight="1">
      <c r="A366" s="39"/>
      <c r="B366" s="40"/>
      <c r="C366" s="227" t="s">
        <v>461</v>
      </c>
      <c r="D366" s="227" t="s">
        <v>186</v>
      </c>
      <c r="E366" s="228" t="s">
        <v>2164</v>
      </c>
      <c r="F366" s="229" t="s">
        <v>2165</v>
      </c>
      <c r="G366" s="230" t="s">
        <v>189</v>
      </c>
      <c r="H366" s="231">
        <v>108.8</v>
      </c>
      <c r="I366" s="232"/>
      <c r="J366" s="233">
        <f>ROUND(I366*H366,2)</f>
        <v>0</v>
      </c>
      <c r="K366" s="229" t="s">
        <v>1379</v>
      </c>
      <c r="L366" s="45"/>
      <c r="M366" s="234" t="s">
        <v>1</v>
      </c>
      <c r="N366" s="235" t="s">
        <v>44</v>
      </c>
      <c r="O366" s="92"/>
      <c r="P366" s="236">
        <f>O366*H366</f>
        <v>0</v>
      </c>
      <c r="Q366" s="236">
        <v>0.0011999999999999999</v>
      </c>
      <c r="R366" s="236">
        <f>Q366*H366</f>
        <v>0.13055999999999998</v>
      </c>
      <c r="S366" s="236">
        <v>0</v>
      </c>
      <c r="T366" s="237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38" t="s">
        <v>191</v>
      </c>
      <c r="AT366" s="238" t="s">
        <v>186</v>
      </c>
      <c r="AU366" s="238" t="s">
        <v>88</v>
      </c>
      <c r="AY366" s="18" t="s">
        <v>184</v>
      </c>
      <c r="BE366" s="239">
        <f>IF(N366="základní",J366,0)</f>
        <v>0</v>
      </c>
      <c r="BF366" s="239">
        <f>IF(N366="snížená",J366,0)</f>
        <v>0</v>
      </c>
      <c r="BG366" s="239">
        <f>IF(N366="zákl. přenesená",J366,0)</f>
        <v>0</v>
      </c>
      <c r="BH366" s="239">
        <f>IF(N366="sníž. přenesená",J366,0)</f>
        <v>0</v>
      </c>
      <c r="BI366" s="239">
        <f>IF(N366="nulová",J366,0)</f>
        <v>0</v>
      </c>
      <c r="BJ366" s="18" t="s">
        <v>86</v>
      </c>
      <c r="BK366" s="239">
        <f>ROUND(I366*H366,2)</f>
        <v>0</v>
      </c>
      <c r="BL366" s="18" t="s">
        <v>191</v>
      </c>
      <c r="BM366" s="238" t="s">
        <v>2166</v>
      </c>
    </row>
    <row r="367" s="2" customFormat="1">
      <c r="A367" s="39"/>
      <c r="B367" s="40"/>
      <c r="C367" s="41"/>
      <c r="D367" s="240" t="s">
        <v>192</v>
      </c>
      <c r="E367" s="41"/>
      <c r="F367" s="241" t="s">
        <v>2167</v>
      </c>
      <c r="G367" s="41"/>
      <c r="H367" s="41"/>
      <c r="I367" s="242"/>
      <c r="J367" s="41"/>
      <c r="K367" s="41"/>
      <c r="L367" s="45"/>
      <c r="M367" s="243"/>
      <c r="N367" s="244"/>
      <c r="O367" s="92"/>
      <c r="P367" s="92"/>
      <c r="Q367" s="92"/>
      <c r="R367" s="92"/>
      <c r="S367" s="92"/>
      <c r="T367" s="93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192</v>
      </c>
      <c r="AU367" s="18" t="s">
        <v>88</v>
      </c>
    </row>
    <row r="368" s="13" customFormat="1">
      <c r="A368" s="13"/>
      <c r="B368" s="245"/>
      <c r="C368" s="246"/>
      <c r="D368" s="247" t="s">
        <v>194</v>
      </c>
      <c r="E368" s="248" t="s">
        <v>1</v>
      </c>
      <c r="F368" s="249" t="s">
        <v>2168</v>
      </c>
      <c r="G368" s="246"/>
      <c r="H368" s="250">
        <v>13</v>
      </c>
      <c r="I368" s="251"/>
      <c r="J368" s="246"/>
      <c r="K368" s="246"/>
      <c r="L368" s="252"/>
      <c r="M368" s="253"/>
      <c r="N368" s="254"/>
      <c r="O368" s="254"/>
      <c r="P368" s="254"/>
      <c r="Q368" s="254"/>
      <c r="R368" s="254"/>
      <c r="S368" s="254"/>
      <c r="T368" s="255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56" t="s">
        <v>194</v>
      </c>
      <c r="AU368" s="256" t="s">
        <v>88</v>
      </c>
      <c r="AV368" s="13" t="s">
        <v>88</v>
      </c>
      <c r="AW368" s="13" t="s">
        <v>35</v>
      </c>
      <c r="AX368" s="13" t="s">
        <v>79</v>
      </c>
      <c r="AY368" s="256" t="s">
        <v>184</v>
      </c>
    </row>
    <row r="369" s="13" customFormat="1">
      <c r="A369" s="13"/>
      <c r="B369" s="245"/>
      <c r="C369" s="246"/>
      <c r="D369" s="247" t="s">
        <v>194</v>
      </c>
      <c r="E369" s="248" t="s">
        <v>1</v>
      </c>
      <c r="F369" s="249" t="s">
        <v>2169</v>
      </c>
      <c r="G369" s="246"/>
      <c r="H369" s="250">
        <v>1.8500000000000001</v>
      </c>
      <c r="I369" s="251"/>
      <c r="J369" s="246"/>
      <c r="K369" s="246"/>
      <c r="L369" s="252"/>
      <c r="M369" s="253"/>
      <c r="N369" s="254"/>
      <c r="O369" s="254"/>
      <c r="P369" s="254"/>
      <c r="Q369" s="254"/>
      <c r="R369" s="254"/>
      <c r="S369" s="254"/>
      <c r="T369" s="255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56" t="s">
        <v>194</v>
      </c>
      <c r="AU369" s="256" t="s">
        <v>88</v>
      </c>
      <c r="AV369" s="13" t="s">
        <v>88</v>
      </c>
      <c r="AW369" s="13" t="s">
        <v>35</v>
      </c>
      <c r="AX369" s="13" t="s">
        <v>79</v>
      </c>
      <c r="AY369" s="256" t="s">
        <v>184</v>
      </c>
    </row>
    <row r="370" s="13" customFormat="1">
      <c r="A370" s="13"/>
      <c r="B370" s="245"/>
      <c r="C370" s="246"/>
      <c r="D370" s="247" t="s">
        <v>194</v>
      </c>
      <c r="E370" s="248" t="s">
        <v>1</v>
      </c>
      <c r="F370" s="249" t="s">
        <v>2170</v>
      </c>
      <c r="G370" s="246"/>
      <c r="H370" s="250">
        <v>8.4000000000000004</v>
      </c>
      <c r="I370" s="251"/>
      <c r="J370" s="246"/>
      <c r="K370" s="246"/>
      <c r="L370" s="252"/>
      <c r="M370" s="253"/>
      <c r="N370" s="254"/>
      <c r="O370" s="254"/>
      <c r="P370" s="254"/>
      <c r="Q370" s="254"/>
      <c r="R370" s="254"/>
      <c r="S370" s="254"/>
      <c r="T370" s="255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56" t="s">
        <v>194</v>
      </c>
      <c r="AU370" s="256" t="s">
        <v>88</v>
      </c>
      <c r="AV370" s="13" t="s">
        <v>88</v>
      </c>
      <c r="AW370" s="13" t="s">
        <v>35</v>
      </c>
      <c r="AX370" s="13" t="s">
        <v>79</v>
      </c>
      <c r="AY370" s="256" t="s">
        <v>184</v>
      </c>
    </row>
    <row r="371" s="13" customFormat="1">
      <c r="A371" s="13"/>
      <c r="B371" s="245"/>
      <c r="C371" s="246"/>
      <c r="D371" s="247" t="s">
        <v>194</v>
      </c>
      <c r="E371" s="248" t="s">
        <v>1</v>
      </c>
      <c r="F371" s="249" t="s">
        <v>2171</v>
      </c>
      <c r="G371" s="246"/>
      <c r="H371" s="250">
        <v>3.2999999999999998</v>
      </c>
      <c r="I371" s="251"/>
      <c r="J371" s="246"/>
      <c r="K371" s="246"/>
      <c r="L371" s="252"/>
      <c r="M371" s="253"/>
      <c r="N371" s="254"/>
      <c r="O371" s="254"/>
      <c r="P371" s="254"/>
      <c r="Q371" s="254"/>
      <c r="R371" s="254"/>
      <c r="S371" s="254"/>
      <c r="T371" s="255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56" t="s">
        <v>194</v>
      </c>
      <c r="AU371" s="256" t="s">
        <v>88</v>
      </c>
      <c r="AV371" s="13" t="s">
        <v>88</v>
      </c>
      <c r="AW371" s="13" t="s">
        <v>35</v>
      </c>
      <c r="AX371" s="13" t="s">
        <v>79</v>
      </c>
      <c r="AY371" s="256" t="s">
        <v>184</v>
      </c>
    </row>
    <row r="372" s="13" customFormat="1">
      <c r="A372" s="13"/>
      <c r="B372" s="245"/>
      <c r="C372" s="246"/>
      <c r="D372" s="247" t="s">
        <v>194</v>
      </c>
      <c r="E372" s="248" t="s">
        <v>1</v>
      </c>
      <c r="F372" s="249" t="s">
        <v>2172</v>
      </c>
      <c r="G372" s="246"/>
      <c r="H372" s="250">
        <v>14.75</v>
      </c>
      <c r="I372" s="251"/>
      <c r="J372" s="246"/>
      <c r="K372" s="246"/>
      <c r="L372" s="252"/>
      <c r="M372" s="253"/>
      <c r="N372" s="254"/>
      <c r="O372" s="254"/>
      <c r="P372" s="254"/>
      <c r="Q372" s="254"/>
      <c r="R372" s="254"/>
      <c r="S372" s="254"/>
      <c r="T372" s="255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56" t="s">
        <v>194</v>
      </c>
      <c r="AU372" s="256" t="s">
        <v>88</v>
      </c>
      <c r="AV372" s="13" t="s">
        <v>88</v>
      </c>
      <c r="AW372" s="13" t="s">
        <v>35</v>
      </c>
      <c r="AX372" s="13" t="s">
        <v>79</v>
      </c>
      <c r="AY372" s="256" t="s">
        <v>184</v>
      </c>
    </row>
    <row r="373" s="13" customFormat="1">
      <c r="A373" s="13"/>
      <c r="B373" s="245"/>
      <c r="C373" s="246"/>
      <c r="D373" s="247" t="s">
        <v>194</v>
      </c>
      <c r="E373" s="248" t="s">
        <v>1</v>
      </c>
      <c r="F373" s="249" t="s">
        <v>2173</v>
      </c>
      <c r="G373" s="246"/>
      <c r="H373" s="250">
        <v>26.5</v>
      </c>
      <c r="I373" s="251"/>
      <c r="J373" s="246"/>
      <c r="K373" s="246"/>
      <c r="L373" s="252"/>
      <c r="M373" s="253"/>
      <c r="N373" s="254"/>
      <c r="O373" s="254"/>
      <c r="P373" s="254"/>
      <c r="Q373" s="254"/>
      <c r="R373" s="254"/>
      <c r="S373" s="254"/>
      <c r="T373" s="255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56" t="s">
        <v>194</v>
      </c>
      <c r="AU373" s="256" t="s">
        <v>88</v>
      </c>
      <c r="AV373" s="13" t="s">
        <v>88</v>
      </c>
      <c r="AW373" s="13" t="s">
        <v>35</v>
      </c>
      <c r="AX373" s="13" t="s">
        <v>79</v>
      </c>
      <c r="AY373" s="256" t="s">
        <v>184</v>
      </c>
    </row>
    <row r="374" s="13" customFormat="1">
      <c r="A374" s="13"/>
      <c r="B374" s="245"/>
      <c r="C374" s="246"/>
      <c r="D374" s="247" t="s">
        <v>194</v>
      </c>
      <c r="E374" s="248" t="s">
        <v>1</v>
      </c>
      <c r="F374" s="249" t="s">
        <v>2174</v>
      </c>
      <c r="G374" s="246"/>
      <c r="H374" s="250">
        <v>11</v>
      </c>
      <c r="I374" s="251"/>
      <c r="J374" s="246"/>
      <c r="K374" s="246"/>
      <c r="L374" s="252"/>
      <c r="M374" s="253"/>
      <c r="N374" s="254"/>
      <c r="O374" s="254"/>
      <c r="P374" s="254"/>
      <c r="Q374" s="254"/>
      <c r="R374" s="254"/>
      <c r="S374" s="254"/>
      <c r="T374" s="255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56" t="s">
        <v>194</v>
      </c>
      <c r="AU374" s="256" t="s">
        <v>88</v>
      </c>
      <c r="AV374" s="13" t="s">
        <v>88</v>
      </c>
      <c r="AW374" s="13" t="s">
        <v>35</v>
      </c>
      <c r="AX374" s="13" t="s">
        <v>79</v>
      </c>
      <c r="AY374" s="256" t="s">
        <v>184</v>
      </c>
    </row>
    <row r="375" s="13" customFormat="1">
      <c r="A375" s="13"/>
      <c r="B375" s="245"/>
      <c r="C375" s="246"/>
      <c r="D375" s="247" t="s">
        <v>194</v>
      </c>
      <c r="E375" s="248" t="s">
        <v>1</v>
      </c>
      <c r="F375" s="249" t="s">
        <v>2175</v>
      </c>
      <c r="G375" s="246"/>
      <c r="H375" s="250">
        <v>30</v>
      </c>
      <c r="I375" s="251"/>
      <c r="J375" s="246"/>
      <c r="K375" s="246"/>
      <c r="L375" s="252"/>
      <c r="M375" s="253"/>
      <c r="N375" s="254"/>
      <c r="O375" s="254"/>
      <c r="P375" s="254"/>
      <c r="Q375" s="254"/>
      <c r="R375" s="254"/>
      <c r="S375" s="254"/>
      <c r="T375" s="255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56" t="s">
        <v>194</v>
      </c>
      <c r="AU375" s="256" t="s">
        <v>88</v>
      </c>
      <c r="AV375" s="13" t="s">
        <v>88</v>
      </c>
      <c r="AW375" s="13" t="s">
        <v>35</v>
      </c>
      <c r="AX375" s="13" t="s">
        <v>79</v>
      </c>
      <c r="AY375" s="256" t="s">
        <v>184</v>
      </c>
    </row>
    <row r="376" s="15" customFormat="1">
      <c r="A376" s="15"/>
      <c r="B376" s="268"/>
      <c r="C376" s="269"/>
      <c r="D376" s="247" t="s">
        <v>194</v>
      </c>
      <c r="E376" s="270" t="s">
        <v>1</v>
      </c>
      <c r="F376" s="271" t="s">
        <v>198</v>
      </c>
      <c r="G376" s="269"/>
      <c r="H376" s="272">
        <v>108.8</v>
      </c>
      <c r="I376" s="273"/>
      <c r="J376" s="269"/>
      <c r="K376" s="269"/>
      <c r="L376" s="274"/>
      <c r="M376" s="275"/>
      <c r="N376" s="276"/>
      <c r="O376" s="276"/>
      <c r="P376" s="276"/>
      <c r="Q376" s="276"/>
      <c r="R376" s="276"/>
      <c r="S376" s="276"/>
      <c r="T376" s="277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78" t="s">
        <v>194</v>
      </c>
      <c r="AU376" s="278" t="s">
        <v>88</v>
      </c>
      <c r="AV376" s="15" t="s">
        <v>191</v>
      </c>
      <c r="AW376" s="15" t="s">
        <v>35</v>
      </c>
      <c r="AX376" s="15" t="s">
        <v>86</v>
      </c>
      <c r="AY376" s="278" t="s">
        <v>184</v>
      </c>
    </row>
    <row r="377" s="2" customFormat="1" ht="33" customHeight="1">
      <c r="A377" s="39"/>
      <c r="B377" s="40"/>
      <c r="C377" s="227" t="s">
        <v>731</v>
      </c>
      <c r="D377" s="227" t="s">
        <v>186</v>
      </c>
      <c r="E377" s="228" t="s">
        <v>2176</v>
      </c>
      <c r="F377" s="229" t="s">
        <v>2177</v>
      </c>
      <c r="G377" s="230" t="s">
        <v>342</v>
      </c>
      <c r="H377" s="231">
        <v>272</v>
      </c>
      <c r="I377" s="232"/>
      <c r="J377" s="233">
        <f>ROUND(I377*H377,2)</f>
        <v>0</v>
      </c>
      <c r="K377" s="229" t="s">
        <v>1379</v>
      </c>
      <c r="L377" s="45"/>
      <c r="M377" s="234" t="s">
        <v>1</v>
      </c>
      <c r="N377" s="235" t="s">
        <v>44</v>
      </c>
      <c r="O377" s="92"/>
      <c r="P377" s="236">
        <f>O377*H377</f>
        <v>0</v>
      </c>
      <c r="Q377" s="236">
        <v>0.071900000000000006</v>
      </c>
      <c r="R377" s="236">
        <f>Q377*H377</f>
        <v>19.556800000000003</v>
      </c>
      <c r="S377" s="236">
        <v>0</v>
      </c>
      <c r="T377" s="237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38" t="s">
        <v>191</v>
      </c>
      <c r="AT377" s="238" t="s">
        <v>186</v>
      </c>
      <c r="AU377" s="238" t="s">
        <v>88</v>
      </c>
      <c r="AY377" s="18" t="s">
        <v>184</v>
      </c>
      <c r="BE377" s="239">
        <f>IF(N377="základní",J377,0)</f>
        <v>0</v>
      </c>
      <c r="BF377" s="239">
        <f>IF(N377="snížená",J377,0)</f>
        <v>0</v>
      </c>
      <c r="BG377" s="239">
        <f>IF(N377="zákl. přenesená",J377,0)</f>
        <v>0</v>
      </c>
      <c r="BH377" s="239">
        <f>IF(N377="sníž. přenesená",J377,0)</f>
        <v>0</v>
      </c>
      <c r="BI377" s="239">
        <f>IF(N377="nulová",J377,0)</f>
        <v>0</v>
      </c>
      <c r="BJ377" s="18" t="s">
        <v>86</v>
      </c>
      <c r="BK377" s="239">
        <f>ROUND(I377*H377,2)</f>
        <v>0</v>
      </c>
      <c r="BL377" s="18" t="s">
        <v>191</v>
      </c>
      <c r="BM377" s="238" t="s">
        <v>2178</v>
      </c>
    </row>
    <row r="378" s="2" customFormat="1">
      <c r="A378" s="39"/>
      <c r="B378" s="40"/>
      <c r="C378" s="41"/>
      <c r="D378" s="240" t="s">
        <v>192</v>
      </c>
      <c r="E378" s="41"/>
      <c r="F378" s="241" t="s">
        <v>2179</v>
      </c>
      <c r="G378" s="41"/>
      <c r="H378" s="41"/>
      <c r="I378" s="242"/>
      <c r="J378" s="41"/>
      <c r="K378" s="41"/>
      <c r="L378" s="45"/>
      <c r="M378" s="243"/>
      <c r="N378" s="244"/>
      <c r="O378" s="92"/>
      <c r="P378" s="92"/>
      <c r="Q378" s="92"/>
      <c r="R378" s="92"/>
      <c r="S378" s="92"/>
      <c r="T378" s="93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T378" s="18" t="s">
        <v>192</v>
      </c>
      <c r="AU378" s="18" t="s">
        <v>88</v>
      </c>
    </row>
    <row r="379" s="13" customFormat="1">
      <c r="A379" s="13"/>
      <c r="B379" s="245"/>
      <c r="C379" s="246"/>
      <c r="D379" s="247" t="s">
        <v>194</v>
      </c>
      <c r="E379" s="248" t="s">
        <v>1</v>
      </c>
      <c r="F379" s="249" t="s">
        <v>2180</v>
      </c>
      <c r="G379" s="246"/>
      <c r="H379" s="250">
        <v>272</v>
      </c>
      <c r="I379" s="251"/>
      <c r="J379" s="246"/>
      <c r="K379" s="246"/>
      <c r="L379" s="252"/>
      <c r="M379" s="253"/>
      <c r="N379" s="254"/>
      <c r="O379" s="254"/>
      <c r="P379" s="254"/>
      <c r="Q379" s="254"/>
      <c r="R379" s="254"/>
      <c r="S379" s="254"/>
      <c r="T379" s="255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56" t="s">
        <v>194</v>
      </c>
      <c r="AU379" s="256" t="s">
        <v>88</v>
      </c>
      <c r="AV379" s="13" t="s">
        <v>88</v>
      </c>
      <c r="AW379" s="13" t="s">
        <v>35</v>
      </c>
      <c r="AX379" s="13" t="s">
        <v>86</v>
      </c>
      <c r="AY379" s="256" t="s">
        <v>184</v>
      </c>
    </row>
    <row r="380" s="2" customFormat="1" ht="16.5" customHeight="1">
      <c r="A380" s="39"/>
      <c r="B380" s="40"/>
      <c r="C380" s="289" t="s">
        <v>467</v>
      </c>
      <c r="D380" s="289" t="s">
        <v>412</v>
      </c>
      <c r="E380" s="290" t="s">
        <v>2032</v>
      </c>
      <c r="F380" s="291" t="s">
        <v>2033</v>
      </c>
      <c r="G380" s="292" t="s">
        <v>189</v>
      </c>
      <c r="H380" s="293">
        <v>27.199999999999999</v>
      </c>
      <c r="I380" s="294"/>
      <c r="J380" s="295">
        <f>ROUND(I380*H380,2)</f>
        <v>0</v>
      </c>
      <c r="K380" s="291" t="s">
        <v>1379</v>
      </c>
      <c r="L380" s="296"/>
      <c r="M380" s="297" t="s">
        <v>1</v>
      </c>
      <c r="N380" s="298" t="s">
        <v>44</v>
      </c>
      <c r="O380" s="92"/>
      <c r="P380" s="236">
        <f>O380*H380</f>
        <v>0</v>
      </c>
      <c r="Q380" s="236">
        <v>0.222</v>
      </c>
      <c r="R380" s="236">
        <f>Q380*H380</f>
        <v>6.0384000000000002</v>
      </c>
      <c r="S380" s="236">
        <v>0</v>
      </c>
      <c r="T380" s="237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38" t="s">
        <v>213</v>
      </c>
      <c r="AT380" s="238" t="s">
        <v>412</v>
      </c>
      <c r="AU380" s="238" t="s">
        <v>88</v>
      </c>
      <c r="AY380" s="18" t="s">
        <v>184</v>
      </c>
      <c r="BE380" s="239">
        <f>IF(N380="základní",J380,0)</f>
        <v>0</v>
      </c>
      <c r="BF380" s="239">
        <f>IF(N380="snížená",J380,0)</f>
        <v>0</v>
      </c>
      <c r="BG380" s="239">
        <f>IF(N380="zákl. přenesená",J380,0)</f>
        <v>0</v>
      </c>
      <c r="BH380" s="239">
        <f>IF(N380="sníž. přenesená",J380,0)</f>
        <v>0</v>
      </c>
      <c r="BI380" s="239">
        <f>IF(N380="nulová",J380,0)</f>
        <v>0</v>
      </c>
      <c r="BJ380" s="18" t="s">
        <v>86</v>
      </c>
      <c r="BK380" s="239">
        <f>ROUND(I380*H380,2)</f>
        <v>0</v>
      </c>
      <c r="BL380" s="18" t="s">
        <v>191</v>
      </c>
      <c r="BM380" s="238" t="s">
        <v>2181</v>
      </c>
    </row>
    <row r="381" s="13" customFormat="1">
      <c r="A381" s="13"/>
      <c r="B381" s="245"/>
      <c r="C381" s="246"/>
      <c r="D381" s="247" t="s">
        <v>194</v>
      </c>
      <c r="E381" s="246"/>
      <c r="F381" s="249" t="s">
        <v>2182</v>
      </c>
      <c r="G381" s="246"/>
      <c r="H381" s="250">
        <v>27.199999999999999</v>
      </c>
      <c r="I381" s="251"/>
      <c r="J381" s="246"/>
      <c r="K381" s="246"/>
      <c r="L381" s="252"/>
      <c r="M381" s="253"/>
      <c r="N381" s="254"/>
      <c r="O381" s="254"/>
      <c r="P381" s="254"/>
      <c r="Q381" s="254"/>
      <c r="R381" s="254"/>
      <c r="S381" s="254"/>
      <c r="T381" s="255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56" t="s">
        <v>194</v>
      </c>
      <c r="AU381" s="256" t="s">
        <v>88</v>
      </c>
      <c r="AV381" s="13" t="s">
        <v>88</v>
      </c>
      <c r="AW381" s="13" t="s">
        <v>4</v>
      </c>
      <c r="AX381" s="13" t="s">
        <v>86</v>
      </c>
      <c r="AY381" s="256" t="s">
        <v>184</v>
      </c>
    </row>
    <row r="382" s="2" customFormat="1" ht="24.15" customHeight="1">
      <c r="A382" s="39"/>
      <c r="B382" s="40"/>
      <c r="C382" s="227" t="s">
        <v>742</v>
      </c>
      <c r="D382" s="227" t="s">
        <v>186</v>
      </c>
      <c r="E382" s="228" t="s">
        <v>2183</v>
      </c>
      <c r="F382" s="229" t="s">
        <v>2184</v>
      </c>
      <c r="G382" s="230" t="s">
        <v>342</v>
      </c>
      <c r="H382" s="231">
        <v>624</v>
      </c>
      <c r="I382" s="232"/>
      <c r="J382" s="233">
        <f>ROUND(I382*H382,2)</f>
        <v>0</v>
      </c>
      <c r="K382" s="229" t="s">
        <v>1379</v>
      </c>
      <c r="L382" s="45"/>
      <c r="M382" s="234" t="s">
        <v>1</v>
      </c>
      <c r="N382" s="235" t="s">
        <v>44</v>
      </c>
      <c r="O382" s="92"/>
      <c r="P382" s="236">
        <f>O382*H382</f>
        <v>0</v>
      </c>
      <c r="Q382" s="236">
        <v>0.15540000000000001</v>
      </c>
      <c r="R382" s="236">
        <f>Q382*H382</f>
        <v>96.9696</v>
      </c>
      <c r="S382" s="236">
        <v>0</v>
      </c>
      <c r="T382" s="237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38" t="s">
        <v>191</v>
      </c>
      <c r="AT382" s="238" t="s">
        <v>186</v>
      </c>
      <c r="AU382" s="238" t="s">
        <v>88</v>
      </c>
      <c r="AY382" s="18" t="s">
        <v>184</v>
      </c>
      <c r="BE382" s="239">
        <f>IF(N382="základní",J382,0)</f>
        <v>0</v>
      </c>
      <c r="BF382" s="239">
        <f>IF(N382="snížená",J382,0)</f>
        <v>0</v>
      </c>
      <c r="BG382" s="239">
        <f>IF(N382="zákl. přenesená",J382,0)</f>
        <v>0</v>
      </c>
      <c r="BH382" s="239">
        <f>IF(N382="sníž. přenesená",J382,0)</f>
        <v>0</v>
      </c>
      <c r="BI382" s="239">
        <f>IF(N382="nulová",J382,0)</f>
        <v>0</v>
      </c>
      <c r="BJ382" s="18" t="s">
        <v>86</v>
      </c>
      <c r="BK382" s="239">
        <f>ROUND(I382*H382,2)</f>
        <v>0</v>
      </c>
      <c r="BL382" s="18" t="s">
        <v>191</v>
      </c>
      <c r="BM382" s="238" t="s">
        <v>2185</v>
      </c>
    </row>
    <row r="383" s="2" customFormat="1">
      <c r="A383" s="39"/>
      <c r="B383" s="40"/>
      <c r="C383" s="41"/>
      <c r="D383" s="240" t="s">
        <v>192</v>
      </c>
      <c r="E383" s="41"/>
      <c r="F383" s="241" t="s">
        <v>2186</v>
      </c>
      <c r="G383" s="41"/>
      <c r="H383" s="41"/>
      <c r="I383" s="242"/>
      <c r="J383" s="41"/>
      <c r="K383" s="41"/>
      <c r="L383" s="45"/>
      <c r="M383" s="243"/>
      <c r="N383" s="244"/>
      <c r="O383" s="92"/>
      <c r="P383" s="92"/>
      <c r="Q383" s="92"/>
      <c r="R383" s="92"/>
      <c r="S383" s="92"/>
      <c r="T383" s="93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T383" s="18" t="s">
        <v>192</v>
      </c>
      <c r="AU383" s="18" t="s">
        <v>88</v>
      </c>
    </row>
    <row r="384" s="13" customFormat="1">
      <c r="A384" s="13"/>
      <c r="B384" s="245"/>
      <c r="C384" s="246"/>
      <c r="D384" s="247" t="s">
        <v>194</v>
      </c>
      <c r="E384" s="248" t="s">
        <v>1</v>
      </c>
      <c r="F384" s="249" t="s">
        <v>2187</v>
      </c>
      <c r="G384" s="246"/>
      <c r="H384" s="250">
        <v>299</v>
      </c>
      <c r="I384" s="251"/>
      <c r="J384" s="246"/>
      <c r="K384" s="246"/>
      <c r="L384" s="252"/>
      <c r="M384" s="253"/>
      <c r="N384" s="254"/>
      <c r="O384" s="254"/>
      <c r="P384" s="254"/>
      <c r="Q384" s="254"/>
      <c r="R384" s="254"/>
      <c r="S384" s="254"/>
      <c r="T384" s="255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56" t="s">
        <v>194</v>
      </c>
      <c r="AU384" s="256" t="s">
        <v>88</v>
      </c>
      <c r="AV384" s="13" t="s">
        <v>88</v>
      </c>
      <c r="AW384" s="13" t="s">
        <v>35</v>
      </c>
      <c r="AX384" s="13" t="s">
        <v>79</v>
      </c>
      <c r="AY384" s="256" t="s">
        <v>184</v>
      </c>
    </row>
    <row r="385" s="13" customFormat="1">
      <c r="A385" s="13"/>
      <c r="B385" s="245"/>
      <c r="C385" s="246"/>
      <c r="D385" s="247" t="s">
        <v>194</v>
      </c>
      <c r="E385" s="248" t="s">
        <v>1</v>
      </c>
      <c r="F385" s="249" t="s">
        <v>2188</v>
      </c>
      <c r="G385" s="246"/>
      <c r="H385" s="250">
        <v>14</v>
      </c>
      <c r="I385" s="251"/>
      <c r="J385" s="246"/>
      <c r="K385" s="246"/>
      <c r="L385" s="252"/>
      <c r="M385" s="253"/>
      <c r="N385" s="254"/>
      <c r="O385" s="254"/>
      <c r="P385" s="254"/>
      <c r="Q385" s="254"/>
      <c r="R385" s="254"/>
      <c r="S385" s="254"/>
      <c r="T385" s="255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56" t="s">
        <v>194</v>
      </c>
      <c r="AU385" s="256" t="s">
        <v>88</v>
      </c>
      <c r="AV385" s="13" t="s">
        <v>88</v>
      </c>
      <c r="AW385" s="13" t="s">
        <v>35</v>
      </c>
      <c r="AX385" s="13" t="s">
        <v>79</v>
      </c>
      <c r="AY385" s="256" t="s">
        <v>184</v>
      </c>
    </row>
    <row r="386" s="13" customFormat="1">
      <c r="A386" s="13"/>
      <c r="B386" s="245"/>
      <c r="C386" s="246"/>
      <c r="D386" s="247" t="s">
        <v>194</v>
      </c>
      <c r="E386" s="248" t="s">
        <v>1</v>
      </c>
      <c r="F386" s="249" t="s">
        <v>2189</v>
      </c>
      <c r="G386" s="246"/>
      <c r="H386" s="250">
        <v>241</v>
      </c>
      <c r="I386" s="251"/>
      <c r="J386" s="246"/>
      <c r="K386" s="246"/>
      <c r="L386" s="252"/>
      <c r="M386" s="253"/>
      <c r="N386" s="254"/>
      <c r="O386" s="254"/>
      <c r="P386" s="254"/>
      <c r="Q386" s="254"/>
      <c r="R386" s="254"/>
      <c r="S386" s="254"/>
      <c r="T386" s="255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56" t="s">
        <v>194</v>
      </c>
      <c r="AU386" s="256" t="s">
        <v>88</v>
      </c>
      <c r="AV386" s="13" t="s">
        <v>88</v>
      </c>
      <c r="AW386" s="13" t="s">
        <v>35</v>
      </c>
      <c r="AX386" s="13" t="s">
        <v>79</v>
      </c>
      <c r="AY386" s="256" t="s">
        <v>184</v>
      </c>
    </row>
    <row r="387" s="13" customFormat="1">
      <c r="A387" s="13"/>
      <c r="B387" s="245"/>
      <c r="C387" s="246"/>
      <c r="D387" s="247" t="s">
        <v>194</v>
      </c>
      <c r="E387" s="248" t="s">
        <v>1</v>
      </c>
      <c r="F387" s="249" t="s">
        <v>2190</v>
      </c>
      <c r="G387" s="246"/>
      <c r="H387" s="250">
        <v>70</v>
      </c>
      <c r="I387" s="251"/>
      <c r="J387" s="246"/>
      <c r="K387" s="246"/>
      <c r="L387" s="252"/>
      <c r="M387" s="253"/>
      <c r="N387" s="254"/>
      <c r="O387" s="254"/>
      <c r="P387" s="254"/>
      <c r="Q387" s="254"/>
      <c r="R387" s="254"/>
      <c r="S387" s="254"/>
      <c r="T387" s="255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56" t="s">
        <v>194</v>
      </c>
      <c r="AU387" s="256" t="s">
        <v>88</v>
      </c>
      <c r="AV387" s="13" t="s">
        <v>88</v>
      </c>
      <c r="AW387" s="13" t="s">
        <v>35</v>
      </c>
      <c r="AX387" s="13" t="s">
        <v>79</v>
      </c>
      <c r="AY387" s="256" t="s">
        <v>184</v>
      </c>
    </row>
    <row r="388" s="15" customFormat="1">
      <c r="A388" s="15"/>
      <c r="B388" s="268"/>
      <c r="C388" s="269"/>
      <c r="D388" s="247" t="s">
        <v>194</v>
      </c>
      <c r="E388" s="270" t="s">
        <v>1</v>
      </c>
      <c r="F388" s="271" t="s">
        <v>198</v>
      </c>
      <c r="G388" s="269"/>
      <c r="H388" s="272">
        <v>624</v>
      </c>
      <c r="I388" s="273"/>
      <c r="J388" s="269"/>
      <c r="K388" s="269"/>
      <c r="L388" s="274"/>
      <c r="M388" s="275"/>
      <c r="N388" s="276"/>
      <c r="O388" s="276"/>
      <c r="P388" s="276"/>
      <c r="Q388" s="276"/>
      <c r="R388" s="276"/>
      <c r="S388" s="276"/>
      <c r="T388" s="277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78" t="s">
        <v>194</v>
      </c>
      <c r="AU388" s="278" t="s">
        <v>88</v>
      </c>
      <c r="AV388" s="15" t="s">
        <v>191</v>
      </c>
      <c r="AW388" s="15" t="s">
        <v>35</v>
      </c>
      <c r="AX388" s="15" t="s">
        <v>86</v>
      </c>
      <c r="AY388" s="278" t="s">
        <v>184</v>
      </c>
    </row>
    <row r="389" s="2" customFormat="1" ht="16.5" customHeight="1">
      <c r="A389" s="39"/>
      <c r="B389" s="40"/>
      <c r="C389" s="289" t="s">
        <v>472</v>
      </c>
      <c r="D389" s="289" t="s">
        <v>412</v>
      </c>
      <c r="E389" s="290" t="s">
        <v>2191</v>
      </c>
      <c r="F389" s="291" t="s">
        <v>2192</v>
      </c>
      <c r="G389" s="292" t="s">
        <v>342</v>
      </c>
      <c r="H389" s="293">
        <v>85.680000000000007</v>
      </c>
      <c r="I389" s="294"/>
      <c r="J389" s="295">
        <f>ROUND(I389*H389,2)</f>
        <v>0</v>
      </c>
      <c r="K389" s="291" t="s">
        <v>1379</v>
      </c>
      <c r="L389" s="296"/>
      <c r="M389" s="297" t="s">
        <v>1</v>
      </c>
      <c r="N389" s="298" t="s">
        <v>44</v>
      </c>
      <c r="O389" s="92"/>
      <c r="P389" s="236">
        <f>O389*H389</f>
        <v>0</v>
      </c>
      <c r="Q389" s="236">
        <v>0.055</v>
      </c>
      <c r="R389" s="236">
        <f>Q389*H389</f>
        <v>4.7124000000000006</v>
      </c>
      <c r="S389" s="236">
        <v>0</v>
      </c>
      <c r="T389" s="237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38" t="s">
        <v>213</v>
      </c>
      <c r="AT389" s="238" t="s">
        <v>412</v>
      </c>
      <c r="AU389" s="238" t="s">
        <v>88</v>
      </c>
      <c r="AY389" s="18" t="s">
        <v>184</v>
      </c>
      <c r="BE389" s="239">
        <f>IF(N389="základní",J389,0)</f>
        <v>0</v>
      </c>
      <c r="BF389" s="239">
        <f>IF(N389="snížená",J389,0)</f>
        <v>0</v>
      </c>
      <c r="BG389" s="239">
        <f>IF(N389="zákl. přenesená",J389,0)</f>
        <v>0</v>
      </c>
      <c r="BH389" s="239">
        <f>IF(N389="sníž. přenesená",J389,0)</f>
        <v>0</v>
      </c>
      <c r="BI389" s="239">
        <f>IF(N389="nulová",J389,0)</f>
        <v>0</v>
      </c>
      <c r="BJ389" s="18" t="s">
        <v>86</v>
      </c>
      <c r="BK389" s="239">
        <f>ROUND(I389*H389,2)</f>
        <v>0</v>
      </c>
      <c r="BL389" s="18" t="s">
        <v>191</v>
      </c>
      <c r="BM389" s="238" t="s">
        <v>2193</v>
      </c>
    </row>
    <row r="390" s="13" customFormat="1">
      <c r="A390" s="13"/>
      <c r="B390" s="245"/>
      <c r="C390" s="246"/>
      <c r="D390" s="247" t="s">
        <v>194</v>
      </c>
      <c r="E390" s="248" t="s">
        <v>1</v>
      </c>
      <c r="F390" s="249" t="s">
        <v>2188</v>
      </c>
      <c r="G390" s="246"/>
      <c r="H390" s="250">
        <v>14</v>
      </c>
      <c r="I390" s="251"/>
      <c r="J390" s="246"/>
      <c r="K390" s="246"/>
      <c r="L390" s="252"/>
      <c r="M390" s="253"/>
      <c r="N390" s="254"/>
      <c r="O390" s="254"/>
      <c r="P390" s="254"/>
      <c r="Q390" s="254"/>
      <c r="R390" s="254"/>
      <c r="S390" s="254"/>
      <c r="T390" s="255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56" t="s">
        <v>194</v>
      </c>
      <c r="AU390" s="256" t="s">
        <v>88</v>
      </c>
      <c r="AV390" s="13" t="s">
        <v>88</v>
      </c>
      <c r="AW390" s="13" t="s">
        <v>35</v>
      </c>
      <c r="AX390" s="13" t="s">
        <v>79</v>
      </c>
      <c r="AY390" s="256" t="s">
        <v>184</v>
      </c>
    </row>
    <row r="391" s="13" customFormat="1">
      <c r="A391" s="13"/>
      <c r="B391" s="245"/>
      <c r="C391" s="246"/>
      <c r="D391" s="247" t="s">
        <v>194</v>
      </c>
      <c r="E391" s="248" t="s">
        <v>1</v>
      </c>
      <c r="F391" s="249" t="s">
        <v>2190</v>
      </c>
      <c r="G391" s="246"/>
      <c r="H391" s="250">
        <v>70</v>
      </c>
      <c r="I391" s="251"/>
      <c r="J391" s="246"/>
      <c r="K391" s="246"/>
      <c r="L391" s="252"/>
      <c r="M391" s="253"/>
      <c r="N391" s="254"/>
      <c r="O391" s="254"/>
      <c r="P391" s="254"/>
      <c r="Q391" s="254"/>
      <c r="R391" s="254"/>
      <c r="S391" s="254"/>
      <c r="T391" s="255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56" t="s">
        <v>194</v>
      </c>
      <c r="AU391" s="256" t="s">
        <v>88</v>
      </c>
      <c r="AV391" s="13" t="s">
        <v>88</v>
      </c>
      <c r="AW391" s="13" t="s">
        <v>35</v>
      </c>
      <c r="AX391" s="13" t="s">
        <v>79</v>
      </c>
      <c r="AY391" s="256" t="s">
        <v>184</v>
      </c>
    </row>
    <row r="392" s="15" customFormat="1">
      <c r="A392" s="15"/>
      <c r="B392" s="268"/>
      <c r="C392" s="269"/>
      <c r="D392" s="247" t="s">
        <v>194</v>
      </c>
      <c r="E392" s="270" t="s">
        <v>1</v>
      </c>
      <c r="F392" s="271" t="s">
        <v>198</v>
      </c>
      <c r="G392" s="269"/>
      <c r="H392" s="272">
        <v>84</v>
      </c>
      <c r="I392" s="273"/>
      <c r="J392" s="269"/>
      <c r="K392" s="269"/>
      <c r="L392" s="274"/>
      <c r="M392" s="275"/>
      <c r="N392" s="276"/>
      <c r="O392" s="276"/>
      <c r="P392" s="276"/>
      <c r="Q392" s="276"/>
      <c r="R392" s="276"/>
      <c r="S392" s="276"/>
      <c r="T392" s="277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T392" s="278" t="s">
        <v>194</v>
      </c>
      <c r="AU392" s="278" t="s">
        <v>88</v>
      </c>
      <c r="AV392" s="15" t="s">
        <v>191</v>
      </c>
      <c r="AW392" s="15" t="s">
        <v>35</v>
      </c>
      <c r="AX392" s="15" t="s">
        <v>86</v>
      </c>
      <c r="AY392" s="278" t="s">
        <v>184</v>
      </c>
    </row>
    <row r="393" s="13" customFormat="1">
      <c r="A393" s="13"/>
      <c r="B393" s="245"/>
      <c r="C393" s="246"/>
      <c r="D393" s="247" t="s">
        <v>194</v>
      </c>
      <c r="E393" s="246"/>
      <c r="F393" s="249" t="s">
        <v>2194</v>
      </c>
      <c r="G393" s="246"/>
      <c r="H393" s="250">
        <v>85.680000000000007</v>
      </c>
      <c r="I393" s="251"/>
      <c r="J393" s="246"/>
      <c r="K393" s="246"/>
      <c r="L393" s="252"/>
      <c r="M393" s="253"/>
      <c r="N393" s="254"/>
      <c r="O393" s="254"/>
      <c r="P393" s="254"/>
      <c r="Q393" s="254"/>
      <c r="R393" s="254"/>
      <c r="S393" s="254"/>
      <c r="T393" s="255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56" t="s">
        <v>194</v>
      </c>
      <c r="AU393" s="256" t="s">
        <v>88</v>
      </c>
      <c r="AV393" s="13" t="s">
        <v>88</v>
      </c>
      <c r="AW393" s="13" t="s">
        <v>4</v>
      </c>
      <c r="AX393" s="13" t="s">
        <v>86</v>
      </c>
      <c r="AY393" s="256" t="s">
        <v>184</v>
      </c>
    </row>
    <row r="394" s="2" customFormat="1" ht="16.5" customHeight="1">
      <c r="A394" s="39"/>
      <c r="B394" s="40"/>
      <c r="C394" s="289" t="s">
        <v>593</v>
      </c>
      <c r="D394" s="289" t="s">
        <v>412</v>
      </c>
      <c r="E394" s="290" t="s">
        <v>2195</v>
      </c>
      <c r="F394" s="291" t="s">
        <v>2196</v>
      </c>
      <c r="G394" s="292" t="s">
        <v>342</v>
      </c>
      <c r="H394" s="293">
        <v>550.79999999999995</v>
      </c>
      <c r="I394" s="294"/>
      <c r="J394" s="295">
        <f>ROUND(I394*H394,2)</f>
        <v>0</v>
      </c>
      <c r="K394" s="291" t="s">
        <v>1379</v>
      </c>
      <c r="L394" s="296"/>
      <c r="M394" s="297" t="s">
        <v>1</v>
      </c>
      <c r="N394" s="298" t="s">
        <v>44</v>
      </c>
      <c r="O394" s="92"/>
      <c r="P394" s="236">
        <f>O394*H394</f>
        <v>0</v>
      </c>
      <c r="Q394" s="236">
        <v>0.080000000000000002</v>
      </c>
      <c r="R394" s="236">
        <f>Q394*H394</f>
        <v>44.064</v>
      </c>
      <c r="S394" s="236">
        <v>0</v>
      </c>
      <c r="T394" s="237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38" t="s">
        <v>213</v>
      </c>
      <c r="AT394" s="238" t="s">
        <v>412</v>
      </c>
      <c r="AU394" s="238" t="s">
        <v>88</v>
      </c>
      <c r="AY394" s="18" t="s">
        <v>184</v>
      </c>
      <c r="BE394" s="239">
        <f>IF(N394="základní",J394,0)</f>
        <v>0</v>
      </c>
      <c r="BF394" s="239">
        <f>IF(N394="snížená",J394,0)</f>
        <v>0</v>
      </c>
      <c r="BG394" s="239">
        <f>IF(N394="zákl. přenesená",J394,0)</f>
        <v>0</v>
      </c>
      <c r="BH394" s="239">
        <f>IF(N394="sníž. přenesená",J394,0)</f>
        <v>0</v>
      </c>
      <c r="BI394" s="239">
        <f>IF(N394="nulová",J394,0)</f>
        <v>0</v>
      </c>
      <c r="BJ394" s="18" t="s">
        <v>86</v>
      </c>
      <c r="BK394" s="239">
        <f>ROUND(I394*H394,2)</f>
        <v>0</v>
      </c>
      <c r="BL394" s="18" t="s">
        <v>191</v>
      </c>
      <c r="BM394" s="238" t="s">
        <v>2197</v>
      </c>
    </row>
    <row r="395" s="13" customFormat="1">
      <c r="A395" s="13"/>
      <c r="B395" s="245"/>
      <c r="C395" s="246"/>
      <c r="D395" s="247" t="s">
        <v>194</v>
      </c>
      <c r="E395" s="248" t="s">
        <v>1</v>
      </c>
      <c r="F395" s="249" t="s">
        <v>2187</v>
      </c>
      <c r="G395" s="246"/>
      <c r="H395" s="250">
        <v>299</v>
      </c>
      <c r="I395" s="251"/>
      <c r="J395" s="246"/>
      <c r="K395" s="246"/>
      <c r="L395" s="252"/>
      <c r="M395" s="253"/>
      <c r="N395" s="254"/>
      <c r="O395" s="254"/>
      <c r="P395" s="254"/>
      <c r="Q395" s="254"/>
      <c r="R395" s="254"/>
      <c r="S395" s="254"/>
      <c r="T395" s="255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56" t="s">
        <v>194</v>
      </c>
      <c r="AU395" s="256" t="s">
        <v>88</v>
      </c>
      <c r="AV395" s="13" t="s">
        <v>88</v>
      </c>
      <c r="AW395" s="13" t="s">
        <v>35</v>
      </c>
      <c r="AX395" s="13" t="s">
        <v>79</v>
      </c>
      <c r="AY395" s="256" t="s">
        <v>184</v>
      </c>
    </row>
    <row r="396" s="13" customFormat="1">
      <c r="A396" s="13"/>
      <c r="B396" s="245"/>
      <c r="C396" s="246"/>
      <c r="D396" s="247" t="s">
        <v>194</v>
      </c>
      <c r="E396" s="248" t="s">
        <v>1</v>
      </c>
      <c r="F396" s="249" t="s">
        <v>2189</v>
      </c>
      <c r="G396" s="246"/>
      <c r="H396" s="250">
        <v>241</v>
      </c>
      <c r="I396" s="251"/>
      <c r="J396" s="246"/>
      <c r="K396" s="246"/>
      <c r="L396" s="252"/>
      <c r="M396" s="253"/>
      <c r="N396" s="254"/>
      <c r="O396" s="254"/>
      <c r="P396" s="254"/>
      <c r="Q396" s="254"/>
      <c r="R396" s="254"/>
      <c r="S396" s="254"/>
      <c r="T396" s="255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56" t="s">
        <v>194</v>
      </c>
      <c r="AU396" s="256" t="s">
        <v>88</v>
      </c>
      <c r="AV396" s="13" t="s">
        <v>88</v>
      </c>
      <c r="AW396" s="13" t="s">
        <v>35</v>
      </c>
      <c r="AX396" s="13" t="s">
        <v>79</v>
      </c>
      <c r="AY396" s="256" t="s">
        <v>184</v>
      </c>
    </row>
    <row r="397" s="15" customFormat="1">
      <c r="A397" s="15"/>
      <c r="B397" s="268"/>
      <c r="C397" s="269"/>
      <c r="D397" s="247" t="s">
        <v>194</v>
      </c>
      <c r="E397" s="270" t="s">
        <v>1</v>
      </c>
      <c r="F397" s="271" t="s">
        <v>198</v>
      </c>
      <c r="G397" s="269"/>
      <c r="H397" s="272">
        <v>540</v>
      </c>
      <c r="I397" s="273"/>
      <c r="J397" s="269"/>
      <c r="K397" s="269"/>
      <c r="L397" s="274"/>
      <c r="M397" s="275"/>
      <c r="N397" s="276"/>
      <c r="O397" s="276"/>
      <c r="P397" s="276"/>
      <c r="Q397" s="276"/>
      <c r="R397" s="276"/>
      <c r="S397" s="276"/>
      <c r="T397" s="277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T397" s="278" t="s">
        <v>194</v>
      </c>
      <c r="AU397" s="278" t="s">
        <v>88</v>
      </c>
      <c r="AV397" s="15" t="s">
        <v>191</v>
      </c>
      <c r="AW397" s="15" t="s">
        <v>35</v>
      </c>
      <c r="AX397" s="15" t="s">
        <v>86</v>
      </c>
      <c r="AY397" s="278" t="s">
        <v>184</v>
      </c>
    </row>
    <row r="398" s="13" customFormat="1">
      <c r="A398" s="13"/>
      <c r="B398" s="245"/>
      <c r="C398" s="246"/>
      <c r="D398" s="247" t="s">
        <v>194</v>
      </c>
      <c r="E398" s="246"/>
      <c r="F398" s="249" t="s">
        <v>2198</v>
      </c>
      <c r="G398" s="246"/>
      <c r="H398" s="250">
        <v>550.79999999999995</v>
      </c>
      <c r="I398" s="251"/>
      <c r="J398" s="246"/>
      <c r="K398" s="246"/>
      <c r="L398" s="252"/>
      <c r="M398" s="253"/>
      <c r="N398" s="254"/>
      <c r="O398" s="254"/>
      <c r="P398" s="254"/>
      <c r="Q398" s="254"/>
      <c r="R398" s="254"/>
      <c r="S398" s="254"/>
      <c r="T398" s="255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56" t="s">
        <v>194</v>
      </c>
      <c r="AU398" s="256" t="s">
        <v>88</v>
      </c>
      <c r="AV398" s="13" t="s">
        <v>88</v>
      </c>
      <c r="AW398" s="13" t="s">
        <v>4</v>
      </c>
      <c r="AX398" s="13" t="s">
        <v>86</v>
      </c>
      <c r="AY398" s="256" t="s">
        <v>184</v>
      </c>
    </row>
    <row r="399" s="2" customFormat="1" ht="24.15" customHeight="1">
      <c r="A399" s="39"/>
      <c r="B399" s="40"/>
      <c r="C399" s="227" t="s">
        <v>480</v>
      </c>
      <c r="D399" s="227" t="s">
        <v>186</v>
      </c>
      <c r="E399" s="228" t="s">
        <v>2199</v>
      </c>
      <c r="F399" s="229" t="s">
        <v>2200</v>
      </c>
      <c r="G399" s="230" t="s">
        <v>342</v>
      </c>
      <c r="H399" s="231">
        <v>124</v>
      </c>
      <c r="I399" s="232"/>
      <c r="J399" s="233">
        <f>ROUND(I399*H399,2)</f>
        <v>0</v>
      </c>
      <c r="K399" s="229" t="s">
        <v>1</v>
      </c>
      <c r="L399" s="45"/>
      <c r="M399" s="234" t="s">
        <v>1</v>
      </c>
      <c r="N399" s="235" t="s">
        <v>44</v>
      </c>
      <c r="O399" s="92"/>
      <c r="P399" s="236">
        <f>O399*H399</f>
        <v>0</v>
      </c>
      <c r="Q399" s="236">
        <v>0.1295</v>
      </c>
      <c r="R399" s="236">
        <f>Q399*H399</f>
        <v>16.058</v>
      </c>
      <c r="S399" s="236">
        <v>0</v>
      </c>
      <c r="T399" s="237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38" t="s">
        <v>191</v>
      </c>
      <c r="AT399" s="238" t="s">
        <v>186</v>
      </c>
      <c r="AU399" s="238" t="s">
        <v>88</v>
      </c>
      <c r="AY399" s="18" t="s">
        <v>184</v>
      </c>
      <c r="BE399" s="239">
        <f>IF(N399="základní",J399,0)</f>
        <v>0</v>
      </c>
      <c r="BF399" s="239">
        <f>IF(N399="snížená",J399,0)</f>
        <v>0</v>
      </c>
      <c r="BG399" s="239">
        <f>IF(N399="zákl. přenesená",J399,0)</f>
        <v>0</v>
      </c>
      <c r="BH399" s="239">
        <f>IF(N399="sníž. přenesená",J399,0)</f>
        <v>0</v>
      </c>
      <c r="BI399" s="239">
        <f>IF(N399="nulová",J399,0)</f>
        <v>0</v>
      </c>
      <c r="BJ399" s="18" t="s">
        <v>86</v>
      </c>
      <c r="BK399" s="239">
        <f>ROUND(I399*H399,2)</f>
        <v>0</v>
      </c>
      <c r="BL399" s="18" t="s">
        <v>191</v>
      </c>
      <c r="BM399" s="238" t="s">
        <v>2201</v>
      </c>
    </row>
    <row r="400" s="13" customFormat="1">
      <c r="A400" s="13"/>
      <c r="B400" s="245"/>
      <c r="C400" s="246"/>
      <c r="D400" s="247" t="s">
        <v>194</v>
      </c>
      <c r="E400" s="248" t="s">
        <v>1</v>
      </c>
      <c r="F400" s="249" t="s">
        <v>2202</v>
      </c>
      <c r="G400" s="246"/>
      <c r="H400" s="250">
        <v>124</v>
      </c>
      <c r="I400" s="251"/>
      <c r="J400" s="246"/>
      <c r="K400" s="246"/>
      <c r="L400" s="252"/>
      <c r="M400" s="253"/>
      <c r="N400" s="254"/>
      <c r="O400" s="254"/>
      <c r="P400" s="254"/>
      <c r="Q400" s="254"/>
      <c r="R400" s="254"/>
      <c r="S400" s="254"/>
      <c r="T400" s="255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56" t="s">
        <v>194</v>
      </c>
      <c r="AU400" s="256" t="s">
        <v>88</v>
      </c>
      <c r="AV400" s="13" t="s">
        <v>88</v>
      </c>
      <c r="AW400" s="13" t="s">
        <v>35</v>
      </c>
      <c r="AX400" s="13" t="s">
        <v>86</v>
      </c>
      <c r="AY400" s="256" t="s">
        <v>184</v>
      </c>
    </row>
    <row r="401" s="2" customFormat="1" ht="16.5" customHeight="1">
      <c r="A401" s="39"/>
      <c r="B401" s="40"/>
      <c r="C401" s="289" t="s">
        <v>762</v>
      </c>
      <c r="D401" s="289" t="s">
        <v>412</v>
      </c>
      <c r="E401" s="290" t="s">
        <v>2203</v>
      </c>
      <c r="F401" s="291" t="s">
        <v>2204</v>
      </c>
      <c r="G401" s="292" t="s">
        <v>342</v>
      </c>
      <c r="H401" s="293">
        <v>126.48</v>
      </c>
      <c r="I401" s="294"/>
      <c r="J401" s="295">
        <f>ROUND(I401*H401,2)</f>
        <v>0</v>
      </c>
      <c r="K401" s="291" t="s">
        <v>1379</v>
      </c>
      <c r="L401" s="296"/>
      <c r="M401" s="297" t="s">
        <v>1</v>
      </c>
      <c r="N401" s="298" t="s">
        <v>44</v>
      </c>
      <c r="O401" s="92"/>
      <c r="P401" s="236">
        <f>O401*H401</f>
        <v>0</v>
      </c>
      <c r="Q401" s="236">
        <v>0.056120000000000003</v>
      </c>
      <c r="R401" s="236">
        <f>Q401*H401</f>
        <v>7.0980576000000006</v>
      </c>
      <c r="S401" s="236">
        <v>0</v>
      </c>
      <c r="T401" s="237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38" t="s">
        <v>213</v>
      </c>
      <c r="AT401" s="238" t="s">
        <v>412</v>
      </c>
      <c r="AU401" s="238" t="s">
        <v>88</v>
      </c>
      <c r="AY401" s="18" t="s">
        <v>184</v>
      </c>
      <c r="BE401" s="239">
        <f>IF(N401="základní",J401,0)</f>
        <v>0</v>
      </c>
      <c r="BF401" s="239">
        <f>IF(N401="snížená",J401,0)</f>
        <v>0</v>
      </c>
      <c r="BG401" s="239">
        <f>IF(N401="zákl. přenesená",J401,0)</f>
        <v>0</v>
      </c>
      <c r="BH401" s="239">
        <f>IF(N401="sníž. přenesená",J401,0)</f>
        <v>0</v>
      </c>
      <c r="BI401" s="239">
        <f>IF(N401="nulová",J401,0)</f>
        <v>0</v>
      </c>
      <c r="BJ401" s="18" t="s">
        <v>86</v>
      </c>
      <c r="BK401" s="239">
        <f>ROUND(I401*H401,2)</f>
        <v>0</v>
      </c>
      <c r="BL401" s="18" t="s">
        <v>191</v>
      </c>
      <c r="BM401" s="238" t="s">
        <v>2205</v>
      </c>
    </row>
    <row r="402" s="13" customFormat="1">
      <c r="A402" s="13"/>
      <c r="B402" s="245"/>
      <c r="C402" s="246"/>
      <c r="D402" s="247" t="s">
        <v>194</v>
      </c>
      <c r="E402" s="246"/>
      <c r="F402" s="249" t="s">
        <v>2206</v>
      </c>
      <c r="G402" s="246"/>
      <c r="H402" s="250">
        <v>126.48</v>
      </c>
      <c r="I402" s="251"/>
      <c r="J402" s="246"/>
      <c r="K402" s="246"/>
      <c r="L402" s="252"/>
      <c r="M402" s="253"/>
      <c r="N402" s="254"/>
      <c r="O402" s="254"/>
      <c r="P402" s="254"/>
      <c r="Q402" s="254"/>
      <c r="R402" s="254"/>
      <c r="S402" s="254"/>
      <c r="T402" s="255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56" t="s">
        <v>194</v>
      </c>
      <c r="AU402" s="256" t="s">
        <v>88</v>
      </c>
      <c r="AV402" s="13" t="s">
        <v>88</v>
      </c>
      <c r="AW402" s="13" t="s">
        <v>4</v>
      </c>
      <c r="AX402" s="13" t="s">
        <v>86</v>
      </c>
      <c r="AY402" s="256" t="s">
        <v>184</v>
      </c>
    </row>
    <row r="403" s="2" customFormat="1" ht="24.15" customHeight="1">
      <c r="A403" s="39"/>
      <c r="B403" s="40"/>
      <c r="C403" s="227" t="s">
        <v>485</v>
      </c>
      <c r="D403" s="227" t="s">
        <v>186</v>
      </c>
      <c r="E403" s="228" t="s">
        <v>2207</v>
      </c>
      <c r="F403" s="229" t="s">
        <v>2208</v>
      </c>
      <c r="G403" s="230" t="s">
        <v>342</v>
      </c>
      <c r="H403" s="231">
        <v>52</v>
      </c>
      <c r="I403" s="232"/>
      <c r="J403" s="233">
        <f>ROUND(I403*H403,2)</f>
        <v>0</v>
      </c>
      <c r="K403" s="229" t="s">
        <v>1379</v>
      </c>
      <c r="L403" s="45"/>
      <c r="M403" s="234" t="s">
        <v>1</v>
      </c>
      <c r="N403" s="235" t="s">
        <v>44</v>
      </c>
      <c r="O403" s="92"/>
      <c r="P403" s="236">
        <f>O403*H403</f>
        <v>0</v>
      </c>
      <c r="Q403" s="236">
        <v>0.20646999999999999</v>
      </c>
      <c r="R403" s="236">
        <f>Q403*H403</f>
        <v>10.73644</v>
      </c>
      <c r="S403" s="236">
        <v>0</v>
      </c>
      <c r="T403" s="237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38" t="s">
        <v>191</v>
      </c>
      <c r="AT403" s="238" t="s">
        <v>186</v>
      </c>
      <c r="AU403" s="238" t="s">
        <v>88</v>
      </c>
      <c r="AY403" s="18" t="s">
        <v>184</v>
      </c>
      <c r="BE403" s="239">
        <f>IF(N403="základní",J403,0)</f>
        <v>0</v>
      </c>
      <c r="BF403" s="239">
        <f>IF(N403="snížená",J403,0)</f>
        <v>0</v>
      </c>
      <c r="BG403" s="239">
        <f>IF(N403="zákl. přenesená",J403,0)</f>
        <v>0</v>
      </c>
      <c r="BH403" s="239">
        <f>IF(N403="sníž. přenesená",J403,0)</f>
        <v>0</v>
      </c>
      <c r="BI403" s="239">
        <f>IF(N403="nulová",J403,0)</f>
        <v>0</v>
      </c>
      <c r="BJ403" s="18" t="s">
        <v>86</v>
      </c>
      <c r="BK403" s="239">
        <f>ROUND(I403*H403,2)</f>
        <v>0</v>
      </c>
      <c r="BL403" s="18" t="s">
        <v>191</v>
      </c>
      <c r="BM403" s="238" t="s">
        <v>2209</v>
      </c>
    </row>
    <row r="404" s="2" customFormat="1">
      <c r="A404" s="39"/>
      <c r="B404" s="40"/>
      <c r="C404" s="41"/>
      <c r="D404" s="240" t="s">
        <v>192</v>
      </c>
      <c r="E404" s="41"/>
      <c r="F404" s="241" t="s">
        <v>2210</v>
      </c>
      <c r="G404" s="41"/>
      <c r="H404" s="41"/>
      <c r="I404" s="242"/>
      <c r="J404" s="41"/>
      <c r="K404" s="41"/>
      <c r="L404" s="45"/>
      <c r="M404" s="243"/>
      <c r="N404" s="244"/>
      <c r="O404" s="92"/>
      <c r="P404" s="92"/>
      <c r="Q404" s="92"/>
      <c r="R404" s="92"/>
      <c r="S404" s="92"/>
      <c r="T404" s="93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T404" s="18" t="s">
        <v>192</v>
      </c>
      <c r="AU404" s="18" t="s">
        <v>88</v>
      </c>
    </row>
    <row r="405" s="13" customFormat="1">
      <c r="A405" s="13"/>
      <c r="B405" s="245"/>
      <c r="C405" s="246"/>
      <c r="D405" s="247" t="s">
        <v>194</v>
      </c>
      <c r="E405" s="248" t="s">
        <v>1</v>
      </c>
      <c r="F405" s="249" t="s">
        <v>2211</v>
      </c>
      <c r="G405" s="246"/>
      <c r="H405" s="250">
        <v>52</v>
      </c>
      <c r="I405" s="251"/>
      <c r="J405" s="246"/>
      <c r="K405" s="246"/>
      <c r="L405" s="252"/>
      <c r="M405" s="253"/>
      <c r="N405" s="254"/>
      <c r="O405" s="254"/>
      <c r="P405" s="254"/>
      <c r="Q405" s="254"/>
      <c r="R405" s="254"/>
      <c r="S405" s="254"/>
      <c r="T405" s="255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56" t="s">
        <v>194</v>
      </c>
      <c r="AU405" s="256" t="s">
        <v>88</v>
      </c>
      <c r="AV405" s="13" t="s">
        <v>88</v>
      </c>
      <c r="AW405" s="13" t="s">
        <v>35</v>
      </c>
      <c r="AX405" s="13" t="s">
        <v>86</v>
      </c>
      <c r="AY405" s="256" t="s">
        <v>184</v>
      </c>
    </row>
    <row r="406" s="2" customFormat="1" ht="16.5" customHeight="1">
      <c r="A406" s="39"/>
      <c r="B406" s="40"/>
      <c r="C406" s="289" t="s">
        <v>772</v>
      </c>
      <c r="D406" s="289" t="s">
        <v>412</v>
      </c>
      <c r="E406" s="290" t="s">
        <v>2212</v>
      </c>
      <c r="F406" s="291" t="s">
        <v>2213</v>
      </c>
      <c r="G406" s="292" t="s">
        <v>342</v>
      </c>
      <c r="H406" s="293">
        <v>8.1600000000000001</v>
      </c>
      <c r="I406" s="294"/>
      <c r="J406" s="295">
        <f>ROUND(I406*H406,2)</f>
        <v>0</v>
      </c>
      <c r="K406" s="291" t="s">
        <v>1379</v>
      </c>
      <c r="L406" s="296"/>
      <c r="M406" s="297" t="s">
        <v>1</v>
      </c>
      <c r="N406" s="298" t="s">
        <v>44</v>
      </c>
      <c r="O406" s="92"/>
      <c r="P406" s="236">
        <f>O406*H406</f>
        <v>0</v>
      </c>
      <c r="Q406" s="236">
        <v>0.14999999999999999</v>
      </c>
      <c r="R406" s="236">
        <f>Q406*H406</f>
        <v>1.224</v>
      </c>
      <c r="S406" s="236">
        <v>0</v>
      </c>
      <c r="T406" s="237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38" t="s">
        <v>213</v>
      </c>
      <c r="AT406" s="238" t="s">
        <v>412</v>
      </c>
      <c r="AU406" s="238" t="s">
        <v>88</v>
      </c>
      <c r="AY406" s="18" t="s">
        <v>184</v>
      </c>
      <c r="BE406" s="239">
        <f>IF(N406="základní",J406,0)</f>
        <v>0</v>
      </c>
      <c r="BF406" s="239">
        <f>IF(N406="snížená",J406,0)</f>
        <v>0</v>
      </c>
      <c r="BG406" s="239">
        <f>IF(N406="zákl. přenesená",J406,0)</f>
        <v>0</v>
      </c>
      <c r="BH406" s="239">
        <f>IF(N406="sníž. přenesená",J406,0)</f>
        <v>0</v>
      </c>
      <c r="BI406" s="239">
        <f>IF(N406="nulová",J406,0)</f>
        <v>0</v>
      </c>
      <c r="BJ406" s="18" t="s">
        <v>86</v>
      </c>
      <c r="BK406" s="239">
        <f>ROUND(I406*H406,2)</f>
        <v>0</v>
      </c>
      <c r="BL406" s="18" t="s">
        <v>191</v>
      </c>
      <c r="BM406" s="238" t="s">
        <v>2214</v>
      </c>
    </row>
    <row r="407" s="13" customFormat="1">
      <c r="A407" s="13"/>
      <c r="B407" s="245"/>
      <c r="C407" s="246"/>
      <c r="D407" s="247" t="s">
        <v>194</v>
      </c>
      <c r="E407" s="246"/>
      <c r="F407" s="249" t="s">
        <v>2215</v>
      </c>
      <c r="G407" s="246"/>
      <c r="H407" s="250">
        <v>8.1600000000000001</v>
      </c>
      <c r="I407" s="251"/>
      <c r="J407" s="246"/>
      <c r="K407" s="246"/>
      <c r="L407" s="252"/>
      <c r="M407" s="253"/>
      <c r="N407" s="254"/>
      <c r="O407" s="254"/>
      <c r="P407" s="254"/>
      <c r="Q407" s="254"/>
      <c r="R407" s="254"/>
      <c r="S407" s="254"/>
      <c r="T407" s="255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56" t="s">
        <v>194</v>
      </c>
      <c r="AU407" s="256" t="s">
        <v>88</v>
      </c>
      <c r="AV407" s="13" t="s">
        <v>88</v>
      </c>
      <c r="AW407" s="13" t="s">
        <v>4</v>
      </c>
      <c r="AX407" s="13" t="s">
        <v>86</v>
      </c>
      <c r="AY407" s="256" t="s">
        <v>184</v>
      </c>
    </row>
    <row r="408" s="2" customFormat="1" ht="16.5" customHeight="1">
      <c r="A408" s="39"/>
      <c r="B408" s="40"/>
      <c r="C408" s="289" t="s">
        <v>489</v>
      </c>
      <c r="D408" s="289" t="s">
        <v>412</v>
      </c>
      <c r="E408" s="290" t="s">
        <v>2216</v>
      </c>
      <c r="F408" s="291" t="s">
        <v>2217</v>
      </c>
      <c r="G408" s="292" t="s">
        <v>342</v>
      </c>
      <c r="H408" s="293">
        <v>44.880000000000003</v>
      </c>
      <c r="I408" s="294"/>
      <c r="J408" s="295">
        <f>ROUND(I408*H408,2)</f>
        <v>0</v>
      </c>
      <c r="K408" s="291" t="s">
        <v>1379</v>
      </c>
      <c r="L408" s="296"/>
      <c r="M408" s="297" t="s">
        <v>1</v>
      </c>
      <c r="N408" s="298" t="s">
        <v>44</v>
      </c>
      <c r="O408" s="92"/>
      <c r="P408" s="236">
        <f>O408*H408</f>
        <v>0</v>
      </c>
      <c r="Q408" s="236">
        <v>0.22500000000000001</v>
      </c>
      <c r="R408" s="236">
        <f>Q408*H408</f>
        <v>10.098000000000001</v>
      </c>
      <c r="S408" s="236">
        <v>0</v>
      </c>
      <c r="T408" s="237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38" t="s">
        <v>213</v>
      </c>
      <c r="AT408" s="238" t="s">
        <v>412</v>
      </c>
      <c r="AU408" s="238" t="s">
        <v>88</v>
      </c>
      <c r="AY408" s="18" t="s">
        <v>184</v>
      </c>
      <c r="BE408" s="239">
        <f>IF(N408="základní",J408,0)</f>
        <v>0</v>
      </c>
      <c r="BF408" s="239">
        <f>IF(N408="snížená",J408,0)</f>
        <v>0</v>
      </c>
      <c r="BG408" s="239">
        <f>IF(N408="zákl. přenesená",J408,0)</f>
        <v>0</v>
      </c>
      <c r="BH408" s="239">
        <f>IF(N408="sníž. přenesená",J408,0)</f>
        <v>0</v>
      </c>
      <c r="BI408" s="239">
        <f>IF(N408="nulová",J408,0)</f>
        <v>0</v>
      </c>
      <c r="BJ408" s="18" t="s">
        <v>86</v>
      </c>
      <c r="BK408" s="239">
        <f>ROUND(I408*H408,2)</f>
        <v>0</v>
      </c>
      <c r="BL408" s="18" t="s">
        <v>191</v>
      </c>
      <c r="BM408" s="238" t="s">
        <v>2218</v>
      </c>
    </row>
    <row r="409" s="13" customFormat="1">
      <c r="A409" s="13"/>
      <c r="B409" s="245"/>
      <c r="C409" s="246"/>
      <c r="D409" s="247" t="s">
        <v>194</v>
      </c>
      <c r="E409" s="246"/>
      <c r="F409" s="249" t="s">
        <v>2219</v>
      </c>
      <c r="G409" s="246"/>
      <c r="H409" s="250">
        <v>44.880000000000003</v>
      </c>
      <c r="I409" s="251"/>
      <c r="J409" s="246"/>
      <c r="K409" s="246"/>
      <c r="L409" s="252"/>
      <c r="M409" s="253"/>
      <c r="N409" s="254"/>
      <c r="O409" s="254"/>
      <c r="P409" s="254"/>
      <c r="Q409" s="254"/>
      <c r="R409" s="254"/>
      <c r="S409" s="254"/>
      <c r="T409" s="255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56" t="s">
        <v>194</v>
      </c>
      <c r="AU409" s="256" t="s">
        <v>88</v>
      </c>
      <c r="AV409" s="13" t="s">
        <v>88</v>
      </c>
      <c r="AW409" s="13" t="s">
        <v>4</v>
      </c>
      <c r="AX409" s="13" t="s">
        <v>86</v>
      </c>
      <c r="AY409" s="256" t="s">
        <v>184</v>
      </c>
    </row>
    <row r="410" s="2" customFormat="1" ht="21.75" customHeight="1">
      <c r="A410" s="39"/>
      <c r="B410" s="40"/>
      <c r="C410" s="227" t="s">
        <v>780</v>
      </c>
      <c r="D410" s="227" t="s">
        <v>186</v>
      </c>
      <c r="E410" s="228" t="s">
        <v>2220</v>
      </c>
      <c r="F410" s="229" t="s">
        <v>2221</v>
      </c>
      <c r="G410" s="230" t="s">
        <v>342</v>
      </c>
      <c r="H410" s="231">
        <v>81</v>
      </c>
      <c r="I410" s="232"/>
      <c r="J410" s="233">
        <f>ROUND(I410*H410,2)</f>
        <v>0</v>
      </c>
      <c r="K410" s="229" t="s">
        <v>1379</v>
      </c>
      <c r="L410" s="45"/>
      <c r="M410" s="234" t="s">
        <v>1</v>
      </c>
      <c r="N410" s="235" t="s">
        <v>44</v>
      </c>
      <c r="O410" s="92"/>
      <c r="P410" s="236">
        <f>O410*H410</f>
        <v>0</v>
      </c>
      <c r="Q410" s="236">
        <v>0</v>
      </c>
      <c r="R410" s="236">
        <f>Q410*H410</f>
        <v>0</v>
      </c>
      <c r="S410" s="236">
        <v>0</v>
      </c>
      <c r="T410" s="237">
        <f>S410*H410</f>
        <v>0</v>
      </c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R410" s="238" t="s">
        <v>191</v>
      </c>
      <c r="AT410" s="238" t="s">
        <v>186</v>
      </c>
      <c r="AU410" s="238" t="s">
        <v>88</v>
      </c>
      <c r="AY410" s="18" t="s">
        <v>184</v>
      </c>
      <c r="BE410" s="239">
        <f>IF(N410="základní",J410,0)</f>
        <v>0</v>
      </c>
      <c r="BF410" s="239">
        <f>IF(N410="snížená",J410,0)</f>
        <v>0</v>
      </c>
      <c r="BG410" s="239">
        <f>IF(N410="zákl. přenesená",J410,0)</f>
        <v>0</v>
      </c>
      <c r="BH410" s="239">
        <f>IF(N410="sníž. přenesená",J410,0)</f>
        <v>0</v>
      </c>
      <c r="BI410" s="239">
        <f>IF(N410="nulová",J410,0)</f>
        <v>0</v>
      </c>
      <c r="BJ410" s="18" t="s">
        <v>86</v>
      </c>
      <c r="BK410" s="239">
        <f>ROUND(I410*H410,2)</f>
        <v>0</v>
      </c>
      <c r="BL410" s="18" t="s">
        <v>191</v>
      </c>
      <c r="BM410" s="238" t="s">
        <v>2222</v>
      </c>
    </row>
    <row r="411" s="2" customFormat="1">
      <c r="A411" s="39"/>
      <c r="B411" s="40"/>
      <c r="C411" s="41"/>
      <c r="D411" s="240" t="s">
        <v>192</v>
      </c>
      <c r="E411" s="41"/>
      <c r="F411" s="241" t="s">
        <v>2223</v>
      </c>
      <c r="G411" s="41"/>
      <c r="H411" s="41"/>
      <c r="I411" s="242"/>
      <c r="J411" s="41"/>
      <c r="K411" s="41"/>
      <c r="L411" s="45"/>
      <c r="M411" s="243"/>
      <c r="N411" s="244"/>
      <c r="O411" s="92"/>
      <c r="P411" s="92"/>
      <c r="Q411" s="92"/>
      <c r="R411" s="92"/>
      <c r="S411" s="92"/>
      <c r="T411" s="93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T411" s="18" t="s">
        <v>192</v>
      </c>
      <c r="AU411" s="18" t="s">
        <v>88</v>
      </c>
    </row>
    <row r="412" s="2" customFormat="1" ht="24.15" customHeight="1">
      <c r="A412" s="39"/>
      <c r="B412" s="40"/>
      <c r="C412" s="227" t="s">
        <v>494</v>
      </c>
      <c r="D412" s="227" t="s">
        <v>186</v>
      </c>
      <c r="E412" s="228" t="s">
        <v>2224</v>
      </c>
      <c r="F412" s="229" t="s">
        <v>2225</v>
      </c>
      <c r="G412" s="230" t="s">
        <v>342</v>
      </c>
      <c r="H412" s="231">
        <v>81</v>
      </c>
      <c r="I412" s="232"/>
      <c r="J412" s="233">
        <f>ROUND(I412*H412,2)</f>
        <v>0</v>
      </c>
      <c r="K412" s="229" t="s">
        <v>1379</v>
      </c>
      <c r="L412" s="45"/>
      <c r="M412" s="234" t="s">
        <v>1</v>
      </c>
      <c r="N412" s="235" t="s">
        <v>44</v>
      </c>
      <c r="O412" s="92"/>
      <c r="P412" s="236">
        <f>O412*H412</f>
        <v>0</v>
      </c>
      <c r="Q412" s="236">
        <v>0.00017000000000000001</v>
      </c>
      <c r="R412" s="236">
        <f>Q412*H412</f>
        <v>0.013770000000000001</v>
      </c>
      <c r="S412" s="236">
        <v>0</v>
      </c>
      <c r="T412" s="237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38" t="s">
        <v>191</v>
      </c>
      <c r="AT412" s="238" t="s">
        <v>186</v>
      </c>
      <c r="AU412" s="238" t="s">
        <v>88</v>
      </c>
      <c r="AY412" s="18" t="s">
        <v>184</v>
      </c>
      <c r="BE412" s="239">
        <f>IF(N412="základní",J412,0)</f>
        <v>0</v>
      </c>
      <c r="BF412" s="239">
        <f>IF(N412="snížená",J412,0)</f>
        <v>0</v>
      </c>
      <c r="BG412" s="239">
        <f>IF(N412="zákl. přenesená",J412,0)</f>
        <v>0</v>
      </c>
      <c r="BH412" s="239">
        <f>IF(N412="sníž. přenesená",J412,0)</f>
        <v>0</v>
      </c>
      <c r="BI412" s="239">
        <f>IF(N412="nulová",J412,0)</f>
        <v>0</v>
      </c>
      <c r="BJ412" s="18" t="s">
        <v>86</v>
      </c>
      <c r="BK412" s="239">
        <f>ROUND(I412*H412,2)</f>
        <v>0</v>
      </c>
      <c r="BL412" s="18" t="s">
        <v>191</v>
      </c>
      <c r="BM412" s="238" t="s">
        <v>2226</v>
      </c>
    </row>
    <row r="413" s="2" customFormat="1">
      <c r="A413" s="39"/>
      <c r="B413" s="40"/>
      <c r="C413" s="41"/>
      <c r="D413" s="240" t="s">
        <v>192</v>
      </c>
      <c r="E413" s="41"/>
      <c r="F413" s="241" t="s">
        <v>2227</v>
      </c>
      <c r="G413" s="41"/>
      <c r="H413" s="41"/>
      <c r="I413" s="242"/>
      <c r="J413" s="41"/>
      <c r="K413" s="41"/>
      <c r="L413" s="45"/>
      <c r="M413" s="243"/>
      <c r="N413" s="244"/>
      <c r="O413" s="92"/>
      <c r="P413" s="92"/>
      <c r="Q413" s="92"/>
      <c r="R413" s="92"/>
      <c r="S413" s="92"/>
      <c r="T413" s="93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192</v>
      </c>
      <c r="AU413" s="18" t="s">
        <v>88</v>
      </c>
    </row>
    <row r="414" s="13" customFormat="1">
      <c r="A414" s="13"/>
      <c r="B414" s="245"/>
      <c r="C414" s="246"/>
      <c r="D414" s="247" t="s">
        <v>194</v>
      </c>
      <c r="E414" s="248" t="s">
        <v>1</v>
      </c>
      <c r="F414" s="249" t="s">
        <v>680</v>
      </c>
      <c r="G414" s="246"/>
      <c r="H414" s="250">
        <v>81</v>
      </c>
      <c r="I414" s="251"/>
      <c r="J414" s="246"/>
      <c r="K414" s="246"/>
      <c r="L414" s="252"/>
      <c r="M414" s="253"/>
      <c r="N414" s="254"/>
      <c r="O414" s="254"/>
      <c r="P414" s="254"/>
      <c r="Q414" s="254"/>
      <c r="R414" s="254"/>
      <c r="S414" s="254"/>
      <c r="T414" s="255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56" t="s">
        <v>194</v>
      </c>
      <c r="AU414" s="256" t="s">
        <v>88</v>
      </c>
      <c r="AV414" s="13" t="s">
        <v>88</v>
      </c>
      <c r="AW414" s="13" t="s">
        <v>35</v>
      </c>
      <c r="AX414" s="13" t="s">
        <v>86</v>
      </c>
      <c r="AY414" s="256" t="s">
        <v>184</v>
      </c>
    </row>
    <row r="415" s="2" customFormat="1" ht="16.5" customHeight="1">
      <c r="A415" s="39"/>
      <c r="B415" s="40"/>
      <c r="C415" s="227" t="s">
        <v>789</v>
      </c>
      <c r="D415" s="227" t="s">
        <v>186</v>
      </c>
      <c r="E415" s="228" t="s">
        <v>2228</v>
      </c>
      <c r="F415" s="229" t="s">
        <v>2229</v>
      </c>
      <c r="G415" s="230" t="s">
        <v>189</v>
      </c>
      <c r="H415" s="231">
        <v>446</v>
      </c>
      <c r="I415" s="232"/>
      <c r="J415" s="233">
        <f>ROUND(I415*H415,2)</f>
        <v>0</v>
      </c>
      <c r="K415" s="229" t="s">
        <v>1379</v>
      </c>
      <c r="L415" s="45"/>
      <c r="M415" s="234" t="s">
        <v>1</v>
      </c>
      <c r="N415" s="235" t="s">
        <v>44</v>
      </c>
      <c r="O415" s="92"/>
      <c r="P415" s="236">
        <f>O415*H415</f>
        <v>0</v>
      </c>
      <c r="Q415" s="236">
        <v>0.00060999999999999997</v>
      </c>
      <c r="R415" s="236">
        <f>Q415*H415</f>
        <v>0.27205999999999997</v>
      </c>
      <c r="S415" s="236">
        <v>0</v>
      </c>
      <c r="T415" s="237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38" t="s">
        <v>191</v>
      </c>
      <c r="AT415" s="238" t="s">
        <v>186</v>
      </c>
      <c r="AU415" s="238" t="s">
        <v>88</v>
      </c>
      <c r="AY415" s="18" t="s">
        <v>184</v>
      </c>
      <c r="BE415" s="239">
        <f>IF(N415="základní",J415,0)</f>
        <v>0</v>
      </c>
      <c r="BF415" s="239">
        <f>IF(N415="snížená",J415,0)</f>
        <v>0</v>
      </c>
      <c r="BG415" s="239">
        <f>IF(N415="zákl. přenesená",J415,0)</f>
        <v>0</v>
      </c>
      <c r="BH415" s="239">
        <f>IF(N415="sníž. přenesená",J415,0)</f>
        <v>0</v>
      </c>
      <c r="BI415" s="239">
        <f>IF(N415="nulová",J415,0)</f>
        <v>0</v>
      </c>
      <c r="BJ415" s="18" t="s">
        <v>86</v>
      </c>
      <c r="BK415" s="239">
        <f>ROUND(I415*H415,2)</f>
        <v>0</v>
      </c>
      <c r="BL415" s="18" t="s">
        <v>191</v>
      </c>
      <c r="BM415" s="238" t="s">
        <v>2230</v>
      </c>
    </row>
    <row r="416" s="2" customFormat="1">
      <c r="A416" s="39"/>
      <c r="B416" s="40"/>
      <c r="C416" s="41"/>
      <c r="D416" s="240" t="s">
        <v>192</v>
      </c>
      <c r="E416" s="41"/>
      <c r="F416" s="241" t="s">
        <v>2231</v>
      </c>
      <c r="G416" s="41"/>
      <c r="H416" s="41"/>
      <c r="I416" s="242"/>
      <c r="J416" s="41"/>
      <c r="K416" s="41"/>
      <c r="L416" s="45"/>
      <c r="M416" s="243"/>
      <c r="N416" s="244"/>
      <c r="O416" s="92"/>
      <c r="P416" s="92"/>
      <c r="Q416" s="92"/>
      <c r="R416" s="92"/>
      <c r="S416" s="92"/>
      <c r="T416" s="93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192</v>
      </c>
      <c r="AU416" s="18" t="s">
        <v>88</v>
      </c>
    </row>
    <row r="417" s="13" customFormat="1">
      <c r="A417" s="13"/>
      <c r="B417" s="245"/>
      <c r="C417" s="246"/>
      <c r="D417" s="247" t="s">
        <v>194</v>
      </c>
      <c r="E417" s="248" t="s">
        <v>1</v>
      </c>
      <c r="F417" s="249" t="s">
        <v>1781</v>
      </c>
      <c r="G417" s="246"/>
      <c r="H417" s="250">
        <v>446</v>
      </c>
      <c r="I417" s="251"/>
      <c r="J417" s="246"/>
      <c r="K417" s="246"/>
      <c r="L417" s="252"/>
      <c r="M417" s="253"/>
      <c r="N417" s="254"/>
      <c r="O417" s="254"/>
      <c r="P417" s="254"/>
      <c r="Q417" s="254"/>
      <c r="R417" s="254"/>
      <c r="S417" s="254"/>
      <c r="T417" s="255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56" t="s">
        <v>194</v>
      </c>
      <c r="AU417" s="256" t="s">
        <v>88</v>
      </c>
      <c r="AV417" s="13" t="s">
        <v>88</v>
      </c>
      <c r="AW417" s="13" t="s">
        <v>35</v>
      </c>
      <c r="AX417" s="13" t="s">
        <v>86</v>
      </c>
      <c r="AY417" s="256" t="s">
        <v>184</v>
      </c>
    </row>
    <row r="418" s="2" customFormat="1" ht="16.5" customHeight="1">
      <c r="A418" s="39"/>
      <c r="B418" s="40"/>
      <c r="C418" s="227" t="s">
        <v>499</v>
      </c>
      <c r="D418" s="227" t="s">
        <v>186</v>
      </c>
      <c r="E418" s="228" t="s">
        <v>2232</v>
      </c>
      <c r="F418" s="229" t="s">
        <v>2233</v>
      </c>
      <c r="G418" s="230" t="s">
        <v>342</v>
      </c>
      <c r="H418" s="231">
        <v>81</v>
      </c>
      <c r="I418" s="232"/>
      <c r="J418" s="233">
        <f>ROUND(I418*H418,2)</f>
        <v>0</v>
      </c>
      <c r="K418" s="229" t="s">
        <v>1379</v>
      </c>
      <c r="L418" s="45"/>
      <c r="M418" s="234" t="s">
        <v>1</v>
      </c>
      <c r="N418" s="235" t="s">
        <v>44</v>
      </c>
      <c r="O418" s="92"/>
      <c r="P418" s="236">
        <f>O418*H418</f>
        <v>0</v>
      </c>
      <c r="Q418" s="236">
        <v>0</v>
      </c>
      <c r="R418" s="236">
        <f>Q418*H418</f>
        <v>0</v>
      </c>
      <c r="S418" s="236">
        <v>0</v>
      </c>
      <c r="T418" s="237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38" t="s">
        <v>191</v>
      </c>
      <c r="AT418" s="238" t="s">
        <v>186</v>
      </c>
      <c r="AU418" s="238" t="s">
        <v>88</v>
      </c>
      <c r="AY418" s="18" t="s">
        <v>184</v>
      </c>
      <c r="BE418" s="239">
        <f>IF(N418="základní",J418,0)</f>
        <v>0</v>
      </c>
      <c r="BF418" s="239">
        <f>IF(N418="snížená",J418,0)</f>
        <v>0</v>
      </c>
      <c r="BG418" s="239">
        <f>IF(N418="zákl. přenesená",J418,0)</f>
        <v>0</v>
      </c>
      <c r="BH418" s="239">
        <f>IF(N418="sníž. přenesená",J418,0)</f>
        <v>0</v>
      </c>
      <c r="BI418" s="239">
        <f>IF(N418="nulová",J418,0)</f>
        <v>0</v>
      </c>
      <c r="BJ418" s="18" t="s">
        <v>86</v>
      </c>
      <c r="BK418" s="239">
        <f>ROUND(I418*H418,2)</f>
        <v>0</v>
      </c>
      <c r="BL418" s="18" t="s">
        <v>191</v>
      </c>
      <c r="BM418" s="238" t="s">
        <v>2234</v>
      </c>
    </row>
    <row r="419" s="2" customFormat="1">
      <c r="A419" s="39"/>
      <c r="B419" s="40"/>
      <c r="C419" s="41"/>
      <c r="D419" s="240" t="s">
        <v>192</v>
      </c>
      <c r="E419" s="41"/>
      <c r="F419" s="241" t="s">
        <v>2235</v>
      </c>
      <c r="G419" s="41"/>
      <c r="H419" s="41"/>
      <c r="I419" s="242"/>
      <c r="J419" s="41"/>
      <c r="K419" s="41"/>
      <c r="L419" s="45"/>
      <c r="M419" s="243"/>
      <c r="N419" s="244"/>
      <c r="O419" s="92"/>
      <c r="P419" s="92"/>
      <c r="Q419" s="92"/>
      <c r="R419" s="92"/>
      <c r="S419" s="92"/>
      <c r="T419" s="93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T419" s="18" t="s">
        <v>192</v>
      </c>
      <c r="AU419" s="18" t="s">
        <v>88</v>
      </c>
    </row>
    <row r="420" s="13" customFormat="1">
      <c r="A420" s="13"/>
      <c r="B420" s="245"/>
      <c r="C420" s="246"/>
      <c r="D420" s="247" t="s">
        <v>194</v>
      </c>
      <c r="E420" s="248" t="s">
        <v>1</v>
      </c>
      <c r="F420" s="249" t="s">
        <v>2236</v>
      </c>
      <c r="G420" s="246"/>
      <c r="H420" s="250">
        <v>81</v>
      </c>
      <c r="I420" s="251"/>
      <c r="J420" s="246"/>
      <c r="K420" s="246"/>
      <c r="L420" s="252"/>
      <c r="M420" s="253"/>
      <c r="N420" s="254"/>
      <c r="O420" s="254"/>
      <c r="P420" s="254"/>
      <c r="Q420" s="254"/>
      <c r="R420" s="254"/>
      <c r="S420" s="254"/>
      <c r="T420" s="255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56" t="s">
        <v>194</v>
      </c>
      <c r="AU420" s="256" t="s">
        <v>88</v>
      </c>
      <c r="AV420" s="13" t="s">
        <v>88</v>
      </c>
      <c r="AW420" s="13" t="s">
        <v>35</v>
      </c>
      <c r="AX420" s="13" t="s">
        <v>86</v>
      </c>
      <c r="AY420" s="256" t="s">
        <v>184</v>
      </c>
    </row>
    <row r="421" s="2" customFormat="1" ht="24.15" customHeight="1">
      <c r="A421" s="39"/>
      <c r="B421" s="40"/>
      <c r="C421" s="227" t="s">
        <v>797</v>
      </c>
      <c r="D421" s="227" t="s">
        <v>186</v>
      </c>
      <c r="E421" s="228" t="s">
        <v>2237</v>
      </c>
      <c r="F421" s="229" t="s">
        <v>2238</v>
      </c>
      <c r="G421" s="230" t="s">
        <v>342</v>
      </c>
      <c r="H421" s="231">
        <v>29</v>
      </c>
      <c r="I421" s="232"/>
      <c r="J421" s="233">
        <f>ROUND(I421*H421,2)</f>
        <v>0</v>
      </c>
      <c r="K421" s="229" t="s">
        <v>1379</v>
      </c>
      <c r="L421" s="45"/>
      <c r="M421" s="234" t="s">
        <v>1</v>
      </c>
      <c r="N421" s="235" t="s">
        <v>44</v>
      </c>
      <c r="O421" s="92"/>
      <c r="P421" s="236">
        <f>O421*H421</f>
        <v>0</v>
      </c>
      <c r="Q421" s="236">
        <v>0.58333000000000002</v>
      </c>
      <c r="R421" s="236">
        <f>Q421*H421</f>
        <v>16.91657</v>
      </c>
      <c r="S421" s="236">
        <v>0</v>
      </c>
      <c r="T421" s="237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38" t="s">
        <v>191</v>
      </c>
      <c r="AT421" s="238" t="s">
        <v>186</v>
      </c>
      <c r="AU421" s="238" t="s">
        <v>88</v>
      </c>
      <c r="AY421" s="18" t="s">
        <v>184</v>
      </c>
      <c r="BE421" s="239">
        <f>IF(N421="základní",J421,0)</f>
        <v>0</v>
      </c>
      <c r="BF421" s="239">
        <f>IF(N421="snížená",J421,0)</f>
        <v>0</v>
      </c>
      <c r="BG421" s="239">
        <f>IF(N421="zákl. přenesená",J421,0)</f>
        <v>0</v>
      </c>
      <c r="BH421" s="239">
        <f>IF(N421="sníž. přenesená",J421,0)</f>
        <v>0</v>
      </c>
      <c r="BI421" s="239">
        <f>IF(N421="nulová",J421,0)</f>
        <v>0</v>
      </c>
      <c r="BJ421" s="18" t="s">
        <v>86</v>
      </c>
      <c r="BK421" s="239">
        <f>ROUND(I421*H421,2)</f>
        <v>0</v>
      </c>
      <c r="BL421" s="18" t="s">
        <v>191</v>
      </c>
      <c r="BM421" s="238" t="s">
        <v>2239</v>
      </c>
    </row>
    <row r="422" s="2" customFormat="1">
      <c r="A422" s="39"/>
      <c r="B422" s="40"/>
      <c r="C422" s="41"/>
      <c r="D422" s="240" t="s">
        <v>192</v>
      </c>
      <c r="E422" s="41"/>
      <c r="F422" s="241" t="s">
        <v>2240</v>
      </c>
      <c r="G422" s="41"/>
      <c r="H422" s="41"/>
      <c r="I422" s="242"/>
      <c r="J422" s="41"/>
      <c r="K422" s="41"/>
      <c r="L422" s="45"/>
      <c r="M422" s="243"/>
      <c r="N422" s="244"/>
      <c r="O422" s="92"/>
      <c r="P422" s="92"/>
      <c r="Q422" s="92"/>
      <c r="R422" s="92"/>
      <c r="S422" s="92"/>
      <c r="T422" s="93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T422" s="18" t="s">
        <v>192</v>
      </c>
      <c r="AU422" s="18" t="s">
        <v>88</v>
      </c>
    </row>
    <row r="423" s="2" customFormat="1" ht="24.15" customHeight="1">
      <c r="A423" s="39"/>
      <c r="B423" s="40"/>
      <c r="C423" s="227" t="s">
        <v>505</v>
      </c>
      <c r="D423" s="227" t="s">
        <v>186</v>
      </c>
      <c r="E423" s="228" t="s">
        <v>2241</v>
      </c>
      <c r="F423" s="229" t="s">
        <v>2242</v>
      </c>
      <c r="G423" s="230" t="s">
        <v>342</v>
      </c>
      <c r="H423" s="231">
        <v>1</v>
      </c>
      <c r="I423" s="232"/>
      <c r="J423" s="233">
        <f>ROUND(I423*H423,2)</f>
        <v>0</v>
      </c>
      <c r="K423" s="229" t="s">
        <v>1379</v>
      </c>
      <c r="L423" s="45"/>
      <c r="M423" s="234" t="s">
        <v>1</v>
      </c>
      <c r="N423" s="235" t="s">
        <v>44</v>
      </c>
      <c r="O423" s="92"/>
      <c r="P423" s="236">
        <f>O423*H423</f>
        <v>0</v>
      </c>
      <c r="Q423" s="236">
        <v>0.59445000000000003</v>
      </c>
      <c r="R423" s="236">
        <f>Q423*H423</f>
        <v>0.59445000000000003</v>
      </c>
      <c r="S423" s="236">
        <v>0</v>
      </c>
      <c r="T423" s="237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238" t="s">
        <v>191</v>
      </c>
      <c r="AT423" s="238" t="s">
        <v>186</v>
      </c>
      <c r="AU423" s="238" t="s">
        <v>88</v>
      </c>
      <c r="AY423" s="18" t="s">
        <v>184</v>
      </c>
      <c r="BE423" s="239">
        <f>IF(N423="základní",J423,0)</f>
        <v>0</v>
      </c>
      <c r="BF423" s="239">
        <f>IF(N423="snížená",J423,0)</f>
        <v>0</v>
      </c>
      <c r="BG423" s="239">
        <f>IF(N423="zákl. přenesená",J423,0)</f>
        <v>0</v>
      </c>
      <c r="BH423" s="239">
        <f>IF(N423="sníž. přenesená",J423,0)</f>
        <v>0</v>
      </c>
      <c r="BI423" s="239">
        <f>IF(N423="nulová",J423,0)</f>
        <v>0</v>
      </c>
      <c r="BJ423" s="18" t="s">
        <v>86</v>
      </c>
      <c r="BK423" s="239">
        <f>ROUND(I423*H423,2)</f>
        <v>0</v>
      </c>
      <c r="BL423" s="18" t="s">
        <v>191</v>
      </c>
      <c r="BM423" s="238" t="s">
        <v>2243</v>
      </c>
    </row>
    <row r="424" s="2" customFormat="1">
      <c r="A424" s="39"/>
      <c r="B424" s="40"/>
      <c r="C424" s="41"/>
      <c r="D424" s="240" t="s">
        <v>192</v>
      </c>
      <c r="E424" s="41"/>
      <c r="F424" s="241" t="s">
        <v>2244</v>
      </c>
      <c r="G424" s="41"/>
      <c r="H424" s="41"/>
      <c r="I424" s="242"/>
      <c r="J424" s="41"/>
      <c r="K424" s="41"/>
      <c r="L424" s="45"/>
      <c r="M424" s="243"/>
      <c r="N424" s="244"/>
      <c r="O424" s="92"/>
      <c r="P424" s="92"/>
      <c r="Q424" s="92"/>
      <c r="R424" s="92"/>
      <c r="S424" s="92"/>
      <c r="T424" s="93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T424" s="18" t="s">
        <v>192</v>
      </c>
      <c r="AU424" s="18" t="s">
        <v>88</v>
      </c>
    </row>
    <row r="425" s="2" customFormat="1" ht="24.15" customHeight="1">
      <c r="A425" s="39"/>
      <c r="B425" s="40"/>
      <c r="C425" s="227" t="s">
        <v>805</v>
      </c>
      <c r="D425" s="227" t="s">
        <v>186</v>
      </c>
      <c r="E425" s="228" t="s">
        <v>2245</v>
      </c>
      <c r="F425" s="229" t="s">
        <v>2246</v>
      </c>
      <c r="G425" s="230" t="s">
        <v>327</v>
      </c>
      <c r="H425" s="231">
        <v>2</v>
      </c>
      <c r="I425" s="232"/>
      <c r="J425" s="233">
        <f>ROUND(I425*H425,2)</f>
        <v>0</v>
      </c>
      <c r="K425" s="229" t="s">
        <v>1379</v>
      </c>
      <c r="L425" s="45"/>
      <c r="M425" s="234" t="s">
        <v>1</v>
      </c>
      <c r="N425" s="235" t="s">
        <v>44</v>
      </c>
      <c r="O425" s="92"/>
      <c r="P425" s="236">
        <f>O425*H425</f>
        <v>0</v>
      </c>
      <c r="Q425" s="236">
        <v>0.089810000000000001</v>
      </c>
      <c r="R425" s="236">
        <f>Q425*H425</f>
        <v>0.17962</v>
      </c>
      <c r="S425" s="236">
        <v>0</v>
      </c>
      <c r="T425" s="237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38" t="s">
        <v>191</v>
      </c>
      <c r="AT425" s="238" t="s">
        <v>186</v>
      </c>
      <c r="AU425" s="238" t="s">
        <v>88</v>
      </c>
      <c r="AY425" s="18" t="s">
        <v>184</v>
      </c>
      <c r="BE425" s="239">
        <f>IF(N425="základní",J425,0)</f>
        <v>0</v>
      </c>
      <c r="BF425" s="239">
        <f>IF(N425="snížená",J425,0)</f>
        <v>0</v>
      </c>
      <c r="BG425" s="239">
        <f>IF(N425="zákl. přenesená",J425,0)</f>
        <v>0</v>
      </c>
      <c r="BH425" s="239">
        <f>IF(N425="sníž. přenesená",J425,0)</f>
        <v>0</v>
      </c>
      <c r="BI425" s="239">
        <f>IF(N425="nulová",J425,0)</f>
        <v>0</v>
      </c>
      <c r="BJ425" s="18" t="s">
        <v>86</v>
      </c>
      <c r="BK425" s="239">
        <f>ROUND(I425*H425,2)</f>
        <v>0</v>
      </c>
      <c r="BL425" s="18" t="s">
        <v>191</v>
      </c>
      <c r="BM425" s="238" t="s">
        <v>2247</v>
      </c>
    </row>
    <row r="426" s="2" customFormat="1">
      <c r="A426" s="39"/>
      <c r="B426" s="40"/>
      <c r="C426" s="41"/>
      <c r="D426" s="240" t="s">
        <v>192</v>
      </c>
      <c r="E426" s="41"/>
      <c r="F426" s="241" t="s">
        <v>2248</v>
      </c>
      <c r="G426" s="41"/>
      <c r="H426" s="41"/>
      <c r="I426" s="242"/>
      <c r="J426" s="41"/>
      <c r="K426" s="41"/>
      <c r="L426" s="45"/>
      <c r="M426" s="243"/>
      <c r="N426" s="244"/>
      <c r="O426" s="92"/>
      <c r="P426" s="92"/>
      <c r="Q426" s="92"/>
      <c r="R426" s="92"/>
      <c r="S426" s="92"/>
      <c r="T426" s="93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T426" s="18" t="s">
        <v>192</v>
      </c>
      <c r="AU426" s="18" t="s">
        <v>88</v>
      </c>
    </row>
    <row r="427" s="2" customFormat="1" ht="16.5" customHeight="1">
      <c r="A427" s="39"/>
      <c r="B427" s="40"/>
      <c r="C427" s="227" t="s">
        <v>509</v>
      </c>
      <c r="D427" s="227" t="s">
        <v>186</v>
      </c>
      <c r="E427" s="228" t="s">
        <v>2249</v>
      </c>
      <c r="F427" s="229" t="s">
        <v>2250</v>
      </c>
      <c r="G427" s="230" t="s">
        <v>327</v>
      </c>
      <c r="H427" s="231">
        <v>2</v>
      </c>
      <c r="I427" s="232"/>
      <c r="J427" s="233">
        <f>ROUND(I427*H427,2)</f>
        <v>0</v>
      </c>
      <c r="K427" s="229" t="s">
        <v>1379</v>
      </c>
      <c r="L427" s="45"/>
      <c r="M427" s="234" t="s">
        <v>1</v>
      </c>
      <c r="N427" s="235" t="s">
        <v>44</v>
      </c>
      <c r="O427" s="92"/>
      <c r="P427" s="236">
        <f>O427*H427</f>
        <v>0</v>
      </c>
      <c r="Q427" s="236">
        <v>1.07344</v>
      </c>
      <c r="R427" s="236">
        <f>Q427*H427</f>
        <v>2.1468799999999999</v>
      </c>
      <c r="S427" s="236">
        <v>0</v>
      </c>
      <c r="T427" s="237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38" t="s">
        <v>191</v>
      </c>
      <c r="AT427" s="238" t="s">
        <v>186</v>
      </c>
      <c r="AU427" s="238" t="s">
        <v>88</v>
      </c>
      <c r="AY427" s="18" t="s">
        <v>184</v>
      </c>
      <c r="BE427" s="239">
        <f>IF(N427="základní",J427,0)</f>
        <v>0</v>
      </c>
      <c r="BF427" s="239">
        <f>IF(N427="snížená",J427,0)</f>
        <v>0</v>
      </c>
      <c r="BG427" s="239">
        <f>IF(N427="zákl. přenesená",J427,0)</f>
        <v>0</v>
      </c>
      <c r="BH427" s="239">
        <f>IF(N427="sníž. přenesená",J427,0)</f>
        <v>0</v>
      </c>
      <c r="BI427" s="239">
        <f>IF(N427="nulová",J427,0)</f>
        <v>0</v>
      </c>
      <c r="BJ427" s="18" t="s">
        <v>86</v>
      </c>
      <c r="BK427" s="239">
        <f>ROUND(I427*H427,2)</f>
        <v>0</v>
      </c>
      <c r="BL427" s="18" t="s">
        <v>191</v>
      </c>
      <c r="BM427" s="238" t="s">
        <v>2251</v>
      </c>
    </row>
    <row r="428" s="2" customFormat="1">
      <c r="A428" s="39"/>
      <c r="B428" s="40"/>
      <c r="C428" s="41"/>
      <c r="D428" s="240" t="s">
        <v>192</v>
      </c>
      <c r="E428" s="41"/>
      <c r="F428" s="241" t="s">
        <v>2252</v>
      </c>
      <c r="G428" s="41"/>
      <c r="H428" s="41"/>
      <c r="I428" s="242"/>
      <c r="J428" s="41"/>
      <c r="K428" s="41"/>
      <c r="L428" s="45"/>
      <c r="M428" s="243"/>
      <c r="N428" s="244"/>
      <c r="O428" s="92"/>
      <c r="P428" s="92"/>
      <c r="Q428" s="92"/>
      <c r="R428" s="92"/>
      <c r="S428" s="92"/>
      <c r="T428" s="93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T428" s="18" t="s">
        <v>192</v>
      </c>
      <c r="AU428" s="18" t="s">
        <v>88</v>
      </c>
    </row>
    <row r="429" s="2" customFormat="1" ht="16.5" customHeight="1">
      <c r="A429" s="39"/>
      <c r="B429" s="40"/>
      <c r="C429" s="227" t="s">
        <v>817</v>
      </c>
      <c r="D429" s="227" t="s">
        <v>186</v>
      </c>
      <c r="E429" s="228" t="s">
        <v>2253</v>
      </c>
      <c r="F429" s="229" t="s">
        <v>2254</v>
      </c>
      <c r="G429" s="230" t="s">
        <v>327</v>
      </c>
      <c r="H429" s="231">
        <v>5</v>
      </c>
      <c r="I429" s="232"/>
      <c r="J429" s="233">
        <f>ROUND(I429*H429,2)</f>
        <v>0</v>
      </c>
      <c r="K429" s="229" t="s">
        <v>1379</v>
      </c>
      <c r="L429" s="45"/>
      <c r="M429" s="234" t="s">
        <v>1</v>
      </c>
      <c r="N429" s="235" t="s">
        <v>44</v>
      </c>
      <c r="O429" s="92"/>
      <c r="P429" s="236">
        <f>O429*H429</f>
        <v>0</v>
      </c>
      <c r="Q429" s="236">
        <v>0</v>
      </c>
      <c r="R429" s="236">
        <f>Q429*H429</f>
        <v>0</v>
      </c>
      <c r="S429" s="236">
        <v>0</v>
      </c>
      <c r="T429" s="237">
        <f>S429*H429</f>
        <v>0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38" t="s">
        <v>191</v>
      </c>
      <c r="AT429" s="238" t="s">
        <v>186</v>
      </c>
      <c r="AU429" s="238" t="s">
        <v>88</v>
      </c>
      <c r="AY429" s="18" t="s">
        <v>184</v>
      </c>
      <c r="BE429" s="239">
        <f>IF(N429="základní",J429,0)</f>
        <v>0</v>
      </c>
      <c r="BF429" s="239">
        <f>IF(N429="snížená",J429,0)</f>
        <v>0</v>
      </c>
      <c r="BG429" s="239">
        <f>IF(N429="zákl. přenesená",J429,0)</f>
        <v>0</v>
      </c>
      <c r="BH429" s="239">
        <f>IF(N429="sníž. přenesená",J429,0)</f>
        <v>0</v>
      </c>
      <c r="BI429" s="239">
        <f>IF(N429="nulová",J429,0)</f>
        <v>0</v>
      </c>
      <c r="BJ429" s="18" t="s">
        <v>86</v>
      </c>
      <c r="BK429" s="239">
        <f>ROUND(I429*H429,2)</f>
        <v>0</v>
      </c>
      <c r="BL429" s="18" t="s">
        <v>191</v>
      </c>
      <c r="BM429" s="238" t="s">
        <v>2255</v>
      </c>
    </row>
    <row r="430" s="2" customFormat="1">
      <c r="A430" s="39"/>
      <c r="B430" s="40"/>
      <c r="C430" s="41"/>
      <c r="D430" s="240" t="s">
        <v>192</v>
      </c>
      <c r="E430" s="41"/>
      <c r="F430" s="241" t="s">
        <v>2256</v>
      </c>
      <c r="G430" s="41"/>
      <c r="H430" s="41"/>
      <c r="I430" s="242"/>
      <c r="J430" s="41"/>
      <c r="K430" s="41"/>
      <c r="L430" s="45"/>
      <c r="M430" s="243"/>
      <c r="N430" s="244"/>
      <c r="O430" s="92"/>
      <c r="P430" s="92"/>
      <c r="Q430" s="92"/>
      <c r="R430" s="92"/>
      <c r="S430" s="92"/>
      <c r="T430" s="93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T430" s="18" t="s">
        <v>192</v>
      </c>
      <c r="AU430" s="18" t="s">
        <v>88</v>
      </c>
    </row>
    <row r="431" s="2" customFormat="1" ht="16.5" customHeight="1">
      <c r="A431" s="39"/>
      <c r="B431" s="40"/>
      <c r="C431" s="289" t="s">
        <v>517</v>
      </c>
      <c r="D431" s="289" t="s">
        <v>412</v>
      </c>
      <c r="E431" s="290" t="s">
        <v>2257</v>
      </c>
      <c r="F431" s="291" t="s">
        <v>2258</v>
      </c>
      <c r="G431" s="292" t="s">
        <v>327</v>
      </c>
      <c r="H431" s="293">
        <v>6.25</v>
      </c>
      <c r="I431" s="294"/>
      <c r="J431" s="295">
        <f>ROUND(I431*H431,2)</f>
        <v>0</v>
      </c>
      <c r="K431" s="291" t="s">
        <v>1379</v>
      </c>
      <c r="L431" s="296"/>
      <c r="M431" s="297" t="s">
        <v>1</v>
      </c>
      <c r="N431" s="298" t="s">
        <v>44</v>
      </c>
      <c r="O431" s="92"/>
      <c r="P431" s="236">
        <f>O431*H431</f>
        <v>0</v>
      </c>
      <c r="Q431" s="236">
        <v>0.076999999999999999</v>
      </c>
      <c r="R431" s="236">
        <f>Q431*H431</f>
        <v>0.48125000000000001</v>
      </c>
      <c r="S431" s="236">
        <v>0</v>
      </c>
      <c r="T431" s="237">
        <f>S431*H431</f>
        <v>0</v>
      </c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R431" s="238" t="s">
        <v>213</v>
      </c>
      <c r="AT431" s="238" t="s">
        <v>412</v>
      </c>
      <c r="AU431" s="238" t="s">
        <v>88</v>
      </c>
      <c r="AY431" s="18" t="s">
        <v>184</v>
      </c>
      <c r="BE431" s="239">
        <f>IF(N431="základní",J431,0)</f>
        <v>0</v>
      </c>
      <c r="BF431" s="239">
        <f>IF(N431="snížená",J431,0)</f>
        <v>0</v>
      </c>
      <c r="BG431" s="239">
        <f>IF(N431="zákl. přenesená",J431,0)</f>
        <v>0</v>
      </c>
      <c r="BH431" s="239">
        <f>IF(N431="sníž. přenesená",J431,0)</f>
        <v>0</v>
      </c>
      <c r="BI431" s="239">
        <f>IF(N431="nulová",J431,0)</f>
        <v>0</v>
      </c>
      <c r="BJ431" s="18" t="s">
        <v>86</v>
      </c>
      <c r="BK431" s="239">
        <f>ROUND(I431*H431,2)</f>
        <v>0</v>
      </c>
      <c r="BL431" s="18" t="s">
        <v>191</v>
      </c>
      <c r="BM431" s="238" t="s">
        <v>2259</v>
      </c>
    </row>
    <row r="432" s="2" customFormat="1" ht="16.5" customHeight="1">
      <c r="A432" s="39"/>
      <c r="B432" s="40"/>
      <c r="C432" s="227" t="s">
        <v>824</v>
      </c>
      <c r="D432" s="227" t="s">
        <v>186</v>
      </c>
      <c r="E432" s="228" t="s">
        <v>2260</v>
      </c>
      <c r="F432" s="229" t="s">
        <v>2261</v>
      </c>
      <c r="G432" s="230" t="s">
        <v>327</v>
      </c>
      <c r="H432" s="231">
        <v>10</v>
      </c>
      <c r="I432" s="232"/>
      <c r="J432" s="233">
        <f>ROUND(I432*H432,2)</f>
        <v>0</v>
      </c>
      <c r="K432" s="229" t="s">
        <v>1379</v>
      </c>
      <c r="L432" s="45"/>
      <c r="M432" s="234" t="s">
        <v>1</v>
      </c>
      <c r="N432" s="235" t="s">
        <v>44</v>
      </c>
      <c r="O432" s="92"/>
      <c r="P432" s="236">
        <f>O432*H432</f>
        <v>0</v>
      </c>
      <c r="Q432" s="236">
        <v>0.072870000000000004</v>
      </c>
      <c r="R432" s="236">
        <f>Q432*H432</f>
        <v>0.72870000000000001</v>
      </c>
      <c r="S432" s="236">
        <v>0</v>
      </c>
      <c r="T432" s="237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38" t="s">
        <v>191</v>
      </c>
      <c r="AT432" s="238" t="s">
        <v>186</v>
      </c>
      <c r="AU432" s="238" t="s">
        <v>88</v>
      </c>
      <c r="AY432" s="18" t="s">
        <v>184</v>
      </c>
      <c r="BE432" s="239">
        <f>IF(N432="základní",J432,0)</f>
        <v>0</v>
      </c>
      <c r="BF432" s="239">
        <f>IF(N432="snížená",J432,0)</f>
        <v>0</v>
      </c>
      <c r="BG432" s="239">
        <f>IF(N432="zákl. přenesená",J432,0)</f>
        <v>0</v>
      </c>
      <c r="BH432" s="239">
        <f>IF(N432="sníž. přenesená",J432,0)</f>
        <v>0</v>
      </c>
      <c r="BI432" s="239">
        <f>IF(N432="nulová",J432,0)</f>
        <v>0</v>
      </c>
      <c r="BJ432" s="18" t="s">
        <v>86</v>
      </c>
      <c r="BK432" s="239">
        <f>ROUND(I432*H432,2)</f>
        <v>0</v>
      </c>
      <c r="BL432" s="18" t="s">
        <v>191</v>
      </c>
      <c r="BM432" s="238" t="s">
        <v>2262</v>
      </c>
    </row>
    <row r="433" s="2" customFormat="1">
      <c r="A433" s="39"/>
      <c r="B433" s="40"/>
      <c r="C433" s="41"/>
      <c r="D433" s="240" t="s">
        <v>192</v>
      </c>
      <c r="E433" s="41"/>
      <c r="F433" s="241" t="s">
        <v>2263</v>
      </c>
      <c r="G433" s="41"/>
      <c r="H433" s="41"/>
      <c r="I433" s="242"/>
      <c r="J433" s="41"/>
      <c r="K433" s="41"/>
      <c r="L433" s="45"/>
      <c r="M433" s="243"/>
      <c r="N433" s="244"/>
      <c r="O433" s="92"/>
      <c r="P433" s="92"/>
      <c r="Q433" s="92"/>
      <c r="R433" s="92"/>
      <c r="S433" s="92"/>
      <c r="T433" s="93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T433" s="18" t="s">
        <v>192</v>
      </c>
      <c r="AU433" s="18" t="s">
        <v>88</v>
      </c>
    </row>
    <row r="434" s="2" customFormat="1" ht="16.5" customHeight="1">
      <c r="A434" s="39"/>
      <c r="B434" s="40"/>
      <c r="C434" s="289" t="s">
        <v>521</v>
      </c>
      <c r="D434" s="289" t="s">
        <v>412</v>
      </c>
      <c r="E434" s="290" t="s">
        <v>2264</v>
      </c>
      <c r="F434" s="291" t="s">
        <v>2265</v>
      </c>
      <c r="G434" s="292" t="s">
        <v>327</v>
      </c>
      <c r="H434" s="293">
        <v>10</v>
      </c>
      <c r="I434" s="294"/>
      <c r="J434" s="295">
        <f>ROUND(I434*H434,2)</f>
        <v>0</v>
      </c>
      <c r="K434" s="291" t="s">
        <v>1379</v>
      </c>
      <c r="L434" s="296"/>
      <c r="M434" s="297" t="s">
        <v>1</v>
      </c>
      <c r="N434" s="298" t="s">
        <v>44</v>
      </c>
      <c r="O434" s="92"/>
      <c r="P434" s="236">
        <f>O434*H434</f>
        <v>0</v>
      </c>
      <c r="Q434" s="236">
        <v>0.014500000000000001</v>
      </c>
      <c r="R434" s="236">
        <f>Q434*H434</f>
        <v>0.14500000000000002</v>
      </c>
      <c r="S434" s="236">
        <v>0</v>
      </c>
      <c r="T434" s="237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38" t="s">
        <v>213</v>
      </c>
      <c r="AT434" s="238" t="s">
        <v>412</v>
      </c>
      <c r="AU434" s="238" t="s">
        <v>88</v>
      </c>
      <c r="AY434" s="18" t="s">
        <v>184</v>
      </c>
      <c r="BE434" s="239">
        <f>IF(N434="základní",J434,0)</f>
        <v>0</v>
      </c>
      <c r="BF434" s="239">
        <f>IF(N434="snížená",J434,0)</f>
        <v>0</v>
      </c>
      <c r="BG434" s="239">
        <f>IF(N434="zákl. přenesená",J434,0)</f>
        <v>0</v>
      </c>
      <c r="BH434" s="239">
        <f>IF(N434="sníž. přenesená",J434,0)</f>
        <v>0</v>
      </c>
      <c r="BI434" s="239">
        <f>IF(N434="nulová",J434,0)</f>
        <v>0</v>
      </c>
      <c r="BJ434" s="18" t="s">
        <v>86</v>
      </c>
      <c r="BK434" s="239">
        <f>ROUND(I434*H434,2)</f>
        <v>0</v>
      </c>
      <c r="BL434" s="18" t="s">
        <v>191</v>
      </c>
      <c r="BM434" s="238" t="s">
        <v>2266</v>
      </c>
    </row>
    <row r="435" s="2" customFormat="1" ht="16.5" customHeight="1">
      <c r="A435" s="39"/>
      <c r="B435" s="40"/>
      <c r="C435" s="227" t="s">
        <v>831</v>
      </c>
      <c r="D435" s="227" t="s">
        <v>186</v>
      </c>
      <c r="E435" s="228" t="s">
        <v>2267</v>
      </c>
      <c r="F435" s="229" t="s">
        <v>2268</v>
      </c>
      <c r="G435" s="230" t="s">
        <v>327</v>
      </c>
      <c r="H435" s="231">
        <v>8</v>
      </c>
      <c r="I435" s="232"/>
      <c r="J435" s="233">
        <f>ROUND(I435*H435,2)</f>
        <v>0</v>
      </c>
      <c r="K435" s="229" t="s">
        <v>1379</v>
      </c>
      <c r="L435" s="45"/>
      <c r="M435" s="234" t="s">
        <v>1</v>
      </c>
      <c r="N435" s="235" t="s">
        <v>44</v>
      </c>
      <c r="O435" s="92"/>
      <c r="P435" s="236">
        <f>O435*H435</f>
        <v>0</v>
      </c>
      <c r="Q435" s="236">
        <v>0.001</v>
      </c>
      <c r="R435" s="236">
        <f>Q435*H435</f>
        <v>0.0080000000000000002</v>
      </c>
      <c r="S435" s="236">
        <v>0</v>
      </c>
      <c r="T435" s="237">
        <f>S435*H435</f>
        <v>0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38" t="s">
        <v>191</v>
      </c>
      <c r="AT435" s="238" t="s">
        <v>186</v>
      </c>
      <c r="AU435" s="238" t="s">
        <v>88</v>
      </c>
      <c r="AY435" s="18" t="s">
        <v>184</v>
      </c>
      <c r="BE435" s="239">
        <f>IF(N435="základní",J435,0)</f>
        <v>0</v>
      </c>
      <c r="BF435" s="239">
        <f>IF(N435="snížená",J435,0)</f>
        <v>0</v>
      </c>
      <c r="BG435" s="239">
        <f>IF(N435="zákl. přenesená",J435,0)</f>
        <v>0</v>
      </c>
      <c r="BH435" s="239">
        <f>IF(N435="sníž. přenesená",J435,0)</f>
        <v>0</v>
      </c>
      <c r="BI435" s="239">
        <f>IF(N435="nulová",J435,0)</f>
        <v>0</v>
      </c>
      <c r="BJ435" s="18" t="s">
        <v>86</v>
      </c>
      <c r="BK435" s="239">
        <f>ROUND(I435*H435,2)</f>
        <v>0</v>
      </c>
      <c r="BL435" s="18" t="s">
        <v>191</v>
      </c>
      <c r="BM435" s="238" t="s">
        <v>2269</v>
      </c>
    </row>
    <row r="436" s="2" customFormat="1">
      <c r="A436" s="39"/>
      <c r="B436" s="40"/>
      <c r="C436" s="41"/>
      <c r="D436" s="240" t="s">
        <v>192</v>
      </c>
      <c r="E436" s="41"/>
      <c r="F436" s="241" t="s">
        <v>2270</v>
      </c>
      <c r="G436" s="41"/>
      <c r="H436" s="41"/>
      <c r="I436" s="242"/>
      <c r="J436" s="41"/>
      <c r="K436" s="41"/>
      <c r="L436" s="45"/>
      <c r="M436" s="243"/>
      <c r="N436" s="244"/>
      <c r="O436" s="92"/>
      <c r="P436" s="92"/>
      <c r="Q436" s="92"/>
      <c r="R436" s="92"/>
      <c r="S436" s="92"/>
      <c r="T436" s="93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T436" s="18" t="s">
        <v>192</v>
      </c>
      <c r="AU436" s="18" t="s">
        <v>88</v>
      </c>
    </row>
    <row r="437" s="2" customFormat="1" ht="16.5" customHeight="1">
      <c r="A437" s="39"/>
      <c r="B437" s="40"/>
      <c r="C437" s="289" t="s">
        <v>532</v>
      </c>
      <c r="D437" s="289" t="s">
        <v>412</v>
      </c>
      <c r="E437" s="290" t="s">
        <v>2271</v>
      </c>
      <c r="F437" s="291" t="s">
        <v>2272</v>
      </c>
      <c r="G437" s="292" t="s">
        <v>327</v>
      </c>
      <c r="H437" s="293">
        <v>8</v>
      </c>
      <c r="I437" s="294"/>
      <c r="J437" s="295">
        <f>ROUND(I437*H437,2)</f>
        <v>0</v>
      </c>
      <c r="K437" s="291" t="s">
        <v>1379</v>
      </c>
      <c r="L437" s="296"/>
      <c r="M437" s="297" t="s">
        <v>1</v>
      </c>
      <c r="N437" s="298" t="s">
        <v>44</v>
      </c>
      <c r="O437" s="92"/>
      <c r="P437" s="236">
        <f>O437*H437</f>
        <v>0</v>
      </c>
      <c r="Q437" s="236">
        <v>0.056599999999999998</v>
      </c>
      <c r="R437" s="236">
        <f>Q437*H437</f>
        <v>0.45279999999999998</v>
      </c>
      <c r="S437" s="236">
        <v>0</v>
      </c>
      <c r="T437" s="237">
        <f>S437*H437</f>
        <v>0</v>
      </c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R437" s="238" t="s">
        <v>213</v>
      </c>
      <c r="AT437" s="238" t="s">
        <v>412</v>
      </c>
      <c r="AU437" s="238" t="s">
        <v>88</v>
      </c>
      <c r="AY437" s="18" t="s">
        <v>184</v>
      </c>
      <c r="BE437" s="239">
        <f>IF(N437="základní",J437,0)</f>
        <v>0</v>
      </c>
      <c r="BF437" s="239">
        <f>IF(N437="snížená",J437,0)</f>
        <v>0</v>
      </c>
      <c r="BG437" s="239">
        <f>IF(N437="zákl. přenesená",J437,0)</f>
        <v>0</v>
      </c>
      <c r="BH437" s="239">
        <f>IF(N437="sníž. přenesená",J437,0)</f>
        <v>0</v>
      </c>
      <c r="BI437" s="239">
        <f>IF(N437="nulová",J437,0)</f>
        <v>0</v>
      </c>
      <c r="BJ437" s="18" t="s">
        <v>86</v>
      </c>
      <c r="BK437" s="239">
        <f>ROUND(I437*H437,2)</f>
        <v>0</v>
      </c>
      <c r="BL437" s="18" t="s">
        <v>191</v>
      </c>
      <c r="BM437" s="238" t="s">
        <v>2273</v>
      </c>
    </row>
    <row r="438" s="2" customFormat="1" ht="16.5" customHeight="1">
      <c r="A438" s="39"/>
      <c r="B438" s="40"/>
      <c r="C438" s="227" t="s">
        <v>838</v>
      </c>
      <c r="D438" s="227" t="s">
        <v>186</v>
      </c>
      <c r="E438" s="228" t="s">
        <v>2274</v>
      </c>
      <c r="F438" s="229" t="s">
        <v>2275</v>
      </c>
      <c r="G438" s="230" t="s">
        <v>327</v>
      </c>
      <c r="H438" s="231">
        <v>10</v>
      </c>
      <c r="I438" s="232"/>
      <c r="J438" s="233">
        <f>ROUND(I438*H438,2)</f>
        <v>0</v>
      </c>
      <c r="K438" s="229" t="s">
        <v>1379</v>
      </c>
      <c r="L438" s="45"/>
      <c r="M438" s="234" t="s">
        <v>1</v>
      </c>
      <c r="N438" s="235" t="s">
        <v>44</v>
      </c>
      <c r="O438" s="92"/>
      <c r="P438" s="236">
        <f>O438*H438</f>
        <v>0</v>
      </c>
      <c r="Q438" s="236">
        <v>0.0011999999999999999</v>
      </c>
      <c r="R438" s="236">
        <f>Q438*H438</f>
        <v>0.011999999999999999</v>
      </c>
      <c r="S438" s="236">
        <v>0</v>
      </c>
      <c r="T438" s="237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38" t="s">
        <v>191</v>
      </c>
      <c r="AT438" s="238" t="s">
        <v>186</v>
      </c>
      <c r="AU438" s="238" t="s">
        <v>88</v>
      </c>
      <c r="AY438" s="18" t="s">
        <v>184</v>
      </c>
      <c r="BE438" s="239">
        <f>IF(N438="základní",J438,0)</f>
        <v>0</v>
      </c>
      <c r="BF438" s="239">
        <f>IF(N438="snížená",J438,0)</f>
        <v>0</v>
      </c>
      <c r="BG438" s="239">
        <f>IF(N438="zákl. přenesená",J438,0)</f>
        <v>0</v>
      </c>
      <c r="BH438" s="239">
        <f>IF(N438="sníž. přenesená",J438,0)</f>
        <v>0</v>
      </c>
      <c r="BI438" s="239">
        <f>IF(N438="nulová",J438,0)</f>
        <v>0</v>
      </c>
      <c r="BJ438" s="18" t="s">
        <v>86</v>
      </c>
      <c r="BK438" s="239">
        <f>ROUND(I438*H438,2)</f>
        <v>0</v>
      </c>
      <c r="BL438" s="18" t="s">
        <v>191</v>
      </c>
      <c r="BM438" s="238" t="s">
        <v>2276</v>
      </c>
    </row>
    <row r="439" s="2" customFormat="1">
      <c r="A439" s="39"/>
      <c r="B439" s="40"/>
      <c r="C439" s="41"/>
      <c r="D439" s="240" t="s">
        <v>192</v>
      </c>
      <c r="E439" s="41"/>
      <c r="F439" s="241" t="s">
        <v>2277</v>
      </c>
      <c r="G439" s="41"/>
      <c r="H439" s="41"/>
      <c r="I439" s="242"/>
      <c r="J439" s="41"/>
      <c r="K439" s="41"/>
      <c r="L439" s="45"/>
      <c r="M439" s="243"/>
      <c r="N439" s="244"/>
      <c r="O439" s="92"/>
      <c r="P439" s="92"/>
      <c r="Q439" s="92"/>
      <c r="R439" s="92"/>
      <c r="S439" s="92"/>
      <c r="T439" s="93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T439" s="18" t="s">
        <v>192</v>
      </c>
      <c r="AU439" s="18" t="s">
        <v>88</v>
      </c>
    </row>
    <row r="440" s="2" customFormat="1" ht="16.5" customHeight="1">
      <c r="A440" s="39"/>
      <c r="B440" s="40"/>
      <c r="C440" s="289" t="s">
        <v>538</v>
      </c>
      <c r="D440" s="289" t="s">
        <v>412</v>
      </c>
      <c r="E440" s="290" t="s">
        <v>2278</v>
      </c>
      <c r="F440" s="291" t="s">
        <v>2279</v>
      </c>
      <c r="G440" s="292" t="s">
        <v>327</v>
      </c>
      <c r="H440" s="293">
        <v>10</v>
      </c>
      <c r="I440" s="294"/>
      <c r="J440" s="295">
        <f>ROUND(I440*H440,2)</f>
        <v>0</v>
      </c>
      <c r="K440" s="291" t="s">
        <v>1379</v>
      </c>
      <c r="L440" s="296"/>
      <c r="M440" s="297" t="s">
        <v>1</v>
      </c>
      <c r="N440" s="298" t="s">
        <v>44</v>
      </c>
      <c r="O440" s="92"/>
      <c r="P440" s="236">
        <f>O440*H440</f>
        <v>0</v>
      </c>
      <c r="Q440" s="236">
        <v>0.029999999999999999</v>
      </c>
      <c r="R440" s="236">
        <f>Q440*H440</f>
        <v>0.29999999999999999</v>
      </c>
      <c r="S440" s="236">
        <v>0</v>
      </c>
      <c r="T440" s="237">
        <f>S440*H440</f>
        <v>0</v>
      </c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R440" s="238" t="s">
        <v>213</v>
      </c>
      <c r="AT440" s="238" t="s">
        <v>412</v>
      </c>
      <c r="AU440" s="238" t="s">
        <v>88</v>
      </c>
      <c r="AY440" s="18" t="s">
        <v>184</v>
      </c>
      <c r="BE440" s="239">
        <f>IF(N440="základní",J440,0)</f>
        <v>0</v>
      </c>
      <c r="BF440" s="239">
        <f>IF(N440="snížená",J440,0)</f>
        <v>0</v>
      </c>
      <c r="BG440" s="239">
        <f>IF(N440="zákl. přenesená",J440,0)</f>
        <v>0</v>
      </c>
      <c r="BH440" s="239">
        <f>IF(N440="sníž. přenesená",J440,0)</f>
        <v>0</v>
      </c>
      <c r="BI440" s="239">
        <f>IF(N440="nulová",J440,0)</f>
        <v>0</v>
      </c>
      <c r="BJ440" s="18" t="s">
        <v>86</v>
      </c>
      <c r="BK440" s="239">
        <f>ROUND(I440*H440,2)</f>
        <v>0</v>
      </c>
      <c r="BL440" s="18" t="s">
        <v>191</v>
      </c>
      <c r="BM440" s="238" t="s">
        <v>2280</v>
      </c>
    </row>
    <row r="441" s="2" customFormat="1" ht="33" customHeight="1">
      <c r="A441" s="39"/>
      <c r="B441" s="40"/>
      <c r="C441" s="227" t="s">
        <v>848</v>
      </c>
      <c r="D441" s="227" t="s">
        <v>186</v>
      </c>
      <c r="E441" s="228" t="s">
        <v>2281</v>
      </c>
      <c r="F441" s="229" t="s">
        <v>2282</v>
      </c>
      <c r="G441" s="230" t="s">
        <v>327</v>
      </c>
      <c r="H441" s="231">
        <v>1</v>
      </c>
      <c r="I441" s="232"/>
      <c r="J441" s="233">
        <f>ROUND(I441*H441,2)</f>
        <v>0</v>
      </c>
      <c r="K441" s="229" t="s">
        <v>1379</v>
      </c>
      <c r="L441" s="45"/>
      <c r="M441" s="234" t="s">
        <v>1</v>
      </c>
      <c r="N441" s="235" t="s">
        <v>44</v>
      </c>
      <c r="O441" s="92"/>
      <c r="P441" s="236">
        <f>O441*H441</f>
        <v>0</v>
      </c>
      <c r="Q441" s="236">
        <v>0</v>
      </c>
      <c r="R441" s="236">
        <f>Q441*H441</f>
        <v>0</v>
      </c>
      <c r="S441" s="236">
        <v>0.082000000000000003</v>
      </c>
      <c r="T441" s="237">
        <f>S441*H441</f>
        <v>0.082000000000000003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38" t="s">
        <v>191</v>
      </c>
      <c r="AT441" s="238" t="s">
        <v>186</v>
      </c>
      <c r="AU441" s="238" t="s">
        <v>88</v>
      </c>
      <c r="AY441" s="18" t="s">
        <v>184</v>
      </c>
      <c r="BE441" s="239">
        <f>IF(N441="základní",J441,0)</f>
        <v>0</v>
      </c>
      <c r="BF441" s="239">
        <f>IF(N441="snížená",J441,0)</f>
        <v>0</v>
      </c>
      <c r="BG441" s="239">
        <f>IF(N441="zákl. přenesená",J441,0)</f>
        <v>0</v>
      </c>
      <c r="BH441" s="239">
        <f>IF(N441="sníž. přenesená",J441,0)</f>
        <v>0</v>
      </c>
      <c r="BI441" s="239">
        <f>IF(N441="nulová",J441,0)</f>
        <v>0</v>
      </c>
      <c r="BJ441" s="18" t="s">
        <v>86</v>
      </c>
      <c r="BK441" s="239">
        <f>ROUND(I441*H441,2)</f>
        <v>0</v>
      </c>
      <c r="BL441" s="18" t="s">
        <v>191</v>
      </c>
      <c r="BM441" s="238" t="s">
        <v>2283</v>
      </c>
    </row>
    <row r="442" s="2" customFormat="1">
      <c r="A442" s="39"/>
      <c r="B442" s="40"/>
      <c r="C442" s="41"/>
      <c r="D442" s="240" t="s">
        <v>192</v>
      </c>
      <c r="E442" s="41"/>
      <c r="F442" s="241" t="s">
        <v>2284</v>
      </c>
      <c r="G442" s="41"/>
      <c r="H442" s="41"/>
      <c r="I442" s="242"/>
      <c r="J442" s="41"/>
      <c r="K442" s="41"/>
      <c r="L442" s="45"/>
      <c r="M442" s="243"/>
      <c r="N442" s="244"/>
      <c r="O442" s="92"/>
      <c r="P442" s="92"/>
      <c r="Q442" s="92"/>
      <c r="R442" s="92"/>
      <c r="S442" s="92"/>
      <c r="T442" s="93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T442" s="18" t="s">
        <v>192</v>
      </c>
      <c r="AU442" s="18" t="s">
        <v>88</v>
      </c>
    </row>
    <row r="443" s="13" customFormat="1">
      <c r="A443" s="13"/>
      <c r="B443" s="245"/>
      <c r="C443" s="246"/>
      <c r="D443" s="247" t="s">
        <v>194</v>
      </c>
      <c r="E443" s="248" t="s">
        <v>1</v>
      </c>
      <c r="F443" s="249" t="s">
        <v>2285</v>
      </c>
      <c r="G443" s="246"/>
      <c r="H443" s="250">
        <v>1</v>
      </c>
      <c r="I443" s="251"/>
      <c r="J443" s="246"/>
      <c r="K443" s="246"/>
      <c r="L443" s="252"/>
      <c r="M443" s="253"/>
      <c r="N443" s="254"/>
      <c r="O443" s="254"/>
      <c r="P443" s="254"/>
      <c r="Q443" s="254"/>
      <c r="R443" s="254"/>
      <c r="S443" s="254"/>
      <c r="T443" s="255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56" t="s">
        <v>194</v>
      </c>
      <c r="AU443" s="256" t="s">
        <v>88</v>
      </c>
      <c r="AV443" s="13" t="s">
        <v>88</v>
      </c>
      <c r="AW443" s="13" t="s">
        <v>35</v>
      </c>
      <c r="AX443" s="13" t="s">
        <v>86</v>
      </c>
      <c r="AY443" s="256" t="s">
        <v>184</v>
      </c>
    </row>
    <row r="444" s="12" customFormat="1" ht="22.8" customHeight="1">
      <c r="A444" s="12"/>
      <c r="B444" s="211"/>
      <c r="C444" s="212"/>
      <c r="D444" s="213" t="s">
        <v>78</v>
      </c>
      <c r="E444" s="225" t="s">
        <v>2286</v>
      </c>
      <c r="F444" s="225" t="s">
        <v>2287</v>
      </c>
      <c r="G444" s="212"/>
      <c r="H444" s="212"/>
      <c r="I444" s="215"/>
      <c r="J444" s="226">
        <f>BK444</f>
        <v>0</v>
      </c>
      <c r="K444" s="212"/>
      <c r="L444" s="217"/>
      <c r="M444" s="218"/>
      <c r="N444" s="219"/>
      <c r="O444" s="219"/>
      <c r="P444" s="220">
        <f>SUM(P445:P452)</f>
        <v>0</v>
      </c>
      <c r="Q444" s="219"/>
      <c r="R444" s="220">
        <f>SUM(R445:R452)</f>
        <v>0</v>
      </c>
      <c r="S444" s="219"/>
      <c r="T444" s="221">
        <f>SUM(T445:T452)</f>
        <v>0</v>
      </c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R444" s="222" t="s">
        <v>86</v>
      </c>
      <c r="AT444" s="223" t="s">
        <v>78</v>
      </c>
      <c r="AU444" s="223" t="s">
        <v>86</v>
      </c>
      <c r="AY444" s="222" t="s">
        <v>184</v>
      </c>
      <c r="BK444" s="224">
        <f>SUM(BK445:BK452)</f>
        <v>0</v>
      </c>
    </row>
    <row r="445" s="2" customFormat="1" ht="16.5" customHeight="1">
      <c r="A445" s="39"/>
      <c r="B445" s="40"/>
      <c r="C445" s="227" t="s">
        <v>543</v>
      </c>
      <c r="D445" s="227" t="s">
        <v>186</v>
      </c>
      <c r="E445" s="228" t="s">
        <v>2288</v>
      </c>
      <c r="F445" s="229" t="s">
        <v>2289</v>
      </c>
      <c r="G445" s="230" t="s">
        <v>248</v>
      </c>
      <c r="H445" s="231">
        <v>209.83000000000001</v>
      </c>
      <c r="I445" s="232"/>
      <c r="J445" s="233">
        <f>ROUND(I445*H445,2)</f>
        <v>0</v>
      </c>
      <c r="K445" s="229" t="s">
        <v>1</v>
      </c>
      <c r="L445" s="45"/>
      <c r="M445" s="234" t="s">
        <v>1</v>
      </c>
      <c r="N445" s="235" t="s">
        <v>44</v>
      </c>
      <c r="O445" s="92"/>
      <c r="P445" s="236">
        <f>O445*H445</f>
        <v>0</v>
      </c>
      <c r="Q445" s="236">
        <v>0</v>
      </c>
      <c r="R445" s="236">
        <f>Q445*H445</f>
        <v>0</v>
      </c>
      <c r="S445" s="236">
        <v>0</v>
      </c>
      <c r="T445" s="237">
        <f>S445*H445</f>
        <v>0</v>
      </c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R445" s="238" t="s">
        <v>191</v>
      </c>
      <c r="AT445" s="238" t="s">
        <v>186</v>
      </c>
      <c r="AU445" s="238" t="s">
        <v>88</v>
      </c>
      <c r="AY445" s="18" t="s">
        <v>184</v>
      </c>
      <c r="BE445" s="239">
        <f>IF(N445="základní",J445,0)</f>
        <v>0</v>
      </c>
      <c r="BF445" s="239">
        <f>IF(N445="snížená",J445,0)</f>
        <v>0</v>
      </c>
      <c r="BG445" s="239">
        <f>IF(N445="zákl. přenesená",J445,0)</f>
        <v>0</v>
      </c>
      <c r="BH445" s="239">
        <f>IF(N445="sníž. přenesená",J445,0)</f>
        <v>0</v>
      </c>
      <c r="BI445" s="239">
        <f>IF(N445="nulová",J445,0)</f>
        <v>0</v>
      </c>
      <c r="BJ445" s="18" t="s">
        <v>86</v>
      </c>
      <c r="BK445" s="239">
        <f>ROUND(I445*H445,2)</f>
        <v>0</v>
      </c>
      <c r="BL445" s="18" t="s">
        <v>191</v>
      </c>
      <c r="BM445" s="238" t="s">
        <v>2290</v>
      </c>
    </row>
    <row r="446" s="13" customFormat="1">
      <c r="A446" s="13"/>
      <c r="B446" s="245"/>
      <c r="C446" s="246"/>
      <c r="D446" s="247" t="s">
        <v>194</v>
      </c>
      <c r="E446" s="248" t="s">
        <v>1</v>
      </c>
      <c r="F446" s="249" t="s">
        <v>2291</v>
      </c>
      <c r="G446" s="246"/>
      <c r="H446" s="250">
        <v>209.83000000000001</v>
      </c>
      <c r="I446" s="251"/>
      <c r="J446" s="246"/>
      <c r="K446" s="246"/>
      <c r="L446" s="252"/>
      <c r="M446" s="253"/>
      <c r="N446" s="254"/>
      <c r="O446" s="254"/>
      <c r="P446" s="254"/>
      <c r="Q446" s="254"/>
      <c r="R446" s="254"/>
      <c r="S446" s="254"/>
      <c r="T446" s="255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56" t="s">
        <v>194</v>
      </c>
      <c r="AU446" s="256" t="s">
        <v>88</v>
      </c>
      <c r="AV446" s="13" t="s">
        <v>88</v>
      </c>
      <c r="AW446" s="13" t="s">
        <v>35</v>
      </c>
      <c r="AX446" s="13" t="s">
        <v>86</v>
      </c>
      <c r="AY446" s="256" t="s">
        <v>184</v>
      </c>
    </row>
    <row r="447" s="2" customFormat="1" ht="24.15" customHeight="1">
      <c r="A447" s="39"/>
      <c r="B447" s="40"/>
      <c r="C447" s="227" t="s">
        <v>857</v>
      </c>
      <c r="D447" s="227" t="s">
        <v>186</v>
      </c>
      <c r="E447" s="228" t="s">
        <v>2292</v>
      </c>
      <c r="F447" s="229" t="s">
        <v>2293</v>
      </c>
      <c r="G447" s="230" t="s">
        <v>248</v>
      </c>
      <c r="H447" s="231">
        <v>127.48</v>
      </c>
      <c r="I447" s="232"/>
      <c r="J447" s="233">
        <f>ROUND(I447*H447,2)</f>
        <v>0</v>
      </c>
      <c r="K447" s="229" t="s">
        <v>1379</v>
      </c>
      <c r="L447" s="45"/>
      <c r="M447" s="234" t="s">
        <v>1</v>
      </c>
      <c r="N447" s="235" t="s">
        <v>44</v>
      </c>
      <c r="O447" s="92"/>
      <c r="P447" s="236">
        <f>O447*H447</f>
        <v>0</v>
      </c>
      <c r="Q447" s="236">
        <v>0</v>
      </c>
      <c r="R447" s="236">
        <f>Q447*H447</f>
        <v>0</v>
      </c>
      <c r="S447" s="236">
        <v>0</v>
      </c>
      <c r="T447" s="237">
        <f>S447*H447</f>
        <v>0</v>
      </c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R447" s="238" t="s">
        <v>191</v>
      </c>
      <c r="AT447" s="238" t="s">
        <v>186</v>
      </c>
      <c r="AU447" s="238" t="s">
        <v>88</v>
      </c>
      <c r="AY447" s="18" t="s">
        <v>184</v>
      </c>
      <c r="BE447" s="239">
        <f>IF(N447="základní",J447,0)</f>
        <v>0</v>
      </c>
      <c r="BF447" s="239">
        <f>IF(N447="snížená",J447,0)</f>
        <v>0</v>
      </c>
      <c r="BG447" s="239">
        <f>IF(N447="zákl. přenesená",J447,0)</f>
        <v>0</v>
      </c>
      <c r="BH447" s="239">
        <f>IF(N447="sníž. přenesená",J447,0)</f>
        <v>0</v>
      </c>
      <c r="BI447" s="239">
        <f>IF(N447="nulová",J447,0)</f>
        <v>0</v>
      </c>
      <c r="BJ447" s="18" t="s">
        <v>86</v>
      </c>
      <c r="BK447" s="239">
        <f>ROUND(I447*H447,2)</f>
        <v>0</v>
      </c>
      <c r="BL447" s="18" t="s">
        <v>191</v>
      </c>
      <c r="BM447" s="238" t="s">
        <v>2294</v>
      </c>
    </row>
    <row r="448" s="2" customFormat="1">
      <c r="A448" s="39"/>
      <c r="B448" s="40"/>
      <c r="C448" s="41"/>
      <c r="D448" s="240" t="s">
        <v>192</v>
      </c>
      <c r="E448" s="41"/>
      <c r="F448" s="241" t="s">
        <v>2295</v>
      </c>
      <c r="G448" s="41"/>
      <c r="H448" s="41"/>
      <c r="I448" s="242"/>
      <c r="J448" s="41"/>
      <c r="K448" s="41"/>
      <c r="L448" s="45"/>
      <c r="M448" s="243"/>
      <c r="N448" s="244"/>
      <c r="O448" s="92"/>
      <c r="P448" s="92"/>
      <c r="Q448" s="92"/>
      <c r="R448" s="92"/>
      <c r="S448" s="92"/>
      <c r="T448" s="93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T448" s="18" t="s">
        <v>192</v>
      </c>
      <c r="AU448" s="18" t="s">
        <v>88</v>
      </c>
    </row>
    <row r="449" s="13" customFormat="1">
      <c r="A449" s="13"/>
      <c r="B449" s="245"/>
      <c r="C449" s="246"/>
      <c r="D449" s="247" t="s">
        <v>194</v>
      </c>
      <c r="E449" s="248" t="s">
        <v>1</v>
      </c>
      <c r="F449" s="249" t="s">
        <v>2296</v>
      </c>
      <c r="G449" s="246"/>
      <c r="H449" s="250">
        <v>127.48</v>
      </c>
      <c r="I449" s="251"/>
      <c r="J449" s="246"/>
      <c r="K449" s="246"/>
      <c r="L449" s="252"/>
      <c r="M449" s="253"/>
      <c r="N449" s="254"/>
      <c r="O449" s="254"/>
      <c r="P449" s="254"/>
      <c r="Q449" s="254"/>
      <c r="R449" s="254"/>
      <c r="S449" s="254"/>
      <c r="T449" s="255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56" t="s">
        <v>194</v>
      </c>
      <c r="AU449" s="256" t="s">
        <v>88</v>
      </c>
      <c r="AV449" s="13" t="s">
        <v>88</v>
      </c>
      <c r="AW449" s="13" t="s">
        <v>35</v>
      </c>
      <c r="AX449" s="13" t="s">
        <v>86</v>
      </c>
      <c r="AY449" s="256" t="s">
        <v>184</v>
      </c>
    </row>
    <row r="450" s="2" customFormat="1" ht="24.15" customHeight="1">
      <c r="A450" s="39"/>
      <c r="B450" s="40"/>
      <c r="C450" s="227" t="s">
        <v>548</v>
      </c>
      <c r="D450" s="227" t="s">
        <v>186</v>
      </c>
      <c r="E450" s="228" t="s">
        <v>2297</v>
      </c>
      <c r="F450" s="229" t="s">
        <v>2298</v>
      </c>
      <c r="G450" s="230" t="s">
        <v>248</v>
      </c>
      <c r="H450" s="231">
        <v>82.349999999999994</v>
      </c>
      <c r="I450" s="232"/>
      <c r="J450" s="233">
        <f>ROUND(I450*H450,2)</f>
        <v>0</v>
      </c>
      <c r="K450" s="229" t="s">
        <v>1379</v>
      </c>
      <c r="L450" s="45"/>
      <c r="M450" s="234" t="s">
        <v>1</v>
      </c>
      <c r="N450" s="235" t="s">
        <v>44</v>
      </c>
      <c r="O450" s="92"/>
      <c r="P450" s="236">
        <f>O450*H450</f>
        <v>0</v>
      </c>
      <c r="Q450" s="236">
        <v>0</v>
      </c>
      <c r="R450" s="236">
        <f>Q450*H450</f>
        <v>0</v>
      </c>
      <c r="S450" s="236">
        <v>0</v>
      </c>
      <c r="T450" s="237">
        <f>S450*H450</f>
        <v>0</v>
      </c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R450" s="238" t="s">
        <v>191</v>
      </c>
      <c r="AT450" s="238" t="s">
        <v>186</v>
      </c>
      <c r="AU450" s="238" t="s">
        <v>88</v>
      </c>
      <c r="AY450" s="18" t="s">
        <v>184</v>
      </c>
      <c r="BE450" s="239">
        <f>IF(N450="základní",J450,0)</f>
        <v>0</v>
      </c>
      <c r="BF450" s="239">
        <f>IF(N450="snížená",J450,0)</f>
        <v>0</v>
      </c>
      <c r="BG450" s="239">
        <f>IF(N450="zákl. přenesená",J450,0)</f>
        <v>0</v>
      </c>
      <c r="BH450" s="239">
        <f>IF(N450="sníž. přenesená",J450,0)</f>
        <v>0</v>
      </c>
      <c r="BI450" s="239">
        <f>IF(N450="nulová",J450,0)</f>
        <v>0</v>
      </c>
      <c r="BJ450" s="18" t="s">
        <v>86</v>
      </c>
      <c r="BK450" s="239">
        <f>ROUND(I450*H450,2)</f>
        <v>0</v>
      </c>
      <c r="BL450" s="18" t="s">
        <v>191</v>
      </c>
      <c r="BM450" s="238" t="s">
        <v>2299</v>
      </c>
    </row>
    <row r="451" s="2" customFormat="1">
      <c r="A451" s="39"/>
      <c r="B451" s="40"/>
      <c r="C451" s="41"/>
      <c r="D451" s="240" t="s">
        <v>192</v>
      </c>
      <c r="E451" s="41"/>
      <c r="F451" s="241" t="s">
        <v>2300</v>
      </c>
      <c r="G451" s="41"/>
      <c r="H451" s="41"/>
      <c r="I451" s="242"/>
      <c r="J451" s="41"/>
      <c r="K451" s="41"/>
      <c r="L451" s="45"/>
      <c r="M451" s="243"/>
      <c r="N451" s="244"/>
      <c r="O451" s="92"/>
      <c r="P451" s="92"/>
      <c r="Q451" s="92"/>
      <c r="R451" s="92"/>
      <c r="S451" s="92"/>
      <c r="T451" s="93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T451" s="18" t="s">
        <v>192</v>
      </c>
      <c r="AU451" s="18" t="s">
        <v>88</v>
      </c>
    </row>
    <row r="452" s="13" customFormat="1">
      <c r="A452" s="13"/>
      <c r="B452" s="245"/>
      <c r="C452" s="246"/>
      <c r="D452" s="247" t="s">
        <v>194</v>
      </c>
      <c r="E452" s="248" t="s">
        <v>1</v>
      </c>
      <c r="F452" s="249" t="s">
        <v>2301</v>
      </c>
      <c r="G452" s="246"/>
      <c r="H452" s="250">
        <v>82.349999999999994</v>
      </c>
      <c r="I452" s="251"/>
      <c r="J452" s="246"/>
      <c r="K452" s="246"/>
      <c r="L452" s="252"/>
      <c r="M452" s="253"/>
      <c r="N452" s="254"/>
      <c r="O452" s="254"/>
      <c r="P452" s="254"/>
      <c r="Q452" s="254"/>
      <c r="R452" s="254"/>
      <c r="S452" s="254"/>
      <c r="T452" s="255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56" t="s">
        <v>194</v>
      </c>
      <c r="AU452" s="256" t="s">
        <v>88</v>
      </c>
      <c r="AV452" s="13" t="s">
        <v>88</v>
      </c>
      <c r="AW452" s="13" t="s">
        <v>35</v>
      </c>
      <c r="AX452" s="13" t="s">
        <v>86</v>
      </c>
      <c r="AY452" s="256" t="s">
        <v>184</v>
      </c>
    </row>
    <row r="453" s="12" customFormat="1" ht="22.8" customHeight="1">
      <c r="A453" s="12"/>
      <c r="B453" s="211"/>
      <c r="C453" s="212"/>
      <c r="D453" s="213" t="s">
        <v>78</v>
      </c>
      <c r="E453" s="225" t="s">
        <v>609</v>
      </c>
      <c r="F453" s="225" t="s">
        <v>610</v>
      </c>
      <c r="G453" s="212"/>
      <c r="H453" s="212"/>
      <c r="I453" s="215"/>
      <c r="J453" s="226">
        <f>BK453</f>
        <v>0</v>
      </c>
      <c r="K453" s="212"/>
      <c r="L453" s="217"/>
      <c r="M453" s="218"/>
      <c r="N453" s="219"/>
      <c r="O453" s="219"/>
      <c r="P453" s="220">
        <f>SUM(P454:P455)</f>
        <v>0</v>
      </c>
      <c r="Q453" s="219"/>
      <c r="R453" s="220">
        <f>SUM(R454:R455)</f>
        <v>0</v>
      </c>
      <c r="S453" s="219"/>
      <c r="T453" s="221">
        <f>SUM(T454:T455)</f>
        <v>0</v>
      </c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R453" s="222" t="s">
        <v>86</v>
      </c>
      <c r="AT453" s="223" t="s">
        <v>78</v>
      </c>
      <c r="AU453" s="223" t="s">
        <v>86</v>
      </c>
      <c r="AY453" s="222" t="s">
        <v>184</v>
      </c>
      <c r="BK453" s="224">
        <f>SUM(BK454:BK455)</f>
        <v>0</v>
      </c>
    </row>
    <row r="454" s="2" customFormat="1" ht="24.15" customHeight="1">
      <c r="A454" s="39"/>
      <c r="B454" s="40"/>
      <c r="C454" s="227" t="s">
        <v>869</v>
      </c>
      <c r="D454" s="227" t="s">
        <v>186</v>
      </c>
      <c r="E454" s="228" t="s">
        <v>2302</v>
      </c>
      <c r="F454" s="229" t="s">
        <v>2303</v>
      </c>
      <c r="G454" s="230" t="s">
        <v>248</v>
      </c>
      <c r="H454" s="231">
        <v>3397.6010000000001</v>
      </c>
      <c r="I454" s="232"/>
      <c r="J454" s="233">
        <f>ROUND(I454*H454,2)</f>
        <v>0</v>
      </c>
      <c r="K454" s="229" t="s">
        <v>1379</v>
      </c>
      <c r="L454" s="45"/>
      <c r="M454" s="234" t="s">
        <v>1</v>
      </c>
      <c r="N454" s="235" t="s">
        <v>44</v>
      </c>
      <c r="O454" s="92"/>
      <c r="P454" s="236">
        <f>O454*H454</f>
        <v>0</v>
      </c>
      <c r="Q454" s="236">
        <v>0</v>
      </c>
      <c r="R454" s="236">
        <f>Q454*H454</f>
        <v>0</v>
      </c>
      <c r="S454" s="236">
        <v>0</v>
      </c>
      <c r="T454" s="237">
        <f>S454*H454</f>
        <v>0</v>
      </c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R454" s="238" t="s">
        <v>191</v>
      </c>
      <c r="AT454" s="238" t="s">
        <v>186</v>
      </c>
      <c r="AU454" s="238" t="s">
        <v>88</v>
      </c>
      <c r="AY454" s="18" t="s">
        <v>184</v>
      </c>
      <c r="BE454" s="239">
        <f>IF(N454="základní",J454,0)</f>
        <v>0</v>
      </c>
      <c r="BF454" s="239">
        <f>IF(N454="snížená",J454,0)</f>
        <v>0</v>
      </c>
      <c r="BG454" s="239">
        <f>IF(N454="zákl. přenesená",J454,0)</f>
        <v>0</v>
      </c>
      <c r="BH454" s="239">
        <f>IF(N454="sníž. přenesená",J454,0)</f>
        <v>0</v>
      </c>
      <c r="BI454" s="239">
        <f>IF(N454="nulová",J454,0)</f>
        <v>0</v>
      </c>
      <c r="BJ454" s="18" t="s">
        <v>86</v>
      </c>
      <c r="BK454" s="239">
        <f>ROUND(I454*H454,2)</f>
        <v>0</v>
      </c>
      <c r="BL454" s="18" t="s">
        <v>191</v>
      </c>
      <c r="BM454" s="238" t="s">
        <v>2304</v>
      </c>
    </row>
    <row r="455" s="2" customFormat="1">
      <c r="A455" s="39"/>
      <c r="B455" s="40"/>
      <c r="C455" s="41"/>
      <c r="D455" s="240" t="s">
        <v>192</v>
      </c>
      <c r="E455" s="41"/>
      <c r="F455" s="241" t="s">
        <v>2305</v>
      </c>
      <c r="G455" s="41"/>
      <c r="H455" s="41"/>
      <c r="I455" s="242"/>
      <c r="J455" s="41"/>
      <c r="K455" s="41"/>
      <c r="L455" s="45"/>
      <c r="M455" s="310"/>
      <c r="N455" s="311"/>
      <c r="O455" s="305"/>
      <c r="P455" s="305"/>
      <c r="Q455" s="305"/>
      <c r="R455" s="305"/>
      <c r="S455" s="305"/>
      <c r="T455" s="312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T455" s="18" t="s">
        <v>192</v>
      </c>
      <c r="AU455" s="18" t="s">
        <v>88</v>
      </c>
    </row>
    <row r="456" s="2" customFormat="1" ht="6.96" customHeight="1">
      <c r="A456" s="39"/>
      <c r="B456" s="67"/>
      <c r="C456" s="68"/>
      <c r="D456" s="68"/>
      <c r="E456" s="68"/>
      <c r="F456" s="68"/>
      <c r="G456" s="68"/>
      <c r="H456" s="68"/>
      <c r="I456" s="68"/>
      <c r="J456" s="68"/>
      <c r="K456" s="68"/>
      <c r="L456" s="45"/>
      <c r="M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</row>
  </sheetData>
  <sheetProtection sheet="1" autoFilter="0" formatColumns="0" formatRows="0" objects="1" scenarios="1" spinCount="100000" saltValue="r0zCKPsv4cf9bjHpgqaj7ErhXd2SsB2Bn3PG1KQLgFS7ewQiX0k0VV5zyhlsffOkdMybUcnRaOhyDCNwxwfQsQ==" hashValue="a5NiBAnadeMMt2OF8/8U3Po4ktsWa/KDh40XlDdwhLz0wKTqGThe/DZGoXUd4AgWRP+xTcQDCt2ozBg5tK3MFA==" algorithmName="SHA-512" password="CC35"/>
  <autoFilter ref="C129:K45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hyperlinks>
    <hyperlink ref="F134" r:id="rId1" display="https://podminky.urs.cz/item/CS_URS_2022_02/112101102"/>
    <hyperlink ref="F137" r:id="rId2" display="https://podminky.urs.cz/item/CS_URS_2022_02/112101103"/>
    <hyperlink ref="F140" r:id="rId3" display="https://podminky.urs.cz/item/CS_URS_2022_02/112101121"/>
    <hyperlink ref="F143" r:id="rId4" display="https://podminky.urs.cz/item/CS_URS_2022_02/112251101"/>
    <hyperlink ref="F145" r:id="rId5" display="https://podminky.urs.cz/item/CS_URS_2022_02/112251102"/>
    <hyperlink ref="F147" r:id="rId6" display="https://podminky.urs.cz/item/CS_URS_2022_02/112251103"/>
    <hyperlink ref="F149" r:id="rId7" display="https://podminky.urs.cz/item/CS_URS_2022_02/113106144"/>
    <hyperlink ref="F154" r:id="rId8" display="https://podminky.urs.cz/item/CS_URS_2022_02/113107176"/>
    <hyperlink ref="F157" r:id="rId9" display="https://podminky.urs.cz/item/CS_URS_2022_02/113107211"/>
    <hyperlink ref="F160" r:id="rId10" display="https://podminky.urs.cz/item/CS_URS_2022_02/113107212"/>
    <hyperlink ref="F163" r:id="rId11" display="https://podminky.urs.cz/item/CS_URS_2022_02/113107221"/>
    <hyperlink ref="F166" r:id="rId12" display="https://podminky.urs.cz/item/CS_URS_2022_02/113107222"/>
    <hyperlink ref="F169" r:id="rId13" display="https://podminky.urs.cz/item/CS_URS_2022_02/113107241"/>
    <hyperlink ref="F172" r:id="rId14" display="https://podminky.urs.cz/item/CS_URS_2022_02/113107342"/>
    <hyperlink ref="F175" r:id="rId15" display="https://podminky.urs.cz/item/CS_URS_2022_02/113154123"/>
    <hyperlink ref="F178" r:id="rId16" display="https://podminky.urs.cz/item/CS_URS_2022_02/113202111"/>
    <hyperlink ref="F181" r:id="rId17" display="https://podminky.urs.cz/item/CS_URS_2022_02/113204111"/>
    <hyperlink ref="F184" r:id="rId18" display="https://podminky.urs.cz/item/CS_URS_2022_02/121151123"/>
    <hyperlink ref="F189" r:id="rId19" display="https://podminky.urs.cz/item/CS_URS_2022_02/122452514"/>
    <hyperlink ref="F196" r:id="rId20" display="https://podminky.urs.cz/item/CS_URS_2022_02/132351103"/>
    <hyperlink ref="F199" r:id="rId21" display="https://podminky.urs.cz/item/CS_URS_2022_02/132354103"/>
    <hyperlink ref="F206" r:id="rId22" display="https://podminky.urs.cz/item/CS_URS_2022_02/162651112"/>
    <hyperlink ref="F209" r:id="rId23" display="https://podminky.urs.cz/item/CS_URS_2022_02/167151101"/>
    <hyperlink ref="F212" r:id="rId24" display="https://podminky.urs.cz/item/CS_URS_2022_02/171151111"/>
    <hyperlink ref="F215" r:id="rId25" display="https://podminky.urs.cz/item/CS_URS_2022_02/171201231"/>
    <hyperlink ref="F220" r:id="rId26" display="https://podminky.urs.cz/item/CS_URS_2022_02/171251201"/>
    <hyperlink ref="F225" r:id="rId27" display="https://podminky.urs.cz/item/CS_URS_2022_02/174152101"/>
    <hyperlink ref="F228" r:id="rId28" display="https://podminky.urs.cz/item/CS_URS_2022_02/175151101"/>
    <hyperlink ref="F233" r:id="rId29" display="https://podminky.urs.cz/item/CS_URS_2022_02/181351103"/>
    <hyperlink ref="F236" r:id="rId30" display="https://podminky.urs.cz/item/CS_URS_2022_02/181913112"/>
    <hyperlink ref="F240" r:id="rId31" display="https://podminky.urs.cz/item/CS_URS_2022_02/212752501"/>
    <hyperlink ref="F248" r:id="rId32" display="https://podminky.urs.cz/item/CS_URS_2022_02/451572111"/>
    <hyperlink ref="F252" r:id="rId33" display="https://podminky.urs.cz/item/CS_URS_2022_02/564271111"/>
    <hyperlink ref="F257" r:id="rId34" display="https://podminky.urs.cz/item/CS_URS_2022_02/564851111"/>
    <hyperlink ref="F260" r:id="rId35" display="https://podminky.urs.cz/item/CS_URS_2022_02/564851114"/>
    <hyperlink ref="F263" r:id="rId36" display="https://podminky.urs.cz/item/CS_URS_2022_02/564861111"/>
    <hyperlink ref="F266" r:id="rId37" display="https://podminky.urs.cz/item/CS_URS_2022_02/564962111"/>
    <hyperlink ref="F269" r:id="rId38" display="https://podminky.urs.cz/item/CS_URS_2022_02/565155121"/>
    <hyperlink ref="F272" r:id="rId39" display="https://podminky.urs.cz/item/CS_URS_2022_02/567122114"/>
    <hyperlink ref="F275" r:id="rId40" display="https://podminky.urs.cz/item/CS_URS_2022_02/573111111"/>
    <hyperlink ref="F278" r:id="rId41" display="https://podminky.urs.cz/item/CS_URS_2022_02/573231107"/>
    <hyperlink ref="F281" r:id="rId42" display="https://podminky.urs.cz/item/CS_URS_2022_02/577134031"/>
    <hyperlink ref="F284" r:id="rId43" display="https://podminky.urs.cz/item/CS_URS_2022_02/577134121"/>
    <hyperlink ref="F287" r:id="rId44" display="https://podminky.urs.cz/item/CS_URS_2022_02/577144121"/>
    <hyperlink ref="F290" r:id="rId45" display="https://podminky.urs.cz/item/CS_URS_2022_02/577156121"/>
    <hyperlink ref="F293" r:id="rId46" display="https://podminky.urs.cz/item/CS_URS_2022_02/577165032"/>
    <hyperlink ref="F296" r:id="rId47" display="https://podminky.urs.cz/item/CS_URS_2022_02/591211111"/>
    <hyperlink ref="F301" r:id="rId48" display="https://podminky.urs.cz/item/CS_URS_2022_02/596211255"/>
    <hyperlink ref="F316" r:id="rId49" display="https://podminky.urs.cz/item/CS_URS_2022_02/596212355"/>
    <hyperlink ref="F322" r:id="rId50" display="https://podminky.urs.cz/item/CS_URS_2022_02/915241111"/>
    <hyperlink ref="F326" r:id="rId51" display="https://podminky.urs.cz/item/CS_URS_2022_02/871350320"/>
    <hyperlink ref="F331" r:id="rId52" display="https://podminky.urs.cz/item/CS_URS_2022_02/895941343"/>
    <hyperlink ref="F334" r:id="rId53" display="https://podminky.urs.cz/item/CS_URS_2022_02/895941351"/>
    <hyperlink ref="F337" r:id="rId54" display="https://podminky.urs.cz/item/CS_URS_2022_02/895941362"/>
    <hyperlink ref="F340" r:id="rId55" display="https://podminky.urs.cz/item/CS_URS_2022_02/895941367"/>
    <hyperlink ref="F343" r:id="rId56" display="https://podminky.urs.cz/item/CS_URS_2022_02/899204112"/>
    <hyperlink ref="F347" r:id="rId57" display="https://podminky.urs.cz/item/CS_URS_2022_02/911111111"/>
    <hyperlink ref="F351" r:id="rId58" display="https://podminky.urs.cz/item/CS_URS_2022_02/914111111"/>
    <hyperlink ref="F362" r:id="rId59" display="https://podminky.urs.cz/item/CS_URS_2022_02/914511111"/>
    <hyperlink ref="F367" r:id="rId60" display="https://podminky.urs.cz/item/CS_URS_2022_02/915131111"/>
    <hyperlink ref="F378" r:id="rId61" display="https://podminky.urs.cz/item/CS_URS_2022_02/916111122"/>
    <hyperlink ref="F383" r:id="rId62" display="https://podminky.urs.cz/item/CS_URS_2022_02/916131213"/>
    <hyperlink ref="F404" r:id="rId63" display="https://podminky.urs.cz/item/CS_URS_2022_02/916431111"/>
    <hyperlink ref="F411" r:id="rId64" display="https://podminky.urs.cz/item/CS_URS_2022_02/919112223"/>
    <hyperlink ref="F413" r:id="rId65" display="https://podminky.urs.cz/item/CS_URS_2022_02/919122122"/>
    <hyperlink ref="F416" r:id="rId66" display="https://podminky.urs.cz/item/CS_URS_2022_02/919721123"/>
    <hyperlink ref="F419" r:id="rId67" display="https://podminky.urs.cz/item/CS_URS_2022_02/919735112"/>
    <hyperlink ref="F422" r:id="rId68" display="https://podminky.urs.cz/item/CS_URS_2022_02/935922311"/>
    <hyperlink ref="F424" r:id="rId69" display="https://podminky.urs.cz/item/CS_URS_2022_02/935922312"/>
    <hyperlink ref="F426" r:id="rId70" display="https://podminky.urs.cz/item/CS_URS_2022_02/935922318"/>
    <hyperlink ref="F428" r:id="rId71" display="https://podminky.urs.cz/item/CS_URS_2022_02/935923111"/>
    <hyperlink ref="F430" r:id="rId72" display="https://podminky.urs.cz/item/CS_URS_2022_02/936001001"/>
    <hyperlink ref="F433" r:id="rId73" display="https://podminky.urs.cz/item/CS_URS_2022_02/936104211"/>
    <hyperlink ref="F436" r:id="rId74" display="https://podminky.urs.cz/item/CS_URS_2022_02/936124113"/>
    <hyperlink ref="F439" r:id="rId75" display="https://podminky.urs.cz/item/CS_URS_2022_02/936174312"/>
    <hyperlink ref="F442" r:id="rId76" display="https://podminky.urs.cz/item/CS_URS_2022_02/966006132"/>
    <hyperlink ref="F448" r:id="rId77" display="https://podminky.urs.cz/item/CS_URS_2022_02/997013861"/>
    <hyperlink ref="F451" r:id="rId78" display="https://podminky.urs.cz/item/CS_URS_2022_02/997013875"/>
    <hyperlink ref="F455" r:id="rId79" display="https://podminky.urs.cz/item/CS_URS_2022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114</v>
      </c>
      <c r="AZ2" s="308" t="s">
        <v>1781</v>
      </c>
      <c r="BA2" s="308" t="s">
        <v>2306</v>
      </c>
      <c r="BB2" s="308" t="s">
        <v>1</v>
      </c>
      <c r="BC2" s="308" t="s">
        <v>207</v>
      </c>
      <c r="BD2" s="308" t="s">
        <v>197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21"/>
      <c r="AT3" s="18" t="s">
        <v>88</v>
      </c>
    </row>
    <row r="4" s="1" customFormat="1" ht="24.96" customHeight="1">
      <c r="B4" s="21"/>
      <c r="D4" s="149" t="s">
        <v>127</v>
      </c>
      <c r="L4" s="21"/>
      <c r="M4" s="15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1" t="s">
        <v>16</v>
      </c>
      <c r="L6" s="21"/>
    </row>
    <row r="7" s="1" customFormat="1" ht="16.5" customHeight="1">
      <c r="B7" s="21"/>
      <c r="E7" s="152" t="str">
        <f>'Rekapitulace stavby'!K6</f>
        <v>DOPRAVNÍ TERMINÁL ŽELETAVA</v>
      </c>
      <c r="F7" s="151"/>
      <c r="G7" s="151"/>
      <c r="H7" s="151"/>
      <c r="L7" s="21"/>
    </row>
    <row r="8" s="1" customFormat="1" ht="12" customHeight="1">
      <c r="B8" s="21"/>
      <c r="D8" s="151" t="s">
        <v>128</v>
      </c>
      <c r="L8" s="21"/>
    </row>
    <row r="9" s="2" customFormat="1" ht="16.5" customHeight="1">
      <c r="A9" s="39"/>
      <c r="B9" s="45"/>
      <c r="C9" s="39"/>
      <c r="D9" s="39"/>
      <c r="E9" s="152" t="s">
        <v>1704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1" t="s">
        <v>130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3" t="s">
        <v>2307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1" t="s">
        <v>18</v>
      </c>
      <c r="E13" s="39"/>
      <c r="F13" s="142" t="s">
        <v>1</v>
      </c>
      <c r="G13" s="39"/>
      <c r="H13" s="39"/>
      <c r="I13" s="151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1" t="s">
        <v>20</v>
      </c>
      <c r="E14" s="39"/>
      <c r="F14" s="142" t="s">
        <v>21</v>
      </c>
      <c r="G14" s="39"/>
      <c r="H14" s="39"/>
      <c r="I14" s="151" t="s">
        <v>22</v>
      </c>
      <c r="J14" s="154" t="str">
        <f>'Rekapitulace stavby'!AN8</f>
        <v>5. 9. 2022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1" t="s">
        <v>24</v>
      </c>
      <c r="E16" s="39"/>
      <c r="F16" s="39"/>
      <c r="G16" s="39"/>
      <c r="H16" s="39"/>
      <c r="I16" s="151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1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1" t="s">
        <v>29</v>
      </c>
      <c r="E19" s="39"/>
      <c r="F19" s="39"/>
      <c r="G19" s="39"/>
      <c r="H19" s="39"/>
      <c r="I19" s="151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1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1" t="s">
        <v>31</v>
      </c>
      <c r="E22" s="39"/>
      <c r="F22" s="39"/>
      <c r="G22" s="39"/>
      <c r="H22" s="39"/>
      <c r="I22" s="151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1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1" t="s">
        <v>36</v>
      </c>
      <c r="E25" s="39"/>
      <c r="F25" s="39"/>
      <c r="G25" s="39"/>
      <c r="H25" s="39"/>
      <c r="I25" s="151" t="s">
        <v>25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">
        <v>1803</v>
      </c>
      <c r="F26" s="39"/>
      <c r="G26" s="39"/>
      <c r="H26" s="39"/>
      <c r="I26" s="151" t="s">
        <v>28</v>
      </c>
      <c r="J26" s="142" t="s">
        <v>1</v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1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5"/>
      <c r="B29" s="156"/>
      <c r="C29" s="155"/>
      <c r="D29" s="155"/>
      <c r="E29" s="157" t="s">
        <v>1</v>
      </c>
      <c r="F29" s="157"/>
      <c r="G29" s="157"/>
      <c r="H29" s="157"/>
      <c r="I29" s="155"/>
      <c r="J29" s="155"/>
      <c r="K29" s="155"/>
      <c r="L29" s="158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9"/>
      <c r="E31" s="159"/>
      <c r="F31" s="159"/>
      <c r="G31" s="159"/>
      <c r="H31" s="159"/>
      <c r="I31" s="159"/>
      <c r="J31" s="159"/>
      <c r="K31" s="159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0" t="s">
        <v>39</v>
      </c>
      <c r="E32" s="39"/>
      <c r="F32" s="39"/>
      <c r="G32" s="39"/>
      <c r="H32" s="39"/>
      <c r="I32" s="39"/>
      <c r="J32" s="161">
        <f>ROUND(J127,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9"/>
      <c r="E33" s="159"/>
      <c r="F33" s="159"/>
      <c r="G33" s="159"/>
      <c r="H33" s="159"/>
      <c r="I33" s="159"/>
      <c r="J33" s="159"/>
      <c r="K33" s="15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2" t="s">
        <v>41</v>
      </c>
      <c r="G34" s="39"/>
      <c r="H34" s="39"/>
      <c r="I34" s="162" t="s">
        <v>40</v>
      </c>
      <c r="J34" s="162" t="s">
        <v>42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3" t="s">
        <v>43</v>
      </c>
      <c r="E35" s="151" t="s">
        <v>44</v>
      </c>
      <c r="F35" s="164">
        <f>ROUND((SUM(BE127:BE180)),  2)</f>
        <v>0</v>
      </c>
      <c r="G35" s="39"/>
      <c r="H35" s="39"/>
      <c r="I35" s="165">
        <v>0.20999999999999999</v>
      </c>
      <c r="J35" s="164">
        <f>ROUND(((SUM(BE127:BE180))*I35),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1" t="s">
        <v>45</v>
      </c>
      <c r="F36" s="164">
        <f>ROUND((SUM(BF127:BF180)),  2)</f>
        <v>0</v>
      </c>
      <c r="G36" s="39"/>
      <c r="H36" s="39"/>
      <c r="I36" s="165">
        <v>0.14999999999999999</v>
      </c>
      <c r="J36" s="164">
        <f>ROUND(((SUM(BF127:BF180))*I36),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1" t="s">
        <v>46</v>
      </c>
      <c r="F37" s="164">
        <f>ROUND((SUM(BG127:BG180)),  2)</f>
        <v>0</v>
      </c>
      <c r="G37" s="39"/>
      <c r="H37" s="39"/>
      <c r="I37" s="165">
        <v>0.20999999999999999</v>
      </c>
      <c r="J37" s="164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1" t="s">
        <v>47</v>
      </c>
      <c r="F38" s="164">
        <f>ROUND((SUM(BH127:BH180)),  2)</f>
        <v>0</v>
      </c>
      <c r="G38" s="39"/>
      <c r="H38" s="39"/>
      <c r="I38" s="165">
        <v>0.14999999999999999</v>
      </c>
      <c r="J38" s="164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1" t="s">
        <v>48</v>
      </c>
      <c r="F39" s="164">
        <f>ROUND((SUM(BI127:BI180)),  2)</f>
        <v>0</v>
      </c>
      <c r="G39" s="39"/>
      <c r="H39" s="39"/>
      <c r="I39" s="165">
        <v>0</v>
      </c>
      <c r="J39" s="164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6"/>
      <c r="D41" s="167" t="s">
        <v>49</v>
      </c>
      <c r="E41" s="168"/>
      <c r="F41" s="168"/>
      <c r="G41" s="169" t="s">
        <v>50</v>
      </c>
      <c r="H41" s="170" t="s">
        <v>51</v>
      </c>
      <c r="I41" s="168"/>
      <c r="J41" s="171">
        <f>SUM(J32:J39)</f>
        <v>0</v>
      </c>
      <c r="K41" s="172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3" t="s">
        <v>52</v>
      </c>
      <c r="E50" s="174"/>
      <c r="F50" s="174"/>
      <c r="G50" s="173" t="s">
        <v>53</v>
      </c>
      <c r="H50" s="174"/>
      <c r="I50" s="174"/>
      <c r="J50" s="174"/>
      <c r="K50" s="174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54</v>
      </c>
      <c r="E61" s="176"/>
      <c r="F61" s="177" t="s">
        <v>55</v>
      </c>
      <c r="G61" s="175" t="s">
        <v>54</v>
      </c>
      <c r="H61" s="176"/>
      <c r="I61" s="176"/>
      <c r="J61" s="178" t="s">
        <v>55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3" t="s">
        <v>56</v>
      </c>
      <c r="E65" s="179"/>
      <c r="F65" s="179"/>
      <c r="G65" s="173" t="s">
        <v>57</v>
      </c>
      <c r="H65" s="179"/>
      <c r="I65" s="179"/>
      <c r="J65" s="179"/>
      <c r="K65" s="179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54</v>
      </c>
      <c r="E76" s="176"/>
      <c r="F76" s="177" t="s">
        <v>55</v>
      </c>
      <c r="G76" s="175" t="s">
        <v>54</v>
      </c>
      <c r="H76" s="176"/>
      <c r="I76" s="176"/>
      <c r="J76" s="178" t="s">
        <v>55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4" t="str">
        <f>E7</f>
        <v>DOPRAVNÍ TERMINÁL ŽELETAVA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4" t="s">
        <v>1704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130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03 - Přípojka vodovodu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Želetava</v>
      </c>
      <c r="G91" s="41"/>
      <c r="H91" s="41"/>
      <c r="I91" s="33" t="s">
        <v>22</v>
      </c>
      <c r="J91" s="80" t="str">
        <f>IF(J14="","",J14)</f>
        <v>5. 9. 2022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Městys Želetava</v>
      </c>
      <c r="G93" s="41"/>
      <c r="H93" s="41"/>
      <c r="I93" s="33" t="s">
        <v>31</v>
      </c>
      <c r="J93" s="37" t="str">
        <f>E23</f>
        <v>PROfi Jihlava spol. s 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36</v>
      </c>
      <c r="J94" s="37" t="str">
        <f>E26</f>
        <v>Horský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5" t="s">
        <v>135</v>
      </c>
      <c r="D96" s="186"/>
      <c r="E96" s="186"/>
      <c r="F96" s="186"/>
      <c r="G96" s="186"/>
      <c r="H96" s="186"/>
      <c r="I96" s="186"/>
      <c r="J96" s="187" t="s">
        <v>136</v>
      </c>
      <c r="K96" s="186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8" t="s">
        <v>137</v>
      </c>
      <c r="D98" s="41"/>
      <c r="E98" s="41"/>
      <c r="F98" s="41"/>
      <c r="G98" s="41"/>
      <c r="H98" s="41"/>
      <c r="I98" s="41"/>
      <c r="J98" s="111">
        <f>J127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138</v>
      </c>
    </row>
    <row r="99" s="9" customFormat="1" ht="24.96" customHeight="1">
      <c r="A99" s="9"/>
      <c r="B99" s="189"/>
      <c r="C99" s="190"/>
      <c r="D99" s="191" t="s">
        <v>139</v>
      </c>
      <c r="E99" s="192"/>
      <c r="F99" s="192"/>
      <c r="G99" s="192"/>
      <c r="H99" s="192"/>
      <c r="I99" s="192"/>
      <c r="J99" s="193">
        <f>J128</f>
        <v>0</v>
      </c>
      <c r="K99" s="190"/>
      <c r="L99" s="19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5"/>
      <c r="C100" s="134"/>
      <c r="D100" s="196" t="s">
        <v>140</v>
      </c>
      <c r="E100" s="197"/>
      <c r="F100" s="197"/>
      <c r="G100" s="197"/>
      <c r="H100" s="197"/>
      <c r="I100" s="197"/>
      <c r="J100" s="198">
        <f>J129</f>
        <v>0</v>
      </c>
      <c r="K100" s="134"/>
      <c r="L100" s="19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5"/>
      <c r="C101" s="134"/>
      <c r="D101" s="196" t="s">
        <v>143</v>
      </c>
      <c r="E101" s="197"/>
      <c r="F101" s="197"/>
      <c r="G101" s="197"/>
      <c r="H101" s="197"/>
      <c r="I101" s="197"/>
      <c r="J101" s="198">
        <f>J155</f>
        <v>0</v>
      </c>
      <c r="K101" s="134"/>
      <c r="L101" s="19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5"/>
      <c r="C102" s="134"/>
      <c r="D102" s="196" t="s">
        <v>1372</v>
      </c>
      <c r="E102" s="197"/>
      <c r="F102" s="197"/>
      <c r="G102" s="197"/>
      <c r="H102" s="197"/>
      <c r="I102" s="197"/>
      <c r="J102" s="198">
        <f>J159</f>
        <v>0</v>
      </c>
      <c r="K102" s="134"/>
      <c r="L102" s="19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5"/>
      <c r="C103" s="134"/>
      <c r="D103" s="196" t="s">
        <v>152</v>
      </c>
      <c r="E103" s="197"/>
      <c r="F103" s="197"/>
      <c r="G103" s="197"/>
      <c r="H103" s="197"/>
      <c r="I103" s="197"/>
      <c r="J103" s="198">
        <f>J174</f>
        <v>0</v>
      </c>
      <c r="K103" s="134"/>
      <c r="L103" s="19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89"/>
      <c r="C104" s="190"/>
      <c r="D104" s="191" t="s">
        <v>2308</v>
      </c>
      <c r="E104" s="192"/>
      <c r="F104" s="192"/>
      <c r="G104" s="192"/>
      <c r="H104" s="192"/>
      <c r="I104" s="192"/>
      <c r="J104" s="193">
        <f>J177</f>
        <v>0</v>
      </c>
      <c r="K104" s="190"/>
      <c r="L104" s="19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95"/>
      <c r="C105" s="134"/>
      <c r="D105" s="196" t="s">
        <v>2309</v>
      </c>
      <c r="E105" s="197"/>
      <c r="F105" s="197"/>
      <c r="G105" s="197"/>
      <c r="H105" s="197"/>
      <c r="I105" s="197"/>
      <c r="J105" s="198">
        <f>J178</f>
        <v>0</v>
      </c>
      <c r="K105" s="134"/>
      <c r="L105" s="19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169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4" t="str">
        <f>E7</f>
        <v>DOPRAVNÍ TERMINÁL ŽELETAVA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" customFormat="1" ht="12" customHeight="1">
      <c r="B116" s="22"/>
      <c r="C116" s="33" t="s">
        <v>128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39"/>
      <c r="B117" s="40"/>
      <c r="C117" s="41"/>
      <c r="D117" s="41"/>
      <c r="E117" s="184" t="s">
        <v>1704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130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77" t="str">
        <f>E11</f>
        <v>03 - Přípojka vodovodu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20</v>
      </c>
      <c r="D121" s="41"/>
      <c r="E121" s="41"/>
      <c r="F121" s="28" t="str">
        <f>F14</f>
        <v>Želetava</v>
      </c>
      <c r="G121" s="41"/>
      <c r="H121" s="41"/>
      <c r="I121" s="33" t="s">
        <v>22</v>
      </c>
      <c r="J121" s="80" t="str">
        <f>IF(J14="","",J14)</f>
        <v>5. 9. 2022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25.65" customHeight="1">
      <c r="A123" s="39"/>
      <c r="B123" s="40"/>
      <c r="C123" s="33" t="s">
        <v>24</v>
      </c>
      <c r="D123" s="41"/>
      <c r="E123" s="41"/>
      <c r="F123" s="28" t="str">
        <f>E17</f>
        <v>Městys Želetava</v>
      </c>
      <c r="G123" s="41"/>
      <c r="H123" s="41"/>
      <c r="I123" s="33" t="s">
        <v>31</v>
      </c>
      <c r="J123" s="37" t="str">
        <f>E23</f>
        <v>PROfi Jihlava spol. s r.o.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29</v>
      </c>
      <c r="D124" s="41"/>
      <c r="E124" s="41"/>
      <c r="F124" s="28" t="str">
        <f>IF(E20="","",E20)</f>
        <v>Vyplň údaj</v>
      </c>
      <c r="G124" s="41"/>
      <c r="H124" s="41"/>
      <c r="I124" s="33" t="s">
        <v>36</v>
      </c>
      <c r="J124" s="37" t="str">
        <f>E26</f>
        <v>Horský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0.32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1" customFormat="1" ht="29.28" customHeight="1">
      <c r="A126" s="200"/>
      <c r="B126" s="201"/>
      <c r="C126" s="202" t="s">
        <v>170</v>
      </c>
      <c r="D126" s="203" t="s">
        <v>64</v>
      </c>
      <c r="E126" s="203" t="s">
        <v>60</v>
      </c>
      <c r="F126" s="203" t="s">
        <v>61</v>
      </c>
      <c r="G126" s="203" t="s">
        <v>171</v>
      </c>
      <c r="H126" s="203" t="s">
        <v>172</v>
      </c>
      <c r="I126" s="203" t="s">
        <v>173</v>
      </c>
      <c r="J126" s="203" t="s">
        <v>136</v>
      </c>
      <c r="K126" s="204" t="s">
        <v>174</v>
      </c>
      <c r="L126" s="205"/>
      <c r="M126" s="101" t="s">
        <v>1</v>
      </c>
      <c r="N126" s="102" t="s">
        <v>43</v>
      </c>
      <c r="O126" s="102" t="s">
        <v>175</v>
      </c>
      <c r="P126" s="102" t="s">
        <v>176</v>
      </c>
      <c r="Q126" s="102" t="s">
        <v>177</v>
      </c>
      <c r="R126" s="102" t="s">
        <v>178</v>
      </c>
      <c r="S126" s="102" t="s">
        <v>179</v>
      </c>
      <c r="T126" s="103" t="s">
        <v>180</v>
      </c>
      <c r="U126" s="200"/>
      <c r="V126" s="200"/>
      <c r="W126" s="200"/>
      <c r="X126" s="200"/>
      <c r="Y126" s="200"/>
      <c r="Z126" s="200"/>
      <c r="AA126" s="200"/>
      <c r="AB126" s="200"/>
      <c r="AC126" s="200"/>
      <c r="AD126" s="200"/>
      <c r="AE126" s="200"/>
    </row>
    <row r="127" s="2" customFormat="1" ht="22.8" customHeight="1">
      <c r="A127" s="39"/>
      <c r="B127" s="40"/>
      <c r="C127" s="108" t="s">
        <v>181</v>
      </c>
      <c r="D127" s="41"/>
      <c r="E127" s="41"/>
      <c r="F127" s="41"/>
      <c r="G127" s="41"/>
      <c r="H127" s="41"/>
      <c r="I127" s="41"/>
      <c r="J127" s="206">
        <f>BK127</f>
        <v>0</v>
      </c>
      <c r="K127" s="41"/>
      <c r="L127" s="45"/>
      <c r="M127" s="104"/>
      <c r="N127" s="207"/>
      <c r="O127" s="105"/>
      <c r="P127" s="208">
        <f>P128+P177</f>
        <v>0</v>
      </c>
      <c r="Q127" s="105"/>
      <c r="R127" s="208">
        <f>R128+R177</f>
        <v>4.2575752000000007</v>
      </c>
      <c r="S127" s="105"/>
      <c r="T127" s="209">
        <f>T128+T177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78</v>
      </c>
      <c r="AU127" s="18" t="s">
        <v>138</v>
      </c>
      <c r="BK127" s="210">
        <f>BK128+BK177</f>
        <v>0</v>
      </c>
    </row>
    <row r="128" s="12" customFormat="1" ht="25.92" customHeight="1">
      <c r="A128" s="12"/>
      <c r="B128" s="211"/>
      <c r="C128" s="212"/>
      <c r="D128" s="213" t="s">
        <v>78</v>
      </c>
      <c r="E128" s="214" t="s">
        <v>182</v>
      </c>
      <c r="F128" s="214" t="s">
        <v>183</v>
      </c>
      <c r="G128" s="212"/>
      <c r="H128" s="212"/>
      <c r="I128" s="215"/>
      <c r="J128" s="216">
        <f>BK128</f>
        <v>0</v>
      </c>
      <c r="K128" s="212"/>
      <c r="L128" s="217"/>
      <c r="M128" s="218"/>
      <c r="N128" s="219"/>
      <c r="O128" s="219"/>
      <c r="P128" s="220">
        <f>P129+P155+P159+P174</f>
        <v>0</v>
      </c>
      <c r="Q128" s="219"/>
      <c r="R128" s="220">
        <f>R129+R155+R159+R174</f>
        <v>4.2572652000000009</v>
      </c>
      <c r="S128" s="219"/>
      <c r="T128" s="221">
        <f>T129+T155+T159+T174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2" t="s">
        <v>86</v>
      </c>
      <c r="AT128" s="223" t="s">
        <v>78</v>
      </c>
      <c r="AU128" s="223" t="s">
        <v>79</v>
      </c>
      <c r="AY128" s="222" t="s">
        <v>184</v>
      </c>
      <c r="BK128" s="224">
        <f>BK129+BK155+BK159+BK174</f>
        <v>0</v>
      </c>
    </row>
    <row r="129" s="12" customFormat="1" ht="22.8" customHeight="1">
      <c r="A129" s="12"/>
      <c r="B129" s="211"/>
      <c r="C129" s="212"/>
      <c r="D129" s="213" t="s">
        <v>78</v>
      </c>
      <c r="E129" s="225" t="s">
        <v>86</v>
      </c>
      <c r="F129" s="225" t="s">
        <v>185</v>
      </c>
      <c r="G129" s="212"/>
      <c r="H129" s="212"/>
      <c r="I129" s="215"/>
      <c r="J129" s="226">
        <f>BK129</f>
        <v>0</v>
      </c>
      <c r="K129" s="212"/>
      <c r="L129" s="217"/>
      <c r="M129" s="218"/>
      <c r="N129" s="219"/>
      <c r="O129" s="219"/>
      <c r="P129" s="220">
        <f>SUM(P130:P154)</f>
        <v>0</v>
      </c>
      <c r="Q129" s="219"/>
      <c r="R129" s="220">
        <f>SUM(R130:R154)</f>
        <v>4.2540000000000004</v>
      </c>
      <c r="S129" s="219"/>
      <c r="T129" s="221">
        <f>SUM(T130:T154)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2" t="s">
        <v>86</v>
      </c>
      <c r="AT129" s="223" t="s">
        <v>78</v>
      </c>
      <c r="AU129" s="223" t="s">
        <v>86</v>
      </c>
      <c r="AY129" s="222" t="s">
        <v>184</v>
      </c>
      <c r="BK129" s="224">
        <f>SUM(BK130:BK154)</f>
        <v>0</v>
      </c>
    </row>
    <row r="130" s="2" customFormat="1" ht="24.15" customHeight="1">
      <c r="A130" s="39"/>
      <c r="B130" s="40"/>
      <c r="C130" s="227" t="s">
        <v>86</v>
      </c>
      <c r="D130" s="227" t="s">
        <v>186</v>
      </c>
      <c r="E130" s="228" t="s">
        <v>2310</v>
      </c>
      <c r="F130" s="229" t="s">
        <v>2311</v>
      </c>
      <c r="G130" s="230" t="s">
        <v>201</v>
      </c>
      <c r="H130" s="231">
        <v>9.5999999999999996</v>
      </c>
      <c r="I130" s="232"/>
      <c r="J130" s="233">
        <f>ROUND(I130*H130,2)</f>
        <v>0</v>
      </c>
      <c r="K130" s="229" t="s">
        <v>1379</v>
      </c>
      <c r="L130" s="45"/>
      <c r="M130" s="234" t="s">
        <v>1</v>
      </c>
      <c r="N130" s="235" t="s">
        <v>44</v>
      </c>
      <c r="O130" s="92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8" t="s">
        <v>191</v>
      </c>
      <c r="AT130" s="238" t="s">
        <v>186</v>
      </c>
      <c r="AU130" s="238" t="s">
        <v>88</v>
      </c>
      <c r="AY130" s="18" t="s">
        <v>184</v>
      </c>
      <c r="BE130" s="239">
        <f>IF(N130="základní",J130,0)</f>
        <v>0</v>
      </c>
      <c r="BF130" s="239">
        <f>IF(N130="snížená",J130,0)</f>
        <v>0</v>
      </c>
      <c r="BG130" s="239">
        <f>IF(N130="zákl. přenesená",J130,0)</f>
        <v>0</v>
      </c>
      <c r="BH130" s="239">
        <f>IF(N130="sníž. přenesená",J130,0)</f>
        <v>0</v>
      </c>
      <c r="BI130" s="239">
        <f>IF(N130="nulová",J130,0)</f>
        <v>0</v>
      </c>
      <c r="BJ130" s="18" t="s">
        <v>86</v>
      </c>
      <c r="BK130" s="239">
        <f>ROUND(I130*H130,2)</f>
        <v>0</v>
      </c>
      <c r="BL130" s="18" t="s">
        <v>191</v>
      </c>
      <c r="BM130" s="238" t="s">
        <v>2312</v>
      </c>
    </row>
    <row r="131" s="2" customFormat="1">
      <c r="A131" s="39"/>
      <c r="B131" s="40"/>
      <c r="C131" s="41"/>
      <c r="D131" s="240" t="s">
        <v>192</v>
      </c>
      <c r="E131" s="41"/>
      <c r="F131" s="241" t="s">
        <v>2313</v>
      </c>
      <c r="G131" s="41"/>
      <c r="H131" s="41"/>
      <c r="I131" s="242"/>
      <c r="J131" s="41"/>
      <c r="K131" s="41"/>
      <c r="L131" s="45"/>
      <c r="M131" s="243"/>
      <c r="N131" s="244"/>
      <c r="O131" s="92"/>
      <c r="P131" s="92"/>
      <c r="Q131" s="92"/>
      <c r="R131" s="92"/>
      <c r="S131" s="92"/>
      <c r="T131" s="93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192</v>
      </c>
      <c r="AU131" s="18" t="s">
        <v>88</v>
      </c>
    </row>
    <row r="132" s="13" customFormat="1">
      <c r="A132" s="13"/>
      <c r="B132" s="245"/>
      <c r="C132" s="246"/>
      <c r="D132" s="247" t="s">
        <v>194</v>
      </c>
      <c r="E132" s="248" t="s">
        <v>1</v>
      </c>
      <c r="F132" s="249" t="s">
        <v>2314</v>
      </c>
      <c r="G132" s="246"/>
      <c r="H132" s="250">
        <v>9.5999999999999996</v>
      </c>
      <c r="I132" s="251"/>
      <c r="J132" s="246"/>
      <c r="K132" s="246"/>
      <c r="L132" s="252"/>
      <c r="M132" s="253"/>
      <c r="N132" s="254"/>
      <c r="O132" s="254"/>
      <c r="P132" s="254"/>
      <c r="Q132" s="254"/>
      <c r="R132" s="254"/>
      <c r="S132" s="254"/>
      <c r="T132" s="255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6" t="s">
        <v>194</v>
      </c>
      <c r="AU132" s="256" t="s">
        <v>88</v>
      </c>
      <c r="AV132" s="13" t="s">
        <v>88</v>
      </c>
      <c r="AW132" s="13" t="s">
        <v>35</v>
      </c>
      <c r="AX132" s="13" t="s">
        <v>86</v>
      </c>
      <c r="AY132" s="256" t="s">
        <v>184</v>
      </c>
    </row>
    <row r="133" s="2" customFormat="1" ht="24.15" customHeight="1">
      <c r="A133" s="39"/>
      <c r="B133" s="40"/>
      <c r="C133" s="227" t="s">
        <v>88</v>
      </c>
      <c r="D133" s="227" t="s">
        <v>186</v>
      </c>
      <c r="E133" s="228" t="s">
        <v>1388</v>
      </c>
      <c r="F133" s="229" t="s">
        <v>1389</v>
      </c>
      <c r="G133" s="230" t="s">
        <v>189</v>
      </c>
      <c r="H133" s="231">
        <v>18</v>
      </c>
      <c r="I133" s="232"/>
      <c r="J133" s="233">
        <f>ROUND(I133*H133,2)</f>
        <v>0</v>
      </c>
      <c r="K133" s="229" t="s">
        <v>1379</v>
      </c>
      <c r="L133" s="45"/>
      <c r="M133" s="234" t="s">
        <v>1</v>
      </c>
      <c r="N133" s="235" t="s">
        <v>44</v>
      </c>
      <c r="O133" s="92"/>
      <c r="P133" s="236">
        <f>O133*H133</f>
        <v>0</v>
      </c>
      <c r="Q133" s="236">
        <v>0.0030000000000000001</v>
      </c>
      <c r="R133" s="236">
        <f>Q133*H133</f>
        <v>0.053999999999999999</v>
      </c>
      <c r="S133" s="236">
        <v>0</v>
      </c>
      <c r="T133" s="237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8" t="s">
        <v>191</v>
      </c>
      <c r="AT133" s="238" t="s">
        <v>186</v>
      </c>
      <c r="AU133" s="238" t="s">
        <v>88</v>
      </c>
      <c r="AY133" s="18" t="s">
        <v>184</v>
      </c>
      <c r="BE133" s="239">
        <f>IF(N133="základní",J133,0)</f>
        <v>0</v>
      </c>
      <c r="BF133" s="239">
        <f>IF(N133="snížená",J133,0)</f>
        <v>0</v>
      </c>
      <c r="BG133" s="239">
        <f>IF(N133="zákl. přenesená",J133,0)</f>
        <v>0</v>
      </c>
      <c r="BH133" s="239">
        <f>IF(N133="sníž. přenesená",J133,0)</f>
        <v>0</v>
      </c>
      <c r="BI133" s="239">
        <f>IF(N133="nulová",J133,0)</f>
        <v>0</v>
      </c>
      <c r="BJ133" s="18" t="s">
        <v>86</v>
      </c>
      <c r="BK133" s="239">
        <f>ROUND(I133*H133,2)</f>
        <v>0</v>
      </c>
      <c r="BL133" s="18" t="s">
        <v>191</v>
      </c>
      <c r="BM133" s="238" t="s">
        <v>2315</v>
      </c>
    </row>
    <row r="134" s="2" customFormat="1">
      <c r="A134" s="39"/>
      <c r="B134" s="40"/>
      <c r="C134" s="41"/>
      <c r="D134" s="240" t="s">
        <v>192</v>
      </c>
      <c r="E134" s="41"/>
      <c r="F134" s="241" t="s">
        <v>1391</v>
      </c>
      <c r="G134" s="41"/>
      <c r="H134" s="41"/>
      <c r="I134" s="242"/>
      <c r="J134" s="41"/>
      <c r="K134" s="41"/>
      <c r="L134" s="45"/>
      <c r="M134" s="243"/>
      <c r="N134" s="244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192</v>
      </c>
      <c r="AU134" s="18" t="s">
        <v>88</v>
      </c>
    </row>
    <row r="135" s="13" customFormat="1">
      <c r="A135" s="13"/>
      <c r="B135" s="245"/>
      <c r="C135" s="246"/>
      <c r="D135" s="247" t="s">
        <v>194</v>
      </c>
      <c r="E135" s="248" t="s">
        <v>1</v>
      </c>
      <c r="F135" s="249" t="s">
        <v>2316</v>
      </c>
      <c r="G135" s="246"/>
      <c r="H135" s="250">
        <v>18</v>
      </c>
      <c r="I135" s="251"/>
      <c r="J135" s="246"/>
      <c r="K135" s="246"/>
      <c r="L135" s="252"/>
      <c r="M135" s="253"/>
      <c r="N135" s="254"/>
      <c r="O135" s="254"/>
      <c r="P135" s="254"/>
      <c r="Q135" s="254"/>
      <c r="R135" s="254"/>
      <c r="S135" s="254"/>
      <c r="T135" s="255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6" t="s">
        <v>194</v>
      </c>
      <c r="AU135" s="256" t="s">
        <v>88</v>
      </c>
      <c r="AV135" s="13" t="s">
        <v>88</v>
      </c>
      <c r="AW135" s="13" t="s">
        <v>35</v>
      </c>
      <c r="AX135" s="13" t="s">
        <v>86</v>
      </c>
      <c r="AY135" s="256" t="s">
        <v>184</v>
      </c>
    </row>
    <row r="136" s="2" customFormat="1" ht="24.15" customHeight="1">
      <c r="A136" s="39"/>
      <c r="B136" s="40"/>
      <c r="C136" s="227" t="s">
        <v>197</v>
      </c>
      <c r="D136" s="227" t="s">
        <v>186</v>
      </c>
      <c r="E136" s="228" t="s">
        <v>1393</v>
      </c>
      <c r="F136" s="229" t="s">
        <v>1394</v>
      </c>
      <c r="G136" s="230" t="s">
        <v>189</v>
      </c>
      <c r="H136" s="231">
        <v>18</v>
      </c>
      <c r="I136" s="232"/>
      <c r="J136" s="233">
        <f>ROUND(I136*H136,2)</f>
        <v>0</v>
      </c>
      <c r="K136" s="229" t="s">
        <v>1379</v>
      </c>
      <c r="L136" s="45"/>
      <c r="M136" s="234" t="s">
        <v>1</v>
      </c>
      <c r="N136" s="235" t="s">
        <v>44</v>
      </c>
      <c r="O136" s="92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8" t="s">
        <v>191</v>
      </c>
      <c r="AT136" s="238" t="s">
        <v>186</v>
      </c>
      <c r="AU136" s="238" t="s">
        <v>88</v>
      </c>
      <c r="AY136" s="18" t="s">
        <v>184</v>
      </c>
      <c r="BE136" s="239">
        <f>IF(N136="základní",J136,0)</f>
        <v>0</v>
      </c>
      <c r="BF136" s="239">
        <f>IF(N136="snížená",J136,0)</f>
        <v>0</v>
      </c>
      <c r="BG136" s="239">
        <f>IF(N136="zákl. přenesená",J136,0)</f>
        <v>0</v>
      </c>
      <c r="BH136" s="239">
        <f>IF(N136="sníž. přenesená",J136,0)</f>
        <v>0</v>
      </c>
      <c r="BI136" s="239">
        <f>IF(N136="nulová",J136,0)</f>
        <v>0</v>
      </c>
      <c r="BJ136" s="18" t="s">
        <v>86</v>
      </c>
      <c r="BK136" s="239">
        <f>ROUND(I136*H136,2)</f>
        <v>0</v>
      </c>
      <c r="BL136" s="18" t="s">
        <v>191</v>
      </c>
      <c r="BM136" s="238" t="s">
        <v>2317</v>
      </c>
    </row>
    <row r="137" s="2" customFormat="1">
      <c r="A137" s="39"/>
      <c r="B137" s="40"/>
      <c r="C137" s="41"/>
      <c r="D137" s="240" t="s">
        <v>192</v>
      </c>
      <c r="E137" s="41"/>
      <c r="F137" s="241" t="s">
        <v>1396</v>
      </c>
      <c r="G137" s="41"/>
      <c r="H137" s="41"/>
      <c r="I137" s="242"/>
      <c r="J137" s="41"/>
      <c r="K137" s="41"/>
      <c r="L137" s="45"/>
      <c r="M137" s="243"/>
      <c r="N137" s="244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192</v>
      </c>
      <c r="AU137" s="18" t="s">
        <v>88</v>
      </c>
    </row>
    <row r="138" s="13" customFormat="1">
      <c r="A138" s="13"/>
      <c r="B138" s="245"/>
      <c r="C138" s="246"/>
      <c r="D138" s="247" t="s">
        <v>194</v>
      </c>
      <c r="E138" s="248" t="s">
        <v>1</v>
      </c>
      <c r="F138" s="249" t="s">
        <v>249</v>
      </c>
      <c r="G138" s="246"/>
      <c r="H138" s="250">
        <v>18</v>
      </c>
      <c r="I138" s="251"/>
      <c r="J138" s="246"/>
      <c r="K138" s="246"/>
      <c r="L138" s="252"/>
      <c r="M138" s="253"/>
      <c r="N138" s="254"/>
      <c r="O138" s="254"/>
      <c r="P138" s="254"/>
      <c r="Q138" s="254"/>
      <c r="R138" s="254"/>
      <c r="S138" s="254"/>
      <c r="T138" s="255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6" t="s">
        <v>194</v>
      </c>
      <c r="AU138" s="256" t="s">
        <v>88</v>
      </c>
      <c r="AV138" s="13" t="s">
        <v>88</v>
      </c>
      <c r="AW138" s="13" t="s">
        <v>35</v>
      </c>
      <c r="AX138" s="13" t="s">
        <v>86</v>
      </c>
      <c r="AY138" s="256" t="s">
        <v>184</v>
      </c>
    </row>
    <row r="139" s="2" customFormat="1" ht="37.8" customHeight="1">
      <c r="A139" s="39"/>
      <c r="B139" s="40"/>
      <c r="C139" s="227" t="s">
        <v>191</v>
      </c>
      <c r="D139" s="227" t="s">
        <v>186</v>
      </c>
      <c r="E139" s="228" t="s">
        <v>1397</v>
      </c>
      <c r="F139" s="229" t="s">
        <v>1398</v>
      </c>
      <c r="G139" s="230" t="s">
        <v>201</v>
      </c>
      <c r="H139" s="231">
        <v>3</v>
      </c>
      <c r="I139" s="232"/>
      <c r="J139" s="233">
        <f>ROUND(I139*H139,2)</f>
        <v>0</v>
      </c>
      <c r="K139" s="229" t="s">
        <v>1</v>
      </c>
      <c r="L139" s="45"/>
      <c r="M139" s="234" t="s">
        <v>1</v>
      </c>
      <c r="N139" s="235" t="s">
        <v>44</v>
      </c>
      <c r="O139" s="92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8" t="s">
        <v>191</v>
      </c>
      <c r="AT139" s="238" t="s">
        <v>186</v>
      </c>
      <c r="AU139" s="238" t="s">
        <v>88</v>
      </c>
      <c r="AY139" s="18" t="s">
        <v>184</v>
      </c>
      <c r="BE139" s="239">
        <f>IF(N139="základní",J139,0)</f>
        <v>0</v>
      </c>
      <c r="BF139" s="239">
        <f>IF(N139="snížená",J139,0)</f>
        <v>0</v>
      </c>
      <c r="BG139" s="239">
        <f>IF(N139="zákl. přenesená",J139,0)</f>
        <v>0</v>
      </c>
      <c r="BH139" s="239">
        <f>IF(N139="sníž. přenesená",J139,0)</f>
        <v>0</v>
      </c>
      <c r="BI139" s="239">
        <f>IF(N139="nulová",J139,0)</f>
        <v>0</v>
      </c>
      <c r="BJ139" s="18" t="s">
        <v>86</v>
      </c>
      <c r="BK139" s="239">
        <f>ROUND(I139*H139,2)</f>
        <v>0</v>
      </c>
      <c r="BL139" s="18" t="s">
        <v>191</v>
      </c>
      <c r="BM139" s="238" t="s">
        <v>2318</v>
      </c>
    </row>
    <row r="140" s="13" customFormat="1">
      <c r="A140" s="13"/>
      <c r="B140" s="245"/>
      <c r="C140" s="246"/>
      <c r="D140" s="247" t="s">
        <v>194</v>
      </c>
      <c r="E140" s="248" t="s">
        <v>1</v>
      </c>
      <c r="F140" s="249" t="s">
        <v>2319</v>
      </c>
      <c r="G140" s="246"/>
      <c r="H140" s="250">
        <v>3</v>
      </c>
      <c r="I140" s="251"/>
      <c r="J140" s="246"/>
      <c r="K140" s="246"/>
      <c r="L140" s="252"/>
      <c r="M140" s="253"/>
      <c r="N140" s="254"/>
      <c r="O140" s="254"/>
      <c r="P140" s="254"/>
      <c r="Q140" s="254"/>
      <c r="R140" s="254"/>
      <c r="S140" s="254"/>
      <c r="T140" s="255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6" t="s">
        <v>194</v>
      </c>
      <c r="AU140" s="256" t="s">
        <v>88</v>
      </c>
      <c r="AV140" s="13" t="s">
        <v>88</v>
      </c>
      <c r="AW140" s="13" t="s">
        <v>35</v>
      </c>
      <c r="AX140" s="13" t="s">
        <v>86</v>
      </c>
      <c r="AY140" s="256" t="s">
        <v>184</v>
      </c>
    </row>
    <row r="141" s="2" customFormat="1" ht="24.15" customHeight="1">
      <c r="A141" s="39"/>
      <c r="B141" s="40"/>
      <c r="C141" s="227" t="s">
        <v>219</v>
      </c>
      <c r="D141" s="227" t="s">
        <v>186</v>
      </c>
      <c r="E141" s="228" t="s">
        <v>1404</v>
      </c>
      <c r="F141" s="229" t="s">
        <v>1405</v>
      </c>
      <c r="G141" s="230" t="s">
        <v>248</v>
      </c>
      <c r="H141" s="231">
        <v>5.4000000000000004</v>
      </c>
      <c r="I141" s="232"/>
      <c r="J141" s="233">
        <f>ROUND(I141*H141,2)</f>
        <v>0</v>
      </c>
      <c r="K141" s="229" t="s">
        <v>1379</v>
      </c>
      <c r="L141" s="45"/>
      <c r="M141" s="234" t="s">
        <v>1</v>
      </c>
      <c r="N141" s="235" t="s">
        <v>44</v>
      </c>
      <c r="O141" s="92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8" t="s">
        <v>191</v>
      </c>
      <c r="AT141" s="238" t="s">
        <v>186</v>
      </c>
      <c r="AU141" s="238" t="s">
        <v>88</v>
      </c>
      <c r="AY141" s="18" t="s">
        <v>184</v>
      </c>
      <c r="BE141" s="239">
        <f>IF(N141="základní",J141,0)</f>
        <v>0</v>
      </c>
      <c r="BF141" s="239">
        <f>IF(N141="snížená",J141,0)</f>
        <v>0</v>
      </c>
      <c r="BG141" s="239">
        <f>IF(N141="zákl. přenesená",J141,0)</f>
        <v>0</v>
      </c>
      <c r="BH141" s="239">
        <f>IF(N141="sníž. přenesená",J141,0)</f>
        <v>0</v>
      </c>
      <c r="BI141" s="239">
        <f>IF(N141="nulová",J141,0)</f>
        <v>0</v>
      </c>
      <c r="BJ141" s="18" t="s">
        <v>86</v>
      </c>
      <c r="BK141" s="239">
        <f>ROUND(I141*H141,2)</f>
        <v>0</v>
      </c>
      <c r="BL141" s="18" t="s">
        <v>191</v>
      </c>
      <c r="BM141" s="238" t="s">
        <v>2320</v>
      </c>
    </row>
    <row r="142" s="2" customFormat="1">
      <c r="A142" s="39"/>
      <c r="B142" s="40"/>
      <c r="C142" s="41"/>
      <c r="D142" s="240" t="s">
        <v>192</v>
      </c>
      <c r="E142" s="41"/>
      <c r="F142" s="241" t="s">
        <v>1407</v>
      </c>
      <c r="G142" s="41"/>
      <c r="H142" s="41"/>
      <c r="I142" s="242"/>
      <c r="J142" s="41"/>
      <c r="K142" s="41"/>
      <c r="L142" s="45"/>
      <c r="M142" s="243"/>
      <c r="N142" s="244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192</v>
      </c>
      <c r="AU142" s="18" t="s">
        <v>88</v>
      </c>
    </row>
    <row r="143" s="13" customFormat="1">
      <c r="A143" s="13"/>
      <c r="B143" s="245"/>
      <c r="C143" s="246"/>
      <c r="D143" s="247" t="s">
        <v>194</v>
      </c>
      <c r="E143" s="248" t="s">
        <v>1</v>
      </c>
      <c r="F143" s="249" t="s">
        <v>2321</v>
      </c>
      <c r="G143" s="246"/>
      <c r="H143" s="250">
        <v>5.4000000000000004</v>
      </c>
      <c r="I143" s="251"/>
      <c r="J143" s="246"/>
      <c r="K143" s="246"/>
      <c r="L143" s="252"/>
      <c r="M143" s="253"/>
      <c r="N143" s="254"/>
      <c r="O143" s="254"/>
      <c r="P143" s="254"/>
      <c r="Q143" s="254"/>
      <c r="R143" s="254"/>
      <c r="S143" s="254"/>
      <c r="T143" s="255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6" t="s">
        <v>194</v>
      </c>
      <c r="AU143" s="256" t="s">
        <v>88</v>
      </c>
      <c r="AV143" s="13" t="s">
        <v>88</v>
      </c>
      <c r="AW143" s="13" t="s">
        <v>35</v>
      </c>
      <c r="AX143" s="13" t="s">
        <v>86</v>
      </c>
      <c r="AY143" s="256" t="s">
        <v>184</v>
      </c>
    </row>
    <row r="144" s="2" customFormat="1" ht="24.15" customHeight="1">
      <c r="A144" s="39"/>
      <c r="B144" s="40"/>
      <c r="C144" s="227" t="s">
        <v>207</v>
      </c>
      <c r="D144" s="227" t="s">
        <v>186</v>
      </c>
      <c r="E144" s="228" t="s">
        <v>240</v>
      </c>
      <c r="F144" s="229" t="s">
        <v>241</v>
      </c>
      <c r="G144" s="230" t="s">
        <v>201</v>
      </c>
      <c r="H144" s="231">
        <v>3</v>
      </c>
      <c r="I144" s="232"/>
      <c r="J144" s="233">
        <f>ROUND(I144*H144,2)</f>
        <v>0</v>
      </c>
      <c r="K144" s="229" t="s">
        <v>1379</v>
      </c>
      <c r="L144" s="45"/>
      <c r="M144" s="234" t="s">
        <v>1</v>
      </c>
      <c r="N144" s="235" t="s">
        <v>44</v>
      </c>
      <c r="O144" s="92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8" t="s">
        <v>191</v>
      </c>
      <c r="AT144" s="238" t="s">
        <v>186</v>
      </c>
      <c r="AU144" s="238" t="s">
        <v>88</v>
      </c>
      <c r="AY144" s="18" t="s">
        <v>184</v>
      </c>
      <c r="BE144" s="239">
        <f>IF(N144="základní",J144,0)</f>
        <v>0</v>
      </c>
      <c r="BF144" s="239">
        <f>IF(N144="snížená",J144,0)</f>
        <v>0</v>
      </c>
      <c r="BG144" s="239">
        <f>IF(N144="zákl. přenesená",J144,0)</f>
        <v>0</v>
      </c>
      <c r="BH144" s="239">
        <f>IF(N144="sníž. přenesená",J144,0)</f>
        <v>0</v>
      </c>
      <c r="BI144" s="239">
        <f>IF(N144="nulová",J144,0)</f>
        <v>0</v>
      </c>
      <c r="BJ144" s="18" t="s">
        <v>86</v>
      </c>
      <c r="BK144" s="239">
        <f>ROUND(I144*H144,2)</f>
        <v>0</v>
      </c>
      <c r="BL144" s="18" t="s">
        <v>191</v>
      </c>
      <c r="BM144" s="238" t="s">
        <v>2322</v>
      </c>
    </row>
    <row r="145" s="2" customFormat="1">
      <c r="A145" s="39"/>
      <c r="B145" s="40"/>
      <c r="C145" s="41"/>
      <c r="D145" s="240" t="s">
        <v>192</v>
      </c>
      <c r="E145" s="41"/>
      <c r="F145" s="241" t="s">
        <v>1403</v>
      </c>
      <c r="G145" s="41"/>
      <c r="H145" s="41"/>
      <c r="I145" s="242"/>
      <c r="J145" s="41"/>
      <c r="K145" s="41"/>
      <c r="L145" s="45"/>
      <c r="M145" s="243"/>
      <c r="N145" s="244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192</v>
      </c>
      <c r="AU145" s="18" t="s">
        <v>88</v>
      </c>
    </row>
    <row r="146" s="13" customFormat="1">
      <c r="A146" s="13"/>
      <c r="B146" s="245"/>
      <c r="C146" s="246"/>
      <c r="D146" s="247" t="s">
        <v>194</v>
      </c>
      <c r="E146" s="248" t="s">
        <v>1</v>
      </c>
      <c r="F146" s="249" t="s">
        <v>197</v>
      </c>
      <c r="G146" s="246"/>
      <c r="H146" s="250">
        <v>3</v>
      </c>
      <c r="I146" s="251"/>
      <c r="J146" s="246"/>
      <c r="K146" s="246"/>
      <c r="L146" s="252"/>
      <c r="M146" s="253"/>
      <c r="N146" s="254"/>
      <c r="O146" s="254"/>
      <c r="P146" s="254"/>
      <c r="Q146" s="254"/>
      <c r="R146" s="254"/>
      <c r="S146" s="254"/>
      <c r="T146" s="255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6" t="s">
        <v>194</v>
      </c>
      <c r="AU146" s="256" t="s">
        <v>88</v>
      </c>
      <c r="AV146" s="13" t="s">
        <v>88</v>
      </c>
      <c r="AW146" s="13" t="s">
        <v>35</v>
      </c>
      <c r="AX146" s="13" t="s">
        <v>86</v>
      </c>
      <c r="AY146" s="256" t="s">
        <v>184</v>
      </c>
    </row>
    <row r="147" s="2" customFormat="1" ht="24.15" customHeight="1">
      <c r="A147" s="39"/>
      <c r="B147" s="40"/>
      <c r="C147" s="227" t="s">
        <v>235</v>
      </c>
      <c r="D147" s="227" t="s">
        <v>186</v>
      </c>
      <c r="E147" s="228" t="s">
        <v>226</v>
      </c>
      <c r="F147" s="229" t="s">
        <v>227</v>
      </c>
      <c r="G147" s="230" t="s">
        <v>201</v>
      </c>
      <c r="H147" s="231">
        <v>6.5999999999999996</v>
      </c>
      <c r="I147" s="232"/>
      <c r="J147" s="233">
        <f>ROUND(I147*H147,2)</f>
        <v>0</v>
      </c>
      <c r="K147" s="229" t="s">
        <v>1379</v>
      </c>
      <c r="L147" s="45"/>
      <c r="M147" s="234" t="s">
        <v>1</v>
      </c>
      <c r="N147" s="235" t="s">
        <v>44</v>
      </c>
      <c r="O147" s="92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8" t="s">
        <v>191</v>
      </c>
      <c r="AT147" s="238" t="s">
        <v>186</v>
      </c>
      <c r="AU147" s="238" t="s">
        <v>88</v>
      </c>
      <c r="AY147" s="18" t="s">
        <v>184</v>
      </c>
      <c r="BE147" s="239">
        <f>IF(N147="základní",J147,0)</f>
        <v>0</v>
      </c>
      <c r="BF147" s="239">
        <f>IF(N147="snížená",J147,0)</f>
        <v>0</v>
      </c>
      <c r="BG147" s="239">
        <f>IF(N147="zákl. přenesená",J147,0)</f>
        <v>0</v>
      </c>
      <c r="BH147" s="239">
        <f>IF(N147="sníž. přenesená",J147,0)</f>
        <v>0</v>
      </c>
      <c r="BI147" s="239">
        <f>IF(N147="nulová",J147,0)</f>
        <v>0</v>
      </c>
      <c r="BJ147" s="18" t="s">
        <v>86</v>
      </c>
      <c r="BK147" s="239">
        <f>ROUND(I147*H147,2)</f>
        <v>0</v>
      </c>
      <c r="BL147" s="18" t="s">
        <v>191</v>
      </c>
      <c r="BM147" s="238" t="s">
        <v>2323</v>
      </c>
    </row>
    <row r="148" s="2" customFormat="1">
      <c r="A148" s="39"/>
      <c r="B148" s="40"/>
      <c r="C148" s="41"/>
      <c r="D148" s="240" t="s">
        <v>192</v>
      </c>
      <c r="E148" s="41"/>
      <c r="F148" s="241" t="s">
        <v>1410</v>
      </c>
      <c r="G148" s="41"/>
      <c r="H148" s="41"/>
      <c r="I148" s="242"/>
      <c r="J148" s="41"/>
      <c r="K148" s="41"/>
      <c r="L148" s="45"/>
      <c r="M148" s="243"/>
      <c r="N148" s="244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192</v>
      </c>
      <c r="AU148" s="18" t="s">
        <v>88</v>
      </c>
    </row>
    <row r="149" s="13" customFormat="1">
      <c r="A149" s="13"/>
      <c r="B149" s="245"/>
      <c r="C149" s="246"/>
      <c r="D149" s="247" t="s">
        <v>194</v>
      </c>
      <c r="E149" s="248" t="s">
        <v>1</v>
      </c>
      <c r="F149" s="249" t="s">
        <v>2324</v>
      </c>
      <c r="G149" s="246"/>
      <c r="H149" s="250">
        <v>6.5999999999999996</v>
      </c>
      <c r="I149" s="251"/>
      <c r="J149" s="246"/>
      <c r="K149" s="246"/>
      <c r="L149" s="252"/>
      <c r="M149" s="253"/>
      <c r="N149" s="254"/>
      <c r="O149" s="254"/>
      <c r="P149" s="254"/>
      <c r="Q149" s="254"/>
      <c r="R149" s="254"/>
      <c r="S149" s="254"/>
      <c r="T149" s="255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6" t="s">
        <v>194</v>
      </c>
      <c r="AU149" s="256" t="s">
        <v>88</v>
      </c>
      <c r="AV149" s="13" t="s">
        <v>88</v>
      </c>
      <c r="AW149" s="13" t="s">
        <v>35</v>
      </c>
      <c r="AX149" s="13" t="s">
        <v>86</v>
      </c>
      <c r="AY149" s="256" t="s">
        <v>184</v>
      </c>
    </row>
    <row r="150" s="2" customFormat="1" ht="37.8" customHeight="1">
      <c r="A150" s="39"/>
      <c r="B150" s="40"/>
      <c r="C150" s="227" t="s">
        <v>213</v>
      </c>
      <c r="D150" s="227" t="s">
        <v>186</v>
      </c>
      <c r="E150" s="228" t="s">
        <v>1413</v>
      </c>
      <c r="F150" s="229" t="s">
        <v>1414</v>
      </c>
      <c r="G150" s="230" t="s">
        <v>201</v>
      </c>
      <c r="H150" s="231">
        <v>2.1000000000000001</v>
      </c>
      <c r="I150" s="232"/>
      <c r="J150" s="233">
        <f>ROUND(I150*H150,2)</f>
        <v>0</v>
      </c>
      <c r="K150" s="229" t="s">
        <v>1379</v>
      </c>
      <c r="L150" s="45"/>
      <c r="M150" s="234" t="s">
        <v>1</v>
      </c>
      <c r="N150" s="235" t="s">
        <v>44</v>
      </c>
      <c r="O150" s="92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8" t="s">
        <v>191</v>
      </c>
      <c r="AT150" s="238" t="s">
        <v>186</v>
      </c>
      <c r="AU150" s="238" t="s">
        <v>88</v>
      </c>
      <c r="AY150" s="18" t="s">
        <v>184</v>
      </c>
      <c r="BE150" s="239">
        <f>IF(N150="základní",J150,0)</f>
        <v>0</v>
      </c>
      <c r="BF150" s="239">
        <f>IF(N150="snížená",J150,0)</f>
        <v>0</v>
      </c>
      <c r="BG150" s="239">
        <f>IF(N150="zákl. přenesená",J150,0)</f>
        <v>0</v>
      </c>
      <c r="BH150" s="239">
        <f>IF(N150="sníž. přenesená",J150,0)</f>
        <v>0</v>
      </c>
      <c r="BI150" s="239">
        <f>IF(N150="nulová",J150,0)</f>
        <v>0</v>
      </c>
      <c r="BJ150" s="18" t="s">
        <v>86</v>
      </c>
      <c r="BK150" s="239">
        <f>ROUND(I150*H150,2)</f>
        <v>0</v>
      </c>
      <c r="BL150" s="18" t="s">
        <v>191</v>
      </c>
      <c r="BM150" s="238" t="s">
        <v>2325</v>
      </c>
    </row>
    <row r="151" s="2" customFormat="1">
      <c r="A151" s="39"/>
      <c r="B151" s="40"/>
      <c r="C151" s="41"/>
      <c r="D151" s="240" t="s">
        <v>192</v>
      </c>
      <c r="E151" s="41"/>
      <c r="F151" s="241" t="s">
        <v>1416</v>
      </c>
      <c r="G151" s="41"/>
      <c r="H151" s="41"/>
      <c r="I151" s="242"/>
      <c r="J151" s="41"/>
      <c r="K151" s="41"/>
      <c r="L151" s="45"/>
      <c r="M151" s="243"/>
      <c r="N151" s="244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192</v>
      </c>
      <c r="AU151" s="18" t="s">
        <v>88</v>
      </c>
    </row>
    <row r="152" s="13" customFormat="1">
      <c r="A152" s="13"/>
      <c r="B152" s="245"/>
      <c r="C152" s="246"/>
      <c r="D152" s="247" t="s">
        <v>194</v>
      </c>
      <c r="E152" s="248" t="s">
        <v>1</v>
      </c>
      <c r="F152" s="249" t="s">
        <v>2326</v>
      </c>
      <c r="G152" s="246"/>
      <c r="H152" s="250">
        <v>2.1000000000000001</v>
      </c>
      <c r="I152" s="251"/>
      <c r="J152" s="246"/>
      <c r="K152" s="246"/>
      <c r="L152" s="252"/>
      <c r="M152" s="253"/>
      <c r="N152" s="254"/>
      <c r="O152" s="254"/>
      <c r="P152" s="254"/>
      <c r="Q152" s="254"/>
      <c r="R152" s="254"/>
      <c r="S152" s="254"/>
      <c r="T152" s="255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6" t="s">
        <v>194</v>
      </c>
      <c r="AU152" s="256" t="s">
        <v>88</v>
      </c>
      <c r="AV152" s="13" t="s">
        <v>88</v>
      </c>
      <c r="AW152" s="13" t="s">
        <v>35</v>
      </c>
      <c r="AX152" s="13" t="s">
        <v>86</v>
      </c>
      <c r="AY152" s="256" t="s">
        <v>184</v>
      </c>
    </row>
    <row r="153" s="2" customFormat="1" ht="16.5" customHeight="1">
      <c r="A153" s="39"/>
      <c r="B153" s="40"/>
      <c r="C153" s="289" t="s">
        <v>245</v>
      </c>
      <c r="D153" s="289" t="s">
        <v>412</v>
      </c>
      <c r="E153" s="290" t="s">
        <v>1418</v>
      </c>
      <c r="F153" s="291" t="s">
        <v>1419</v>
      </c>
      <c r="G153" s="292" t="s">
        <v>248</v>
      </c>
      <c r="H153" s="293">
        <v>4.2000000000000002</v>
      </c>
      <c r="I153" s="294"/>
      <c r="J153" s="295">
        <f>ROUND(I153*H153,2)</f>
        <v>0</v>
      </c>
      <c r="K153" s="291" t="s">
        <v>1379</v>
      </c>
      <c r="L153" s="296"/>
      <c r="M153" s="297" t="s">
        <v>1</v>
      </c>
      <c r="N153" s="298" t="s">
        <v>44</v>
      </c>
      <c r="O153" s="92"/>
      <c r="P153" s="236">
        <f>O153*H153</f>
        <v>0</v>
      </c>
      <c r="Q153" s="236">
        <v>1</v>
      </c>
      <c r="R153" s="236">
        <f>Q153*H153</f>
        <v>4.2000000000000002</v>
      </c>
      <c r="S153" s="236">
        <v>0</v>
      </c>
      <c r="T153" s="237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8" t="s">
        <v>213</v>
      </c>
      <c r="AT153" s="238" t="s">
        <v>412</v>
      </c>
      <c r="AU153" s="238" t="s">
        <v>88</v>
      </c>
      <c r="AY153" s="18" t="s">
        <v>184</v>
      </c>
      <c r="BE153" s="239">
        <f>IF(N153="základní",J153,0)</f>
        <v>0</v>
      </c>
      <c r="BF153" s="239">
        <f>IF(N153="snížená",J153,0)</f>
        <v>0</v>
      </c>
      <c r="BG153" s="239">
        <f>IF(N153="zákl. přenesená",J153,0)</f>
        <v>0</v>
      </c>
      <c r="BH153" s="239">
        <f>IF(N153="sníž. přenesená",J153,0)</f>
        <v>0</v>
      </c>
      <c r="BI153" s="239">
        <f>IF(N153="nulová",J153,0)</f>
        <v>0</v>
      </c>
      <c r="BJ153" s="18" t="s">
        <v>86</v>
      </c>
      <c r="BK153" s="239">
        <f>ROUND(I153*H153,2)</f>
        <v>0</v>
      </c>
      <c r="BL153" s="18" t="s">
        <v>191</v>
      </c>
      <c r="BM153" s="238" t="s">
        <v>2327</v>
      </c>
    </row>
    <row r="154" s="13" customFormat="1">
      <c r="A154" s="13"/>
      <c r="B154" s="245"/>
      <c r="C154" s="246"/>
      <c r="D154" s="247" t="s">
        <v>194</v>
      </c>
      <c r="E154" s="246"/>
      <c r="F154" s="249" t="s">
        <v>2328</v>
      </c>
      <c r="G154" s="246"/>
      <c r="H154" s="250">
        <v>4.2000000000000002</v>
      </c>
      <c r="I154" s="251"/>
      <c r="J154" s="246"/>
      <c r="K154" s="246"/>
      <c r="L154" s="252"/>
      <c r="M154" s="253"/>
      <c r="N154" s="254"/>
      <c r="O154" s="254"/>
      <c r="P154" s="254"/>
      <c r="Q154" s="254"/>
      <c r="R154" s="254"/>
      <c r="S154" s="254"/>
      <c r="T154" s="255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6" t="s">
        <v>194</v>
      </c>
      <c r="AU154" s="256" t="s">
        <v>88</v>
      </c>
      <c r="AV154" s="13" t="s">
        <v>88</v>
      </c>
      <c r="AW154" s="13" t="s">
        <v>4</v>
      </c>
      <c r="AX154" s="13" t="s">
        <v>86</v>
      </c>
      <c r="AY154" s="256" t="s">
        <v>184</v>
      </c>
    </row>
    <row r="155" s="12" customFormat="1" ht="22.8" customHeight="1">
      <c r="A155" s="12"/>
      <c r="B155" s="211"/>
      <c r="C155" s="212"/>
      <c r="D155" s="213" t="s">
        <v>78</v>
      </c>
      <c r="E155" s="225" t="s">
        <v>191</v>
      </c>
      <c r="F155" s="225" t="s">
        <v>363</v>
      </c>
      <c r="G155" s="212"/>
      <c r="H155" s="212"/>
      <c r="I155" s="215"/>
      <c r="J155" s="226">
        <f>BK155</f>
        <v>0</v>
      </c>
      <c r="K155" s="212"/>
      <c r="L155" s="217"/>
      <c r="M155" s="218"/>
      <c r="N155" s="219"/>
      <c r="O155" s="219"/>
      <c r="P155" s="220">
        <f>SUM(P156:P158)</f>
        <v>0</v>
      </c>
      <c r="Q155" s="219"/>
      <c r="R155" s="220">
        <f>SUM(R156:R158)</f>
        <v>0</v>
      </c>
      <c r="S155" s="219"/>
      <c r="T155" s="221">
        <f>SUM(T156:T158)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2" t="s">
        <v>86</v>
      </c>
      <c r="AT155" s="223" t="s">
        <v>78</v>
      </c>
      <c r="AU155" s="223" t="s">
        <v>86</v>
      </c>
      <c r="AY155" s="222" t="s">
        <v>184</v>
      </c>
      <c r="BK155" s="224">
        <f>SUM(BK156:BK158)</f>
        <v>0</v>
      </c>
    </row>
    <row r="156" s="2" customFormat="1" ht="21.75" customHeight="1">
      <c r="A156" s="39"/>
      <c r="B156" s="40"/>
      <c r="C156" s="227" t="s">
        <v>222</v>
      </c>
      <c r="D156" s="227" t="s">
        <v>186</v>
      </c>
      <c r="E156" s="228" t="s">
        <v>1422</v>
      </c>
      <c r="F156" s="229" t="s">
        <v>1423</v>
      </c>
      <c r="G156" s="230" t="s">
        <v>201</v>
      </c>
      <c r="H156" s="231">
        <v>0.90000000000000002</v>
      </c>
      <c r="I156" s="232"/>
      <c r="J156" s="233">
        <f>ROUND(I156*H156,2)</f>
        <v>0</v>
      </c>
      <c r="K156" s="229" t="s">
        <v>1379</v>
      </c>
      <c r="L156" s="45"/>
      <c r="M156" s="234" t="s">
        <v>1</v>
      </c>
      <c r="N156" s="235" t="s">
        <v>44</v>
      </c>
      <c r="O156" s="92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8" t="s">
        <v>191</v>
      </c>
      <c r="AT156" s="238" t="s">
        <v>186</v>
      </c>
      <c r="AU156" s="238" t="s">
        <v>88</v>
      </c>
      <c r="AY156" s="18" t="s">
        <v>184</v>
      </c>
      <c r="BE156" s="239">
        <f>IF(N156="základní",J156,0)</f>
        <v>0</v>
      </c>
      <c r="BF156" s="239">
        <f>IF(N156="snížená",J156,0)</f>
        <v>0</v>
      </c>
      <c r="BG156" s="239">
        <f>IF(N156="zákl. přenesená",J156,0)</f>
        <v>0</v>
      </c>
      <c r="BH156" s="239">
        <f>IF(N156="sníž. přenesená",J156,0)</f>
        <v>0</v>
      </c>
      <c r="BI156" s="239">
        <f>IF(N156="nulová",J156,0)</f>
        <v>0</v>
      </c>
      <c r="BJ156" s="18" t="s">
        <v>86</v>
      </c>
      <c r="BK156" s="239">
        <f>ROUND(I156*H156,2)</f>
        <v>0</v>
      </c>
      <c r="BL156" s="18" t="s">
        <v>191</v>
      </c>
      <c r="BM156" s="238" t="s">
        <v>2329</v>
      </c>
    </row>
    <row r="157" s="2" customFormat="1">
      <c r="A157" s="39"/>
      <c r="B157" s="40"/>
      <c r="C157" s="41"/>
      <c r="D157" s="240" t="s">
        <v>192</v>
      </c>
      <c r="E157" s="41"/>
      <c r="F157" s="241" t="s">
        <v>1425</v>
      </c>
      <c r="G157" s="41"/>
      <c r="H157" s="41"/>
      <c r="I157" s="242"/>
      <c r="J157" s="41"/>
      <c r="K157" s="41"/>
      <c r="L157" s="45"/>
      <c r="M157" s="243"/>
      <c r="N157" s="244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192</v>
      </c>
      <c r="AU157" s="18" t="s">
        <v>88</v>
      </c>
    </row>
    <row r="158" s="13" customFormat="1">
      <c r="A158" s="13"/>
      <c r="B158" s="245"/>
      <c r="C158" s="246"/>
      <c r="D158" s="247" t="s">
        <v>194</v>
      </c>
      <c r="E158" s="248" t="s">
        <v>1</v>
      </c>
      <c r="F158" s="249" t="s">
        <v>2330</v>
      </c>
      <c r="G158" s="246"/>
      <c r="H158" s="250">
        <v>0.90000000000000002</v>
      </c>
      <c r="I158" s="251"/>
      <c r="J158" s="246"/>
      <c r="K158" s="246"/>
      <c r="L158" s="252"/>
      <c r="M158" s="253"/>
      <c r="N158" s="254"/>
      <c r="O158" s="254"/>
      <c r="P158" s="254"/>
      <c r="Q158" s="254"/>
      <c r="R158" s="254"/>
      <c r="S158" s="254"/>
      <c r="T158" s="255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6" t="s">
        <v>194</v>
      </c>
      <c r="AU158" s="256" t="s">
        <v>88</v>
      </c>
      <c r="AV158" s="13" t="s">
        <v>88</v>
      </c>
      <c r="AW158" s="13" t="s">
        <v>35</v>
      </c>
      <c r="AX158" s="13" t="s">
        <v>86</v>
      </c>
      <c r="AY158" s="256" t="s">
        <v>184</v>
      </c>
    </row>
    <row r="159" s="12" customFormat="1" ht="22.8" customHeight="1">
      <c r="A159" s="12"/>
      <c r="B159" s="211"/>
      <c r="C159" s="212"/>
      <c r="D159" s="213" t="s">
        <v>78</v>
      </c>
      <c r="E159" s="225" t="s">
        <v>213</v>
      </c>
      <c r="F159" s="225" t="s">
        <v>1438</v>
      </c>
      <c r="G159" s="212"/>
      <c r="H159" s="212"/>
      <c r="I159" s="215"/>
      <c r="J159" s="226">
        <f>BK159</f>
        <v>0</v>
      </c>
      <c r="K159" s="212"/>
      <c r="L159" s="217"/>
      <c r="M159" s="218"/>
      <c r="N159" s="219"/>
      <c r="O159" s="219"/>
      <c r="P159" s="220">
        <f>SUM(P160:P173)</f>
        <v>0</v>
      </c>
      <c r="Q159" s="219"/>
      <c r="R159" s="220">
        <f>SUM(R160:R173)</f>
        <v>0.0032651999999999998</v>
      </c>
      <c r="S159" s="219"/>
      <c r="T159" s="221">
        <f>SUM(T160:T173)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2" t="s">
        <v>86</v>
      </c>
      <c r="AT159" s="223" t="s">
        <v>78</v>
      </c>
      <c r="AU159" s="223" t="s">
        <v>86</v>
      </c>
      <c r="AY159" s="222" t="s">
        <v>184</v>
      </c>
      <c r="BK159" s="224">
        <f>SUM(BK160:BK173)</f>
        <v>0</v>
      </c>
    </row>
    <row r="160" s="2" customFormat="1" ht="24.15" customHeight="1">
      <c r="A160" s="39"/>
      <c r="B160" s="40"/>
      <c r="C160" s="227" t="s">
        <v>260</v>
      </c>
      <c r="D160" s="227" t="s">
        <v>186</v>
      </c>
      <c r="E160" s="228" t="s">
        <v>2331</v>
      </c>
      <c r="F160" s="229" t="s">
        <v>2332</v>
      </c>
      <c r="G160" s="230" t="s">
        <v>342</v>
      </c>
      <c r="H160" s="231">
        <v>6</v>
      </c>
      <c r="I160" s="232"/>
      <c r="J160" s="233">
        <f>ROUND(I160*H160,2)</f>
        <v>0</v>
      </c>
      <c r="K160" s="229" t="s">
        <v>1379</v>
      </c>
      <c r="L160" s="45"/>
      <c r="M160" s="234" t="s">
        <v>1</v>
      </c>
      <c r="N160" s="235" t="s">
        <v>44</v>
      </c>
      <c r="O160" s="92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8" t="s">
        <v>191</v>
      </c>
      <c r="AT160" s="238" t="s">
        <v>186</v>
      </c>
      <c r="AU160" s="238" t="s">
        <v>88</v>
      </c>
      <c r="AY160" s="18" t="s">
        <v>184</v>
      </c>
      <c r="BE160" s="239">
        <f>IF(N160="základní",J160,0)</f>
        <v>0</v>
      </c>
      <c r="BF160" s="239">
        <f>IF(N160="snížená",J160,0)</f>
        <v>0</v>
      </c>
      <c r="BG160" s="239">
        <f>IF(N160="zákl. přenesená",J160,0)</f>
        <v>0</v>
      </c>
      <c r="BH160" s="239">
        <f>IF(N160="sníž. přenesená",J160,0)</f>
        <v>0</v>
      </c>
      <c r="BI160" s="239">
        <f>IF(N160="nulová",J160,0)</f>
        <v>0</v>
      </c>
      <c r="BJ160" s="18" t="s">
        <v>86</v>
      </c>
      <c r="BK160" s="239">
        <f>ROUND(I160*H160,2)</f>
        <v>0</v>
      </c>
      <c r="BL160" s="18" t="s">
        <v>191</v>
      </c>
      <c r="BM160" s="238" t="s">
        <v>2333</v>
      </c>
    </row>
    <row r="161" s="2" customFormat="1">
      <c r="A161" s="39"/>
      <c r="B161" s="40"/>
      <c r="C161" s="41"/>
      <c r="D161" s="240" t="s">
        <v>192</v>
      </c>
      <c r="E161" s="41"/>
      <c r="F161" s="241" t="s">
        <v>2334</v>
      </c>
      <c r="G161" s="41"/>
      <c r="H161" s="41"/>
      <c r="I161" s="242"/>
      <c r="J161" s="41"/>
      <c r="K161" s="41"/>
      <c r="L161" s="45"/>
      <c r="M161" s="243"/>
      <c r="N161" s="244"/>
      <c r="O161" s="92"/>
      <c r="P161" s="92"/>
      <c r="Q161" s="92"/>
      <c r="R161" s="92"/>
      <c r="S161" s="92"/>
      <c r="T161" s="93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192</v>
      </c>
      <c r="AU161" s="18" t="s">
        <v>88</v>
      </c>
    </row>
    <row r="162" s="13" customFormat="1">
      <c r="A162" s="13"/>
      <c r="B162" s="245"/>
      <c r="C162" s="246"/>
      <c r="D162" s="247" t="s">
        <v>194</v>
      </c>
      <c r="E162" s="248" t="s">
        <v>1</v>
      </c>
      <c r="F162" s="249" t="s">
        <v>1781</v>
      </c>
      <c r="G162" s="246"/>
      <c r="H162" s="250">
        <v>6</v>
      </c>
      <c r="I162" s="251"/>
      <c r="J162" s="246"/>
      <c r="K162" s="246"/>
      <c r="L162" s="252"/>
      <c r="M162" s="253"/>
      <c r="N162" s="254"/>
      <c r="O162" s="254"/>
      <c r="P162" s="254"/>
      <c r="Q162" s="254"/>
      <c r="R162" s="254"/>
      <c r="S162" s="254"/>
      <c r="T162" s="255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6" t="s">
        <v>194</v>
      </c>
      <c r="AU162" s="256" t="s">
        <v>88</v>
      </c>
      <c r="AV162" s="13" t="s">
        <v>88</v>
      </c>
      <c r="AW162" s="13" t="s">
        <v>35</v>
      </c>
      <c r="AX162" s="13" t="s">
        <v>86</v>
      </c>
      <c r="AY162" s="256" t="s">
        <v>184</v>
      </c>
    </row>
    <row r="163" s="2" customFormat="1" ht="16.5" customHeight="1">
      <c r="A163" s="39"/>
      <c r="B163" s="40"/>
      <c r="C163" s="289" t="s">
        <v>228</v>
      </c>
      <c r="D163" s="289" t="s">
        <v>412</v>
      </c>
      <c r="E163" s="290" t="s">
        <v>2335</v>
      </c>
      <c r="F163" s="291" t="s">
        <v>2336</v>
      </c>
      <c r="G163" s="292" t="s">
        <v>342</v>
      </c>
      <c r="H163" s="293">
        <v>6.0899999999999999</v>
      </c>
      <c r="I163" s="294"/>
      <c r="J163" s="295">
        <f>ROUND(I163*H163,2)</f>
        <v>0</v>
      </c>
      <c r="K163" s="291" t="s">
        <v>1379</v>
      </c>
      <c r="L163" s="296"/>
      <c r="M163" s="297" t="s">
        <v>1</v>
      </c>
      <c r="N163" s="298" t="s">
        <v>44</v>
      </c>
      <c r="O163" s="92"/>
      <c r="P163" s="236">
        <f>O163*H163</f>
        <v>0</v>
      </c>
      <c r="Q163" s="236">
        <v>0.00027999999999999998</v>
      </c>
      <c r="R163" s="236">
        <f>Q163*H163</f>
        <v>0.0017051999999999998</v>
      </c>
      <c r="S163" s="236">
        <v>0</v>
      </c>
      <c r="T163" s="237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8" t="s">
        <v>213</v>
      </c>
      <c r="AT163" s="238" t="s">
        <v>412</v>
      </c>
      <c r="AU163" s="238" t="s">
        <v>88</v>
      </c>
      <c r="AY163" s="18" t="s">
        <v>184</v>
      </c>
      <c r="BE163" s="239">
        <f>IF(N163="základní",J163,0)</f>
        <v>0</v>
      </c>
      <c r="BF163" s="239">
        <f>IF(N163="snížená",J163,0)</f>
        <v>0</v>
      </c>
      <c r="BG163" s="239">
        <f>IF(N163="zákl. přenesená",J163,0)</f>
        <v>0</v>
      </c>
      <c r="BH163" s="239">
        <f>IF(N163="sníž. přenesená",J163,0)</f>
        <v>0</v>
      </c>
      <c r="BI163" s="239">
        <f>IF(N163="nulová",J163,0)</f>
        <v>0</v>
      </c>
      <c r="BJ163" s="18" t="s">
        <v>86</v>
      </c>
      <c r="BK163" s="239">
        <f>ROUND(I163*H163,2)</f>
        <v>0</v>
      </c>
      <c r="BL163" s="18" t="s">
        <v>191</v>
      </c>
      <c r="BM163" s="238" t="s">
        <v>2337</v>
      </c>
    </row>
    <row r="164" s="13" customFormat="1">
      <c r="A164" s="13"/>
      <c r="B164" s="245"/>
      <c r="C164" s="246"/>
      <c r="D164" s="247" t="s">
        <v>194</v>
      </c>
      <c r="E164" s="246"/>
      <c r="F164" s="249" t="s">
        <v>2338</v>
      </c>
      <c r="G164" s="246"/>
      <c r="H164" s="250">
        <v>6.0899999999999999</v>
      </c>
      <c r="I164" s="251"/>
      <c r="J164" s="246"/>
      <c r="K164" s="246"/>
      <c r="L164" s="252"/>
      <c r="M164" s="253"/>
      <c r="N164" s="254"/>
      <c r="O164" s="254"/>
      <c r="P164" s="254"/>
      <c r="Q164" s="254"/>
      <c r="R164" s="254"/>
      <c r="S164" s="254"/>
      <c r="T164" s="255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6" t="s">
        <v>194</v>
      </c>
      <c r="AU164" s="256" t="s">
        <v>88</v>
      </c>
      <c r="AV164" s="13" t="s">
        <v>88</v>
      </c>
      <c r="AW164" s="13" t="s">
        <v>4</v>
      </c>
      <c r="AX164" s="13" t="s">
        <v>86</v>
      </c>
      <c r="AY164" s="256" t="s">
        <v>184</v>
      </c>
    </row>
    <row r="165" s="2" customFormat="1" ht="16.5" customHeight="1">
      <c r="A165" s="39"/>
      <c r="B165" s="40"/>
      <c r="C165" s="227" t="s">
        <v>273</v>
      </c>
      <c r="D165" s="227" t="s">
        <v>186</v>
      </c>
      <c r="E165" s="228" t="s">
        <v>2339</v>
      </c>
      <c r="F165" s="229" t="s">
        <v>2340</v>
      </c>
      <c r="G165" s="230" t="s">
        <v>342</v>
      </c>
      <c r="H165" s="231">
        <v>6</v>
      </c>
      <c r="I165" s="232"/>
      <c r="J165" s="233">
        <f>ROUND(I165*H165,2)</f>
        <v>0</v>
      </c>
      <c r="K165" s="229" t="s">
        <v>1379</v>
      </c>
      <c r="L165" s="45"/>
      <c r="M165" s="234" t="s">
        <v>1</v>
      </c>
      <c r="N165" s="235" t="s">
        <v>44</v>
      </c>
      <c r="O165" s="92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8" t="s">
        <v>191</v>
      </c>
      <c r="AT165" s="238" t="s">
        <v>186</v>
      </c>
      <c r="AU165" s="238" t="s">
        <v>88</v>
      </c>
      <c r="AY165" s="18" t="s">
        <v>184</v>
      </c>
      <c r="BE165" s="239">
        <f>IF(N165="základní",J165,0)</f>
        <v>0</v>
      </c>
      <c r="BF165" s="239">
        <f>IF(N165="snížená",J165,0)</f>
        <v>0</v>
      </c>
      <c r="BG165" s="239">
        <f>IF(N165="zákl. přenesená",J165,0)</f>
        <v>0</v>
      </c>
      <c r="BH165" s="239">
        <f>IF(N165="sníž. přenesená",J165,0)</f>
        <v>0</v>
      </c>
      <c r="BI165" s="239">
        <f>IF(N165="nulová",J165,0)</f>
        <v>0</v>
      </c>
      <c r="BJ165" s="18" t="s">
        <v>86</v>
      </c>
      <c r="BK165" s="239">
        <f>ROUND(I165*H165,2)</f>
        <v>0</v>
      </c>
      <c r="BL165" s="18" t="s">
        <v>191</v>
      </c>
      <c r="BM165" s="238" t="s">
        <v>2341</v>
      </c>
    </row>
    <row r="166" s="2" customFormat="1">
      <c r="A166" s="39"/>
      <c r="B166" s="40"/>
      <c r="C166" s="41"/>
      <c r="D166" s="240" t="s">
        <v>192</v>
      </c>
      <c r="E166" s="41"/>
      <c r="F166" s="241" t="s">
        <v>2342</v>
      </c>
      <c r="G166" s="41"/>
      <c r="H166" s="41"/>
      <c r="I166" s="242"/>
      <c r="J166" s="41"/>
      <c r="K166" s="41"/>
      <c r="L166" s="45"/>
      <c r="M166" s="243"/>
      <c r="N166" s="244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192</v>
      </c>
      <c r="AU166" s="18" t="s">
        <v>88</v>
      </c>
    </row>
    <row r="167" s="13" customFormat="1">
      <c r="A167" s="13"/>
      <c r="B167" s="245"/>
      <c r="C167" s="246"/>
      <c r="D167" s="247" t="s">
        <v>194</v>
      </c>
      <c r="E167" s="248" t="s">
        <v>1</v>
      </c>
      <c r="F167" s="249" t="s">
        <v>1781</v>
      </c>
      <c r="G167" s="246"/>
      <c r="H167" s="250">
        <v>6</v>
      </c>
      <c r="I167" s="251"/>
      <c r="J167" s="246"/>
      <c r="K167" s="246"/>
      <c r="L167" s="252"/>
      <c r="M167" s="253"/>
      <c r="N167" s="254"/>
      <c r="O167" s="254"/>
      <c r="P167" s="254"/>
      <c r="Q167" s="254"/>
      <c r="R167" s="254"/>
      <c r="S167" s="254"/>
      <c r="T167" s="255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6" t="s">
        <v>194</v>
      </c>
      <c r="AU167" s="256" t="s">
        <v>88</v>
      </c>
      <c r="AV167" s="13" t="s">
        <v>88</v>
      </c>
      <c r="AW167" s="13" t="s">
        <v>35</v>
      </c>
      <c r="AX167" s="13" t="s">
        <v>86</v>
      </c>
      <c r="AY167" s="256" t="s">
        <v>184</v>
      </c>
    </row>
    <row r="168" s="2" customFormat="1" ht="16.5" customHeight="1">
      <c r="A168" s="39"/>
      <c r="B168" s="40"/>
      <c r="C168" s="227" t="s">
        <v>238</v>
      </c>
      <c r="D168" s="227" t="s">
        <v>186</v>
      </c>
      <c r="E168" s="228" t="s">
        <v>2343</v>
      </c>
      <c r="F168" s="229" t="s">
        <v>2344</v>
      </c>
      <c r="G168" s="230" t="s">
        <v>342</v>
      </c>
      <c r="H168" s="231">
        <v>6</v>
      </c>
      <c r="I168" s="232"/>
      <c r="J168" s="233">
        <f>ROUND(I168*H168,2)</f>
        <v>0</v>
      </c>
      <c r="K168" s="229" t="s">
        <v>1379</v>
      </c>
      <c r="L168" s="45"/>
      <c r="M168" s="234" t="s">
        <v>1</v>
      </c>
      <c r="N168" s="235" t="s">
        <v>44</v>
      </c>
      <c r="O168" s="92"/>
      <c r="P168" s="236">
        <f>O168*H168</f>
        <v>0</v>
      </c>
      <c r="Q168" s="236">
        <v>0.00019000000000000001</v>
      </c>
      <c r="R168" s="236">
        <f>Q168*H168</f>
        <v>0.00114</v>
      </c>
      <c r="S168" s="236">
        <v>0</v>
      </c>
      <c r="T168" s="237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8" t="s">
        <v>191</v>
      </c>
      <c r="AT168" s="238" t="s">
        <v>186</v>
      </c>
      <c r="AU168" s="238" t="s">
        <v>88</v>
      </c>
      <c r="AY168" s="18" t="s">
        <v>184</v>
      </c>
      <c r="BE168" s="239">
        <f>IF(N168="základní",J168,0)</f>
        <v>0</v>
      </c>
      <c r="BF168" s="239">
        <f>IF(N168="snížená",J168,0)</f>
        <v>0</v>
      </c>
      <c r="BG168" s="239">
        <f>IF(N168="zákl. přenesená",J168,0)</f>
        <v>0</v>
      </c>
      <c r="BH168" s="239">
        <f>IF(N168="sníž. přenesená",J168,0)</f>
        <v>0</v>
      </c>
      <c r="BI168" s="239">
        <f>IF(N168="nulová",J168,0)</f>
        <v>0</v>
      </c>
      <c r="BJ168" s="18" t="s">
        <v>86</v>
      </c>
      <c r="BK168" s="239">
        <f>ROUND(I168*H168,2)</f>
        <v>0</v>
      </c>
      <c r="BL168" s="18" t="s">
        <v>191</v>
      </c>
      <c r="BM168" s="238" t="s">
        <v>2345</v>
      </c>
    </row>
    <row r="169" s="2" customFormat="1">
      <c r="A169" s="39"/>
      <c r="B169" s="40"/>
      <c r="C169" s="41"/>
      <c r="D169" s="240" t="s">
        <v>192</v>
      </c>
      <c r="E169" s="41"/>
      <c r="F169" s="241" t="s">
        <v>2346</v>
      </c>
      <c r="G169" s="41"/>
      <c r="H169" s="41"/>
      <c r="I169" s="242"/>
      <c r="J169" s="41"/>
      <c r="K169" s="41"/>
      <c r="L169" s="45"/>
      <c r="M169" s="243"/>
      <c r="N169" s="244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192</v>
      </c>
      <c r="AU169" s="18" t="s">
        <v>88</v>
      </c>
    </row>
    <row r="170" s="13" customFormat="1">
      <c r="A170" s="13"/>
      <c r="B170" s="245"/>
      <c r="C170" s="246"/>
      <c r="D170" s="247" t="s">
        <v>194</v>
      </c>
      <c r="E170" s="248" t="s">
        <v>1</v>
      </c>
      <c r="F170" s="249" t="s">
        <v>1781</v>
      </c>
      <c r="G170" s="246"/>
      <c r="H170" s="250">
        <v>6</v>
      </c>
      <c r="I170" s="251"/>
      <c r="J170" s="246"/>
      <c r="K170" s="246"/>
      <c r="L170" s="252"/>
      <c r="M170" s="253"/>
      <c r="N170" s="254"/>
      <c r="O170" s="254"/>
      <c r="P170" s="254"/>
      <c r="Q170" s="254"/>
      <c r="R170" s="254"/>
      <c r="S170" s="254"/>
      <c r="T170" s="255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6" t="s">
        <v>194</v>
      </c>
      <c r="AU170" s="256" t="s">
        <v>88</v>
      </c>
      <c r="AV170" s="13" t="s">
        <v>88</v>
      </c>
      <c r="AW170" s="13" t="s">
        <v>35</v>
      </c>
      <c r="AX170" s="13" t="s">
        <v>86</v>
      </c>
      <c r="AY170" s="256" t="s">
        <v>184</v>
      </c>
    </row>
    <row r="171" s="2" customFormat="1" ht="16.5" customHeight="1">
      <c r="A171" s="39"/>
      <c r="B171" s="40"/>
      <c r="C171" s="227" t="s">
        <v>8</v>
      </c>
      <c r="D171" s="227" t="s">
        <v>186</v>
      </c>
      <c r="E171" s="228" t="s">
        <v>2347</v>
      </c>
      <c r="F171" s="229" t="s">
        <v>2348</v>
      </c>
      <c r="G171" s="230" t="s">
        <v>342</v>
      </c>
      <c r="H171" s="231">
        <v>6</v>
      </c>
      <c r="I171" s="232"/>
      <c r="J171" s="233">
        <f>ROUND(I171*H171,2)</f>
        <v>0</v>
      </c>
      <c r="K171" s="229" t="s">
        <v>1379</v>
      </c>
      <c r="L171" s="45"/>
      <c r="M171" s="234" t="s">
        <v>1</v>
      </c>
      <c r="N171" s="235" t="s">
        <v>44</v>
      </c>
      <c r="O171" s="92"/>
      <c r="P171" s="236">
        <f>O171*H171</f>
        <v>0</v>
      </c>
      <c r="Q171" s="236">
        <v>6.9999999999999994E-05</v>
      </c>
      <c r="R171" s="236">
        <f>Q171*H171</f>
        <v>0.00041999999999999996</v>
      </c>
      <c r="S171" s="236">
        <v>0</v>
      </c>
      <c r="T171" s="237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8" t="s">
        <v>191</v>
      </c>
      <c r="AT171" s="238" t="s">
        <v>186</v>
      </c>
      <c r="AU171" s="238" t="s">
        <v>88</v>
      </c>
      <c r="AY171" s="18" t="s">
        <v>184</v>
      </c>
      <c r="BE171" s="239">
        <f>IF(N171="základní",J171,0)</f>
        <v>0</v>
      </c>
      <c r="BF171" s="239">
        <f>IF(N171="snížená",J171,0)</f>
        <v>0</v>
      </c>
      <c r="BG171" s="239">
        <f>IF(N171="zákl. přenesená",J171,0)</f>
        <v>0</v>
      </c>
      <c r="BH171" s="239">
        <f>IF(N171="sníž. přenesená",J171,0)</f>
        <v>0</v>
      </c>
      <c r="BI171" s="239">
        <f>IF(N171="nulová",J171,0)</f>
        <v>0</v>
      </c>
      <c r="BJ171" s="18" t="s">
        <v>86</v>
      </c>
      <c r="BK171" s="239">
        <f>ROUND(I171*H171,2)</f>
        <v>0</v>
      </c>
      <c r="BL171" s="18" t="s">
        <v>191</v>
      </c>
      <c r="BM171" s="238" t="s">
        <v>2349</v>
      </c>
    </row>
    <row r="172" s="2" customFormat="1">
      <c r="A172" s="39"/>
      <c r="B172" s="40"/>
      <c r="C172" s="41"/>
      <c r="D172" s="240" t="s">
        <v>192</v>
      </c>
      <c r="E172" s="41"/>
      <c r="F172" s="241" t="s">
        <v>2350</v>
      </c>
      <c r="G172" s="41"/>
      <c r="H172" s="41"/>
      <c r="I172" s="242"/>
      <c r="J172" s="41"/>
      <c r="K172" s="41"/>
      <c r="L172" s="45"/>
      <c r="M172" s="243"/>
      <c r="N172" s="244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192</v>
      </c>
      <c r="AU172" s="18" t="s">
        <v>88</v>
      </c>
    </row>
    <row r="173" s="13" customFormat="1">
      <c r="A173" s="13"/>
      <c r="B173" s="245"/>
      <c r="C173" s="246"/>
      <c r="D173" s="247" t="s">
        <v>194</v>
      </c>
      <c r="E173" s="248" t="s">
        <v>1</v>
      </c>
      <c r="F173" s="249" t="s">
        <v>1781</v>
      </c>
      <c r="G173" s="246"/>
      <c r="H173" s="250">
        <v>6</v>
      </c>
      <c r="I173" s="251"/>
      <c r="J173" s="246"/>
      <c r="K173" s="246"/>
      <c r="L173" s="252"/>
      <c r="M173" s="253"/>
      <c r="N173" s="254"/>
      <c r="O173" s="254"/>
      <c r="P173" s="254"/>
      <c r="Q173" s="254"/>
      <c r="R173" s="254"/>
      <c r="S173" s="254"/>
      <c r="T173" s="255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6" t="s">
        <v>194</v>
      </c>
      <c r="AU173" s="256" t="s">
        <v>88</v>
      </c>
      <c r="AV173" s="13" t="s">
        <v>88</v>
      </c>
      <c r="AW173" s="13" t="s">
        <v>35</v>
      </c>
      <c r="AX173" s="13" t="s">
        <v>86</v>
      </c>
      <c r="AY173" s="256" t="s">
        <v>184</v>
      </c>
    </row>
    <row r="174" s="12" customFormat="1" ht="22.8" customHeight="1">
      <c r="A174" s="12"/>
      <c r="B174" s="211"/>
      <c r="C174" s="212"/>
      <c r="D174" s="213" t="s">
        <v>78</v>
      </c>
      <c r="E174" s="225" t="s">
        <v>609</v>
      </c>
      <c r="F174" s="225" t="s">
        <v>610</v>
      </c>
      <c r="G174" s="212"/>
      <c r="H174" s="212"/>
      <c r="I174" s="215"/>
      <c r="J174" s="226">
        <f>BK174</f>
        <v>0</v>
      </c>
      <c r="K174" s="212"/>
      <c r="L174" s="217"/>
      <c r="M174" s="218"/>
      <c r="N174" s="219"/>
      <c r="O174" s="219"/>
      <c r="P174" s="220">
        <f>SUM(P175:P176)</f>
        <v>0</v>
      </c>
      <c r="Q174" s="219"/>
      <c r="R174" s="220">
        <f>SUM(R175:R176)</f>
        <v>0</v>
      </c>
      <c r="S174" s="219"/>
      <c r="T174" s="221">
        <f>SUM(T175:T176)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2" t="s">
        <v>86</v>
      </c>
      <c r="AT174" s="223" t="s">
        <v>78</v>
      </c>
      <c r="AU174" s="223" t="s">
        <v>86</v>
      </c>
      <c r="AY174" s="222" t="s">
        <v>184</v>
      </c>
      <c r="BK174" s="224">
        <f>SUM(BK175:BK176)</f>
        <v>0</v>
      </c>
    </row>
    <row r="175" s="2" customFormat="1" ht="24.15" customHeight="1">
      <c r="A175" s="39"/>
      <c r="B175" s="40"/>
      <c r="C175" s="227" t="s">
        <v>242</v>
      </c>
      <c r="D175" s="227" t="s">
        <v>186</v>
      </c>
      <c r="E175" s="228" t="s">
        <v>2351</v>
      </c>
      <c r="F175" s="229" t="s">
        <v>2352</v>
      </c>
      <c r="G175" s="230" t="s">
        <v>248</v>
      </c>
      <c r="H175" s="231">
        <v>4.2569999999999997</v>
      </c>
      <c r="I175" s="232"/>
      <c r="J175" s="233">
        <f>ROUND(I175*H175,2)</f>
        <v>0</v>
      </c>
      <c r="K175" s="229" t="s">
        <v>1379</v>
      </c>
      <c r="L175" s="45"/>
      <c r="M175" s="234" t="s">
        <v>1</v>
      </c>
      <c r="N175" s="235" t="s">
        <v>44</v>
      </c>
      <c r="O175" s="92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8" t="s">
        <v>191</v>
      </c>
      <c r="AT175" s="238" t="s">
        <v>186</v>
      </c>
      <c r="AU175" s="238" t="s">
        <v>88</v>
      </c>
      <c r="AY175" s="18" t="s">
        <v>184</v>
      </c>
      <c r="BE175" s="239">
        <f>IF(N175="základní",J175,0)</f>
        <v>0</v>
      </c>
      <c r="BF175" s="239">
        <f>IF(N175="snížená",J175,0)</f>
        <v>0</v>
      </c>
      <c r="BG175" s="239">
        <f>IF(N175="zákl. přenesená",J175,0)</f>
        <v>0</v>
      </c>
      <c r="BH175" s="239">
        <f>IF(N175="sníž. přenesená",J175,0)</f>
        <v>0</v>
      </c>
      <c r="BI175" s="239">
        <f>IF(N175="nulová",J175,0)</f>
        <v>0</v>
      </c>
      <c r="BJ175" s="18" t="s">
        <v>86</v>
      </c>
      <c r="BK175" s="239">
        <f>ROUND(I175*H175,2)</f>
        <v>0</v>
      </c>
      <c r="BL175" s="18" t="s">
        <v>191</v>
      </c>
      <c r="BM175" s="238" t="s">
        <v>2353</v>
      </c>
    </row>
    <row r="176" s="2" customFormat="1">
      <c r="A176" s="39"/>
      <c r="B176" s="40"/>
      <c r="C176" s="41"/>
      <c r="D176" s="240" t="s">
        <v>192</v>
      </c>
      <c r="E176" s="41"/>
      <c r="F176" s="241" t="s">
        <v>2354</v>
      </c>
      <c r="G176" s="41"/>
      <c r="H176" s="41"/>
      <c r="I176" s="242"/>
      <c r="J176" s="41"/>
      <c r="K176" s="41"/>
      <c r="L176" s="45"/>
      <c r="M176" s="243"/>
      <c r="N176" s="244"/>
      <c r="O176" s="92"/>
      <c r="P176" s="92"/>
      <c r="Q176" s="92"/>
      <c r="R176" s="92"/>
      <c r="S176" s="92"/>
      <c r="T176" s="93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192</v>
      </c>
      <c r="AU176" s="18" t="s">
        <v>88</v>
      </c>
    </row>
    <row r="177" s="12" customFormat="1" ht="25.92" customHeight="1">
      <c r="A177" s="12"/>
      <c r="B177" s="211"/>
      <c r="C177" s="212"/>
      <c r="D177" s="213" t="s">
        <v>78</v>
      </c>
      <c r="E177" s="214" t="s">
        <v>412</v>
      </c>
      <c r="F177" s="214" t="s">
        <v>2355</v>
      </c>
      <c r="G177" s="212"/>
      <c r="H177" s="212"/>
      <c r="I177" s="215"/>
      <c r="J177" s="216">
        <f>BK177</f>
        <v>0</v>
      </c>
      <c r="K177" s="212"/>
      <c r="L177" s="217"/>
      <c r="M177" s="218"/>
      <c r="N177" s="219"/>
      <c r="O177" s="219"/>
      <c r="P177" s="220">
        <f>P178</f>
        <v>0</v>
      </c>
      <c r="Q177" s="219"/>
      <c r="R177" s="220">
        <f>R178</f>
        <v>0.00031</v>
      </c>
      <c r="S177" s="219"/>
      <c r="T177" s="221">
        <f>T178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22" t="s">
        <v>197</v>
      </c>
      <c r="AT177" s="223" t="s">
        <v>78</v>
      </c>
      <c r="AU177" s="223" t="s">
        <v>79</v>
      </c>
      <c r="AY177" s="222" t="s">
        <v>184</v>
      </c>
      <c r="BK177" s="224">
        <f>BK178</f>
        <v>0</v>
      </c>
    </row>
    <row r="178" s="12" customFormat="1" ht="22.8" customHeight="1">
      <c r="A178" s="12"/>
      <c r="B178" s="211"/>
      <c r="C178" s="212"/>
      <c r="D178" s="213" t="s">
        <v>78</v>
      </c>
      <c r="E178" s="225" t="s">
        <v>2356</v>
      </c>
      <c r="F178" s="225" t="s">
        <v>2357</v>
      </c>
      <c r="G178" s="212"/>
      <c r="H178" s="212"/>
      <c r="I178" s="215"/>
      <c r="J178" s="226">
        <f>BK178</f>
        <v>0</v>
      </c>
      <c r="K178" s="212"/>
      <c r="L178" s="217"/>
      <c r="M178" s="218"/>
      <c r="N178" s="219"/>
      <c r="O178" s="219"/>
      <c r="P178" s="220">
        <f>SUM(P179:P180)</f>
        <v>0</v>
      </c>
      <c r="Q178" s="219"/>
      <c r="R178" s="220">
        <f>SUM(R179:R180)</f>
        <v>0.00031</v>
      </c>
      <c r="S178" s="219"/>
      <c r="T178" s="221">
        <f>SUM(T179:T180)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22" t="s">
        <v>197</v>
      </c>
      <c r="AT178" s="223" t="s">
        <v>78</v>
      </c>
      <c r="AU178" s="223" t="s">
        <v>86</v>
      </c>
      <c r="AY178" s="222" t="s">
        <v>184</v>
      </c>
      <c r="BK178" s="224">
        <f>SUM(BK179:BK180)</f>
        <v>0</v>
      </c>
    </row>
    <row r="179" s="2" customFormat="1" ht="16.5" customHeight="1">
      <c r="A179" s="39"/>
      <c r="B179" s="40"/>
      <c r="C179" s="227" t="s">
        <v>296</v>
      </c>
      <c r="D179" s="227" t="s">
        <v>186</v>
      </c>
      <c r="E179" s="228" t="s">
        <v>2358</v>
      </c>
      <c r="F179" s="229" t="s">
        <v>2359</v>
      </c>
      <c r="G179" s="230" t="s">
        <v>872</v>
      </c>
      <c r="H179" s="231">
        <v>1</v>
      </c>
      <c r="I179" s="232"/>
      <c r="J179" s="233">
        <f>ROUND(I179*H179,2)</f>
        <v>0</v>
      </c>
      <c r="K179" s="229" t="s">
        <v>1</v>
      </c>
      <c r="L179" s="45"/>
      <c r="M179" s="234" t="s">
        <v>1</v>
      </c>
      <c r="N179" s="235" t="s">
        <v>44</v>
      </c>
      <c r="O179" s="92"/>
      <c r="P179" s="236">
        <f>O179*H179</f>
        <v>0</v>
      </c>
      <c r="Q179" s="236">
        <v>0.00031</v>
      </c>
      <c r="R179" s="236">
        <f>Q179*H179</f>
        <v>0.00031</v>
      </c>
      <c r="S179" s="236">
        <v>0</v>
      </c>
      <c r="T179" s="237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8" t="s">
        <v>384</v>
      </c>
      <c r="AT179" s="238" t="s">
        <v>186</v>
      </c>
      <c r="AU179" s="238" t="s">
        <v>88</v>
      </c>
      <c r="AY179" s="18" t="s">
        <v>184</v>
      </c>
      <c r="BE179" s="239">
        <f>IF(N179="základní",J179,0)</f>
        <v>0</v>
      </c>
      <c r="BF179" s="239">
        <f>IF(N179="snížená",J179,0)</f>
        <v>0</v>
      </c>
      <c r="BG179" s="239">
        <f>IF(N179="zákl. přenesená",J179,0)</f>
        <v>0</v>
      </c>
      <c r="BH179" s="239">
        <f>IF(N179="sníž. přenesená",J179,0)</f>
        <v>0</v>
      </c>
      <c r="BI179" s="239">
        <f>IF(N179="nulová",J179,0)</f>
        <v>0</v>
      </c>
      <c r="BJ179" s="18" t="s">
        <v>86</v>
      </c>
      <c r="BK179" s="239">
        <f>ROUND(I179*H179,2)</f>
        <v>0</v>
      </c>
      <c r="BL179" s="18" t="s">
        <v>384</v>
      </c>
      <c r="BM179" s="238" t="s">
        <v>2360</v>
      </c>
    </row>
    <row r="180" s="13" customFormat="1">
      <c r="A180" s="13"/>
      <c r="B180" s="245"/>
      <c r="C180" s="246"/>
      <c r="D180" s="247" t="s">
        <v>194</v>
      </c>
      <c r="E180" s="248" t="s">
        <v>1</v>
      </c>
      <c r="F180" s="249" t="s">
        <v>2361</v>
      </c>
      <c r="G180" s="246"/>
      <c r="H180" s="250">
        <v>1</v>
      </c>
      <c r="I180" s="251"/>
      <c r="J180" s="246"/>
      <c r="K180" s="246"/>
      <c r="L180" s="252"/>
      <c r="M180" s="313"/>
      <c r="N180" s="314"/>
      <c r="O180" s="314"/>
      <c r="P180" s="314"/>
      <c r="Q180" s="314"/>
      <c r="R180" s="314"/>
      <c r="S180" s="314"/>
      <c r="T180" s="315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6" t="s">
        <v>194</v>
      </c>
      <c r="AU180" s="256" t="s">
        <v>88</v>
      </c>
      <c r="AV180" s="13" t="s">
        <v>88</v>
      </c>
      <c r="AW180" s="13" t="s">
        <v>35</v>
      </c>
      <c r="AX180" s="13" t="s">
        <v>86</v>
      </c>
      <c r="AY180" s="256" t="s">
        <v>184</v>
      </c>
    </row>
    <row r="181" s="2" customFormat="1" ht="6.96" customHeight="1">
      <c r="A181" s="39"/>
      <c r="B181" s="67"/>
      <c r="C181" s="68"/>
      <c r="D181" s="68"/>
      <c r="E181" s="68"/>
      <c r="F181" s="68"/>
      <c r="G181" s="68"/>
      <c r="H181" s="68"/>
      <c r="I181" s="68"/>
      <c r="J181" s="68"/>
      <c r="K181" s="68"/>
      <c r="L181" s="45"/>
      <c r="M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</row>
  </sheetData>
  <sheetProtection sheet="1" autoFilter="0" formatColumns="0" formatRows="0" objects="1" scenarios="1" spinCount="100000" saltValue="32eU53mv0qQr/Wpcth/KUEuZ1yOU8pJYyL4u1RQccaQetjpyUpjQaBWP1iOlPNP927tt+tdeql7v2SKeGzULaQ==" hashValue="oLn91qXceEcCyx9jzU9+gUfTwQUinVZwHrc9Pjju39NeYEp4Z+nmwzjhlgtmsXQfr8uNauO2odn6zK+I3DknbA==" algorithmName="SHA-512" password="CC35"/>
  <autoFilter ref="C126:K18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hyperlinks>
    <hyperlink ref="F131" r:id="rId1" display="https://podminky.urs.cz/item/CS_URS_2022_02/132351101"/>
    <hyperlink ref="F134" r:id="rId2" display="https://podminky.urs.cz/item/CS_URS_2022_02/151102101"/>
    <hyperlink ref="F137" r:id="rId3" display="https://podminky.urs.cz/item/CS_URS_2022_02/151102111"/>
    <hyperlink ref="F142" r:id="rId4" display="https://podminky.urs.cz/item/CS_URS_2022_02/171201231"/>
    <hyperlink ref="F145" r:id="rId5" display="https://podminky.urs.cz/item/CS_URS_2022_02/171251201"/>
    <hyperlink ref="F148" r:id="rId6" display="https://podminky.urs.cz/item/CS_URS_2022_02/174151101"/>
    <hyperlink ref="F151" r:id="rId7" display="https://podminky.urs.cz/item/CS_URS_2022_02/175151101"/>
    <hyperlink ref="F157" r:id="rId8" display="https://podminky.urs.cz/item/CS_URS_2022_02/451572111"/>
    <hyperlink ref="F161" r:id="rId9" display="https://podminky.urs.cz/item/CS_URS_2022_02/871161211"/>
    <hyperlink ref="F166" r:id="rId10" display="https://podminky.urs.cz/item/CS_URS_2022_02/892233122"/>
    <hyperlink ref="F169" r:id="rId11" display="https://podminky.urs.cz/item/CS_URS_2022_02/899721111"/>
    <hyperlink ref="F172" r:id="rId12" display="https://podminky.urs.cz/item/CS_URS_2022_02/899722112"/>
    <hyperlink ref="F176" r:id="rId13" display="https://podminky.urs.cz/item/CS_URS_2022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4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117</v>
      </c>
      <c r="AZ2" s="308" t="s">
        <v>1781</v>
      </c>
      <c r="BA2" s="308" t="s">
        <v>2362</v>
      </c>
      <c r="BB2" s="308" t="s">
        <v>1</v>
      </c>
      <c r="BC2" s="308" t="s">
        <v>219</v>
      </c>
      <c r="BD2" s="308" t="s">
        <v>197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21"/>
      <c r="AT3" s="18" t="s">
        <v>88</v>
      </c>
    </row>
    <row r="4" s="1" customFormat="1" ht="24.96" customHeight="1">
      <c r="B4" s="21"/>
      <c r="D4" s="149" t="s">
        <v>127</v>
      </c>
      <c r="L4" s="21"/>
      <c r="M4" s="15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1" t="s">
        <v>16</v>
      </c>
      <c r="L6" s="21"/>
    </row>
    <row r="7" s="1" customFormat="1" ht="16.5" customHeight="1">
      <c r="B7" s="21"/>
      <c r="E7" s="152" t="str">
        <f>'Rekapitulace stavby'!K6</f>
        <v>DOPRAVNÍ TERMINÁL ŽELETAVA</v>
      </c>
      <c r="F7" s="151"/>
      <c r="G7" s="151"/>
      <c r="H7" s="151"/>
      <c r="L7" s="21"/>
    </row>
    <row r="8" s="1" customFormat="1" ht="12" customHeight="1">
      <c r="B8" s="21"/>
      <c r="D8" s="151" t="s">
        <v>128</v>
      </c>
      <c r="L8" s="21"/>
    </row>
    <row r="9" s="2" customFormat="1" ht="16.5" customHeight="1">
      <c r="A9" s="39"/>
      <c r="B9" s="45"/>
      <c r="C9" s="39"/>
      <c r="D9" s="39"/>
      <c r="E9" s="152" t="s">
        <v>1704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1" t="s">
        <v>130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3" t="s">
        <v>2363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1" t="s">
        <v>18</v>
      </c>
      <c r="E13" s="39"/>
      <c r="F13" s="142" t="s">
        <v>1</v>
      </c>
      <c r="G13" s="39"/>
      <c r="H13" s="39"/>
      <c r="I13" s="151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1" t="s">
        <v>20</v>
      </c>
      <c r="E14" s="39"/>
      <c r="F14" s="142" t="s">
        <v>21</v>
      </c>
      <c r="G14" s="39"/>
      <c r="H14" s="39"/>
      <c r="I14" s="151" t="s">
        <v>22</v>
      </c>
      <c r="J14" s="154" t="str">
        <f>'Rekapitulace stavby'!AN8</f>
        <v>5. 9. 2022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1" t="s">
        <v>24</v>
      </c>
      <c r="E16" s="39"/>
      <c r="F16" s="39"/>
      <c r="G16" s="39"/>
      <c r="H16" s="39"/>
      <c r="I16" s="151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1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1" t="s">
        <v>29</v>
      </c>
      <c r="E19" s="39"/>
      <c r="F19" s="39"/>
      <c r="G19" s="39"/>
      <c r="H19" s="39"/>
      <c r="I19" s="151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1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1" t="s">
        <v>31</v>
      </c>
      <c r="E22" s="39"/>
      <c r="F22" s="39"/>
      <c r="G22" s="39"/>
      <c r="H22" s="39"/>
      <c r="I22" s="151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1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1" t="s">
        <v>36</v>
      </c>
      <c r="E25" s="39"/>
      <c r="F25" s="39"/>
      <c r="G25" s="39"/>
      <c r="H25" s="39"/>
      <c r="I25" s="151" t="s">
        <v>25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">
        <v>1803</v>
      </c>
      <c r="F26" s="39"/>
      <c r="G26" s="39"/>
      <c r="H26" s="39"/>
      <c r="I26" s="151" t="s">
        <v>28</v>
      </c>
      <c r="J26" s="142" t="s">
        <v>1</v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1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5"/>
      <c r="B29" s="156"/>
      <c r="C29" s="155"/>
      <c r="D29" s="155"/>
      <c r="E29" s="157" t="s">
        <v>1</v>
      </c>
      <c r="F29" s="157"/>
      <c r="G29" s="157"/>
      <c r="H29" s="157"/>
      <c r="I29" s="155"/>
      <c r="J29" s="155"/>
      <c r="K29" s="155"/>
      <c r="L29" s="158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9"/>
      <c r="E31" s="159"/>
      <c r="F31" s="159"/>
      <c r="G31" s="159"/>
      <c r="H31" s="159"/>
      <c r="I31" s="159"/>
      <c r="J31" s="159"/>
      <c r="K31" s="159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0" t="s">
        <v>39</v>
      </c>
      <c r="E32" s="39"/>
      <c r="F32" s="39"/>
      <c r="G32" s="39"/>
      <c r="H32" s="39"/>
      <c r="I32" s="39"/>
      <c r="J32" s="161">
        <f>ROUND(J125,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9"/>
      <c r="E33" s="159"/>
      <c r="F33" s="159"/>
      <c r="G33" s="159"/>
      <c r="H33" s="159"/>
      <c r="I33" s="159"/>
      <c r="J33" s="159"/>
      <c r="K33" s="15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2" t="s">
        <v>41</v>
      </c>
      <c r="G34" s="39"/>
      <c r="H34" s="39"/>
      <c r="I34" s="162" t="s">
        <v>40</v>
      </c>
      <c r="J34" s="162" t="s">
        <v>42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3" t="s">
        <v>43</v>
      </c>
      <c r="E35" s="151" t="s">
        <v>44</v>
      </c>
      <c r="F35" s="164">
        <f>ROUND((SUM(BE125:BE170)),  2)</f>
        <v>0</v>
      </c>
      <c r="G35" s="39"/>
      <c r="H35" s="39"/>
      <c r="I35" s="165">
        <v>0.20999999999999999</v>
      </c>
      <c r="J35" s="164">
        <f>ROUND(((SUM(BE125:BE170))*I35),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1" t="s">
        <v>45</v>
      </c>
      <c r="F36" s="164">
        <f>ROUND((SUM(BF125:BF170)),  2)</f>
        <v>0</v>
      </c>
      <c r="G36" s="39"/>
      <c r="H36" s="39"/>
      <c r="I36" s="165">
        <v>0.14999999999999999</v>
      </c>
      <c r="J36" s="164">
        <f>ROUND(((SUM(BF125:BF170))*I36),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1" t="s">
        <v>46</v>
      </c>
      <c r="F37" s="164">
        <f>ROUND((SUM(BG125:BG170)),  2)</f>
        <v>0</v>
      </c>
      <c r="G37" s="39"/>
      <c r="H37" s="39"/>
      <c r="I37" s="165">
        <v>0.20999999999999999</v>
      </c>
      <c r="J37" s="164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1" t="s">
        <v>47</v>
      </c>
      <c r="F38" s="164">
        <f>ROUND((SUM(BH125:BH170)),  2)</f>
        <v>0</v>
      </c>
      <c r="G38" s="39"/>
      <c r="H38" s="39"/>
      <c r="I38" s="165">
        <v>0.14999999999999999</v>
      </c>
      <c r="J38" s="164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1" t="s">
        <v>48</v>
      </c>
      <c r="F39" s="164">
        <f>ROUND((SUM(BI125:BI170)),  2)</f>
        <v>0</v>
      </c>
      <c r="G39" s="39"/>
      <c r="H39" s="39"/>
      <c r="I39" s="165">
        <v>0</v>
      </c>
      <c r="J39" s="164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6"/>
      <c r="D41" s="167" t="s">
        <v>49</v>
      </c>
      <c r="E41" s="168"/>
      <c r="F41" s="168"/>
      <c r="G41" s="169" t="s">
        <v>50</v>
      </c>
      <c r="H41" s="170" t="s">
        <v>51</v>
      </c>
      <c r="I41" s="168"/>
      <c r="J41" s="171">
        <f>SUM(J32:J39)</f>
        <v>0</v>
      </c>
      <c r="K41" s="172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3" t="s">
        <v>52</v>
      </c>
      <c r="E50" s="174"/>
      <c r="F50" s="174"/>
      <c r="G50" s="173" t="s">
        <v>53</v>
      </c>
      <c r="H50" s="174"/>
      <c r="I50" s="174"/>
      <c r="J50" s="174"/>
      <c r="K50" s="174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54</v>
      </c>
      <c r="E61" s="176"/>
      <c r="F61" s="177" t="s">
        <v>55</v>
      </c>
      <c r="G61" s="175" t="s">
        <v>54</v>
      </c>
      <c r="H61" s="176"/>
      <c r="I61" s="176"/>
      <c r="J61" s="178" t="s">
        <v>55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3" t="s">
        <v>56</v>
      </c>
      <c r="E65" s="179"/>
      <c r="F65" s="179"/>
      <c r="G65" s="173" t="s">
        <v>57</v>
      </c>
      <c r="H65" s="179"/>
      <c r="I65" s="179"/>
      <c r="J65" s="179"/>
      <c r="K65" s="179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54</v>
      </c>
      <c r="E76" s="176"/>
      <c r="F76" s="177" t="s">
        <v>55</v>
      </c>
      <c r="G76" s="175" t="s">
        <v>54</v>
      </c>
      <c r="H76" s="176"/>
      <c r="I76" s="176"/>
      <c r="J76" s="178" t="s">
        <v>55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4" t="str">
        <f>E7</f>
        <v>DOPRAVNÍ TERMINÁL ŽELETAVA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4" t="s">
        <v>1704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130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04 - Přípojka splaškové kanalizace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Želetava</v>
      </c>
      <c r="G91" s="41"/>
      <c r="H91" s="41"/>
      <c r="I91" s="33" t="s">
        <v>22</v>
      </c>
      <c r="J91" s="80" t="str">
        <f>IF(J14="","",J14)</f>
        <v>5. 9. 2022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Městys Želetava</v>
      </c>
      <c r="G93" s="41"/>
      <c r="H93" s="41"/>
      <c r="I93" s="33" t="s">
        <v>31</v>
      </c>
      <c r="J93" s="37" t="str">
        <f>E23</f>
        <v>PROfi Jihlava spol. s 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36</v>
      </c>
      <c r="J94" s="37" t="str">
        <f>E26</f>
        <v>Horský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5" t="s">
        <v>135</v>
      </c>
      <c r="D96" s="186"/>
      <c r="E96" s="186"/>
      <c r="F96" s="186"/>
      <c r="G96" s="186"/>
      <c r="H96" s="186"/>
      <c r="I96" s="186"/>
      <c r="J96" s="187" t="s">
        <v>136</v>
      </c>
      <c r="K96" s="186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8" t="s">
        <v>137</v>
      </c>
      <c r="D98" s="41"/>
      <c r="E98" s="41"/>
      <c r="F98" s="41"/>
      <c r="G98" s="41"/>
      <c r="H98" s="41"/>
      <c r="I98" s="41"/>
      <c r="J98" s="111">
        <f>J125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138</v>
      </c>
    </row>
    <row r="99" s="9" customFormat="1" ht="24.96" customHeight="1">
      <c r="A99" s="9"/>
      <c r="B99" s="189"/>
      <c r="C99" s="190"/>
      <c r="D99" s="191" t="s">
        <v>139</v>
      </c>
      <c r="E99" s="192"/>
      <c r="F99" s="192"/>
      <c r="G99" s="192"/>
      <c r="H99" s="192"/>
      <c r="I99" s="192"/>
      <c r="J99" s="193">
        <f>J126</f>
        <v>0</v>
      </c>
      <c r="K99" s="190"/>
      <c r="L99" s="19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5"/>
      <c r="C100" s="134"/>
      <c r="D100" s="196" t="s">
        <v>140</v>
      </c>
      <c r="E100" s="197"/>
      <c r="F100" s="197"/>
      <c r="G100" s="197"/>
      <c r="H100" s="197"/>
      <c r="I100" s="197"/>
      <c r="J100" s="198">
        <f>J127</f>
        <v>0</v>
      </c>
      <c r="K100" s="134"/>
      <c r="L100" s="19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5"/>
      <c r="C101" s="134"/>
      <c r="D101" s="196" t="s">
        <v>143</v>
      </c>
      <c r="E101" s="197"/>
      <c r="F101" s="197"/>
      <c r="G101" s="197"/>
      <c r="H101" s="197"/>
      <c r="I101" s="197"/>
      <c r="J101" s="198">
        <f>J152</f>
        <v>0</v>
      </c>
      <c r="K101" s="134"/>
      <c r="L101" s="19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5"/>
      <c r="C102" s="134"/>
      <c r="D102" s="196" t="s">
        <v>1372</v>
      </c>
      <c r="E102" s="197"/>
      <c r="F102" s="197"/>
      <c r="G102" s="197"/>
      <c r="H102" s="197"/>
      <c r="I102" s="197"/>
      <c r="J102" s="198">
        <f>J162</f>
        <v>0</v>
      </c>
      <c r="K102" s="134"/>
      <c r="L102" s="19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5"/>
      <c r="C103" s="134"/>
      <c r="D103" s="196" t="s">
        <v>152</v>
      </c>
      <c r="E103" s="197"/>
      <c r="F103" s="197"/>
      <c r="G103" s="197"/>
      <c r="H103" s="197"/>
      <c r="I103" s="197"/>
      <c r="J103" s="198">
        <f>J168</f>
        <v>0</v>
      </c>
      <c r="K103" s="134"/>
      <c r="L103" s="19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169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4" t="str">
        <f>E7</f>
        <v>DOPRAVNÍ TERMINÁL ŽELETAVA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128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2" customFormat="1" ht="16.5" customHeight="1">
      <c r="A115" s="39"/>
      <c r="B115" s="40"/>
      <c r="C115" s="41"/>
      <c r="D115" s="41"/>
      <c r="E115" s="184" t="s">
        <v>1704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130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6.5" customHeight="1">
      <c r="A117" s="39"/>
      <c r="B117" s="40"/>
      <c r="C117" s="41"/>
      <c r="D117" s="41"/>
      <c r="E117" s="77" t="str">
        <f>E11</f>
        <v>04 - Přípojka splaškové kanalizace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20</v>
      </c>
      <c r="D119" s="41"/>
      <c r="E119" s="41"/>
      <c r="F119" s="28" t="str">
        <f>F14</f>
        <v>Želetava</v>
      </c>
      <c r="G119" s="41"/>
      <c r="H119" s="41"/>
      <c r="I119" s="33" t="s">
        <v>22</v>
      </c>
      <c r="J119" s="80" t="str">
        <f>IF(J14="","",J14)</f>
        <v>5. 9. 2022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25.65" customHeight="1">
      <c r="A121" s="39"/>
      <c r="B121" s="40"/>
      <c r="C121" s="33" t="s">
        <v>24</v>
      </c>
      <c r="D121" s="41"/>
      <c r="E121" s="41"/>
      <c r="F121" s="28" t="str">
        <f>E17</f>
        <v>Městys Želetava</v>
      </c>
      <c r="G121" s="41"/>
      <c r="H121" s="41"/>
      <c r="I121" s="33" t="s">
        <v>31</v>
      </c>
      <c r="J121" s="37" t="str">
        <f>E23</f>
        <v>PROfi Jihlava spol. s r.o.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29</v>
      </c>
      <c r="D122" s="41"/>
      <c r="E122" s="41"/>
      <c r="F122" s="28" t="str">
        <f>IF(E20="","",E20)</f>
        <v>Vyplň údaj</v>
      </c>
      <c r="G122" s="41"/>
      <c r="H122" s="41"/>
      <c r="I122" s="33" t="s">
        <v>36</v>
      </c>
      <c r="J122" s="37" t="str">
        <f>E26</f>
        <v>Horský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200"/>
      <c r="B124" s="201"/>
      <c r="C124" s="202" t="s">
        <v>170</v>
      </c>
      <c r="D124" s="203" t="s">
        <v>64</v>
      </c>
      <c r="E124" s="203" t="s">
        <v>60</v>
      </c>
      <c r="F124" s="203" t="s">
        <v>61</v>
      </c>
      <c r="G124" s="203" t="s">
        <v>171</v>
      </c>
      <c r="H124" s="203" t="s">
        <v>172</v>
      </c>
      <c r="I124" s="203" t="s">
        <v>173</v>
      </c>
      <c r="J124" s="203" t="s">
        <v>136</v>
      </c>
      <c r="K124" s="204" t="s">
        <v>174</v>
      </c>
      <c r="L124" s="205"/>
      <c r="M124" s="101" t="s">
        <v>1</v>
      </c>
      <c r="N124" s="102" t="s">
        <v>43</v>
      </c>
      <c r="O124" s="102" t="s">
        <v>175</v>
      </c>
      <c r="P124" s="102" t="s">
        <v>176</v>
      </c>
      <c r="Q124" s="102" t="s">
        <v>177</v>
      </c>
      <c r="R124" s="102" t="s">
        <v>178</v>
      </c>
      <c r="S124" s="102" t="s">
        <v>179</v>
      </c>
      <c r="T124" s="103" t="s">
        <v>180</v>
      </c>
      <c r="U124" s="200"/>
      <c r="V124" s="200"/>
      <c r="W124" s="200"/>
      <c r="X124" s="200"/>
      <c r="Y124" s="200"/>
      <c r="Z124" s="200"/>
      <c r="AA124" s="200"/>
      <c r="AB124" s="200"/>
      <c r="AC124" s="200"/>
      <c r="AD124" s="200"/>
      <c r="AE124" s="200"/>
    </row>
    <row r="125" s="2" customFormat="1" ht="22.8" customHeight="1">
      <c r="A125" s="39"/>
      <c r="B125" s="40"/>
      <c r="C125" s="108" t="s">
        <v>181</v>
      </c>
      <c r="D125" s="41"/>
      <c r="E125" s="41"/>
      <c r="F125" s="41"/>
      <c r="G125" s="41"/>
      <c r="H125" s="41"/>
      <c r="I125" s="41"/>
      <c r="J125" s="206">
        <f>BK125</f>
        <v>0</v>
      </c>
      <c r="K125" s="41"/>
      <c r="L125" s="45"/>
      <c r="M125" s="104"/>
      <c r="N125" s="207"/>
      <c r="O125" s="105"/>
      <c r="P125" s="208">
        <f>P126</f>
        <v>0</v>
      </c>
      <c r="Q125" s="105"/>
      <c r="R125" s="208">
        <f>R126</f>
        <v>5.5139300000000002</v>
      </c>
      <c r="S125" s="105"/>
      <c r="T125" s="209">
        <f>T126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78</v>
      </c>
      <c r="AU125" s="18" t="s">
        <v>138</v>
      </c>
      <c r="BK125" s="210">
        <f>BK126</f>
        <v>0</v>
      </c>
    </row>
    <row r="126" s="12" customFormat="1" ht="25.92" customHeight="1">
      <c r="A126" s="12"/>
      <c r="B126" s="211"/>
      <c r="C126" s="212"/>
      <c r="D126" s="213" t="s">
        <v>78</v>
      </c>
      <c r="E126" s="214" t="s">
        <v>182</v>
      </c>
      <c r="F126" s="214" t="s">
        <v>183</v>
      </c>
      <c r="G126" s="212"/>
      <c r="H126" s="212"/>
      <c r="I126" s="215"/>
      <c r="J126" s="216">
        <f>BK126</f>
        <v>0</v>
      </c>
      <c r="K126" s="212"/>
      <c r="L126" s="217"/>
      <c r="M126" s="218"/>
      <c r="N126" s="219"/>
      <c r="O126" s="219"/>
      <c r="P126" s="220">
        <f>P127+P152+P162+P168</f>
        <v>0</v>
      </c>
      <c r="Q126" s="219"/>
      <c r="R126" s="220">
        <f>R127+R152+R162+R168</f>
        <v>5.5139300000000002</v>
      </c>
      <c r="S126" s="219"/>
      <c r="T126" s="221">
        <f>T127+T152+T162+T168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2" t="s">
        <v>86</v>
      </c>
      <c r="AT126" s="223" t="s">
        <v>78</v>
      </c>
      <c r="AU126" s="223" t="s">
        <v>79</v>
      </c>
      <c r="AY126" s="222" t="s">
        <v>184</v>
      </c>
      <c r="BK126" s="224">
        <f>BK127+BK152+BK162+BK168</f>
        <v>0</v>
      </c>
    </row>
    <row r="127" s="12" customFormat="1" ht="22.8" customHeight="1">
      <c r="A127" s="12"/>
      <c r="B127" s="211"/>
      <c r="C127" s="212"/>
      <c r="D127" s="213" t="s">
        <v>78</v>
      </c>
      <c r="E127" s="225" t="s">
        <v>86</v>
      </c>
      <c r="F127" s="225" t="s">
        <v>185</v>
      </c>
      <c r="G127" s="212"/>
      <c r="H127" s="212"/>
      <c r="I127" s="215"/>
      <c r="J127" s="226">
        <f>BK127</f>
        <v>0</v>
      </c>
      <c r="K127" s="212"/>
      <c r="L127" s="217"/>
      <c r="M127" s="218"/>
      <c r="N127" s="219"/>
      <c r="O127" s="219"/>
      <c r="P127" s="220">
        <f>SUM(P128:P151)</f>
        <v>0</v>
      </c>
      <c r="Q127" s="219"/>
      <c r="R127" s="220">
        <f>SUM(R128:R151)</f>
        <v>5.0449999999999999</v>
      </c>
      <c r="S127" s="219"/>
      <c r="T127" s="221">
        <f>SUM(T128:T151)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2" t="s">
        <v>86</v>
      </c>
      <c r="AT127" s="223" t="s">
        <v>78</v>
      </c>
      <c r="AU127" s="223" t="s">
        <v>86</v>
      </c>
      <c r="AY127" s="222" t="s">
        <v>184</v>
      </c>
      <c r="BK127" s="224">
        <f>SUM(BK128:BK151)</f>
        <v>0</v>
      </c>
    </row>
    <row r="128" s="2" customFormat="1" ht="24.15" customHeight="1">
      <c r="A128" s="39"/>
      <c r="B128" s="40"/>
      <c r="C128" s="227" t="s">
        <v>86</v>
      </c>
      <c r="D128" s="227" t="s">
        <v>186</v>
      </c>
      <c r="E128" s="228" t="s">
        <v>2364</v>
      </c>
      <c r="F128" s="229" t="s">
        <v>2365</v>
      </c>
      <c r="G128" s="230" t="s">
        <v>201</v>
      </c>
      <c r="H128" s="231">
        <v>7.5</v>
      </c>
      <c r="I128" s="232"/>
      <c r="J128" s="233">
        <f>ROUND(I128*H128,2)</f>
        <v>0</v>
      </c>
      <c r="K128" s="229" t="s">
        <v>1379</v>
      </c>
      <c r="L128" s="45"/>
      <c r="M128" s="234" t="s">
        <v>1</v>
      </c>
      <c r="N128" s="235" t="s">
        <v>44</v>
      </c>
      <c r="O128" s="92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8" t="s">
        <v>191</v>
      </c>
      <c r="AT128" s="238" t="s">
        <v>186</v>
      </c>
      <c r="AU128" s="238" t="s">
        <v>88</v>
      </c>
      <c r="AY128" s="18" t="s">
        <v>184</v>
      </c>
      <c r="BE128" s="239">
        <f>IF(N128="základní",J128,0)</f>
        <v>0</v>
      </c>
      <c r="BF128" s="239">
        <f>IF(N128="snížená",J128,0)</f>
        <v>0</v>
      </c>
      <c r="BG128" s="239">
        <f>IF(N128="zákl. přenesená",J128,0)</f>
        <v>0</v>
      </c>
      <c r="BH128" s="239">
        <f>IF(N128="sníž. přenesená",J128,0)</f>
        <v>0</v>
      </c>
      <c r="BI128" s="239">
        <f>IF(N128="nulová",J128,0)</f>
        <v>0</v>
      </c>
      <c r="BJ128" s="18" t="s">
        <v>86</v>
      </c>
      <c r="BK128" s="239">
        <f>ROUND(I128*H128,2)</f>
        <v>0</v>
      </c>
      <c r="BL128" s="18" t="s">
        <v>191</v>
      </c>
      <c r="BM128" s="238" t="s">
        <v>2366</v>
      </c>
    </row>
    <row r="129" s="2" customFormat="1">
      <c r="A129" s="39"/>
      <c r="B129" s="40"/>
      <c r="C129" s="41"/>
      <c r="D129" s="240" t="s">
        <v>192</v>
      </c>
      <c r="E129" s="41"/>
      <c r="F129" s="241" t="s">
        <v>2367</v>
      </c>
      <c r="G129" s="41"/>
      <c r="H129" s="41"/>
      <c r="I129" s="242"/>
      <c r="J129" s="41"/>
      <c r="K129" s="41"/>
      <c r="L129" s="45"/>
      <c r="M129" s="243"/>
      <c r="N129" s="244"/>
      <c r="O129" s="92"/>
      <c r="P129" s="92"/>
      <c r="Q129" s="92"/>
      <c r="R129" s="92"/>
      <c r="S129" s="92"/>
      <c r="T129" s="93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192</v>
      </c>
      <c r="AU129" s="18" t="s">
        <v>88</v>
      </c>
    </row>
    <row r="130" s="13" customFormat="1">
      <c r="A130" s="13"/>
      <c r="B130" s="245"/>
      <c r="C130" s="246"/>
      <c r="D130" s="247" t="s">
        <v>194</v>
      </c>
      <c r="E130" s="248" t="s">
        <v>1</v>
      </c>
      <c r="F130" s="249" t="s">
        <v>2368</v>
      </c>
      <c r="G130" s="246"/>
      <c r="H130" s="250">
        <v>7.5</v>
      </c>
      <c r="I130" s="251"/>
      <c r="J130" s="246"/>
      <c r="K130" s="246"/>
      <c r="L130" s="252"/>
      <c r="M130" s="253"/>
      <c r="N130" s="254"/>
      <c r="O130" s="254"/>
      <c r="P130" s="254"/>
      <c r="Q130" s="254"/>
      <c r="R130" s="254"/>
      <c r="S130" s="254"/>
      <c r="T130" s="255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56" t="s">
        <v>194</v>
      </c>
      <c r="AU130" s="256" t="s">
        <v>88</v>
      </c>
      <c r="AV130" s="13" t="s">
        <v>88</v>
      </c>
      <c r="AW130" s="13" t="s">
        <v>35</v>
      </c>
      <c r="AX130" s="13" t="s">
        <v>86</v>
      </c>
      <c r="AY130" s="256" t="s">
        <v>184</v>
      </c>
    </row>
    <row r="131" s="2" customFormat="1" ht="24.15" customHeight="1">
      <c r="A131" s="39"/>
      <c r="B131" s="40"/>
      <c r="C131" s="227" t="s">
        <v>88</v>
      </c>
      <c r="D131" s="227" t="s">
        <v>186</v>
      </c>
      <c r="E131" s="228" t="s">
        <v>1388</v>
      </c>
      <c r="F131" s="229" t="s">
        <v>1389</v>
      </c>
      <c r="G131" s="230" t="s">
        <v>189</v>
      </c>
      <c r="H131" s="231">
        <v>15</v>
      </c>
      <c r="I131" s="232"/>
      <c r="J131" s="233">
        <f>ROUND(I131*H131,2)</f>
        <v>0</v>
      </c>
      <c r="K131" s="229" t="s">
        <v>1379</v>
      </c>
      <c r="L131" s="45"/>
      <c r="M131" s="234" t="s">
        <v>1</v>
      </c>
      <c r="N131" s="235" t="s">
        <v>44</v>
      </c>
      <c r="O131" s="92"/>
      <c r="P131" s="236">
        <f>O131*H131</f>
        <v>0</v>
      </c>
      <c r="Q131" s="236">
        <v>0.0030000000000000001</v>
      </c>
      <c r="R131" s="236">
        <f>Q131*H131</f>
        <v>0.044999999999999998</v>
      </c>
      <c r="S131" s="236">
        <v>0</v>
      </c>
      <c r="T131" s="237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8" t="s">
        <v>191</v>
      </c>
      <c r="AT131" s="238" t="s">
        <v>186</v>
      </c>
      <c r="AU131" s="238" t="s">
        <v>88</v>
      </c>
      <c r="AY131" s="18" t="s">
        <v>184</v>
      </c>
      <c r="BE131" s="239">
        <f>IF(N131="základní",J131,0)</f>
        <v>0</v>
      </c>
      <c r="BF131" s="239">
        <f>IF(N131="snížená",J131,0)</f>
        <v>0</v>
      </c>
      <c r="BG131" s="239">
        <f>IF(N131="zákl. přenesená",J131,0)</f>
        <v>0</v>
      </c>
      <c r="BH131" s="239">
        <f>IF(N131="sníž. přenesená",J131,0)</f>
        <v>0</v>
      </c>
      <c r="BI131" s="239">
        <f>IF(N131="nulová",J131,0)</f>
        <v>0</v>
      </c>
      <c r="BJ131" s="18" t="s">
        <v>86</v>
      </c>
      <c r="BK131" s="239">
        <f>ROUND(I131*H131,2)</f>
        <v>0</v>
      </c>
      <c r="BL131" s="18" t="s">
        <v>191</v>
      </c>
      <c r="BM131" s="238" t="s">
        <v>2369</v>
      </c>
    </row>
    <row r="132" s="2" customFormat="1">
      <c r="A132" s="39"/>
      <c r="B132" s="40"/>
      <c r="C132" s="41"/>
      <c r="D132" s="240" t="s">
        <v>192</v>
      </c>
      <c r="E132" s="41"/>
      <c r="F132" s="241" t="s">
        <v>1391</v>
      </c>
      <c r="G132" s="41"/>
      <c r="H132" s="41"/>
      <c r="I132" s="242"/>
      <c r="J132" s="41"/>
      <c r="K132" s="41"/>
      <c r="L132" s="45"/>
      <c r="M132" s="243"/>
      <c r="N132" s="244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192</v>
      </c>
      <c r="AU132" s="18" t="s">
        <v>88</v>
      </c>
    </row>
    <row r="133" s="13" customFormat="1">
      <c r="A133" s="13"/>
      <c r="B133" s="245"/>
      <c r="C133" s="246"/>
      <c r="D133" s="247" t="s">
        <v>194</v>
      </c>
      <c r="E133" s="248" t="s">
        <v>1</v>
      </c>
      <c r="F133" s="249" t="s">
        <v>2316</v>
      </c>
      <c r="G133" s="246"/>
      <c r="H133" s="250">
        <v>15</v>
      </c>
      <c r="I133" s="251"/>
      <c r="J133" s="246"/>
      <c r="K133" s="246"/>
      <c r="L133" s="252"/>
      <c r="M133" s="253"/>
      <c r="N133" s="254"/>
      <c r="O133" s="254"/>
      <c r="P133" s="254"/>
      <c r="Q133" s="254"/>
      <c r="R133" s="254"/>
      <c r="S133" s="254"/>
      <c r="T133" s="255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6" t="s">
        <v>194</v>
      </c>
      <c r="AU133" s="256" t="s">
        <v>88</v>
      </c>
      <c r="AV133" s="13" t="s">
        <v>88</v>
      </c>
      <c r="AW133" s="13" t="s">
        <v>35</v>
      </c>
      <c r="AX133" s="13" t="s">
        <v>86</v>
      </c>
      <c r="AY133" s="256" t="s">
        <v>184</v>
      </c>
    </row>
    <row r="134" s="2" customFormat="1" ht="24.15" customHeight="1">
      <c r="A134" s="39"/>
      <c r="B134" s="40"/>
      <c r="C134" s="227" t="s">
        <v>197</v>
      </c>
      <c r="D134" s="227" t="s">
        <v>186</v>
      </c>
      <c r="E134" s="228" t="s">
        <v>1393</v>
      </c>
      <c r="F134" s="229" t="s">
        <v>1394</v>
      </c>
      <c r="G134" s="230" t="s">
        <v>189</v>
      </c>
      <c r="H134" s="231">
        <v>15</v>
      </c>
      <c r="I134" s="232"/>
      <c r="J134" s="233">
        <f>ROUND(I134*H134,2)</f>
        <v>0</v>
      </c>
      <c r="K134" s="229" t="s">
        <v>1379</v>
      </c>
      <c r="L134" s="45"/>
      <c r="M134" s="234" t="s">
        <v>1</v>
      </c>
      <c r="N134" s="235" t="s">
        <v>44</v>
      </c>
      <c r="O134" s="92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8" t="s">
        <v>191</v>
      </c>
      <c r="AT134" s="238" t="s">
        <v>186</v>
      </c>
      <c r="AU134" s="238" t="s">
        <v>88</v>
      </c>
      <c r="AY134" s="18" t="s">
        <v>184</v>
      </c>
      <c r="BE134" s="239">
        <f>IF(N134="základní",J134,0)</f>
        <v>0</v>
      </c>
      <c r="BF134" s="239">
        <f>IF(N134="snížená",J134,0)</f>
        <v>0</v>
      </c>
      <c r="BG134" s="239">
        <f>IF(N134="zákl. přenesená",J134,0)</f>
        <v>0</v>
      </c>
      <c r="BH134" s="239">
        <f>IF(N134="sníž. přenesená",J134,0)</f>
        <v>0</v>
      </c>
      <c r="BI134" s="239">
        <f>IF(N134="nulová",J134,0)</f>
        <v>0</v>
      </c>
      <c r="BJ134" s="18" t="s">
        <v>86</v>
      </c>
      <c r="BK134" s="239">
        <f>ROUND(I134*H134,2)</f>
        <v>0</v>
      </c>
      <c r="BL134" s="18" t="s">
        <v>191</v>
      </c>
      <c r="BM134" s="238" t="s">
        <v>2370</v>
      </c>
    </row>
    <row r="135" s="2" customFormat="1">
      <c r="A135" s="39"/>
      <c r="B135" s="40"/>
      <c r="C135" s="41"/>
      <c r="D135" s="240" t="s">
        <v>192</v>
      </c>
      <c r="E135" s="41"/>
      <c r="F135" s="241" t="s">
        <v>1396</v>
      </c>
      <c r="G135" s="41"/>
      <c r="H135" s="41"/>
      <c r="I135" s="242"/>
      <c r="J135" s="41"/>
      <c r="K135" s="41"/>
      <c r="L135" s="45"/>
      <c r="M135" s="243"/>
      <c r="N135" s="244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192</v>
      </c>
      <c r="AU135" s="18" t="s">
        <v>88</v>
      </c>
    </row>
    <row r="136" s="2" customFormat="1" ht="37.8" customHeight="1">
      <c r="A136" s="39"/>
      <c r="B136" s="40"/>
      <c r="C136" s="227" t="s">
        <v>191</v>
      </c>
      <c r="D136" s="227" t="s">
        <v>186</v>
      </c>
      <c r="E136" s="228" t="s">
        <v>1397</v>
      </c>
      <c r="F136" s="229" t="s">
        <v>1398</v>
      </c>
      <c r="G136" s="230" t="s">
        <v>201</v>
      </c>
      <c r="H136" s="231">
        <v>3</v>
      </c>
      <c r="I136" s="232"/>
      <c r="J136" s="233">
        <f>ROUND(I136*H136,2)</f>
        <v>0</v>
      </c>
      <c r="K136" s="229" t="s">
        <v>1</v>
      </c>
      <c r="L136" s="45"/>
      <c r="M136" s="234" t="s">
        <v>1</v>
      </c>
      <c r="N136" s="235" t="s">
        <v>44</v>
      </c>
      <c r="O136" s="92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8" t="s">
        <v>191</v>
      </c>
      <c r="AT136" s="238" t="s">
        <v>186</v>
      </c>
      <c r="AU136" s="238" t="s">
        <v>88</v>
      </c>
      <c r="AY136" s="18" t="s">
        <v>184</v>
      </c>
      <c r="BE136" s="239">
        <f>IF(N136="základní",J136,0)</f>
        <v>0</v>
      </c>
      <c r="BF136" s="239">
        <f>IF(N136="snížená",J136,0)</f>
        <v>0</v>
      </c>
      <c r="BG136" s="239">
        <f>IF(N136="zákl. přenesená",J136,0)</f>
        <v>0</v>
      </c>
      <c r="BH136" s="239">
        <f>IF(N136="sníž. přenesená",J136,0)</f>
        <v>0</v>
      </c>
      <c r="BI136" s="239">
        <f>IF(N136="nulová",J136,0)</f>
        <v>0</v>
      </c>
      <c r="BJ136" s="18" t="s">
        <v>86</v>
      </c>
      <c r="BK136" s="239">
        <f>ROUND(I136*H136,2)</f>
        <v>0</v>
      </c>
      <c r="BL136" s="18" t="s">
        <v>191</v>
      </c>
      <c r="BM136" s="238" t="s">
        <v>2371</v>
      </c>
    </row>
    <row r="137" s="13" customFormat="1">
      <c r="A137" s="13"/>
      <c r="B137" s="245"/>
      <c r="C137" s="246"/>
      <c r="D137" s="247" t="s">
        <v>194</v>
      </c>
      <c r="E137" s="248" t="s">
        <v>1</v>
      </c>
      <c r="F137" s="249" t="s">
        <v>2372</v>
      </c>
      <c r="G137" s="246"/>
      <c r="H137" s="250">
        <v>3</v>
      </c>
      <c r="I137" s="251"/>
      <c r="J137" s="246"/>
      <c r="K137" s="246"/>
      <c r="L137" s="252"/>
      <c r="M137" s="253"/>
      <c r="N137" s="254"/>
      <c r="O137" s="254"/>
      <c r="P137" s="254"/>
      <c r="Q137" s="254"/>
      <c r="R137" s="254"/>
      <c r="S137" s="254"/>
      <c r="T137" s="255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6" t="s">
        <v>194</v>
      </c>
      <c r="AU137" s="256" t="s">
        <v>88</v>
      </c>
      <c r="AV137" s="13" t="s">
        <v>88</v>
      </c>
      <c r="AW137" s="13" t="s">
        <v>35</v>
      </c>
      <c r="AX137" s="13" t="s">
        <v>86</v>
      </c>
      <c r="AY137" s="256" t="s">
        <v>184</v>
      </c>
    </row>
    <row r="138" s="2" customFormat="1" ht="24.15" customHeight="1">
      <c r="A138" s="39"/>
      <c r="B138" s="40"/>
      <c r="C138" s="227" t="s">
        <v>219</v>
      </c>
      <c r="D138" s="227" t="s">
        <v>186</v>
      </c>
      <c r="E138" s="228" t="s">
        <v>1404</v>
      </c>
      <c r="F138" s="229" t="s">
        <v>1405</v>
      </c>
      <c r="G138" s="230" t="s">
        <v>248</v>
      </c>
      <c r="H138" s="231">
        <v>5.4000000000000004</v>
      </c>
      <c r="I138" s="232"/>
      <c r="J138" s="233">
        <f>ROUND(I138*H138,2)</f>
        <v>0</v>
      </c>
      <c r="K138" s="229" t="s">
        <v>1379</v>
      </c>
      <c r="L138" s="45"/>
      <c r="M138" s="234" t="s">
        <v>1</v>
      </c>
      <c r="N138" s="235" t="s">
        <v>44</v>
      </c>
      <c r="O138" s="92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8" t="s">
        <v>191</v>
      </c>
      <c r="AT138" s="238" t="s">
        <v>186</v>
      </c>
      <c r="AU138" s="238" t="s">
        <v>88</v>
      </c>
      <c r="AY138" s="18" t="s">
        <v>184</v>
      </c>
      <c r="BE138" s="239">
        <f>IF(N138="základní",J138,0)</f>
        <v>0</v>
      </c>
      <c r="BF138" s="239">
        <f>IF(N138="snížená",J138,0)</f>
        <v>0</v>
      </c>
      <c r="BG138" s="239">
        <f>IF(N138="zákl. přenesená",J138,0)</f>
        <v>0</v>
      </c>
      <c r="BH138" s="239">
        <f>IF(N138="sníž. přenesená",J138,0)</f>
        <v>0</v>
      </c>
      <c r="BI138" s="239">
        <f>IF(N138="nulová",J138,0)</f>
        <v>0</v>
      </c>
      <c r="BJ138" s="18" t="s">
        <v>86</v>
      </c>
      <c r="BK138" s="239">
        <f>ROUND(I138*H138,2)</f>
        <v>0</v>
      </c>
      <c r="BL138" s="18" t="s">
        <v>191</v>
      </c>
      <c r="BM138" s="238" t="s">
        <v>2373</v>
      </c>
    </row>
    <row r="139" s="2" customFormat="1">
      <c r="A139" s="39"/>
      <c r="B139" s="40"/>
      <c r="C139" s="41"/>
      <c r="D139" s="240" t="s">
        <v>192</v>
      </c>
      <c r="E139" s="41"/>
      <c r="F139" s="241" t="s">
        <v>1407</v>
      </c>
      <c r="G139" s="41"/>
      <c r="H139" s="41"/>
      <c r="I139" s="242"/>
      <c r="J139" s="41"/>
      <c r="K139" s="41"/>
      <c r="L139" s="45"/>
      <c r="M139" s="243"/>
      <c r="N139" s="244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192</v>
      </c>
      <c r="AU139" s="18" t="s">
        <v>88</v>
      </c>
    </row>
    <row r="140" s="13" customFormat="1">
      <c r="A140" s="13"/>
      <c r="B140" s="245"/>
      <c r="C140" s="246"/>
      <c r="D140" s="247" t="s">
        <v>194</v>
      </c>
      <c r="E140" s="248" t="s">
        <v>1</v>
      </c>
      <c r="F140" s="249" t="s">
        <v>2321</v>
      </c>
      <c r="G140" s="246"/>
      <c r="H140" s="250">
        <v>5.4000000000000004</v>
      </c>
      <c r="I140" s="251"/>
      <c r="J140" s="246"/>
      <c r="K140" s="246"/>
      <c r="L140" s="252"/>
      <c r="M140" s="253"/>
      <c r="N140" s="254"/>
      <c r="O140" s="254"/>
      <c r="P140" s="254"/>
      <c r="Q140" s="254"/>
      <c r="R140" s="254"/>
      <c r="S140" s="254"/>
      <c r="T140" s="255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6" t="s">
        <v>194</v>
      </c>
      <c r="AU140" s="256" t="s">
        <v>88</v>
      </c>
      <c r="AV140" s="13" t="s">
        <v>88</v>
      </c>
      <c r="AW140" s="13" t="s">
        <v>35</v>
      </c>
      <c r="AX140" s="13" t="s">
        <v>86</v>
      </c>
      <c r="AY140" s="256" t="s">
        <v>184</v>
      </c>
    </row>
    <row r="141" s="2" customFormat="1" ht="24.15" customHeight="1">
      <c r="A141" s="39"/>
      <c r="B141" s="40"/>
      <c r="C141" s="227" t="s">
        <v>207</v>
      </c>
      <c r="D141" s="227" t="s">
        <v>186</v>
      </c>
      <c r="E141" s="228" t="s">
        <v>240</v>
      </c>
      <c r="F141" s="229" t="s">
        <v>241</v>
      </c>
      <c r="G141" s="230" t="s">
        <v>201</v>
      </c>
      <c r="H141" s="231">
        <v>3</v>
      </c>
      <c r="I141" s="232"/>
      <c r="J141" s="233">
        <f>ROUND(I141*H141,2)</f>
        <v>0</v>
      </c>
      <c r="K141" s="229" t="s">
        <v>1379</v>
      </c>
      <c r="L141" s="45"/>
      <c r="M141" s="234" t="s">
        <v>1</v>
      </c>
      <c r="N141" s="235" t="s">
        <v>44</v>
      </c>
      <c r="O141" s="92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8" t="s">
        <v>191</v>
      </c>
      <c r="AT141" s="238" t="s">
        <v>186</v>
      </c>
      <c r="AU141" s="238" t="s">
        <v>88</v>
      </c>
      <c r="AY141" s="18" t="s">
        <v>184</v>
      </c>
      <c r="BE141" s="239">
        <f>IF(N141="základní",J141,0)</f>
        <v>0</v>
      </c>
      <c r="BF141" s="239">
        <f>IF(N141="snížená",J141,0)</f>
        <v>0</v>
      </c>
      <c r="BG141" s="239">
        <f>IF(N141="zákl. přenesená",J141,0)</f>
        <v>0</v>
      </c>
      <c r="BH141" s="239">
        <f>IF(N141="sníž. přenesená",J141,0)</f>
        <v>0</v>
      </c>
      <c r="BI141" s="239">
        <f>IF(N141="nulová",J141,0)</f>
        <v>0</v>
      </c>
      <c r="BJ141" s="18" t="s">
        <v>86</v>
      </c>
      <c r="BK141" s="239">
        <f>ROUND(I141*H141,2)</f>
        <v>0</v>
      </c>
      <c r="BL141" s="18" t="s">
        <v>191</v>
      </c>
      <c r="BM141" s="238" t="s">
        <v>2374</v>
      </c>
    </row>
    <row r="142" s="2" customFormat="1">
      <c r="A142" s="39"/>
      <c r="B142" s="40"/>
      <c r="C142" s="41"/>
      <c r="D142" s="240" t="s">
        <v>192</v>
      </c>
      <c r="E142" s="41"/>
      <c r="F142" s="241" t="s">
        <v>1403</v>
      </c>
      <c r="G142" s="41"/>
      <c r="H142" s="41"/>
      <c r="I142" s="242"/>
      <c r="J142" s="41"/>
      <c r="K142" s="41"/>
      <c r="L142" s="45"/>
      <c r="M142" s="243"/>
      <c r="N142" s="244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192</v>
      </c>
      <c r="AU142" s="18" t="s">
        <v>88</v>
      </c>
    </row>
    <row r="143" s="13" customFormat="1">
      <c r="A143" s="13"/>
      <c r="B143" s="245"/>
      <c r="C143" s="246"/>
      <c r="D143" s="247" t="s">
        <v>194</v>
      </c>
      <c r="E143" s="248" t="s">
        <v>1</v>
      </c>
      <c r="F143" s="249" t="s">
        <v>197</v>
      </c>
      <c r="G143" s="246"/>
      <c r="H143" s="250">
        <v>3</v>
      </c>
      <c r="I143" s="251"/>
      <c r="J143" s="246"/>
      <c r="K143" s="246"/>
      <c r="L143" s="252"/>
      <c r="M143" s="253"/>
      <c r="N143" s="254"/>
      <c r="O143" s="254"/>
      <c r="P143" s="254"/>
      <c r="Q143" s="254"/>
      <c r="R143" s="254"/>
      <c r="S143" s="254"/>
      <c r="T143" s="255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6" t="s">
        <v>194</v>
      </c>
      <c r="AU143" s="256" t="s">
        <v>88</v>
      </c>
      <c r="AV143" s="13" t="s">
        <v>88</v>
      </c>
      <c r="AW143" s="13" t="s">
        <v>35</v>
      </c>
      <c r="AX143" s="13" t="s">
        <v>86</v>
      </c>
      <c r="AY143" s="256" t="s">
        <v>184</v>
      </c>
    </row>
    <row r="144" s="2" customFormat="1" ht="24.15" customHeight="1">
      <c r="A144" s="39"/>
      <c r="B144" s="40"/>
      <c r="C144" s="227" t="s">
        <v>235</v>
      </c>
      <c r="D144" s="227" t="s">
        <v>186</v>
      </c>
      <c r="E144" s="228" t="s">
        <v>226</v>
      </c>
      <c r="F144" s="229" t="s">
        <v>227</v>
      </c>
      <c r="G144" s="230" t="s">
        <v>201</v>
      </c>
      <c r="H144" s="231">
        <v>4.5</v>
      </c>
      <c r="I144" s="232"/>
      <c r="J144" s="233">
        <f>ROUND(I144*H144,2)</f>
        <v>0</v>
      </c>
      <c r="K144" s="229" t="s">
        <v>1379</v>
      </c>
      <c r="L144" s="45"/>
      <c r="M144" s="234" t="s">
        <v>1</v>
      </c>
      <c r="N144" s="235" t="s">
        <v>44</v>
      </c>
      <c r="O144" s="92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8" t="s">
        <v>191</v>
      </c>
      <c r="AT144" s="238" t="s">
        <v>186</v>
      </c>
      <c r="AU144" s="238" t="s">
        <v>88</v>
      </c>
      <c r="AY144" s="18" t="s">
        <v>184</v>
      </c>
      <c r="BE144" s="239">
        <f>IF(N144="základní",J144,0)</f>
        <v>0</v>
      </c>
      <c r="BF144" s="239">
        <f>IF(N144="snížená",J144,0)</f>
        <v>0</v>
      </c>
      <c r="BG144" s="239">
        <f>IF(N144="zákl. přenesená",J144,0)</f>
        <v>0</v>
      </c>
      <c r="BH144" s="239">
        <f>IF(N144="sníž. přenesená",J144,0)</f>
        <v>0</v>
      </c>
      <c r="BI144" s="239">
        <f>IF(N144="nulová",J144,0)</f>
        <v>0</v>
      </c>
      <c r="BJ144" s="18" t="s">
        <v>86</v>
      </c>
      <c r="BK144" s="239">
        <f>ROUND(I144*H144,2)</f>
        <v>0</v>
      </c>
      <c r="BL144" s="18" t="s">
        <v>191</v>
      </c>
      <c r="BM144" s="238" t="s">
        <v>2375</v>
      </c>
    </row>
    <row r="145" s="2" customFormat="1">
      <c r="A145" s="39"/>
      <c r="B145" s="40"/>
      <c r="C145" s="41"/>
      <c r="D145" s="240" t="s">
        <v>192</v>
      </c>
      <c r="E145" s="41"/>
      <c r="F145" s="241" t="s">
        <v>1410</v>
      </c>
      <c r="G145" s="41"/>
      <c r="H145" s="41"/>
      <c r="I145" s="242"/>
      <c r="J145" s="41"/>
      <c r="K145" s="41"/>
      <c r="L145" s="45"/>
      <c r="M145" s="243"/>
      <c r="N145" s="244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192</v>
      </c>
      <c r="AU145" s="18" t="s">
        <v>88</v>
      </c>
    </row>
    <row r="146" s="13" customFormat="1">
      <c r="A146" s="13"/>
      <c r="B146" s="245"/>
      <c r="C146" s="246"/>
      <c r="D146" s="247" t="s">
        <v>194</v>
      </c>
      <c r="E146" s="248" t="s">
        <v>1</v>
      </c>
      <c r="F146" s="249" t="s">
        <v>2376</v>
      </c>
      <c r="G146" s="246"/>
      <c r="H146" s="250">
        <v>4.5</v>
      </c>
      <c r="I146" s="251"/>
      <c r="J146" s="246"/>
      <c r="K146" s="246"/>
      <c r="L146" s="252"/>
      <c r="M146" s="253"/>
      <c r="N146" s="254"/>
      <c r="O146" s="254"/>
      <c r="P146" s="254"/>
      <c r="Q146" s="254"/>
      <c r="R146" s="254"/>
      <c r="S146" s="254"/>
      <c r="T146" s="255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6" t="s">
        <v>194</v>
      </c>
      <c r="AU146" s="256" t="s">
        <v>88</v>
      </c>
      <c r="AV146" s="13" t="s">
        <v>88</v>
      </c>
      <c r="AW146" s="13" t="s">
        <v>35</v>
      </c>
      <c r="AX146" s="13" t="s">
        <v>86</v>
      </c>
      <c r="AY146" s="256" t="s">
        <v>184</v>
      </c>
    </row>
    <row r="147" s="2" customFormat="1" ht="37.8" customHeight="1">
      <c r="A147" s="39"/>
      <c r="B147" s="40"/>
      <c r="C147" s="227" t="s">
        <v>213</v>
      </c>
      <c r="D147" s="227" t="s">
        <v>186</v>
      </c>
      <c r="E147" s="228" t="s">
        <v>1413</v>
      </c>
      <c r="F147" s="229" t="s">
        <v>1414</v>
      </c>
      <c r="G147" s="230" t="s">
        <v>201</v>
      </c>
      <c r="H147" s="231">
        <v>2.5</v>
      </c>
      <c r="I147" s="232"/>
      <c r="J147" s="233">
        <f>ROUND(I147*H147,2)</f>
        <v>0</v>
      </c>
      <c r="K147" s="229" t="s">
        <v>1379</v>
      </c>
      <c r="L147" s="45"/>
      <c r="M147" s="234" t="s">
        <v>1</v>
      </c>
      <c r="N147" s="235" t="s">
        <v>44</v>
      </c>
      <c r="O147" s="92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8" t="s">
        <v>191</v>
      </c>
      <c r="AT147" s="238" t="s">
        <v>186</v>
      </c>
      <c r="AU147" s="238" t="s">
        <v>88</v>
      </c>
      <c r="AY147" s="18" t="s">
        <v>184</v>
      </c>
      <c r="BE147" s="239">
        <f>IF(N147="základní",J147,0)</f>
        <v>0</v>
      </c>
      <c r="BF147" s="239">
        <f>IF(N147="snížená",J147,0)</f>
        <v>0</v>
      </c>
      <c r="BG147" s="239">
        <f>IF(N147="zákl. přenesená",J147,0)</f>
        <v>0</v>
      </c>
      <c r="BH147" s="239">
        <f>IF(N147="sníž. přenesená",J147,0)</f>
        <v>0</v>
      </c>
      <c r="BI147" s="239">
        <f>IF(N147="nulová",J147,0)</f>
        <v>0</v>
      </c>
      <c r="BJ147" s="18" t="s">
        <v>86</v>
      </c>
      <c r="BK147" s="239">
        <f>ROUND(I147*H147,2)</f>
        <v>0</v>
      </c>
      <c r="BL147" s="18" t="s">
        <v>191</v>
      </c>
      <c r="BM147" s="238" t="s">
        <v>2377</v>
      </c>
    </row>
    <row r="148" s="2" customFormat="1">
      <c r="A148" s="39"/>
      <c r="B148" s="40"/>
      <c r="C148" s="41"/>
      <c r="D148" s="240" t="s">
        <v>192</v>
      </c>
      <c r="E148" s="41"/>
      <c r="F148" s="241" t="s">
        <v>1416</v>
      </c>
      <c r="G148" s="41"/>
      <c r="H148" s="41"/>
      <c r="I148" s="242"/>
      <c r="J148" s="41"/>
      <c r="K148" s="41"/>
      <c r="L148" s="45"/>
      <c r="M148" s="243"/>
      <c r="N148" s="244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192</v>
      </c>
      <c r="AU148" s="18" t="s">
        <v>88</v>
      </c>
    </row>
    <row r="149" s="13" customFormat="1">
      <c r="A149" s="13"/>
      <c r="B149" s="245"/>
      <c r="C149" s="246"/>
      <c r="D149" s="247" t="s">
        <v>194</v>
      </c>
      <c r="E149" s="248" t="s">
        <v>1</v>
      </c>
      <c r="F149" s="249" t="s">
        <v>2378</v>
      </c>
      <c r="G149" s="246"/>
      <c r="H149" s="250">
        <v>2.5</v>
      </c>
      <c r="I149" s="251"/>
      <c r="J149" s="246"/>
      <c r="K149" s="246"/>
      <c r="L149" s="252"/>
      <c r="M149" s="253"/>
      <c r="N149" s="254"/>
      <c r="O149" s="254"/>
      <c r="P149" s="254"/>
      <c r="Q149" s="254"/>
      <c r="R149" s="254"/>
      <c r="S149" s="254"/>
      <c r="T149" s="255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6" t="s">
        <v>194</v>
      </c>
      <c r="AU149" s="256" t="s">
        <v>88</v>
      </c>
      <c r="AV149" s="13" t="s">
        <v>88</v>
      </c>
      <c r="AW149" s="13" t="s">
        <v>35</v>
      </c>
      <c r="AX149" s="13" t="s">
        <v>86</v>
      </c>
      <c r="AY149" s="256" t="s">
        <v>184</v>
      </c>
    </row>
    <row r="150" s="2" customFormat="1" ht="16.5" customHeight="1">
      <c r="A150" s="39"/>
      <c r="B150" s="40"/>
      <c r="C150" s="289" t="s">
        <v>245</v>
      </c>
      <c r="D150" s="289" t="s">
        <v>412</v>
      </c>
      <c r="E150" s="290" t="s">
        <v>1418</v>
      </c>
      <c r="F150" s="291" t="s">
        <v>1419</v>
      </c>
      <c r="G150" s="292" t="s">
        <v>248</v>
      </c>
      <c r="H150" s="293">
        <v>5</v>
      </c>
      <c r="I150" s="294"/>
      <c r="J150" s="295">
        <f>ROUND(I150*H150,2)</f>
        <v>0</v>
      </c>
      <c r="K150" s="291" t="s">
        <v>1379</v>
      </c>
      <c r="L150" s="296"/>
      <c r="M150" s="297" t="s">
        <v>1</v>
      </c>
      <c r="N150" s="298" t="s">
        <v>44</v>
      </c>
      <c r="O150" s="92"/>
      <c r="P150" s="236">
        <f>O150*H150</f>
        <v>0</v>
      </c>
      <c r="Q150" s="236">
        <v>1</v>
      </c>
      <c r="R150" s="236">
        <f>Q150*H150</f>
        <v>5</v>
      </c>
      <c r="S150" s="236">
        <v>0</v>
      </c>
      <c r="T150" s="237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8" t="s">
        <v>213</v>
      </c>
      <c r="AT150" s="238" t="s">
        <v>412</v>
      </c>
      <c r="AU150" s="238" t="s">
        <v>88</v>
      </c>
      <c r="AY150" s="18" t="s">
        <v>184</v>
      </c>
      <c r="BE150" s="239">
        <f>IF(N150="základní",J150,0)</f>
        <v>0</v>
      </c>
      <c r="BF150" s="239">
        <f>IF(N150="snížená",J150,0)</f>
        <v>0</v>
      </c>
      <c r="BG150" s="239">
        <f>IF(N150="zákl. přenesená",J150,0)</f>
        <v>0</v>
      </c>
      <c r="BH150" s="239">
        <f>IF(N150="sníž. přenesená",J150,0)</f>
        <v>0</v>
      </c>
      <c r="BI150" s="239">
        <f>IF(N150="nulová",J150,0)</f>
        <v>0</v>
      </c>
      <c r="BJ150" s="18" t="s">
        <v>86</v>
      </c>
      <c r="BK150" s="239">
        <f>ROUND(I150*H150,2)</f>
        <v>0</v>
      </c>
      <c r="BL150" s="18" t="s">
        <v>191</v>
      </c>
      <c r="BM150" s="238" t="s">
        <v>2379</v>
      </c>
    </row>
    <row r="151" s="13" customFormat="1">
      <c r="A151" s="13"/>
      <c r="B151" s="245"/>
      <c r="C151" s="246"/>
      <c r="D151" s="247" t="s">
        <v>194</v>
      </c>
      <c r="E151" s="246"/>
      <c r="F151" s="249" t="s">
        <v>2380</v>
      </c>
      <c r="G151" s="246"/>
      <c r="H151" s="250">
        <v>5</v>
      </c>
      <c r="I151" s="251"/>
      <c r="J151" s="246"/>
      <c r="K151" s="246"/>
      <c r="L151" s="252"/>
      <c r="M151" s="253"/>
      <c r="N151" s="254"/>
      <c r="O151" s="254"/>
      <c r="P151" s="254"/>
      <c r="Q151" s="254"/>
      <c r="R151" s="254"/>
      <c r="S151" s="254"/>
      <c r="T151" s="255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6" t="s">
        <v>194</v>
      </c>
      <c r="AU151" s="256" t="s">
        <v>88</v>
      </c>
      <c r="AV151" s="13" t="s">
        <v>88</v>
      </c>
      <c r="AW151" s="13" t="s">
        <v>4</v>
      </c>
      <c r="AX151" s="13" t="s">
        <v>86</v>
      </c>
      <c r="AY151" s="256" t="s">
        <v>184</v>
      </c>
    </row>
    <row r="152" s="12" customFormat="1" ht="22.8" customHeight="1">
      <c r="A152" s="12"/>
      <c r="B152" s="211"/>
      <c r="C152" s="212"/>
      <c r="D152" s="213" t="s">
        <v>78</v>
      </c>
      <c r="E152" s="225" t="s">
        <v>191</v>
      </c>
      <c r="F152" s="225" t="s">
        <v>363</v>
      </c>
      <c r="G152" s="212"/>
      <c r="H152" s="212"/>
      <c r="I152" s="215"/>
      <c r="J152" s="226">
        <f>BK152</f>
        <v>0</v>
      </c>
      <c r="K152" s="212"/>
      <c r="L152" s="217"/>
      <c r="M152" s="218"/>
      <c r="N152" s="219"/>
      <c r="O152" s="219"/>
      <c r="P152" s="220">
        <f>SUM(P153:P161)</f>
        <v>0</v>
      </c>
      <c r="Q152" s="219"/>
      <c r="R152" s="220">
        <f>SUM(R153:R161)</f>
        <v>0.34698000000000001</v>
      </c>
      <c r="S152" s="219"/>
      <c r="T152" s="221">
        <f>SUM(T153:T161)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2" t="s">
        <v>86</v>
      </c>
      <c r="AT152" s="223" t="s">
        <v>78</v>
      </c>
      <c r="AU152" s="223" t="s">
        <v>86</v>
      </c>
      <c r="AY152" s="222" t="s">
        <v>184</v>
      </c>
      <c r="BK152" s="224">
        <f>SUM(BK153:BK161)</f>
        <v>0</v>
      </c>
    </row>
    <row r="153" s="2" customFormat="1" ht="21.75" customHeight="1">
      <c r="A153" s="39"/>
      <c r="B153" s="40"/>
      <c r="C153" s="227" t="s">
        <v>222</v>
      </c>
      <c r="D153" s="227" t="s">
        <v>186</v>
      </c>
      <c r="E153" s="228" t="s">
        <v>1422</v>
      </c>
      <c r="F153" s="229" t="s">
        <v>1423</v>
      </c>
      <c r="G153" s="230" t="s">
        <v>201</v>
      </c>
      <c r="H153" s="231">
        <v>0.5</v>
      </c>
      <c r="I153" s="232"/>
      <c r="J153" s="233">
        <f>ROUND(I153*H153,2)</f>
        <v>0</v>
      </c>
      <c r="K153" s="229" t="s">
        <v>1379</v>
      </c>
      <c r="L153" s="45"/>
      <c r="M153" s="234" t="s">
        <v>1</v>
      </c>
      <c r="N153" s="235" t="s">
        <v>44</v>
      </c>
      <c r="O153" s="92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8" t="s">
        <v>191</v>
      </c>
      <c r="AT153" s="238" t="s">
        <v>186</v>
      </c>
      <c r="AU153" s="238" t="s">
        <v>88</v>
      </c>
      <c r="AY153" s="18" t="s">
        <v>184</v>
      </c>
      <c r="BE153" s="239">
        <f>IF(N153="základní",J153,0)</f>
        <v>0</v>
      </c>
      <c r="BF153" s="239">
        <f>IF(N153="snížená",J153,0)</f>
        <v>0</v>
      </c>
      <c r="BG153" s="239">
        <f>IF(N153="zákl. přenesená",J153,0)</f>
        <v>0</v>
      </c>
      <c r="BH153" s="239">
        <f>IF(N153="sníž. přenesená",J153,0)</f>
        <v>0</v>
      </c>
      <c r="BI153" s="239">
        <f>IF(N153="nulová",J153,0)</f>
        <v>0</v>
      </c>
      <c r="BJ153" s="18" t="s">
        <v>86</v>
      </c>
      <c r="BK153" s="239">
        <f>ROUND(I153*H153,2)</f>
        <v>0</v>
      </c>
      <c r="BL153" s="18" t="s">
        <v>191</v>
      </c>
      <c r="BM153" s="238" t="s">
        <v>2381</v>
      </c>
    </row>
    <row r="154" s="2" customFormat="1">
      <c r="A154" s="39"/>
      <c r="B154" s="40"/>
      <c r="C154" s="41"/>
      <c r="D154" s="240" t="s">
        <v>192</v>
      </c>
      <c r="E154" s="41"/>
      <c r="F154" s="241" t="s">
        <v>1425</v>
      </c>
      <c r="G154" s="41"/>
      <c r="H154" s="41"/>
      <c r="I154" s="242"/>
      <c r="J154" s="41"/>
      <c r="K154" s="41"/>
      <c r="L154" s="45"/>
      <c r="M154" s="243"/>
      <c r="N154" s="244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192</v>
      </c>
      <c r="AU154" s="18" t="s">
        <v>88</v>
      </c>
    </row>
    <row r="155" s="13" customFormat="1">
      <c r="A155" s="13"/>
      <c r="B155" s="245"/>
      <c r="C155" s="246"/>
      <c r="D155" s="247" t="s">
        <v>194</v>
      </c>
      <c r="E155" s="248" t="s">
        <v>1</v>
      </c>
      <c r="F155" s="249" t="s">
        <v>2382</v>
      </c>
      <c r="G155" s="246"/>
      <c r="H155" s="250">
        <v>0.5</v>
      </c>
      <c r="I155" s="251"/>
      <c r="J155" s="246"/>
      <c r="K155" s="246"/>
      <c r="L155" s="252"/>
      <c r="M155" s="253"/>
      <c r="N155" s="254"/>
      <c r="O155" s="254"/>
      <c r="P155" s="254"/>
      <c r="Q155" s="254"/>
      <c r="R155" s="254"/>
      <c r="S155" s="254"/>
      <c r="T155" s="255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6" t="s">
        <v>194</v>
      </c>
      <c r="AU155" s="256" t="s">
        <v>88</v>
      </c>
      <c r="AV155" s="13" t="s">
        <v>88</v>
      </c>
      <c r="AW155" s="13" t="s">
        <v>35</v>
      </c>
      <c r="AX155" s="13" t="s">
        <v>86</v>
      </c>
      <c r="AY155" s="256" t="s">
        <v>184</v>
      </c>
    </row>
    <row r="156" s="2" customFormat="1" ht="24.15" customHeight="1">
      <c r="A156" s="39"/>
      <c r="B156" s="40"/>
      <c r="C156" s="227" t="s">
        <v>260</v>
      </c>
      <c r="D156" s="227" t="s">
        <v>186</v>
      </c>
      <c r="E156" s="228" t="s">
        <v>2383</v>
      </c>
      <c r="F156" s="229" t="s">
        <v>2384</v>
      </c>
      <c r="G156" s="230" t="s">
        <v>201</v>
      </c>
      <c r="H156" s="231">
        <v>1</v>
      </c>
      <c r="I156" s="232"/>
      <c r="J156" s="233">
        <f>ROUND(I156*H156,2)</f>
        <v>0</v>
      </c>
      <c r="K156" s="229" t="s">
        <v>1379</v>
      </c>
      <c r="L156" s="45"/>
      <c r="M156" s="234" t="s">
        <v>1</v>
      </c>
      <c r="N156" s="235" t="s">
        <v>44</v>
      </c>
      <c r="O156" s="92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8" t="s">
        <v>191</v>
      </c>
      <c r="AT156" s="238" t="s">
        <v>186</v>
      </c>
      <c r="AU156" s="238" t="s">
        <v>88</v>
      </c>
      <c r="AY156" s="18" t="s">
        <v>184</v>
      </c>
      <c r="BE156" s="239">
        <f>IF(N156="základní",J156,0)</f>
        <v>0</v>
      </c>
      <c r="BF156" s="239">
        <f>IF(N156="snížená",J156,0)</f>
        <v>0</v>
      </c>
      <c r="BG156" s="239">
        <f>IF(N156="zákl. přenesená",J156,0)</f>
        <v>0</v>
      </c>
      <c r="BH156" s="239">
        <f>IF(N156="sníž. přenesená",J156,0)</f>
        <v>0</v>
      </c>
      <c r="BI156" s="239">
        <f>IF(N156="nulová",J156,0)</f>
        <v>0</v>
      </c>
      <c r="BJ156" s="18" t="s">
        <v>86</v>
      </c>
      <c r="BK156" s="239">
        <f>ROUND(I156*H156,2)</f>
        <v>0</v>
      </c>
      <c r="BL156" s="18" t="s">
        <v>191</v>
      </c>
      <c r="BM156" s="238" t="s">
        <v>2385</v>
      </c>
    </row>
    <row r="157" s="2" customFormat="1">
      <c r="A157" s="39"/>
      <c r="B157" s="40"/>
      <c r="C157" s="41"/>
      <c r="D157" s="240" t="s">
        <v>192</v>
      </c>
      <c r="E157" s="41"/>
      <c r="F157" s="241" t="s">
        <v>2386</v>
      </c>
      <c r="G157" s="41"/>
      <c r="H157" s="41"/>
      <c r="I157" s="242"/>
      <c r="J157" s="41"/>
      <c r="K157" s="41"/>
      <c r="L157" s="45"/>
      <c r="M157" s="243"/>
      <c r="N157" s="244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192</v>
      </c>
      <c r="AU157" s="18" t="s">
        <v>88</v>
      </c>
    </row>
    <row r="158" s="13" customFormat="1">
      <c r="A158" s="13"/>
      <c r="B158" s="245"/>
      <c r="C158" s="246"/>
      <c r="D158" s="247" t="s">
        <v>194</v>
      </c>
      <c r="E158" s="248" t="s">
        <v>1</v>
      </c>
      <c r="F158" s="249" t="s">
        <v>2387</v>
      </c>
      <c r="G158" s="246"/>
      <c r="H158" s="250">
        <v>1</v>
      </c>
      <c r="I158" s="251"/>
      <c r="J158" s="246"/>
      <c r="K158" s="246"/>
      <c r="L158" s="252"/>
      <c r="M158" s="253"/>
      <c r="N158" s="254"/>
      <c r="O158" s="254"/>
      <c r="P158" s="254"/>
      <c r="Q158" s="254"/>
      <c r="R158" s="254"/>
      <c r="S158" s="254"/>
      <c r="T158" s="255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6" t="s">
        <v>194</v>
      </c>
      <c r="AU158" s="256" t="s">
        <v>88</v>
      </c>
      <c r="AV158" s="13" t="s">
        <v>88</v>
      </c>
      <c r="AW158" s="13" t="s">
        <v>35</v>
      </c>
      <c r="AX158" s="13" t="s">
        <v>86</v>
      </c>
      <c r="AY158" s="256" t="s">
        <v>184</v>
      </c>
    </row>
    <row r="159" s="2" customFormat="1" ht="24.15" customHeight="1">
      <c r="A159" s="39"/>
      <c r="B159" s="40"/>
      <c r="C159" s="227" t="s">
        <v>228</v>
      </c>
      <c r="D159" s="227" t="s">
        <v>186</v>
      </c>
      <c r="E159" s="228" t="s">
        <v>2388</v>
      </c>
      <c r="F159" s="229" t="s">
        <v>2389</v>
      </c>
      <c r="G159" s="230" t="s">
        <v>342</v>
      </c>
      <c r="H159" s="231">
        <v>6</v>
      </c>
      <c r="I159" s="232"/>
      <c r="J159" s="233">
        <f>ROUND(I159*H159,2)</f>
        <v>0</v>
      </c>
      <c r="K159" s="229" t="s">
        <v>1379</v>
      </c>
      <c r="L159" s="45"/>
      <c r="M159" s="234" t="s">
        <v>1</v>
      </c>
      <c r="N159" s="235" t="s">
        <v>44</v>
      </c>
      <c r="O159" s="92"/>
      <c r="P159" s="236">
        <f>O159*H159</f>
        <v>0</v>
      </c>
      <c r="Q159" s="236">
        <v>0.057829999999999999</v>
      </c>
      <c r="R159" s="236">
        <f>Q159*H159</f>
        <v>0.34698000000000001</v>
      </c>
      <c r="S159" s="236">
        <v>0</v>
      </c>
      <c r="T159" s="237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8" t="s">
        <v>191</v>
      </c>
      <c r="AT159" s="238" t="s">
        <v>186</v>
      </c>
      <c r="AU159" s="238" t="s">
        <v>88</v>
      </c>
      <c r="AY159" s="18" t="s">
        <v>184</v>
      </c>
      <c r="BE159" s="239">
        <f>IF(N159="základní",J159,0)</f>
        <v>0</v>
      </c>
      <c r="BF159" s="239">
        <f>IF(N159="snížená",J159,0)</f>
        <v>0</v>
      </c>
      <c r="BG159" s="239">
        <f>IF(N159="zákl. přenesená",J159,0)</f>
        <v>0</v>
      </c>
      <c r="BH159" s="239">
        <f>IF(N159="sníž. přenesená",J159,0)</f>
        <v>0</v>
      </c>
      <c r="BI159" s="239">
        <f>IF(N159="nulová",J159,0)</f>
        <v>0</v>
      </c>
      <c r="BJ159" s="18" t="s">
        <v>86</v>
      </c>
      <c r="BK159" s="239">
        <f>ROUND(I159*H159,2)</f>
        <v>0</v>
      </c>
      <c r="BL159" s="18" t="s">
        <v>191</v>
      </c>
      <c r="BM159" s="238" t="s">
        <v>2390</v>
      </c>
    </row>
    <row r="160" s="2" customFormat="1">
      <c r="A160" s="39"/>
      <c r="B160" s="40"/>
      <c r="C160" s="41"/>
      <c r="D160" s="240" t="s">
        <v>192</v>
      </c>
      <c r="E160" s="41"/>
      <c r="F160" s="241" t="s">
        <v>2391</v>
      </c>
      <c r="G160" s="41"/>
      <c r="H160" s="41"/>
      <c r="I160" s="242"/>
      <c r="J160" s="41"/>
      <c r="K160" s="41"/>
      <c r="L160" s="45"/>
      <c r="M160" s="243"/>
      <c r="N160" s="244"/>
      <c r="O160" s="92"/>
      <c r="P160" s="92"/>
      <c r="Q160" s="92"/>
      <c r="R160" s="92"/>
      <c r="S160" s="92"/>
      <c r="T160" s="9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192</v>
      </c>
      <c r="AU160" s="18" t="s">
        <v>88</v>
      </c>
    </row>
    <row r="161" s="13" customFormat="1">
      <c r="A161" s="13"/>
      <c r="B161" s="245"/>
      <c r="C161" s="246"/>
      <c r="D161" s="247" t="s">
        <v>194</v>
      </c>
      <c r="E161" s="248" t="s">
        <v>1</v>
      </c>
      <c r="F161" s="249" t="s">
        <v>2392</v>
      </c>
      <c r="G161" s="246"/>
      <c r="H161" s="250">
        <v>6</v>
      </c>
      <c r="I161" s="251"/>
      <c r="J161" s="246"/>
      <c r="K161" s="246"/>
      <c r="L161" s="252"/>
      <c r="M161" s="253"/>
      <c r="N161" s="254"/>
      <c r="O161" s="254"/>
      <c r="P161" s="254"/>
      <c r="Q161" s="254"/>
      <c r="R161" s="254"/>
      <c r="S161" s="254"/>
      <c r="T161" s="255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6" t="s">
        <v>194</v>
      </c>
      <c r="AU161" s="256" t="s">
        <v>88</v>
      </c>
      <c r="AV161" s="13" t="s">
        <v>88</v>
      </c>
      <c r="AW161" s="13" t="s">
        <v>35</v>
      </c>
      <c r="AX161" s="13" t="s">
        <v>86</v>
      </c>
      <c r="AY161" s="256" t="s">
        <v>184</v>
      </c>
    </row>
    <row r="162" s="12" customFormat="1" ht="22.8" customHeight="1">
      <c r="A162" s="12"/>
      <c r="B162" s="211"/>
      <c r="C162" s="212"/>
      <c r="D162" s="213" t="s">
        <v>78</v>
      </c>
      <c r="E162" s="225" t="s">
        <v>213</v>
      </c>
      <c r="F162" s="225" t="s">
        <v>1438</v>
      </c>
      <c r="G162" s="212"/>
      <c r="H162" s="212"/>
      <c r="I162" s="215"/>
      <c r="J162" s="226">
        <f>BK162</f>
        <v>0</v>
      </c>
      <c r="K162" s="212"/>
      <c r="L162" s="217"/>
      <c r="M162" s="218"/>
      <c r="N162" s="219"/>
      <c r="O162" s="219"/>
      <c r="P162" s="220">
        <f>SUM(P163:P167)</f>
        <v>0</v>
      </c>
      <c r="Q162" s="219"/>
      <c r="R162" s="220">
        <f>SUM(R163:R167)</f>
        <v>0.12195</v>
      </c>
      <c r="S162" s="219"/>
      <c r="T162" s="221">
        <f>SUM(T163:T167)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2" t="s">
        <v>86</v>
      </c>
      <c r="AT162" s="223" t="s">
        <v>78</v>
      </c>
      <c r="AU162" s="223" t="s">
        <v>86</v>
      </c>
      <c r="AY162" s="222" t="s">
        <v>184</v>
      </c>
      <c r="BK162" s="224">
        <f>SUM(BK163:BK167)</f>
        <v>0</v>
      </c>
    </row>
    <row r="163" s="2" customFormat="1" ht="24.15" customHeight="1">
      <c r="A163" s="39"/>
      <c r="B163" s="40"/>
      <c r="C163" s="227" t="s">
        <v>273</v>
      </c>
      <c r="D163" s="227" t="s">
        <v>186</v>
      </c>
      <c r="E163" s="228" t="s">
        <v>2393</v>
      </c>
      <c r="F163" s="229" t="s">
        <v>2394</v>
      </c>
      <c r="G163" s="230" t="s">
        <v>342</v>
      </c>
      <c r="H163" s="231">
        <v>5</v>
      </c>
      <c r="I163" s="232"/>
      <c r="J163" s="233">
        <f>ROUND(I163*H163,2)</f>
        <v>0</v>
      </c>
      <c r="K163" s="229" t="s">
        <v>1379</v>
      </c>
      <c r="L163" s="45"/>
      <c r="M163" s="234" t="s">
        <v>1</v>
      </c>
      <c r="N163" s="235" t="s">
        <v>44</v>
      </c>
      <c r="O163" s="92"/>
      <c r="P163" s="236">
        <f>O163*H163</f>
        <v>0</v>
      </c>
      <c r="Q163" s="236">
        <v>3.0000000000000001E-05</v>
      </c>
      <c r="R163" s="236">
        <f>Q163*H163</f>
        <v>0.00015000000000000001</v>
      </c>
      <c r="S163" s="236">
        <v>0</v>
      </c>
      <c r="T163" s="237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8" t="s">
        <v>191</v>
      </c>
      <c r="AT163" s="238" t="s">
        <v>186</v>
      </c>
      <c r="AU163" s="238" t="s">
        <v>88</v>
      </c>
      <c r="AY163" s="18" t="s">
        <v>184</v>
      </c>
      <c r="BE163" s="239">
        <f>IF(N163="základní",J163,0)</f>
        <v>0</v>
      </c>
      <c r="BF163" s="239">
        <f>IF(N163="snížená",J163,0)</f>
        <v>0</v>
      </c>
      <c r="BG163" s="239">
        <f>IF(N163="zákl. přenesená",J163,0)</f>
        <v>0</v>
      </c>
      <c r="BH163" s="239">
        <f>IF(N163="sníž. přenesená",J163,0)</f>
        <v>0</v>
      </c>
      <c r="BI163" s="239">
        <f>IF(N163="nulová",J163,0)</f>
        <v>0</v>
      </c>
      <c r="BJ163" s="18" t="s">
        <v>86</v>
      </c>
      <c r="BK163" s="239">
        <f>ROUND(I163*H163,2)</f>
        <v>0</v>
      </c>
      <c r="BL163" s="18" t="s">
        <v>191</v>
      </c>
      <c r="BM163" s="238" t="s">
        <v>2395</v>
      </c>
    </row>
    <row r="164" s="2" customFormat="1">
      <c r="A164" s="39"/>
      <c r="B164" s="40"/>
      <c r="C164" s="41"/>
      <c r="D164" s="240" t="s">
        <v>192</v>
      </c>
      <c r="E164" s="41"/>
      <c r="F164" s="241" t="s">
        <v>2396</v>
      </c>
      <c r="G164" s="41"/>
      <c r="H164" s="41"/>
      <c r="I164" s="242"/>
      <c r="J164" s="41"/>
      <c r="K164" s="41"/>
      <c r="L164" s="45"/>
      <c r="M164" s="243"/>
      <c r="N164" s="244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192</v>
      </c>
      <c r="AU164" s="18" t="s">
        <v>88</v>
      </c>
    </row>
    <row r="165" s="13" customFormat="1">
      <c r="A165" s="13"/>
      <c r="B165" s="245"/>
      <c r="C165" s="246"/>
      <c r="D165" s="247" t="s">
        <v>194</v>
      </c>
      <c r="E165" s="248" t="s">
        <v>1</v>
      </c>
      <c r="F165" s="249" t="s">
        <v>1781</v>
      </c>
      <c r="G165" s="246"/>
      <c r="H165" s="250">
        <v>5</v>
      </c>
      <c r="I165" s="251"/>
      <c r="J165" s="246"/>
      <c r="K165" s="246"/>
      <c r="L165" s="252"/>
      <c r="M165" s="253"/>
      <c r="N165" s="254"/>
      <c r="O165" s="254"/>
      <c r="P165" s="254"/>
      <c r="Q165" s="254"/>
      <c r="R165" s="254"/>
      <c r="S165" s="254"/>
      <c r="T165" s="255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6" t="s">
        <v>194</v>
      </c>
      <c r="AU165" s="256" t="s">
        <v>88</v>
      </c>
      <c r="AV165" s="13" t="s">
        <v>88</v>
      </c>
      <c r="AW165" s="13" t="s">
        <v>35</v>
      </c>
      <c r="AX165" s="13" t="s">
        <v>86</v>
      </c>
      <c r="AY165" s="256" t="s">
        <v>184</v>
      </c>
    </row>
    <row r="166" s="2" customFormat="1" ht="16.5" customHeight="1">
      <c r="A166" s="39"/>
      <c r="B166" s="40"/>
      <c r="C166" s="289" t="s">
        <v>238</v>
      </c>
      <c r="D166" s="289" t="s">
        <v>412</v>
      </c>
      <c r="E166" s="290" t="s">
        <v>2397</v>
      </c>
      <c r="F166" s="291" t="s">
        <v>2398</v>
      </c>
      <c r="G166" s="292" t="s">
        <v>342</v>
      </c>
      <c r="H166" s="293">
        <v>5.0750000000000002</v>
      </c>
      <c r="I166" s="294"/>
      <c r="J166" s="295">
        <f>ROUND(I166*H166,2)</f>
        <v>0</v>
      </c>
      <c r="K166" s="291" t="s">
        <v>1379</v>
      </c>
      <c r="L166" s="296"/>
      <c r="M166" s="297" t="s">
        <v>1</v>
      </c>
      <c r="N166" s="298" t="s">
        <v>44</v>
      </c>
      <c r="O166" s="92"/>
      <c r="P166" s="236">
        <f>O166*H166</f>
        <v>0</v>
      </c>
      <c r="Q166" s="236">
        <v>0.024</v>
      </c>
      <c r="R166" s="236">
        <f>Q166*H166</f>
        <v>0.12180000000000001</v>
      </c>
      <c r="S166" s="236">
        <v>0</v>
      </c>
      <c r="T166" s="237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8" t="s">
        <v>213</v>
      </c>
      <c r="AT166" s="238" t="s">
        <v>412</v>
      </c>
      <c r="AU166" s="238" t="s">
        <v>88</v>
      </c>
      <c r="AY166" s="18" t="s">
        <v>184</v>
      </c>
      <c r="BE166" s="239">
        <f>IF(N166="základní",J166,0)</f>
        <v>0</v>
      </c>
      <c r="BF166" s="239">
        <f>IF(N166="snížená",J166,0)</f>
        <v>0</v>
      </c>
      <c r="BG166" s="239">
        <f>IF(N166="zákl. přenesená",J166,0)</f>
        <v>0</v>
      </c>
      <c r="BH166" s="239">
        <f>IF(N166="sníž. přenesená",J166,0)</f>
        <v>0</v>
      </c>
      <c r="BI166" s="239">
        <f>IF(N166="nulová",J166,0)</f>
        <v>0</v>
      </c>
      <c r="BJ166" s="18" t="s">
        <v>86</v>
      </c>
      <c r="BK166" s="239">
        <f>ROUND(I166*H166,2)</f>
        <v>0</v>
      </c>
      <c r="BL166" s="18" t="s">
        <v>191</v>
      </c>
      <c r="BM166" s="238" t="s">
        <v>2399</v>
      </c>
    </row>
    <row r="167" s="13" customFormat="1">
      <c r="A167" s="13"/>
      <c r="B167" s="245"/>
      <c r="C167" s="246"/>
      <c r="D167" s="247" t="s">
        <v>194</v>
      </c>
      <c r="E167" s="246"/>
      <c r="F167" s="249" t="s">
        <v>2400</v>
      </c>
      <c r="G167" s="246"/>
      <c r="H167" s="250">
        <v>5.0750000000000002</v>
      </c>
      <c r="I167" s="251"/>
      <c r="J167" s="246"/>
      <c r="K167" s="246"/>
      <c r="L167" s="252"/>
      <c r="M167" s="253"/>
      <c r="N167" s="254"/>
      <c r="O167" s="254"/>
      <c r="P167" s="254"/>
      <c r="Q167" s="254"/>
      <c r="R167" s="254"/>
      <c r="S167" s="254"/>
      <c r="T167" s="255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6" t="s">
        <v>194</v>
      </c>
      <c r="AU167" s="256" t="s">
        <v>88</v>
      </c>
      <c r="AV167" s="13" t="s">
        <v>88</v>
      </c>
      <c r="AW167" s="13" t="s">
        <v>4</v>
      </c>
      <c r="AX167" s="13" t="s">
        <v>86</v>
      </c>
      <c r="AY167" s="256" t="s">
        <v>184</v>
      </c>
    </row>
    <row r="168" s="12" customFormat="1" ht="22.8" customHeight="1">
      <c r="A168" s="12"/>
      <c r="B168" s="211"/>
      <c r="C168" s="212"/>
      <c r="D168" s="213" t="s">
        <v>78</v>
      </c>
      <c r="E168" s="225" t="s">
        <v>609</v>
      </c>
      <c r="F168" s="225" t="s">
        <v>610</v>
      </c>
      <c r="G168" s="212"/>
      <c r="H168" s="212"/>
      <c r="I168" s="215"/>
      <c r="J168" s="226">
        <f>BK168</f>
        <v>0</v>
      </c>
      <c r="K168" s="212"/>
      <c r="L168" s="217"/>
      <c r="M168" s="218"/>
      <c r="N168" s="219"/>
      <c r="O168" s="219"/>
      <c r="P168" s="220">
        <f>SUM(P169:P170)</f>
        <v>0</v>
      </c>
      <c r="Q168" s="219"/>
      <c r="R168" s="220">
        <f>SUM(R169:R170)</f>
        <v>0</v>
      </c>
      <c r="S168" s="219"/>
      <c r="T168" s="221">
        <f>SUM(T169:T170)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22" t="s">
        <v>86</v>
      </c>
      <c r="AT168" s="223" t="s">
        <v>78</v>
      </c>
      <c r="AU168" s="223" t="s">
        <v>86</v>
      </c>
      <c r="AY168" s="222" t="s">
        <v>184</v>
      </c>
      <c r="BK168" s="224">
        <f>SUM(BK169:BK170)</f>
        <v>0</v>
      </c>
    </row>
    <row r="169" s="2" customFormat="1" ht="24.15" customHeight="1">
      <c r="A169" s="39"/>
      <c r="B169" s="40"/>
      <c r="C169" s="227" t="s">
        <v>8</v>
      </c>
      <c r="D169" s="227" t="s">
        <v>186</v>
      </c>
      <c r="E169" s="228" t="s">
        <v>2401</v>
      </c>
      <c r="F169" s="229" t="s">
        <v>2402</v>
      </c>
      <c r="G169" s="230" t="s">
        <v>248</v>
      </c>
      <c r="H169" s="231">
        <v>5.5140000000000002</v>
      </c>
      <c r="I169" s="232"/>
      <c r="J169" s="233">
        <f>ROUND(I169*H169,2)</f>
        <v>0</v>
      </c>
      <c r="K169" s="229" t="s">
        <v>1379</v>
      </c>
      <c r="L169" s="45"/>
      <c r="M169" s="234" t="s">
        <v>1</v>
      </c>
      <c r="N169" s="235" t="s">
        <v>44</v>
      </c>
      <c r="O169" s="92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8" t="s">
        <v>191</v>
      </c>
      <c r="AT169" s="238" t="s">
        <v>186</v>
      </c>
      <c r="AU169" s="238" t="s">
        <v>88</v>
      </c>
      <c r="AY169" s="18" t="s">
        <v>184</v>
      </c>
      <c r="BE169" s="239">
        <f>IF(N169="základní",J169,0)</f>
        <v>0</v>
      </c>
      <c r="BF169" s="239">
        <f>IF(N169="snížená",J169,0)</f>
        <v>0</v>
      </c>
      <c r="BG169" s="239">
        <f>IF(N169="zákl. přenesená",J169,0)</f>
        <v>0</v>
      </c>
      <c r="BH169" s="239">
        <f>IF(N169="sníž. přenesená",J169,0)</f>
        <v>0</v>
      </c>
      <c r="BI169" s="239">
        <f>IF(N169="nulová",J169,0)</f>
        <v>0</v>
      </c>
      <c r="BJ169" s="18" t="s">
        <v>86</v>
      </c>
      <c r="BK169" s="239">
        <f>ROUND(I169*H169,2)</f>
        <v>0</v>
      </c>
      <c r="BL169" s="18" t="s">
        <v>191</v>
      </c>
      <c r="BM169" s="238" t="s">
        <v>2403</v>
      </c>
    </row>
    <row r="170" s="2" customFormat="1">
      <c r="A170" s="39"/>
      <c r="B170" s="40"/>
      <c r="C170" s="41"/>
      <c r="D170" s="240" t="s">
        <v>192</v>
      </c>
      <c r="E170" s="41"/>
      <c r="F170" s="241" t="s">
        <v>2404</v>
      </c>
      <c r="G170" s="41"/>
      <c r="H170" s="41"/>
      <c r="I170" s="242"/>
      <c r="J170" s="41"/>
      <c r="K170" s="41"/>
      <c r="L170" s="45"/>
      <c r="M170" s="310"/>
      <c r="N170" s="311"/>
      <c r="O170" s="305"/>
      <c r="P170" s="305"/>
      <c r="Q170" s="305"/>
      <c r="R170" s="305"/>
      <c r="S170" s="305"/>
      <c r="T170" s="312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192</v>
      </c>
      <c r="AU170" s="18" t="s">
        <v>88</v>
      </c>
    </row>
    <row r="171" s="2" customFormat="1" ht="6.96" customHeight="1">
      <c r="A171" s="39"/>
      <c r="B171" s="67"/>
      <c r="C171" s="68"/>
      <c r="D171" s="68"/>
      <c r="E171" s="68"/>
      <c r="F171" s="68"/>
      <c r="G171" s="68"/>
      <c r="H171" s="68"/>
      <c r="I171" s="68"/>
      <c r="J171" s="68"/>
      <c r="K171" s="68"/>
      <c r="L171" s="45"/>
      <c r="M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</row>
  </sheetData>
  <sheetProtection sheet="1" autoFilter="0" formatColumns="0" formatRows="0" objects="1" scenarios="1" spinCount="100000" saltValue="2Ei9RaAohknA9kNVI8Bf5xc6qdlhTsDl7ojjAfpQv8NSu5yEoCTZj4d1OKBLJKNjbzRzzYU2LRtH4s8Mev5KBQ==" hashValue="P3MCQAJ5f1gl6zePX9l0lg1NJduP7W59EtA+HNMWFrVawgOCCqMJgF7CT6zFxoHXkvA/NmE3Gq6Mbqmld6YCpg==" algorithmName="SHA-512" password="CC35"/>
  <autoFilter ref="C124:K17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hyperlinks>
    <hyperlink ref="F129" r:id="rId1" display="https://podminky.urs.cz/item/CS_URS_2022_02/132354102"/>
    <hyperlink ref="F132" r:id="rId2" display="https://podminky.urs.cz/item/CS_URS_2022_02/151102101"/>
    <hyperlink ref="F135" r:id="rId3" display="https://podminky.urs.cz/item/CS_URS_2022_02/151102111"/>
    <hyperlink ref="F139" r:id="rId4" display="https://podminky.urs.cz/item/CS_URS_2022_02/171201231"/>
    <hyperlink ref="F142" r:id="rId5" display="https://podminky.urs.cz/item/CS_URS_2022_02/171251201"/>
    <hyperlink ref="F145" r:id="rId6" display="https://podminky.urs.cz/item/CS_URS_2022_02/174151101"/>
    <hyperlink ref="F148" r:id="rId7" display="https://podminky.urs.cz/item/CS_URS_2022_02/175151101"/>
    <hyperlink ref="F154" r:id="rId8" display="https://podminky.urs.cz/item/CS_URS_2022_02/451572111"/>
    <hyperlink ref="F157" r:id="rId9" display="https://podminky.urs.cz/item/CS_URS_2022_02/452312131"/>
    <hyperlink ref="F160" r:id="rId10" display="https://podminky.urs.cz/item/CS_URS_2022_02/452384111"/>
    <hyperlink ref="F164" r:id="rId11" display="https://podminky.urs.cz/item/CS_URS_2022_02/831312121"/>
    <hyperlink ref="F170" r:id="rId12" display="https://podminky.urs.cz/item/CS_URS_2022_02/998275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3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NOTEBOOK3A\Notebook3</dc:creator>
  <cp:lastModifiedBy>NOTEBOOK3A\Notebook3</cp:lastModifiedBy>
  <dcterms:created xsi:type="dcterms:W3CDTF">2023-01-20T07:20:50Z</dcterms:created>
  <dcterms:modified xsi:type="dcterms:W3CDTF">2023-01-20T07:21:14Z</dcterms:modified>
</cp:coreProperties>
</file>