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LUKÁŠ\"/>
    </mc:Choice>
  </mc:AlternateContent>
  <bookViews>
    <workbookView xWindow="0" yWindow="0" windowWidth="0" windowHeight="0"/>
  </bookViews>
  <sheets>
    <sheet name="Rekapitulace stavby" sheetId="1" r:id="rId1"/>
    <sheet name="072-2024_6 - SO 102.1 Voz..." sheetId="2" r:id="rId2"/>
    <sheet name="072-2024_7 - SO 102.2 Cho..." sheetId="3" r:id="rId3"/>
    <sheet name="072-2024_8 - SO 102.3 Cho..." sheetId="4" r:id="rId4"/>
    <sheet name="072-2024_9 - SO 102.4 Cho..." sheetId="5" r:id="rId5"/>
    <sheet name="072-2024_98 - SO 402 Veře..." sheetId="6" r:id="rId6"/>
    <sheet name="072-2024_99 - Vedlejší ro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'072-2024_6 - SO 102.1 Voz...'!$C$87:$K$355</definedName>
    <definedName name="_xlnm.Print_Area" localSheetId="1">'072-2024_6 - SO 102.1 Voz...'!$C$4:$J$39,'072-2024_6 - SO 102.1 Voz...'!$C$45:$J$69,'072-2024_6 - SO 102.1 Voz...'!$C$75:$K$355</definedName>
    <definedName name="_xlnm.Print_Titles" localSheetId="1">'072-2024_6 - SO 102.1 Voz...'!$87:$87</definedName>
    <definedName name="_xlnm._FilterDatabase" localSheetId="2" hidden="1">'072-2024_7 - SO 102.2 Cho...'!$C$84:$K$240</definedName>
    <definedName name="_xlnm.Print_Area" localSheetId="2">'072-2024_7 - SO 102.2 Cho...'!$C$4:$J$39,'072-2024_7 - SO 102.2 Cho...'!$C$45:$J$66,'072-2024_7 - SO 102.2 Cho...'!$C$72:$K$240</definedName>
    <definedName name="_xlnm.Print_Titles" localSheetId="2">'072-2024_7 - SO 102.2 Cho...'!$84:$84</definedName>
    <definedName name="_xlnm._FilterDatabase" localSheetId="3" hidden="1">'072-2024_8 - SO 102.3 Cho...'!$C$84:$K$128</definedName>
    <definedName name="_xlnm.Print_Area" localSheetId="3">'072-2024_8 - SO 102.3 Cho...'!$C$4:$J$39,'072-2024_8 - SO 102.3 Cho...'!$C$45:$J$66,'072-2024_8 - SO 102.3 Cho...'!$C$72:$K$128</definedName>
    <definedName name="_xlnm.Print_Titles" localSheetId="3">'072-2024_8 - SO 102.3 Cho...'!$84:$84</definedName>
    <definedName name="_xlnm._FilterDatabase" localSheetId="4" hidden="1">'072-2024_9 - SO 102.4 Cho...'!$C$86:$K$260</definedName>
    <definedName name="_xlnm.Print_Area" localSheetId="4">'072-2024_9 - SO 102.4 Cho...'!$C$4:$J$39,'072-2024_9 - SO 102.4 Cho...'!$C$45:$J$68,'072-2024_9 - SO 102.4 Cho...'!$C$74:$K$260</definedName>
    <definedName name="_xlnm.Print_Titles" localSheetId="4">'072-2024_9 - SO 102.4 Cho...'!$86:$86</definedName>
    <definedName name="_xlnm._FilterDatabase" localSheetId="5" hidden="1">'072-2024_98 - SO 402 Veře...'!$C$89:$K$152</definedName>
    <definedName name="_xlnm.Print_Area" localSheetId="5">'072-2024_98 - SO 402 Veře...'!$C$4:$J$39,'072-2024_98 - SO 402 Veře...'!$C$45:$J$71,'072-2024_98 - SO 402 Veře...'!$C$77:$K$152</definedName>
    <definedName name="_xlnm.Print_Titles" localSheetId="5">'072-2024_98 - SO 402 Veře...'!$89:$89</definedName>
    <definedName name="_xlnm._FilterDatabase" localSheetId="6" hidden="1">'072-2024_99 - Vedlejší ro...'!$C$79:$K$97</definedName>
    <definedName name="_xlnm.Print_Area" localSheetId="6">'072-2024_99 - Vedlejší ro...'!$C$4:$J$39,'072-2024_99 - Vedlejší ro...'!$C$45:$J$61,'072-2024_99 - Vedlejší ro...'!$C$67:$K$97</definedName>
    <definedName name="_xlnm.Print_Titles" localSheetId="6">'072-2024_99 - Vedlejší ro...'!$79:$79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52"/>
  <c r="E7"/>
  <c r="E48"/>
  <c i="6" r="J37"/>
  <c r="J36"/>
  <c i="1" r="AY59"/>
  <c i="6" r="J35"/>
  <c i="1" r="AX59"/>
  <c i="6" r="BI152"/>
  <c r="BH152"/>
  <c r="BG152"/>
  <c r="BF152"/>
  <c r="T152"/>
  <c r="T151"/>
  <c r="T150"/>
  <c r="R152"/>
  <c r="R151"/>
  <c r="R150"/>
  <c r="P152"/>
  <c r="P151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R99"/>
  <c r="P99"/>
  <c r="BI98"/>
  <c r="BH98"/>
  <c r="BG98"/>
  <c r="BF98"/>
  <c r="T98"/>
  <c r="R98"/>
  <c r="P98"/>
  <c r="BI95"/>
  <c r="BH95"/>
  <c r="BG95"/>
  <c r="BF95"/>
  <c r="T95"/>
  <c r="T94"/>
  <c r="R95"/>
  <c r="R94"/>
  <c r="P95"/>
  <c r="P94"/>
  <c r="BI93"/>
  <c r="BH93"/>
  <c r="BG93"/>
  <c r="BF93"/>
  <c r="T93"/>
  <c r="T92"/>
  <c r="T91"/>
  <c r="R93"/>
  <c r="R92"/>
  <c r="R91"/>
  <c r="P93"/>
  <c r="P92"/>
  <c r="P91"/>
  <c r="J87"/>
  <c r="J86"/>
  <c r="F86"/>
  <c r="F84"/>
  <c r="E82"/>
  <c r="J55"/>
  <c r="J54"/>
  <c r="F54"/>
  <c r="F52"/>
  <c r="E50"/>
  <c r="J18"/>
  <c r="E18"/>
  <c r="F87"/>
  <c r="J17"/>
  <c r="J12"/>
  <c r="J52"/>
  <c r="E7"/>
  <c r="E48"/>
  <c i="5" r="J37"/>
  <c r="J36"/>
  <c i="1" r="AY58"/>
  <c i="5" r="J35"/>
  <c i="1" r="AX58"/>
  <c i="5" r="BI260"/>
  <c r="BH260"/>
  <c r="BG260"/>
  <c r="BF260"/>
  <c r="T260"/>
  <c r="R260"/>
  <c r="P260"/>
  <c r="BI257"/>
  <c r="BH257"/>
  <c r="BG257"/>
  <c r="BF257"/>
  <c r="T257"/>
  <c r="R257"/>
  <c r="P257"/>
  <c r="BI253"/>
  <c r="BH253"/>
  <c r="BG253"/>
  <c r="BF253"/>
  <c r="T253"/>
  <c r="T252"/>
  <c r="R253"/>
  <c r="R252"/>
  <c r="P253"/>
  <c r="P252"/>
  <c r="BI249"/>
  <c r="BH249"/>
  <c r="BG249"/>
  <c r="BF249"/>
  <c r="T249"/>
  <c r="R249"/>
  <c r="P249"/>
  <c r="BI246"/>
  <c r="BH246"/>
  <c r="BG246"/>
  <c r="BF246"/>
  <c r="T246"/>
  <c r="R246"/>
  <c r="P246"/>
  <c r="BI241"/>
  <c r="BH241"/>
  <c r="BG241"/>
  <c r="BF241"/>
  <c r="T241"/>
  <c r="R241"/>
  <c r="P241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07"/>
  <c r="BH207"/>
  <c r="BG207"/>
  <c r="BF207"/>
  <c r="T207"/>
  <c r="R207"/>
  <c r="P207"/>
  <c r="BI206"/>
  <c r="BH206"/>
  <c r="BG206"/>
  <c r="BF206"/>
  <c r="T206"/>
  <c r="R206"/>
  <c r="P206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3"/>
  <c r="BH193"/>
  <c r="BG193"/>
  <c r="BF193"/>
  <c r="T193"/>
  <c r="R193"/>
  <c r="P193"/>
  <c r="BI188"/>
  <c r="BH188"/>
  <c r="BG188"/>
  <c r="BF188"/>
  <c r="T188"/>
  <c r="R188"/>
  <c r="P188"/>
  <c r="BI184"/>
  <c r="BH184"/>
  <c r="BG184"/>
  <c r="BF184"/>
  <c r="T184"/>
  <c r="R184"/>
  <c r="P184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5"/>
  <c r="BH155"/>
  <c r="BG155"/>
  <c r="BF155"/>
  <c r="T155"/>
  <c r="R155"/>
  <c r="P155"/>
  <c r="BI151"/>
  <c r="BH151"/>
  <c r="BG151"/>
  <c r="BF151"/>
  <c r="T151"/>
  <c r="R151"/>
  <c r="P151"/>
  <c r="BI143"/>
  <c r="BH143"/>
  <c r="BG143"/>
  <c r="BF143"/>
  <c r="T143"/>
  <c r="R143"/>
  <c r="P143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0"/>
  <c r="BH120"/>
  <c r="BG120"/>
  <c r="BF120"/>
  <c r="T120"/>
  <c r="R120"/>
  <c r="P120"/>
  <c r="BI115"/>
  <c r="BH115"/>
  <c r="BG115"/>
  <c r="BF115"/>
  <c r="T115"/>
  <c r="R115"/>
  <c r="P115"/>
  <c r="BI104"/>
  <c r="BH104"/>
  <c r="BG104"/>
  <c r="BF104"/>
  <c r="T104"/>
  <c r="R104"/>
  <c r="P104"/>
  <c r="BI100"/>
  <c r="BH100"/>
  <c r="BG100"/>
  <c r="BF100"/>
  <c r="T100"/>
  <c r="R100"/>
  <c r="P100"/>
  <c r="BI94"/>
  <c r="BH94"/>
  <c r="BG94"/>
  <c r="BF94"/>
  <c r="T94"/>
  <c r="R94"/>
  <c r="P94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4" r="J37"/>
  <c r="J36"/>
  <c i="1" r="AY57"/>
  <c i="4" r="J35"/>
  <c i="1" r="AX57"/>
  <c i="4"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R117"/>
  <c r="P117"/>
  <c r="BI116"/>
  <c r="BH116"/>
  <c r="BG116"/>
  <c r="BF116"/>
  <c r="T116"/>
  <c r="R116"/>
  <c r="P116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3" r="J37"/>
  <c r="J36"/>
  <c i="1" r="AY56"/>
  <c i="3" r="J35"/>
  <c i="1" r="AX56"/>
  <c i="3" r="BI239"/>
  <c r="BH239"/>
  <c r="BG239"/>
  <c r="BF239"/>
  <c r="T239"/>
  <c r="T238"/>
  <c r="R239"/>
  <c r="R238"/>
  <c r="P239"/>
  <c r="P238"/>
  <c r="BI235"/>
  <c r="BH235"/>
  <c r="BG235"/>
  <c r="BF235"/>
  <c r="T235"/>
  <c r="R235"/>
  <c r="P235"/>
  <c r="BI232"/>
  <c r="BH232"/>
  <c r="BG232"/>
  <c r="BF232"/>
  <c r="T232"/>
  <c r="R232"/>
  <c r="P232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67"/>
  <c r="BH167"/>
  <c r="BG167"/>
  <c r="BF167"/>
  <c r="T167"/>
  <c r="R167"/>
  <c r="P167"/>
  <c r="BI163"/>
  <c r="BH163"/>
  <c r="BG163"/>
  <c r="BF163"/>
  <c r="T163"/>
  <c r="R163"/>
  <c r="P163"/>
  <c r="BI158"/>
  <c r="BH158"/>
  <c r="BG158"/>
  <c r="BF158"/>
  <c r="T158"/>
  <c r="R158"/>
  <c r="P158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48"/>
  <c i="2" r="J37"/>
  <c r="J36"/>
  <c i="1" r="AY55"/>
  <c i="2" r="J35"/>
  <c i="1" r="AX55"/>
  <c i="2" r="BI354"/>
  <c r="BH354"/>
  <c r="BG354"/>
  <c r="BF354"/>
  <c r="T354"/>
  <c r="T353"/>
  <c r="R354"/>
  <c r="R353"/>
  <c r="P354"/>
  <c r="P353"/>
  <c r="BI348"/>
  <c r="BH348"/>
  <c r="BG348"/>
  <c r="BF348"/>
  <c r="T348"/>
  <c r="R348"/>
  <c r="P348"/>
  <c r="BI345"/>
  <c r="BH345"/>
  <c r="BG345"/>
  <c r="BF345"/>
  <c r="T345"/>
  <c r="R345"/>
  <c r="P345"/>
  <c r="BI339"/>
  <c r="BH339"/>
  <c r="BG339"/>
  <c r="BF339"/>
  <c r="T339"/>
  <c r="R339"/>
  <c r="P339"/>
  <c r="BI332"/>
  <c r="BH332"/>
  <c r="BG332"/>
  <c r="BF332"/>
  <c r="T332"/>
  <c r="R332"/>
  <c r="P332"/>
  <c r="BI326"/>
  <c r="BH326"/>
  <c r="BG326"/>
  <c r="BF326"/>
  <c r="T326"/>
  <c r="R326"/>
  <c r="P326"/>
  <c r="BI312"/>
  <c r="BH312"/>
  <c r="BG312"/>
  <c r="BF312"/>
  <c r="T312"/>
  <c r="R312"/>
  <c r="P312"/>
  <c r="BI307"/>
  <c r="BH307"/>
  <c r="BG307"/>
  <c r="BF307"/>
  <c r="T307"/>
  <c r="R307"/>
  <c r="P307"/>
  <c r="BI303"/>
  <c r="BH303"/>
  <c r="BG303"/>
  <c r="BF303"/>
  <c r="T303"/>
  <c r="R303"/>
  <c r="P303"/>
  <c r="BI300"/>
  <c r="BH300"/>
  <c r="BG300"/>
  <c r="BF300"/>
  <c r="T300"/>
  <c r="R300"/>
  <c r="P300"/>
  <c r="BI297"/>
  <c r="BH297"/>
  <c r="BG297"/>
  <c r="BF297"/>
  <c r="T297"/>
  <c r="R297"/>
  <c r="P297"/>
  <c r="BI292"/>
  <c r="BH292"/>
  <c r="BG292"/>
  <c r="BF292"/>
  <c r="T292"/>
  <c r="R292"/>
  <c r="P292"/>
  <c r="BI290"/>
  <c r="BH290"/>
  <c r="BG290"/>
  <c r="BF290"/>
  <c r="T290"/>
  <c r="R290"/>
  <c r="P290"/>
  <c r="BI287"/>
  <c r="BH287"/>
  <c r="BG287"/>
  <c r="BF287"/>
  <c r="T287"/>
  <c r="R287"/>
  <c r="P287"/>
  <c r="BI283"/>
  <c r="BH283"/>
  <c r="BG283"/>
  <c r="BF283"/>
  <c r="T283"/>
  <c r="R283"/>
  <c r="P283"/>
  <c r="BI282"/>
  <c r="BH282"/>
  <c r="BG282"/>
  <c r="BF282"/>
  <c r="T282"/>
  <c r="R282"/>
  <c r="P282"/>
  <c r="BI270"/>
  <c r="BH270"/>
  <c r="BG270"/>
  <c r="BF270"/>
  <c r="T270"/>
  <c r="R270"/>
  <c r="P270"/>
  <c r="BI264"/>
  <c r="BH264"/>
  <c r="BG264"/>
  <c r="BF264"/>
  <c r="T264"/>
  <c r="R264"/>
  <c r="P264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R247"/>
  <c r="P247"/>
  <c r="BI245"/>
  <c r="BH245"/>
  <c r="BG245"/>
  <c r="BF245"/>
  <c r="T245"/>
  <c r="R245"/>
  <c r="P245"/>
  <c r="BI226"/>
  <c r="BH226"/>
  <c r="BG226"/>
  <c r="BF226"/>
  <c r="T226"/>
  <c r="R226"/>
  <c r="P226"/>
  <c r="BI224"/>
  <c r="BH224"/>
  <c r="BG224"/>
  <c r="BF224"/>
  <c r="T224"/>
  <c r="R224"/>
  <c r="P224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69"/>
  <c r="BH169"/>
  <c r="BG169"/>
  <c r="BF169"/>
  <c r="T169"/>
  <c r="R169"/>
  <c r="P169"/>
  <c r="BI161"/>
  <c r="BH161"/>
  <c r="BG161"/>
  <c r="BF161"/>
  <c r="T161"/>
  <c r="R161"/>
  <c r="P161"/>
  <c r="BI157"/>
  <c r="BH157"/>
  <c r="BG157"/>
  <c r="BF157"/>
  <c r="T157"/>
  <c r="T156"/>
  <c r="R157"/>
  <c r="R156"/>
  <c r="P157"/>
  <c r="P156"/>
  <c r="BI153"/>
  <c r="BH153"/>
  <c r="BG153"/>
  <c r="BF153"/>
  <c r="T153"/>
  <c r="R153"/>
  <c r="P153"/>
  <c r="BI150"/>
  <c r="BH150"/>
  <c r="BG150"/>
  <c r="BF150"/>
  <c r="T150"/>
  <c r="R150"/>
  <c r="P150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3"/>
  <c r="BH133"/>
  <c r="BG133"/>
  <c r="BF133"/>
  <c r="T133"/>
  <c r="R133"/>
  <c r="P133"/>
  <c r="BI127"/>
  <c r="BH127"/>
  <c r="BG127"/>
  <c r="BF127"/>
  <c r="T127"/>
  <c r="R127"/>
  <c r="P127"/>
  <c r="BI120"/>
  <c r="BH120"/>
  <c r="BG120"/>
  <c r="BF120"/>
  <c r="T120"/>
  <c r="R120"/>
  <c r="P120"/>
  <c r="BI114"/>
  <c r="BH114"/>
  <c r="BG114"/>
  <c r="BF114"/>
  <c r="T114"/>
  <c r="R114"/>
  <c r="P114"/>
  <c r="BI108"/>
  <c r="BH108"/>
  <c r="BG108"/>
  <c r="BF108"/>
  <c r="T108"/>
  <c r="R108"/>
  <c r="P108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55"/>
  <c r="J17"/>
  <c r="J12"/>
  <c r="J52"/>
  <c r="E7"/>
  <c r="E78"/>
  <c i="1" r="L50"/>
  <c r="AM50"/>
  <c r="AM49"/>
  <c r="L49"/>
  <c r="AM47"/>
  <c r="L47"/>
  <c r="L45"/>
  <c r="L44"/>
  <c i="2" r="BK245"/>
  <c r="BK142"/>
  <c r="BK290"/>
  <c r="BK251"/>
  <c r="BK108"/>
  <c r="BK303"/>
  <c r="BK226"/>
  <c r="J108"/>
  <c i="3" r="BK151"/>
  <c r="J158"/>
  <c r="BK120"/>
  <c i="4" r="BK124"/>
  <c r="J116"/>
  <c r="BK121"/>
  <c i="5" r="BK253"/>
  <c r="BK115"/>
  <c r="J120"/>
  <c i="6" r="J147"/>
  <c r="J112"/>
  <c r="J129"/>
  <c r="BK105"/>
  <c r="J109"/>
  <c r="J128"/>
  <c i="7" r="BK82"/>
  <c r="J84"/>
  <c i="2" r="BK219"/>
  <c r="J95"/>
  <c r="J270"/>
  <c r="BK199"/>
  <c r="J253"/>
  <c r="J153"/>
  <c r="BK339"/>
  <c r="J150"/>
  <c i="3" r="BK134"/>
  <c r="J120"/>
  <c r="BK124"/>
  <c r="J182"/>
  <c i="4" r="BK108"/>
  <c r="J103"/>
  <c i="5" r="BK241"/>
  <c r="BK206"/>
  <c r="J94"/>
  <c r="J162"/>
  <c r="J170"/>
  <c r="BK120"/>
  <c i="6" r="BK125"/>
  <c r="BK139"/>
  <c r="J121"/>
  <c r="J105"/>
  <c r="BK98"/>
  <c i="7" r="J96"/>
  <c r="BK83"/>
  <c i="2" r="J199"/>
  <c r="J290"/>
  <c r="J245"/>
  <c r="BK139"/>
  <c i="3" r="J173"/>
  <c r="BK221"/>
  <c r="J216"/>
  <c r="J92"/>
  <c i="4" r="J121"/>
  <c r="BK116"/>
  <c i="5" r="J249"/>
  <c r="J202"/>
  <c r="BK249"/>
  <c r="BK166"/>
  <c r="BK151"/>
  <c r="BK131"/>
  <c i="6" r="J127"/>
  <c r="J98"/>
  <c r="BK127"/>
  <c r="J99"/>
  <c r="J131"/>
  <c r="J95"/>
  <c i="7" r="BK84"/>
  <c r="BK86"/>
  <c i="2" r="BK206"/>
  <c r="BK127"/>
  <c r="BK257"/>
  <c r="J297"/>
  <c r="J178"/>
  <c r="J332"/>
  <c r="J264"/>
  <c r="J186"/>
  <c i="3" r="J100"/>
  <c r="BK146"/>
  <c r="J115"/>
  <c r="J124"/>
  <c i="4" r="J110"/>
  <c i="5" r="J246"/>
  <c r="BK224"/>
  <c r="BK207"/>
  <c r="J207"/>
  <c r="J104"/>
  <c i="6" r="BK120"/>
  <c r="BK141"/>
  <c r="BK124"/>
  <c r="BK142"/>
  <c r="J126"/>
  <c r="BK132"/>
  <c r="J107"/>
  <c i="7" r="BK93"/>
  <c r="J91"/>
  <c i="2" r="BK194"/>
  <c r="BK326"/>
  <c r="BK224"/>
  <c r="J282"/>
  <c r="J354"/>
  <c r="BK292"/>
  <c r="J157"/>
  <c i="3" r="BK207"/>
  <c r="J193"/>
  <c r="J227"/>
  <c r="BK199"/>
  <c i="4" r="J124"/>
  <c i="5" r="BK236"/>
  <c r="J90"/>
  <c r="BK155"/>
  <c r="J166"/>
  <c r="J100"/>
  <c i="6" r="BK129"/>
  <c r="BK93"/>
  <c r="J125"/>
  <c r="BK152"/>
  <c r="J116"/>
  <c i="7" r="J87"/>
  <c i="2" r="J224"/>
  <c r="BK181"/>
  <c r="J292"/>
  <c r="BK144"/>
  <c r="J215"/>
  <c r="BK114"/>
  <c r="J251"/>
  <c r="BK174"/>
  <c i="3" r="BK227"/>
  <c r="J167"/>
  <c r="BK173"/>
  <c r="BK203"/>
  <c i="4" r="J88"/>
  <c r="BK127"/>
  <c i="5" r="J253"/>
  <c r="J201"/>
  <c r="J236"/>
  <c r="BK200"/>
  <c r="BK202"/>
  <c i="6" r="J130"/>
  <c r="BK108"/>
  <c r="J134"/>
  <c r="J93"/>
  <c r="J124"/>
  <c i="7" r="BK89"/>
  <c r="J94"/>
  <c i="2" r="BK169"/>
  <c r="BK345"/>
  <c r="J206"/>
  <c i="3" r="J239"/>
  <c r="BK141"/>
  <c r="BK92"/>
  <c r="J232"/>
  <c r="BK100"/>
  <c i="4" r="J108"/>
  <c i="5" r="J232"/>
  <c r="J126"/>
  <c r="J206"/>
  <c r="J224"/>
  <c r="J200"/>
  <c i="6" r="BK143"/>
  <c r="J111"/>
  <c r="J136"/>
  <c r="BK147"/>
  <c r="BK113"/>
  <c i="7" r="BK91"/>
  <c i="2" r="BK215"/>
  <c r="BK157"/>
  <c r="J300"/>
  <c r="BK133"/>
  <c r="BK264"/>
  <c r="J142"/>
  <c r="BK300"/>
  <c r="J219"/>
  <c r="J133"/>
  <c i="3" r="BK216"/>
  <c r="BK88"/>
  <c r="J207"/>
  <c i="4" r="J105"/>
  <c r="BK88"/>
  <c i="5" r="BK188"/>
  <c r="J241"/>
  <c r="J143"/>
  <c r="J155"/>
  <c i="6" r="BK148"/>
  <c r="J113"/>
  <c r="BK116"/>
  <c r="J143"/>
  <c r="J119"/>
  <c r="J115"/>
  <c i="7" r="J86"/>
  <c r="BK85"/>
  <c r="J88"/>
  <c i="2" r="J169"/>
  <c r="J114"/>
  <c r="BK150"/>
  <c r="J211"/>
  <c r="BK186"/>
  <c r="J345"/>
  <c r="J257"/>
  <c r="J144"/>
  <c i="3" r="BK197"/>
  <c r="J235"/>
  <c r="J163"/>
  <c r="BK158"/>
  <c i="4" r="J100"/>
  <c r="BK94"/>
  <c i="5" r="BK136"/>
  <c r="J193"/>
  <c r="BK184"/>
  <c r="BK162"/>
  <c i="6" r="BK121"/>
  <c r="BK135"/>
  <c r="J132"/>
  <c r="J120"/>
  <c r="J133"/>
  <c r="J103"/>
  <c i="7" r="BK92"/>
  <c r="J92"/>
  <c i="2" r="J139"/>
  <c r="J307"/>
  <c r="J226"/>
  <c r="BK312"/>
  <c r="J181"/>
  <c r="BK297"/>
  <c r="J127"/>
  <c i="3" r="J199"/>
  <c r="J96"/>
  <c r="BK232"/>
  <c r="BK235"/>
  <c r="BK96"/>
  <c i="4" r="BK103"/>
  <c r="BK92"/>
  <c i="5" r="J218"/>
  <c r="BK143"/>
  <c r="BK218"/>
  <c r="BK214"/>
  <c r="BK100"/>
  <c i="6" r="J144"/>
  <c r="BK95"/>
  <c r="BK126"/>
  <c r="BK144"/>
  <c r="J110"/>
  <c i="7" r="BK88"/>
  <c r="BK94"/>
  <c r="J85"/>
  <c i="2" r="BK91"/>
  <c r="BK270"/>
  <c r="J99"/>
  <c i="3" r="J104"/>
  <c r="BK163"/>
  <c r="J129"/>
  <c r="BK177"/>
  <c i="4" r="BK117"/>
  <c r="BK100"/>
  <c i="5" r="J222"/>
  <c r="J174"/>
  <c r="BK232"/>
  <c r="BK193"/>
  <c r="BK94"/>
  <c i="6" r="BK131"/>
  <c r="J148"/>
  <c r="BK119"/>
  <c r="J114"/>
  <c r="J117"/>
  <c i="7" r="BK95"/>
  <c r="BK90"/>
  <c i="2" r="BK161"/>
  <c r="J312"/>
  <c r="BK178"/>
  <c r="J247"/>
  <c r="BK95"/>
  <c r="BK247"/>
  <c i="1" r="AS54"/>
  <c i="3" r="J134"/>
  <c r="BK167"/>
  <c i="4" r="J127"/>
  <c r="J117"/>
  <c i="5" r="BK104"/>
  <c r="BK170"/>
  <c r="J188"/>
  <c r="BK178"/>
  <c i="6" r="J135"/>
  <c r="BK107"/>
  <c r="BK138"/>
  <c r="J152"/>
  <c r="J139"/>
  <c r="BK103"/>
  <c r="J118"/>
  <c i="7" r="J93"/>
  <c r="J83"/>
  <c r="J82"/>
  <c i="2" r="BK211"/>
  <c r="J303"/>
  <c r="J283"/>
  <c r="J120"/>
  <c r="J174"/>
  <c r="BK282"/>
  <c r="BK190"/>
  <c i="3" r="BK239"/>
  <c r="BK129"/>
  <c r="BK115"/>
  <c r="J221"/>
  <c r="BK104"/>
  <c i="4" r="J92"/>
  <c i="5" r="J184"/>
  <c r="BK229"/>
  <c r="BK201"/>
  <c r="BK222"/>
  <c i="6" r="J138"/>
  <c r="BK99"/>
  <c r="J142"/>
  <c r="BK118"/>
  <c r="J140"/>
  <c r="BK111"/>
  <c i="7" r="BK97"/>
  <c r="J97"/>
  <c i="2" r="J209"/>
  <c r="J326"/>
  <c r="BK99"/>
  <c r="BK209"/>
  <c r="BK348"/>
  <c r="BK283"/>
  <c r="J194"/>
  <c r="J91"/>
  <c i="3" r="J197"/>
  <c r="J141"/>
  <c r="J146"/>
  <c i="4" r="J94"/>
  <c r="BK105"/>
  <c i="5" r="J229"/>
  <c r="J178"/>
  <c r="BK257"/>
  <c r="J131"/>
  <c r="BK126"/>
  <c r="BK90"/>
  <c i="6" r="BK115"/>
  <c r="BK146"/>
  <c r="BK109"/>
  <c r="BK134"/>
  <c r="BK114"/>
  <c i="7" r="BK96"/>
  <c r="J89"/>
  <c i="2" r="BK120"/>
  <c r="BK307"/>
  <c r="BK253"/>
  <c r="J161"/>
  <c i="3" r="J203"/>
  <c r="J189"/>
  <c r="J151"/>
  <c r="BK189"/>
  <c i="4" r="J97"/>
  <c r="BK97"/>
  <c i="5" r="J257"/>
  <c r="J214"/>
  <c r="BK260"/>
  <c r="J136"/>
  <c r="BK174"/>
  <c i="6" r="BK149"/>
  <c r="BK117"/>
  <c r="BK140"/>
  <c r="BK110"/>
  <c r="BK136"/>
  <c r="J108"/>
  <c i="7" r="J90"/>
  <c i="2" r="J339"/>
  <c r="BK332"/>
  <c r="J287"/>
  <c r="BK354"/>
  <c r="J190"/>
  <c r="J348"/>
  <c r="BK287"/>
  <c r="BK153"/>
  <c i="3" r="J177"/>
  <c r="BK182"/>
  <c r="BK193"/>
  <c r="J88"/>
  <c i="4" r="BK110"/>
  <c i="5" r="J151"/>
  <c r="J260"/>
  <c r="BK246"/>
  <c r="J115"/>
  <c i="6" r="BK128"/>
  <c r="J149"/>
  <c r="BK130"/>
  <c r="J146"/>
  <c r="BK133"/>
  <c r="J141"/>
  <c r="BK112"/>
  <c i="7" r="BK87"/>
  <c r="J95"/>
  <c i="2" l="1" r="R90"/>
  <c r="BK160"/>
  <c r="J160"/>
  <c r="J64"/>
  <c r="P205"/>
  <c r="P223"/>
  <c r="T325"/>
  <c i="3" r="P87"/>
  <c r="BK140"/>
  <c r="J140"/>
  <c r="J62"/>
  <c r="P181"/>
  <c r="P215"/>
  <c i="4" r="T87"/>
  <c r="P109"/>
  <c r="BK123"/>
  <c r="BK122"/>
  <c r="J122"/>
  <c r="J64"/>
  <c i="5" r="P89"/>
  <c r="BK142"/>
  <c r="J142"/>
  <c r="J62"/>
  <c r="BK192"/>
  <c r="J192"/>
  <c r="J63"/>
  <c r="BK235"/>
  <c r="J235"/>
  <c r="J64"/>
  <c r="P256"/>
  <c r="P255"/>
  <c i="6" r="R97"/>
  <c r="R96"/>
  <c r="BK123"/>
  <c r="J123"/>
  <c r="J67"/>
  <c r="R123"/>
  <c r="P145"/>
  <c i="2" r="BK90"/>
  <c r="J90"/>
  <c r="J61"/>
  <c r="BK149"/>
  <c r="J149"/>
  <c r="J62"/>
  <c r="R149"/>
  <c r="T160"/>
  <c r="T205"/>
  <c r="T223"/>
  <c r="BK325"/>
  <c r="J325"/>
  <c r="J67"/>
  <c i="3" r="R87"/>
  <c r="R140"/>
  <c r="T181"/>
  <c r="T215"/>
  <c i="4" r="P87"/>
  <c r="BK99"/>
  <c r="J99"/>
  <c r="J62"/>
  <c r="R99"/>
  <c r="R109"/>
  <c r="P123"/>
  <c r="P122"/>
  <c i="5" r="R89"/>
  <c r="T142"/>
  <c r="T192"/>
  <c r="R235"/>
  <c r="T256"/>
  <c r="T255"/>
  <c i="7" r="BK81"/>
  <c r="J81"/>
  <c r="J60"/>
  <c i="2" r="P90"/>
  <c r="P149"/>
  <c r="P160"/>
  <c r="BK205"/>
  <c r="J205"/>
  <c r="J65"/>
  <c r="BK223"/>
  <c r="J223"/>
  <c r="J66"/>
  <c r="R325"/>
  <c i="3" r="BK87"/>
  <c r="P140"/>
  <c r="BK181"/>
  <c r="J181"/>
  <c r="J63"/>
  <c r="BK215"/>
  <c r="J215"/>
  <c r="J64"/>
  <c i="4" r="BK87"/>
  <c r="J87"/>
  <c r="J61"/>
  <c r="P99"/>
  <c r="BK109"/>
  <c r="J109"/>
  <c r="J63"/>
  <c r="T123"/>
  <c r="T122"/>
  <c i="5" r="BK89"/>
  <c r="P142"/>
  <c r="P192"/>
  <c r="P235"/>
  <c r="BK256"/>
  <c r="J256"/>
  <c r="J67"/>
  <c i="6" r="P102"/>
  <c r="T102"/>
  <c r="T123"/>
  <c r="R145"/>
  <c i="7" r="R81"/>
  <c r="R80"/>
  <c i="2" r="T90"/>
  <c r="T89"/>
  <c r="T88"/>
  <c r="T149"/>
  <c r="R160"/>
  <c r="R205"/>
  <c r="R223"/>
  <c r="P325"/>
  <c i="3" r="T87"/>
  <c r="T86"/>
  <c r="T85"/>
  <c r="T140"/>
  <c r="R181"/>
  <c r="R215"/>
  <c i="4" r="R87"/>
  <c r="R86"/>
  <c r="R85"/>
  <c r="T99"/>
  <c r="T109"/>
  <c r="R123"/>
  <c r="R122"/>
  <c i="5" r="T89"/>
  <c r="T88"/>
  <c r="R142"/>
  <c r="R192"/>
  <c r="T235"/>
  <c r="R256"/>
  <c r="R255"/>
  <c i="6" r="BK97"/>
  <c r="J97"/>
  <c r="J64"/>
  <c r="P97"/>
  <c r="P96"/>
  <c r="T97"/>
  <c r="T96"/>
  <c r="BK102"/>
  <c r="J102"/>
  <c r="J66"/>
  <c r="R102"/>
  <c r="R101"/>
  <c r="P123"/>
  <c r="BK145"/>
  <c r="J145"/>
  <c r="J68"/>
  <c r="T145"/>
  <c i="7" r="P81"/>
  <c r="P80"/>
  <c i="1" r="AU60"/>
  <c i="7" r="T81"/>
  <c r="T80"/>
  <c i="2" r="BK156"/>
  <c r="J156"/>
  <c r="J63"/>
  <c i="5" r="BK252"/>
  <c r="J252"/>
  <c r="J65"/>
  <c i="6" r="BK94"/>
  <c r="J94"/>
  <c r="J62"/>
  <c i="2" r="BK353"/>
  <c r="J353"/>
  <c r="J68"/>
  <c i="6" r="BK151"/>
  <c r="J151"/>
  <c r="J70"/>
  <c i="3" r="BK238"/>
  <c r="J238"/>
  <c r="J65"/>
  <c i="6" r="BK92"/>
  <c r="J92"/>
  <c r="J61"/>
  <c r="BK96"/>
  <c r="J96"/>
  <c r="J63"/>
  <c i="7" r="E70"/>
  <c r="BE86"/>
  <c r="BE88"/>
  <c r="BE89"/>
  <c r="BE90"/>
  <c r="BE92"/>
  <c i="6" r="BK101"/>
  <c r="J101"/>
  <c r="J65"/>
  <c i="7" r="F77"/>
  <c r="BE84"/>
  <c r="BE87"/>
  <c r="BE95"/>
  <c r="J74"/>
  <c r="BE91"/>
  <c r="BE97"/>
  <c r="BE82"/>
  <c r="BE83"/>
  <c r="BE85"/>
  <c r="BE93"/>
  <c r="BE94"/>
  <c r="BE96"/>
  <c i="5" r="J89"/>
  <c r="J61"/>
  <c i="6" r="E80"/>
  <c r="J84"/>
  <c r="BE93"/>
  <c r="BE95"/>
  <c r="BE99"/>
  <c r="BE103"/>
  <c r="BE105"/>
  <c r="BE107"/>
  <c r="BE109"/>
  <c r="BE110"/>
  <c r="BE113"/>
  <c r="BE118"/>
  <c r="BE119"/>
  <c r="BE124"/>
  <c r="BE126"/>
  <c r="BE128"/>
  <c r="BE129"/>
  <c r="BE132"/>
  <c r="BE134"/>
  <c r="BE136"/>
  <c r="BE138"/>
  <c r="BE139"/>
  <c r="BE148"/>
  <c r="BE98"/>
  <c r="BE108"/>
  <c r="BE111"/>
  <c r="BE115"/>
  <c r="BE117"/>
  <c r="BE120"/>
  <c r="BE127"/>
  <c r="BE130"/>
  <c r="BE131"/>
  <c r="BE135"/>
  <c r="BE146"/>
  <c r="BE152"/>
  <c r="BE112"/>
  <c r="BE114"/>
  <c r="BE143"/>
  <c r="F55"/>
  <c r="BE116"/>
  <c r="BE121"/>
  <c r="BE125"/>
  <c r="BE133"/>
  <c r="BE140"/>
  <c r="BE141"/>
  <c r="BE142"/>
  <c r="BE144"/>
  <c r="BE147"/>
  <c r="BE149"/>
  <c i="5" r="J52"/>
  <c r="BE104"/>
  <c r="BE184"/>
  <c r="BE188"/>
  <c r="BE200"/>
  <c r="BE214"/>
  <c r="BE224"/>
  <c i="4" r="J123"/>
  <c r="J65"/>
  <c i="5" r="F55"/>
  <c r="E77"/>
  <c r="BE115"/>
  <c r="BE120"/>
  <c r="BE131"/>
  <c r="BE136"/>
  <c r="BE155"/>
  <c r="BE229"/>
  <c r="BE249"/>
  <c i="4" r="BK86"/>
  <c r="J86"/>
  <c r="J60"/>
  <c i="5" r="BE90"/>
  <c r="BE94"/>
  <c r="BE143"/>
  <c r="BE174"/>
  <c r="BE201"/>
  <c r="BE202"/>
  <c r="BE206"/>
  <c r="BE218"/>
  <c r="BE246"/>
  <c r="BE253"/>
  <c r="BE257"/>
  <c r="BE260"/>
  <c r="BE100"/>
  <c r="BE126"/>
  <c r="BE151"/>
  <c r="BE162"/>
  <c r="BE166"/>
  <c r="BE170"/>
  <c r="BE178"/>
  <c r="BE193"/>
  <c r="BE207"/>
  <c r="BE222"/>
  <c r="BE232"/>
  <c r="BE236"/>
  <c r="BE241"/>
  <c i="4" r="J52"/>
  <c r="E75"/>
  <c r="BE94"/>
  <c r="BE124"/>
  <c i="3" r="J87"/>
  <c r="J61"/>
  <c i="4" r="BE97"/>
  <c r="BE105"/>
  <c r="BE110"/>
  <c r="F55"/>
  <c r="BE121"/>
  <c r="BE127"/>
  <c r="BE88"/>
  <c r="BE92"/>
  <c r="BE100"/>
  <c r="BE103"/>
  <c r="BE108"/>
  <c r="BE116"/>
  <c r="BE117"/>
  <c i="3" r="BE88"/>
  <c r="BE104"/>
  <c r="BE115"/>
  <c r="BE173"/>
  <c r="BE207"/>
  <c r="E75"/>
  <c r="BE96"/>
  <c r="BE134"/>
  <c r="BE141"/>
  <c r="BE151"/>
  <c r="BE163"/>
  <c r="BE167"/>
  <c r="BE182"/>
  <c r="BE193"/>
  <c r="BE197"/>
  <c r="BE199"/>
  <c r="BE221"/>
  <c r="J79"/>
  <c r="BE92"/>
  <c r="BE100"/>
  <c r="BE124"/>
  <c r="BE129"/>
  <c r="BE146"/>
  <c r="BE203"/>
  <c r="F55"/>
  <c r="BE120"/>
  <c r="BE158"/>
  <c r="BE177"/>
  <c r="BE189"/>
  <c r="BE216"/>
  <c r="BE227"/>
  <c r="BE232"/>
  <c r="BE235"/>
  <c r="BE239"/>
  <c i="2" r="F85"/>
  <c r="BE142"/>
  <c r="BE161"/>
  <c r="BE178"/>
  <c r="BE194"/>
  <c r="BE199"/>
  <c r="BE206"/>
  <c r="BE209"/>
  <c r="BE211"/>
  <c r="BE215"/>
  <c r="BE219"/>
  <c r="BE224"/>
  <c r="BE247"/>
  <c r="BE251"/>
  <c r="BE264"/>
  <c r="BE270"/>
  <c r="BE282"/>
  <c r="BE290"/>
  <c r="BE297"/>
  <c r="BE307"/>
  <c r="BE332"/>
  <c r="BE348"/>
  <c r="BE95"/>
  <c r="BE127"/>
  <c r="BE133"/>
  <c r="BE157"/>
  <c r="BE226"/>
  <c r="BE257"/>
  <c r="BE283"/>
  <c r="BE354"/>
  <c r="J82"/>
  <c r="BE91"/>
  <c r="BE108"/>
  <c r="BE120"/>
  <c r="BE139"/>
  <c r="BE150"/>
  <c r="BE169"/>
  <c r="BE181"/>
  <c r="BE186"/>
  <c r="BE190"/>
  <c r="BE245"/>
  <c r="BE253"/>
  <c r="BE287"/>
  <c r="BE292"/>
  <c r="BE300"/>
  <c r="BE303"/>
  <c r="BE312"/>
  <c r="BE326"/>
  <c r="E48"/>
  <c r="BE99"/>
  <c r="BE114"/>
  <c r="BE144"/>
  <c r="BE153"/>
  <c r="BE174"/>
  <c r="BE339"/>
  <c r="BE345"/>
  <c i="3" r="F37"/>
  <c i="1" r="BD56"/>
  <c i="6" r="J34"/>
  <c i="1" r="AW59"/>
  <c i="3" r="F34"/>
  <c i="1" r="BA56"/>
  <c i="5" r="F36"/>
  <c i="1" r="BC58"/>
  <c i="3" r="F35"/>
  <c i="1" r="BB56"/>
  <c i="7" r="F35"/>
  <c i="1" r="BB60"/>
  <c i="3" r="J34"/>
  <c i="1" r="AW56"/>
  <c i="4" r="F35"/>
  <c i="1" r="BB57"/>
  <c i="7" r="F37"/>
  <c i="1" r="BD60"/>
  <c i="4" r="J34"/>
  <c i="1" r="AW57"/>
  <c i="4" r="F37"/>
  <c i="1" r="BD57"/>
  <c i="6" r="F35"/>
  <c i="1" r="BB59"/>
  <c i="7" r="F34"/>
  <c i="1" r="BA60"/>
  <c i="4" r="F36"/>
  <c i="1" r="BC57"/>
  <c i="5" r="F34"/>
  <c i="1" r="BA58"/>
  <c i="7" r="F36"/>
  <c i="1" r="BC60"/>
  <c i="7" r="J34"/>
  <c i="1" r="AW60"/>
  <c i="2" r="F34"/>
  <c i="1" r="BA55"/>
  <c i="5" r="F35"/>
  <c i="1" r="BB58"/>
  <c i="6" r="F34"/>
  <c i="1" r="BA59"/>
  <c i="6" r="F36"/>
  <c i="1" r="BC59"/>
  <c i="4" r="F34"/>
  <c i="1" r="BA57"/>
  <c i="5" r="J34"/>
  <c i="1" r="AW58"/>
  <c i="2" r="J34"/>
  <c i="1" r="AW55"/>
  <c i="6" r="F37"/>
  <c i="1" r="BD59"/>
  <c i="2" r="F36"/>
  <c i="1" r="BC55"/>
  <c i="2" r="F37"/>
  <c i="1" r="BD55"/>
  <c i="2" r="F35"/>
  <c i="1" r="BB55"/>
  <c i="3" r="F36"/>
  <c i="1" r="BC56"/>
  <c i="5" r="F37"/>
  <c i="1" r="BD58"/>
  <c i="6" l="1" r="R90"/>
  <c r="P101"/>
  <c r="P90"/>
  <c i="1" r="AU59"/>
  <c i="3" r="BK86"/>
  <c r="J86"/>
  <c r="J60"/>
  <c i="5" r="T87"/>
  <c i="6" r="T101"/>
  <c r="T90"/>
  <c i="2" r="P89"/>
  <c r="P88"/>
  <c i="1" r="AU55"/>
  <c i="4" r="P86"/>
  <c r="P85"/>
  <c i="1" r="AU57"/>
  <c i="5" r="BK88"/>
  <c i="3" r="P86"/>
  <c r="P85"/>
  <c i="1" r="AU56"/>
  <c i="2" r="R89"/>
  <c r="R88"/>
  <c i="5" r="R88"/>
  <c r="R87"/>
  <c i="3" r="R86"/>
  <c r="R85"/>
  <c i="5" r="P88"/>
  <c r="P87"/>
  <c i="1" r="AU58"/>
  <c i="4" r="T86"/>
  <c r="T85"/>
  <c i="6" r="BK91"/>
  <c r="J91"/>
  <c r="J60"/>
  <c r="BK150"/>
  <c r="J150"/>
  <c r="J69"/>
  <c i="7" r="BK80"/>
  <c r="J80"/>
  <c r="J59"/>
  <c i="2" r="BK89"/>
  <c r="J89"/>
  <c r="J60"/>
  <c i="5" r="BK255"/>
  <c r="J255"/>
  <c r="J66"/>
  <c i="6" r="BK90"/>
  <c r="J90"/>
  <c r="J59"/>
  <c i="4" r="BK85"/>
  <c r="J85"/>
  <c r="J59"/>
  <c i="2" r="F33"/>
  <c i="1" r="AZ55"/>
  <c i="5" r="F33"/>
  <c i="1" r="AZ58"/>
  <c i="6" r="F33"/>
  <c i="1" r="AZ59"/>
  <c i="7" r="J33"/>
  <c i="1" r="AV60"/>
  <c r="AT60"/>
  <c i="4" r="J33"/>
  <c i="1" r="AV57"/>
  <c r="AT57"/>
  <c i="3" r="J33"/>
  <c i="1" r="AV56"/>
  <c r="AT56"/>
  <c i="7" r="F33"/>
  <c i="1" r="AZ60"/>
  <c i="6" r="J33"/>
  <c i="1" r="AV59"/>
  <c r="AT59"/>
  <c r="BD54"/>
  <c r="W33"/>
  <c i="3" r="F33"/>
  <c i="1" r="AZ56"/>
  <c r="BA54"/>
  <c r="AW54"/>
  <c r="AK30"/>
  <c r="BB54"/>
  <c r="AX54"/>
  <c r="BC54"/>
  <c r="W32"/>
  <c i="2" r="J33"/>
  <c i="1" r="AV55"/>
  <c r="AT55"/>
  <c i="4" r="F33"/>
  <c i="1" r="AZ57"/>
  <c i="5" r="J33"/>
  <c i="1" r="AV58"/>
  <c r="AT58"/>
  <c i="5" l="1" r="BK87"/>
  <c r="J87"/>
  <c r="J59"/>
  <c r="J88"/>
  <c r="J60"/>
  <c i="3" r="BK85"/>
  <c r="J85"/>
  <c r="J59"/>
  <c i="2" r="BK88"/>
  <c r="J88"/>
  <c r="J59"/>
  <c i="4" r="J30"/>
  <c i="1" r="AG57"/>
  <c r="AN57"/>
  <c r="AU54"/>
  <c r="AY54"/>
  <c i="7" r="J30"/>
  <c i="1" r="AG60"/>
  <c r="AZ54"/>
  <c r="AV54"/>
  <c r="AK29"/>
  <c r="W31"/>
  <c i="6" r="J30"/>
  <c i="1" r="AG59"/>
  <c r="AN59"/>
  <c r="W30"/>
  <c i="7" l="1" r="J39"/>
  <c i="6" r="J39"/>
  <c i="4" r="J39"/>
  <c i="1" r="AN60"/>
  <c i="2" r="J30"/>
  <c i="1" r="AG55"/>
  <c i="3" r="J30"/>
  <c i="1" r="AG56"/>
  <c r="AN56"/>
  <c r="W29"/>
  <c r="AT54"/>
  <c i="5" r="J30"/>
  <c i="1" r="AG58"/>
  <c i="2" l="1" r="J39"/>
  <c i="5" r="J39"/>
  <c i="3" r="J39"/>
  <c i="1" r="AN55"/>
  <c r="AN58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<sst xmlns="http://schemas.openxmlformats.org/spreadsheetml/2006/main">
  <si>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</si>
  <si>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</si>
  <si>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</si>
  <si>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</si>
  <si>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</si>
  <si>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{7d200198-bd10-4c64-b73f-9ea42b89a432}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</si>
  <si>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</si>
  <si>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</si>
  <si>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</si>
  <si>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</si>
  <si>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</si>
  <si>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</si>
  <si>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</si>
  <si>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</si>
  <si>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072/2024_2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</si>
  <si>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</si>
  <si>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</si>
  <si>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ulice Čapkova, Světlá nad Sázavou II.etapa</t>
  </si>
  <si>
    <t>KSO:</t>
  </si>
  <si>
    <t/>
  </si>
  <si>
    <t>CC-CZ:</t>
  </si>
  <si>
    <t>Místo:</t>
  </si>
  <si>
    <t>ul. Čapkova</t>
  </si>
  <si>
    <t>Datum:</t>
  </si>
  <si>
    <t>14. 3. 2025</t>
  </si>
  <si>
    <t>Zadavatel:</t>
  </si>
  <si>
    <t>IČ:</t>
  </si>
  <si>
    <t>Město Světlá nad Sázavou</t>
  </si>
  <si>
    <t>DIČ:</t>
  </si>
  <si>
    <t>Účastník:</t>
  </si>
  <si>
    <t>Vyplň údaj</t>
  </si>
  <si>
    <t>Projektant:</t>
  </si>
  <si>
    <t>01873687</t>
  </si>
  <si>
    <t>DI PROJEKT s.r.o.</t>
  </si>
  <si>
    <t>CZ01873687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</si>
  <si>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</si>
  <si>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</si>
  <si>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</si>
  <si>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</si>
  <si>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</si>
  <si>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</si>
  <si>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</si>
  <si>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</si>
  <si>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</si>
  <si>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</si>
  <si>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</si>
  <si>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</si>
  <si>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</si>
  <si>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</si>
  <si>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</si>
  <si>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</si>
  <si>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</si>
  <si>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</si>
  <si>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</si>
  <si>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</si>
  <si>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</si>
  <si>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</si>
  <si>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</si>
  <si>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</si>
  <si>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</si>
  <si>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</si>
  <si>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</si>
  <si>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</si>
  <si>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</si>
  <si>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</si>
  <si>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</si>
  <si>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</si>
  <si>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</si>
  <si>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</si>
  <si>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</si>
  <si>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</si>
  <si>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</si>
  <si>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</si>
  <si>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</si>
  <si>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</si>
  <si>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</si>
  <si>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</si>
  <si>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</si>
  <si>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072/2024_6</t>
  </si>
  <si>
    <t>SO 102.1 Vozovka</t>
  </si>
  <si>
    <t>STA</t>
  </si>
  <si>
    <t>1</t>
  </si>
  <si>
    <t>{f5233a35-b1f6-455b-b6db-37fb9817309a}</t>
  </si>
  <si>
    <t>2</t>
  </si>
  <si>
    <t>072/2024_7</t>
  </si>
  <si>
    <t>SO 102.2 Chodníky hlavní trasa</t>
  </si>
  <si>
    <t>{7314c10e-120f-4da4-951d-415eca31e358}</t>
  </si>
  <si>
    <t>072/2024_8</t>
  </si>
  <si>
    <t>SO 102.3 Chodníky vedlejší</t>
  </si>
  <si>
    <t>{6e32f74c-5d87-4f36-9c26-22c4d5ff0b6a}</t>
  </si>
  <si>
    <t>072/2024_9</t>
  </si>
  <si>
    <t>SO 102.4 Chodník boční ulice</t>
  </si>
  <si>
    <t>{73c497d3-319c-45b3-9cf5-c8e2cebc4ecf}</t>
  </si>
  <si>
    <t>072/2024_98</t>
  </si>
  <si>
    <t>SO 402 Veřejné osvětlení</t>
  </si>
  <si>
    <t>{a1fff56d-581f-4418-bde1-a78de3ace312}</t>
  </si>
  <si>
    <t>072/2024_99</t>
  </si>
  <si>
    <t>Vedlejší rozpočtové náklady SO 102</t>
  </si>
  <si>
    <t>{92c15d7a-fd15-4d72-8db8-38b8bdc9bd59}</t>
  </si>
  <si>
    <t>KRYCÍ LIST SOUPISU PRACÍ</t>
  </si>
  <si>
    <t>Objekt:</t>
  </si>
  <si>
    <t>072/2024_6 - SO 102.1 Vozovka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</si>
  <si>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</si>
  <si>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</si>
  <si>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</si>
  <si>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</si>
  <si>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</si>
  <si>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</si>
  <si>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</si>
  <si>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</si>
  <si>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</si>
  <si>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</si>
  <si>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</si>
  <si>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</si>
  <si>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</si>
  <si>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</si>
  <si>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</si>
  <si>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</si>
  <si>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</si>
  <si>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</si>
  <si>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</si>
  <si>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</si>
  <si>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</si>
  <si>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</si>
  <si>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</si>
  <si>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</si>
  <si>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</si>
  <si>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</si>
  <si>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</si>
  <si>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</si>
  <si>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</si>
  <si>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</si>
  <si>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</si>
  <si>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</si>
  <si>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</si>
  <si>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m2</t>
  </si>
  <si>
    <t>CS ÚRS 2025 01</t>
  </si>
  <si>
    <t>4</t>
  </si>
  <si>
    <t>527769030</t>
  </si>
  <si>
    <t>Online PSC</t>
  </si>
  <si>
    <t>https://podminky.urs.cz/item/CS_URS_2025_01/113107243</t>
  </si>
  <si>
    <t>VV</t>
  </si>
  <si>
    <t>"dle přílohy Situace stavby"</t>
  </si>
  <si>
    <t>"asfaltový kryt vozovky"1860</t>
  </si>
  <si>
    <t>113203111</t>
  </si>
  <si>
    <t>Vytrhání obrub s vybouráním lože, s přemístěním hmot na skládku na vzdálenost do 3 m nebo s naložením na dopravní prostředek z dlažebních kostek</t>
  </si>
  <si>
    <t>m</t>
  </si>
  <si>
    <t>795804555</t>
  </si>
  <si>
    <t>https://podminky.urs.cz/item/CS_URS_2025_01/113203111</t>
  </si>
  <si>
    <t>"dvojlinka z dlažební kostky K10"2*(27+17)</t>
  </si>
  <si>
    <t>3</t>
  </si>
  <si>
    <t>122251105</t>
  </si>
  <si>
    <t>Odkopávky a prokopávky nezapažené strojně v hornině třídy těžitelnosti I skupiny 3 přes 500 do 1 000 m3</t>
  </si>
  <si>
    <t>m3</t>
  </si>
  <si>
    <t>-203834400</t>
  </si>
  <si>
    <t>https://podminky.urs.cz/item/CS_URS_2025_01/122251105</t>
  </si>
  <si>
    <t>"vozovka"(680+6+6+804+22+550*0,2+125)*0,32</t>
  </si>
  <si>
    <t>Mezisoučet</t>
  </si>
  <si>
    <t>"sanace dle PD v případě neúnosného podloží"</t>
  </si>
  <si>
    <t>"vozovka"1628*0,2</t>
  </si>
  <si>
    <t>Součet</t>
  </si>
  <si>
    <t>132251102</t>
  </si>
  <si>
    <t>Hloubení nezapažených rýh šířky do 800 mm strojně s urovnáním dna do předepsaného profilu a spádu v hornině třídy těžitelnosti I skupiny 3 přes 20 do 50 m3</t>
  </si>
  <si>
    <t>1831454680</t>
  </si>
  <si>
    <t>https://podminky.urs.cz/item/CS_URS_2025_01/132251102</t>
  </si>
  <si>
    <t>"přípojky UV"(4+2+4+4+2+4+2+4+2+3)*0,8*1,5</t>
  </si>
  <si>
    <t>"podélná drenáž"(260+263)*0,4*0,5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</si>
  <si>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</si>
  <si>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</si>
  <si>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</si>
  <si>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-2113158971</t>
  </si>
  <si>
    <t>https://podminky.urs.cz/item/CS_URS_2025_01/162751117</t>
  </si>
  <si>
    <t>"odkopávky"560,96</t>
  </si>
  <si>
    <t>"sanace"325,6</t>
  </si>
  <si>
    <t>"rýhy"141,8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</si>
  <si>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</si>
  <si>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</si>
  <si>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</si>
  <si>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-689083360</t>
  </si>
  <si>
    <t>https://podminky.urs.cz/item/CS_URS_2025_01/162751119</t>
  </si>
  <si>
    <t>"na skládku do 20km"</t>
  </si>
  <si>
    <t>"odkopávky"560,96*10</t>
  </si>
  <si>
    <t>"sanace"325,6*10</t>
  </si>
  <si>
    <t>"rýhy"141,8*10</t>
  </si>
  <si>
    <t>7</t>
  </si>
  <si>
    <t>171201201</t>
  </si>
  <si>
    <t>Uložení sypaniny na skládky nebo meziskládky bez hutnění s upravením uložené sypaniny do předepsaného tvaru</t>
  </si>
  <si>
    <t>1572212485</t>
  </si>
  <si>
    <t>https://podminky.urs.cz/item/CS_URS_2025_01/171201201</t>
  </si>
  <si>
    <t>8</t>
  </si>
  <si>
    <t>171201231</t>
  </si>
  <si>
    <t>Poplatek za uložení stavebního odpadu na recyklační skládce (skládkovné) zeminy a kamení zatříděného do Katalogu odpadů pod kódem 17 05 04</t>
  </si>
  <si>
    <t>t</t>
  </si>
  <si>
    <t>-576677618</t>
  </si>
  <si>
    <t>https://podminky.urs.cz/item/CS_URS_2025_01/171201231</t>
  </si>
  <si>
    <t>"odkopávky"560,96*1,8</t>
  </si>
  <si>
    <t>"sanace"325,6*1,8</t>
  </si>
  <si>
    <t>"rýhy"141,8*1,8</t>
  </si>
  <si>
    <t>9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</si>
  <si>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</si>
  <si>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</si>
  <si>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411741750</t>
  </si>
  <si>
    <t>https://podminky.urs.cz/item/CS_URS_2025_01/175151101</t>
  </si>
  <si>
    <t>"obsyp přípojek ŠD 0/32"(6+3+6+3+6+3+6+3+6+3+3)*0,8*1,4</t>
  </si>
  <si>
    <t>10</t>
  </si>
  <si>
    <t>M</t>
  </si>
  <si>
    <t>58344171</t>
  </si>
  <si>
    <t>štěrkodrť frakce 0/32</t>
  </si>
  <si>
    <t>-459052527</t>
  </si>
  <si>
    <t>53,76*1,8</t>
  </si>
  <si>
    <t>11</t>
  </si>
  <si>
    <t>181951112</t>
  </si>
  <si>
    <t>Úprava pláně vyrovnáním výškových rozdílů strojně v hornině třídy těžitelnosti I, skupiny 1 až 3 se zhutněním</t>
  </si>
  <si>
    <t>-1952656629</t>
  </si>
  <si>
    <t>https://podminky.urs.cz/item/CS_URS_2025_01/181951112</t>
  </si>
  <si>
    <t>"vozovka"1628</t>
  </si>
  <si>
    <t>Zakládání</t>
  </si>
  <si>
    <t>212752112</t>
  </si>
  <si>
    <t>Trativody z drenážních trubek pro liniové stavby a komunikace se zřízením štěrkového lože pod trubky a s jejich obsypem v otevřeném výkopu trubka korugovaná sendvičová PE-HD SN 4 perforace 220° DN 150</t>
  </si>
  <si>
    <t>896931671</t>
  </si>
  <si>
    <t>https://podminky.urs.cz/item/CS_URS_2025_01/212752112</t>
  </si>
  <si>
    <t>"podélná drenáž"260+263</t>
  </si>
  <si>
    <t>13</t>
  </si>
  <si>
    <t>273316121</t>
  </si>
  <si>
    <t>Základy z betonu prostého desky z betonu se zvýšenými nároky na prostředí tř. C 25/30</t>
  </si>
  <si>
    <t>467358923</t>
  </si>
  <si>
    <t>https://podminky.urs.cz/item/CS_URS_2025_01/273316121</t>
  </si>
  <si>
    <t>"pod uliční vpusti"11*(1,2*0,4*0,1)</t>
  </si>
  <si>
    <t>Vodorovné konstrukce</t>
  </si>
  <si>
    <t>14</t>
  </si>
  <si>
    <t>451573111</t>
  </si>
  <si>
    <t>Lože pod potrubí, stoky a drobné objekty v otevřeném výkopu z písku a štěrkopísku do 63 mm</t>
  </si>
  <si>
    <t>-612584316</t>
  </si>
  <si>
    <t>https://podminky.urs.cz/item/CS_URS_2025_01/451573111</t>
  </si>
  <si>
    <t>"lože pro přípojky UV"(6+3+6+3+6+3+6+3+6+3+3)*0,05*0,8</t>
  </si>
  <si>
    <t>Komunikace pozemní</t>
  </si>
  <si>
    <t>15</t>
  </si>
  <si>
    <t>564831111</t>
  </si>
  <si>
    <t>Podklad ze štěrkodrti ŠD s rozprostřením a zhutněním plochy přes 100 m2, po zhutnění tl. 100 mm</t>
  </si>
  <si>
    <t>-323727221</t>
  </si>
  <si>
    <t>https://podminky.urs.cz/item/CS_URS_2025_01/564831111</t>
  </si>
  <si>
    <t>"dle přílohy Situace stavby a Vzorové příčné řezy"</t>
  </si>
  <si>
    <t>"vozovka"680+6+6+804+22+550*0,2+125</t>
  </si>
  <si>
    <t>"podkladní vrstva"1518+9</t>
  </si>
  <si>
    <t>16</t>
  </si>
  <si>
    <t>564951413</t>
  </si>
  <si>
    <t>Podklad nebo podsyp z asfaltového recyklátu s rozprostřením a zhutněním plochy přes 100 m2, po zhutnění tl. 150 mm</t>
  </si>
  <si>
    <t>-871512263</t>
  </si>
  <si>
    <t>https://podminky.urs.cz/item/CS_URS_2025_01/564951413</t>
  </si>
  <si>
    <t>"vozovka použije se předrcený asfaltový recyklát ze stavby"680+6+6+804+22+550*0,2+125+9</t>
  </si>
  <si>
    <t>17</t>
  </si>
  <si>
    <t>565165121</t>
  </si>
  <si>
    <t>Asfaltový beton vrstva podkladní ACP 16 (obalované kamenivo střednězrnné - OKS) s rozprostřením a zhutněním v pruhu šířky přes 3 m, po zhutnění tl. 80 mm</t>
  </si>
  <si>
    <t>-1720561834</t>
  </si>
  <si>
    <t>https://podminky.urs.cz/item/CS_URS_2025_01/565165121</t>
  </si>
  <si>
    <t>18</t>
  </si>
  <si>
    <t>567132112</t>
  </si>
  <si>
    <t>Podklad ze směsi stmelené cementem SC bez dilatačních spár, s rozprostřením a zhutněním SC C 8/10 (KSC I), po zhutnění tl. 170 mm</t>
  </si>
  <si>
    <t>-1214309652</t>
  </si>
  <si>
    <t>https://podminky.urs.cz/item/CS_URS_2025_01/567132112</t>
  </si>
  <si>
    <t>"zvýšená plocha křižovatky"125</t>
  </si>
  <si>
    <t>19</t>
  </si>
  <si>
    <t>567132115</t>
  </si>
  <si>
    <t>Podklad ze směsi stmelené cementem SC bez dilatačních spár, s rozprostřením a zhutněním SC C 8/10 (KSC I), po zhutnění tl. 200 mm</t>
  </si>
  <si>
    <t>-318342079</t>
  </si>
  <si>
    <t>https://podminky.urs.cz/item/CS_URS_2025_01/567132115</t>
  </si>
  <si>
    <t>"sanace v případě neúnosného podloží d le PD"</t>
  </si>
  <si>
    <t>"vozovka"1628+9</t>
  </si>
  <si>
    <t>20</t>
  </si>
  <si>
    <t>573211109</t>
  </si>
  <si>
    <t>Postřik spojovací PS bez posypu kamenivem z asfaltu silničního, v množství 0,50 kg/m2</t>
  </si>
  <si>
    <t>1885730448</t>
  </si>
  <si>
    <t>https://podminky.urs.cz/item/CS_URS_2025_01/573211109</t>
  </si>
  <si>
    <t>"spojovací postřik"1518+9</t>
  </si>
  <si>
    <t>577134111</t>
  </si>
  <si>
    <t>Asfaltový beton vrstva obrusná ACO 11 (ABS) s rozprostřením a se zhutněním z nemodifikovaného asfaltu v pruhu šířky do 3 m tř. I (ACO 11+), po zhutnění tl. 40 mm</t>
  </si>
  <si>
    <t>848478860</t>
  </si>
  <si>
    <t>https://podminky.urs.cz/item/CS_URS_2025_01/577134111</t>
  </si>
  <si>
    <t>"obrusná vrstva"1518+9</t>
  </si>
  <si>
    <t>22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</si>
  <si>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</si>
  <si>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</si>
  <si>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13749829</t>
  </si>
  <si>
    <t>https://podminky.urs.cz/item/CS_URS_2025_01/591211111</t>
  </si>
  <si>
    <t>"vozovka"125</t>
  </si>
  <si>
    <t>23</t>
  </si>
  <si>
    <t>58381007</t>
  </si>
  <si>
    <t>kostka štípaná dlažební žula drobná 8/10</t>
  </si>
  <si>
    <t>1177175725</t>
  </si>
  <si>
    <t>"dvojlinka K10"(124+144+40+117+114+11)*2*0,1</t>
  </si>
  <si>
    <t>235*1,02 'Přepočtené koeficientem množství</t>
  </si>
  <si>
    <t>Trubní vedení</t>
  </si>
  <si>
    <t>24</t>
  </si>
  <si>
    <t>871310310</t>
  </si>
  <si>
    <t>Montáž kanalizačního potrubí z polypropylenu PP hladkého plnostěnného SN 10 DN 150</t>
  </si>
  <si>
    <t>476812617</t>
  </si>
  <si>
    <t>https://podminky.urs.cz/item/CS_URS_2025_01/871310310</t>
  </si>
  <si>
    <t>"přípojky UV"6+3+6+3+6+3+6+3+6+3+3</t>
  </si>
  <si>
    <t>25</t>
  </si>
  <si>
    <t>28617011</t>
  </si>
  <si>
    <t>trubka kanalizační PP plnostěnná třívrstvá DN 150x3000mm SN10</t>
  </si>
  <si>
    <t>-1197960039</t>
  </si>
  <si>
    <t>48*1,015 'Přepočtené koeficientem množství</t>
  </si>
  <si>
    <t>26</t>
  </si>
  <si>
    <t>890211811</t>
  </si>
  <si>
    <t>Bourání šachet a jímek ručně velikosti obestavěného prostoru do 1,5 m3 z prostého betonu</t>
  </si>
  <si>
    <t>594745967</t>
  </si>
  <si>
    <t>https://podminky.urs.cz/item/CS_URS_2025_01/890211811</t>
  </si>
  <si>
    <t>"bourání uličních vpustí"7*0,5</t>
  </si>
  <si>
    <t>27</t>
  </si>
  <si>
    <t>899132121</t>
  </si>
  <si>
    <t>Výměna (výšková úprava) poklopu kanalizačního s rámem pevným s ošetřením podkladních vrstev hloubky do 25 cm</t>
  </si>
  <si>
    <t>kus</t>
  </si>
  <si>
    <t>-1007993710</t>
  </si>
  <si>
    <t>https://podminky.urs.cz/item/CS_URS_2025_01/899132121</t>
  </si>
  <si>
    <t>"výšková úprava poklopů"13</t>
  </si>
  <si>
    <t>28</t>
  </si>
  <si>
    <t>899132212</t>
  </si>
  <si>
    <t>Výměna (výšková úprava) poklopu vodovodního samonivelačního nebo pevného šoupátkového</t>
  </si>
  <si>
    <t>-1076587548</t>
  </si>
  <si>
    <t>https://podminky.urs.cz/item/CS_URS_2025_01/899132212</t>
  </si>
  <si>
    <t>"výšková úprava šoupat"37</t>
  </si>
  <si>
    <t>Ostatní konstrukce a práce, bourání</t>
  </si>
  <si>
    <t>29</t>
  </si>
  <si>
    <t>141220204R</t>
  </si>
  <si>
    <t>Předcení a přetřídění asfaltového recyklátu</t>
  </si>
  <si>
    <t>-618927020</t>
  </si>
  <si>
    <t>"živice po předrcení zpět do konstrukce"525,9</t>
  </si>
  <si>
    <t>30</t>
  </si>
  <si>
    <t>914111111</t>
  </si>
  <si>
    <t>Montáž svislé dopravní značky základní velikosti do 1 m2 objímkami na sloupky nebo konzoly</t>
  </si>
  <si>
    <t>-986594082</t>
  </si>
  <si>
    <t>https://podminky.urs.cz/item/CS_URS_2025_01/914111111</t>
  </si>
  <si>
    <t>"osazení stávající SDZ"</t>
  </si>
  <si>
    <t>"IZ8a"2</t>
  </si>
  <si>
    <t>"IZ8b"2</t>
  </si>
  <si>
    <t>"IZ8a"3</t>
  </si>
  <si>
    <t>"IZ8b"3</t>
  </si>
  <si>
    <t>"P2"3</t>
  </si>
  <si>
    <t>"P6+E2b"1</t>
  </si>
  <si>
    <t>"P6"3</t>
  </si>
  <si>
    <t>"IS22 - Revoluční"1</t>
  </si>
  <si>
    <t>"IS22 - Krátká"1</t>
  </si>
  <si>
    <t>"IS22 - Komenského"1</t>
  </si>
  <si>
    <t>"IS22 - Sportovní hala"1</t>
  </si>
  <si>
    <t>31</t>
  </si>
  <si>
    <t>40445612</t>
  </si>
  <si>
    <t>značky upravující přednost P2, P3, P8 750mm</t>
  </si>
  <si>
    <t>1911010589</t>
  </si>
  <si>
    <t>32</t>
  </si>
  <si>
    <t>40445615</t>
  </si>
  <si>
    <t>značky upravující přednost P6 700mm</t>
  </si>
  <si>
    <t>-73837797</t>
  </si>
  <si>
    <t>33</t>
  </si>
  <si>
    <t>40445647</t>
  </si>
  <si>
    <t>dodatkové tabulky E1, E2a,b , E6, E9, E10 E12c, E17 500x500mm</t>
  </si>
  <si>
    <t>-164548027</t>
  </si>
  <si>
    <t>34</t>
  </si>
  <si>
    <t>40445635</t>
  </si>
  <si>
    <t>informativní značky směrové IS9-IS11a 1000x1500mm</t>
  </si>
  <si>
    <t>-1886642248</t>
  </si>
  <si>
    <t>35</t>
  </si>
  <si>
    <t>914111112</t>
  </si>
  <si>
    <t>Montáž svislé dopravní značky základní velikosti do 1 m2 páskováním na sloupy</t>
  </si>
  <si>
    <t>-1755528771</t>
  </si>
  <si>
    <t>https://podminky.urs.cz/item/CS_URS_2025_01/914111112</t>
  </si>
  <si>
    <t>36</t>
  </si>
  <si>
    <t>40445640</t>
  </si>
  <si>
    <t>informativní značky směrové IS 22, IS24 1000x200mm</t>
  </si>
  <si>
    <t>-798372585</t>
  </si>
  <si>
    <t>37</t>
  </si>
  <si>
    <t>914511112</t>
  </si>
  <si>
    <t>Montáž sloupku dopravních značek délky do 3,5 m do hliníkové patky pro sloupek D 60 mm</t>
  </si>
  <si>
    <t>740219603</t>
  </si>
  <si>
    <t>https://podminky.urs.cz/item/CS_URS_2025_01/914511112</t>
  </si>
  <si>
    <t>"A29+A31a"1</t>
  </si>
  <si>
    <t>"A29+A31b"1</t>
  </si>
  <si>
    <t>"A29+A31c"1</t>
  </si>
  <si>
    <t>"P2"4</t>
  </si>
  <si>
    <t>"P2+E2d"1</t>
  </si>
  <si>
    <t>"P3"1</t>
  </si>
  <si>
    <t>"P4+E2d"2</t>
  </si>
  <si>
    <t>38</t>
  </si>
  <si>
    <t>40445225</t>
  </si>
  <si>
    <t>sloupek pro dopravní značku Zn D 60mm v 3,5m</t>
  </si>
  <si>
    <t>-1987390829</t>
  </si>
  <si>
    <t>39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</si>
  <si>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</si>
  <si>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</si>
  <si>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1929504660</t>
  </si>
  <si>
    <t>https://podminky.urs.cz/item/CS_URS_2025_01/916111123</t>
  </si>
  <si>
    <t>"dle přílohy Situace stavby a vzorové příčné řezy"</t>
  </si>
  <si>
    <t>"dvojlinka K10"(124+144+40+117+114+11)*2</t>
  </si>
  <si>
    <t>40</t>
  </si>
  <si>
    <t>916241213</t>
  </si>
  <si>
    <t>Osazení obrubníku kamenného se zřízením lože, s vyplněním a zatřením spár cementovou maltou stojatého s boční opěrou z betonu prostého, do lože z betonu prostého</t>
  </si>
  <si>
    <t>-871469405</t>
  </si>
  <si>
    <t>https://podminky.urs.cz/item/CS_URS_2025_01/916241213</t>
  </si>
  <si>
    <t>"zvýšená plocha křižovatky KS13"(4*6)+(4*6,15)</t>
  </si>
  <si>
    <t>41</t>
  </si>
  <si>
    <t>58380207</t>
  </si>
  <si>
    <t>krajník kamenný žulový silniční 160x200x300-800mm</t>
  </si>
  <si>
    <t>2051476727</t>
  </si>
  <si>
    <t>48,6*1,02 'Přepočtené koeficientem množství</t>
  </si>
  <si>
    <t>42</t>
  </si>
  <si>
    <t>916991121</t>
  </si>
  <si>
    <t>Lože pod obrubníky, krajníky nebo obruby z dlažebních kostek z betonu prostého</t>
  </si>
  <si>
    <t>1539070741</t>
  </si>
  <si>
    <t>https://podminky.urs.cz/item/CS_URS_2025_01/916991121</t>
  </si>
  <si>
    <t>"dvojlinka K10"(124+144+40+117+114+11)*0,4*0,1</t>
  </si>
  <si>
    <t>43</t>
  </si>
  <si>
    <t>919112212</t>
  </si>
  <si>
    <t>Řezání dilatačních spár v živičném krytu vytvoření komůrky pro těsnící zálivku šířky 10 mm, hloubky 20 mm</t>
  </si>
  <si>
    <t>1801163052</t>
  </si>
  <si>
    <t>https://podminky.urs.cz/item/CS_URS_2025_01/919112212</t>
  </si>
  <si>
    <t>"proříznutí spáry"29+5+6+6+5+6</t>
  </si>
  <si>
    <t>44</t>
  </si>
  <si>
    <t>919121111</t>
  </si>
  <si>
    <t>Utěsnění dilatačních spár zálivkou za studena v cementobetonovém nebo živičném krytu včetně adhezního nátěru s těsnicím profilem pod zálivkou, pro komůrky šířky 10 mm, hloubky 20 mm</t>
  </si>
  <si>
    <t>1243140201</t>
  </si>
  <si>
    <t>https://podminky.urs.cz/item/CS_URS_2025_01/919121111</t>
  </si>
  <si>
    <t>"zalití spáry"29+5+6+6+5+6</t>
  </si>
  <si>
    <t>45</t>
  </si>
  <si>
    <t>919735112</t>
  </si>
  <si>
    <t>Řezání stávajícího živičného krytu nebo podkladu hloubky přes 50 do 100 mm</t>
  </si>
  <si>
    <t>422419037</t>
  </si>
  <si>
    <t>https://podminky.urs.cz/item/CS_URS_2025_01/919735112</t>
  </si>
  <si>
    <t>"asf. kryt"29+5+6+6+6+6</t>
  </si>
  <si>
    <t>46</t>
  </si>
  <si>
    <t>935932422</t>
  </si>
  <si>
    <t>Odvodňovací plastový žlab pro třídu zatížení D 400 vnitřní šířky 200 mm s krycím roštem mřížkovým z litiny</t>
  </si>
  <si>
    <t>-472533030</t>
  </si>
  <si>
    <t>https://podminky.urs.cz/item/CS_URS_2025_01/935932422</t>
  </si>
  <si>
    <t>"žlabová vpusť"11*0,5</t>
  </si>
  <si>
    <t>"žlab"11*0,5</t>
  </si>
  <si>
    <t>47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</si>
  <si>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</si>
  <si>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</si>
  <si>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-447006245</t>
  </si>
  <si>
    <t>https://podminky.urs.cz/item/CS_URS_2025_01/966006132</t>
  </si>
  <si>
    <t>"demontáž dopravních značek"</t>
  </si>
  <si>
    <t>"IZ8a - budou použity v rámci stavby"2</t>
  </si>
  <si>
    <t>"IZ8b- budou použity v rámci stavby"2</t>
  </si>
  <si>
    <t>"P2+E2b"3</t>
  </si>
  <si>
    <t>"P4+E2b"4</t>
  </si>
  <si>
    <t>"B4+E13"1</t>
  </si>
  <si>
    <t>"demontáž poštovní schránky"2</t>
  </si>
  <si>
    <t>997</t>
  </si>
  <si>
    <t>Přesun sutě</t>
  </si>
  <si>
    <t>48</t>
  </si>
  <si>
    <t>997221561</t>
  </si>
  <si>
    <t>Vodorovná doprava suti bez naložení, ale se složením a s hrubým urovnáním z kusových materiálů, na vzdálenost do 1 km</t>
  </si>
  <si>
    <t>-962093044</t>
  </si>
  <si>
    <t>https://podminky.urs.cz/item/CS_URS_2025_01/997221561</t>
  </si>
  <si>
    <t>"beton"10,12</t>
  </si>
  <si>
    <t>"živice"587,76</t>
  </si>
  <si>
    <t>"živice po předrcení zpět do konstrukce"-525,9</t>
  </si>
  <si>
    <t>49</t>
  </si>
  <si>
    <t>997221569</t>
  </si>
  <si>
    <t>Vodorovná doprava suti bez naložení, ale se složením a s hrubým urovnáním Příplatek k ceně za každý další započatý 1 km přes 1 km</t>
  </si>
  <si>
    <t>-1744847853</t>
  </si>
  <si>
    <t>https://podminky.urs.cz/item/CS_URS_2025_01/997221569</t>
  </si>
  <si>
    <t>"beton"(10,12)*19</t>
  </si>
  <si>
    <t>"živice"(587,76)*19</t>
  </si>
  <si>
    <t>"živice po předrcení zpět do konstrukce"-525,9*19</t>
  </si>
  <si>
    <t>50</t>
  </si>
  <si>
    <t>997221611</t>
  </si>
  <si>
    <t>Nakládání na dopravní prostředky pro vodorovnou dopravu suti</t>
  </si>
  <si>
    <t>1822349652</t>
  </si>
  <si>
    <t>https://podminky.urs.cz/item/CS_URS_2025_01/997221611</t>
  </si>
  <si>
    <t>51</t>
  </si>
  <si>
    <t>997221861</t>
  </si>
  <si>
    <t>Poplatek za uložení stavebního odpadu na recyklační skládce (skládkovné) z prostého betonu zatříděného do Katalogu odpadů pod kódem 17 01 01</t>
  </si>
  <si>
    <t>766967587</t>
  </si>
  <si>
    <t>https://podminky.urs.cz/item/CS_URS_2025_01/997221861</t>
  </si>
  <si>
    <t>52</t>
  </si>
  <si>
    <t>997221875</t>
  </si>
  <si>
    <t>Poplatek za uložení stavebního odpadu na recyklační skládce (skládkovné) asfaltového bez obsahu dehtu zatříděného do Katalogu odpadů pod kódem 17 03 02</t>
  </si>
  <si>
    <t>-1640021007</t>
  </si>
  <si>
    <t>https://podminky.urs.cz/item/CS_URS_2025_01/997221875</t>
  </si>
  <si>
    <t>998</t>
  </si>
  <si>
    <t>Přesun hmot</t>
  </si>
  <si>
    <t>53</t>
  </si>
  <si>
    <t>998225111</t>
  </si>
  <si>
    <t>Přesun hmot pro komunikace s krytem z kameniva, monolitickým betonovým nebo živičným dopravní vzdálenost do 200 m jakékoliv délky objektu</t>
  </si>
  <si>
    <t>1855152539</t>
  </si>
  <si>
    <t>https://podminky.urs.cz/item/CS_URS_2025_01/998225111</t>
  </si>
  <si>
    <t>072/2024_7 - SO 102.2 Chodníky hlavní trasa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</si>
  <si>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</si>
  <si>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</si>
  <si>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-181733595</t>
  </si>
  <si>
    <t>https://podminky.urs.cz/item/CS_URS_2025_01/113106123</t>
  </si>
  <si>
    <t>"rozebrání zámkových dlažeb"37+36+9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</si>
  <si>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</si>
  <si>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</si>
  <si>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-1262777602</t>
  </si>
  <si>
    <t>https://podminky.urs.cz/item/CS_URS_2025_01/113107342</t>
  </si>
  <si>
    <t>"asfaltový kryt chodníku"170+168+14+199+176</t>
  </si>
  <si>
    <t>113201112</t>
  </si>
  <si>
    <t>Vytrhání obrub s vybouráním lože, s přemístěním hmot na skládku na vzdálenost do 3 m nebo s naložením na dopravní prostředek silničních ležatých</t>
  </si>
  <si>
    <t>1402137482</t>
  </si>
  <si>
    <t>https://podminky.urs.cz/item/CS_URS_2025_01/113201112</t>
  </si>
  <si>
    <t>"žulový obrubník ležatý"124+134+31+116+113</t>
  </si>
  <si>
    <t>113202111</t>
  </si>
  <si>
    <t>Vytrhání obrub s vybouráním lože, s přemístěním hmot na skládku na vzdálenost do 3 m nebo s naložením na dopravní prostředek z krajníků nebo obrubníků stojatých</t>
  </si>
  <si>
    <t>-668197026</t>
  </si>
  <si>
    <t>https://podminky.urs.cz/item/CS_URS_2025_01/113202111</t>
  </si>
  <si>
    <t>"obruby betonové silniční"9+7</t>
  </si>
  <si>
    <t>1290282725</t>
  </si>
  <si>
    <t>"chodník"(2,5+22+31+17+74+26+27+38+55+76+85+30+13+15+23+52+51+59+25+42+1+2+2+2,5+2,5+2,5+2,5+2+2+2+2+0,5+1+1,5+1,5+1,5+1,5+1,5+1,5+16+1)*0,2</t>
  </si>
  <si>
    <t>"vjezdy"(11+11+4+5+5,5+15+6+15+6+5,5+10,5+7+6+7,5+4,5+5+2+2+2,5+5+2+5,5+3+2,5+4+2,5+2,5+2,5+3+3,5+1+1,5+1,5+3+1,5+3,5+2+1,5+2,5+1,5+1,5+1,5)*0,3</t>
  </si>
  <si>
    <t>"chodník"814*0,15</t>
  </si>
  <si>
    <t>"vjezdy"189,5*0,15</t>
  </si>
  <si>
    <t>1841494618</t>
  </si>
  <si>
    <t>"odkopávky"219,65</t>
  </si>
  <si>
    <t>"sanace"150,525</t>
  </si>
  <si>
    <t>-717513893</t>
  </si>
  <si>
    <t>370,175*10</t>
  </si>
  <si>
    <t>637356785</t>
  </si>
  <si>
    <t>-422522786</t>
  </si>
  <si>
    <t>"odkopávky"219,65*1,8</t>
  </si>
  <si>
    <t>"sanace"150,525*1,8</t>
  </si>
  <si>
    <t>765108506</t>
  </si>
  <si>
    <t>"chodník"814</t>
  </si>
  <si>
    <t>"vjezdy"189,5</t>
  </si>
  <si>
    <t>564851111</t>
  </si>
  <si>
    <t>Podklad ze štěrkodrti ŠD s rozprostřením a zhutněním plochy přes 100 m2, po zhutnění tl. 150 mm</t>
  </si>
  <si>
    <t>-1422474195</t>
  </si>
  <si>
    <t>https://podminky.urs.cz/item/CS_URS_2025_01/564851111</t>
  </si>
  <si>
    <t>"vjezdy"(11+11+4+5+5,5+15+6+15+6+5,5+10,5+7+6+7,5+4,5+5+2+2+2,5+5+2+5,5+3+2,5+4+2,5+2,5+2,5+3+3,5+1+1,5+1,5+3+1,5+3,5+2+1,5+2,5+1,5+1,5+1,5)*2</t>
  </si>
  <si>
    <t>564861111</t>
  </si>
  <si>
    <t>Podklad ze štěrkodrti ŠD s rozprostřením a zhutněním plochy přes 100 m2, po zhutnění tl. 200 mm</t>
  </si>
  <si>
    <t>2127782834</t>
  </si>
  <si>
    <t>https://podminky.urs.cz/item/CS_URS_2025_01/564861111</t>
  </si>
  <si>
    <t>"chodník"(2,5+22+31+17+74+26+27+38+55+76+85+30+13+15+23+52+51+59+25+42+1+2+2+2,5+2,5+2,5+2,5+2+2+2+2+0,5+1+1,5+1,5+1,5+1,5+1,5+1,5+16+1)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</si>
  <si>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</si>
  <si>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</si>
  <si>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1307153850</t>
  </si>
  <si>
    <t>https://podminky.urs.cz/item/CS_URS_2025_01/596211113</t>
  </si>
  <si>
    <t>"chodníky"2,5+22+31+17+74+26+27+38+55+76+85+30+13+15+23+52+51+59+25+42</t>
  </si>
  <si>
    <t>"chodník"0,5+1+1,5+1,5+1,5+1,5+1,5+1,5+16+1</t>
  </si>
  <si>
    <t>"varovné pásy červená reliéfní"1+2+2+2,5+2,5+2,5+2,5+2+2+2+2</t>
  </si>
  <si>
    <t>59245018</t>
  </si>
  <si>
    <t>dlažba skladebná betonová 200x100mm tl 60mm přírodní</t>
  </si>
  <si>
    <t>-910366388</t>
  </si>
  <si>
    <t>791*1,02</t>
  </si>
  <si>
    <t>59245006</t>
  </si>
  <si>
    <t>dlažba pro nevidomé betonová 200x100mm tl 60mm barevná</t>
  </si>
  <si>
    <t>-61164732</t>
  </si>
  <si>
    <t>23*1,02</t>
  </si>
  <si>
    <t>596211211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</si>
  <si>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50 do 100 m2</t>
  </si>
  <si>
    <t>1794455928</t>
  </si>
  <si>
    <t>https://podminky.urs.cz/item/CS_URS_2025_01/596211211</t>
  </si>
  <si>
    <t>"vjezdy"11+11+4+5+5,5+15+6+15+6+5,5+10,5+7+6+7,5+3+3,5+1+1,5+1,5+3+1,5+3,5+2+1,5+2,5+1,5+1,5+1,5</t>
  </si>
  <si>
    <t>"varovné pásy červené"4,5+5+2+2+2,5+5+2+5,5+3+2,5+4+2,5+2,5+2,5</t>
  </si>
  <si>
    <t>59245226</t>
  </si>
  <si>
    <t>dlažba pro nevidomé betonová 200x100mm tl 80mm barevná</t>
  </si>
  <si>
    <t>1463255429</t>
  </si>
  <si>
    <t>45,5*1,02</t>
  </si>
  <si>
    <t>59245005</t>
  </si>
  <si>
    <t>dlažba skladebná betonová 200x100mm tl 80mm barevná</t>
  </si>
  <si>
    <t>137890162</t>
  </si>
  <si>
    <t>144*1,02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</si>
  <si>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</si>
  <si>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</si>
  <si>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1684677937</t>
  </si>
  <si>
    <t>https://podminky.urs.cz/item/CS_URS_2025_01/916131213</t>
  </si>
  <si>
    <t>"betonový obrubník 15/25"124+144+40+117+114-124-45</t>
  </si>
  <si>
    <t>"betonový obrubník 15/15"3,5+3,5+(4*8)+5,5+5+11,5+5+9+4+5+5+4,5+12+5+10,5+3</t>
  </si>
  <si>
    <t>"betonový obrubník 15/25-15"45</t>
  </si>
  <si>
    <t>59217031</t>
  </si>
  <si>
    <t>obrubník silniční betonový 1000x150x250mm</t>
  </si>
  <si>
    <t>-661602844</t>
  </si>
  <si>
    <t>370*1,02</t>
  </si>
  <si>
    <t>59217032</t>
  </si>
  <si>
    <t>obrubník silniční betonový nájezdový 1000x150x150mm</t>
  </si>
  <si>
    <t>-1251976758</t>
  </si>
  <si>
    <t>124*1,02</t>
  </si>
  <si>
    <t>59217030</t>
  </si>
  <si>
    <t>obrubník silniční betonový přechodový 1000x150x150-250mm</t>
  </si>
  <si>
    <t>-1729694043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</si>
  <si>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</si>
  <si>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</si>
  <si>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-943567567</t>
  </si>
  <si>
    <t>https://podminky.urs.cz/item/CS_URS_2025_01/916231213</t>
  </si>
  <si>
    <t>"betonový obrubník 5/20"4+5+5+5+6+7+4+4+4</t>
  </si>
  <si>
    <t>59217002</t>
  </si>
  <si>
    <t>obrubník zahradní betonový šedý 1000x50x200mm</t>
  </si>
  <si>
    <t>1925438599</t>
  </si>
  <si>
    <t>44*1,02</t>
  </si>
  <si>
    <t>-905797170</t>
  </si>
  <si>
    <t>"betonový obrubník 15/25"(124+144+40+117+114-124-45)*0,35*0,1</t>
  </si>
  <si>
    <t>"betonový obrubník 15/15"(3,5+3,5+(4*8)+5,5+5+11,5+5+9+4+5+5+4,5+12+5+10,5+3)*0,35*0,1</t>
  </si>
  <si>
    <t>"betonový obrubník 15/25-15"45*0,35*0,1</t>
  </si>
  <si>
    <t>"bet. obrubník 5/20 do vjezdů"(4+5+5+5+6+7+4+4+4)*0,25*0,1</t>
  </si>
  <si>
    <t>-354747370</t>
  </si>
  <si>
    <t>"beton"21,32+150,22+3,28</t>
  </si>
  <si>
    <t>"živice"159,94</t>
  </si>
  <si>
    <t>1400088702</t>
  </si>
  <si>
    <t>"beton"(21,32+150,22+3,28)*19</t>
  </si>
  <si>
    <t>"živice"(159,94)*19</t>
  </si>
  <si>
    <t>-671625211</t>
  </si>
  <si>
    <t>-48897854</t>
  </si>
  <si>
    <t>2082011435</t>
  </si>
  <si>
    <t>998223011</t>
  </si>
  <si>
    <t>Přesun hmot pro pozemní komunikace s krytem dlážděným dopravní vzdálenost do 200 m jakékoliv délky objektu</t>
  </si>
  <si>
    <t>1423342345</t>
  </si>
  <si>
    <t>https://podminky.urs.cz/item/CS_URS_2025_01/998223011</t>
  </si>
  <si>
    <t>072/2024_8 - SO 102.3 Chodníky vedlejší</t>
  </si>
  <si>
    <t>PSV - Práce a dodávky PSV</t>
  </si>
  <si>
    <t xml:space="preserve">    711 - Izolace proti vodě, vlhkosti a plynům</t>
  </si>
  <si>
    <t>181351003</t>
  </si>
  <si>
    <t>Rozprostření a urovnání ornice v rovině nebo ve svahu sklonu do 1:5 strojně při souvislé ploše do 100 m2, tl. vrstvy do 200 mm</t>
  </si>
  <si>
    <t>-1546409795</t>
  </si>
  <si>
    <t>https://podminky.urs.cz/item/CS_URS_2025_01/181351003</t>
  </si>
  <si>
    <t>" dle přílohy Situace stavby"</t>
  </si>
  <si>
    <t>"rozprostření ornice"2+13</t>
  </si>
  <si>
    <t>10364101</t>
  </si>
  <si>
    <t>zemina pro terénní úpravy - ornice</t>
  </si>
  <si>
    <t>144134513</t>
  </si>
  <si>
    <t>"ornice"15*0,2*1,8</t>
  </si>
  <si>
    <t>181411131</t>
  </si>
  <si>
    <t>Založení trávníku na půdě předem připravené plochy do 1000 m2 výsevem včetně utažení parkového v rovině nebo na svahu do 1:5</t>
  </si>
  <si>
    <t>-1194477116</t>
  </si>
  <si>
    <t>https://podminky.urs.cz/item/CS_URS_2025_01/181411131</t>
  </si>
  <si>
    <t>"zelené pásy"15</t>
  </si>
  <si>
    <t>005724100</t>
  </si>
  <si>
    <t>osivo směs travní parková</t>
  </si>
  <si>
    <t>kg</t>
  </si>
  <si>
    <t>170480858</t>
  </si>
  <si>
    <t>15*0,05*1,02</t>
  </si>
  <si>
    <t>871171211</t>
  </si>
  <si>
    <t>Montáž vodovodního potrubí z polyetylenu PE100 RC v otevřeném výkopu svařovaných elektrotvarovkou SDR 11/PN16 d 40 x 3,7 mm</t>
  </si>
  <si>
    <t>1173002144</t>
  </si>
  <si>
    <t>https://podminky.urs.cz/item/CS_URS_2025_01/871171211</t>
  </si>
  <si>
    <t>"montáž chráničky HDPE FIALOVÉ BARVY"265+15+13+15</t>
  </si>
  <si>
    <t>34571803</t>
  </si>
  <si>
    <t>chránička optického kabelu z recyklovaného HDPE jednoplášťová bezhalogenová D 40/33mm</t>
  </si>
  <si>
    <t>383724445</t>
  </si>
  <si>
    <t>"chránička HDPE FIALOVÉ BARVY"265+15+13+15</t>
  </si>
  <si>
    <t>877420440</t>
  </si>
  <si>
    <t>Montáž tvarovek na kanalizačním plastovém potrubí z PP nebo PVC-U korugovaného nebo žebrovaného šachtových vložek DN 500</t>
  </si>
  <si>
    <t>-1110686611</t>
  </si>
  <si>
    <t>https://podminky.urs.cz/item/CS_URS_2025_01/877420440</t>
  </si>
  <si>
    <t>"montáž kabelové komory s litiniovým víkem"3</t>
  </si>
  <si>
    <t>34573204</t>
  </si>
  <si>
    <t>komora kabelová z HDPE s litinovým víkem 360x500x310mm</t>
  </si>
  <si>
    <t>CS ÚRS 2020 02</t>
  </si>
  <si>
    <t>-1409096302</t>
  </si>
  <si>
    <t>-1005959609</t>
  </si>
  <si>
    <t>"osazení SDZ"</t>
  </si>
  <si>
    <t>"B20a"5</t>
  </si>
  <si>
    <t>40445619</t>
  </si>
  <si>
    <t>zákazové, příkazové dopravní značky B1-B34, C1-15 500mm</t>
  </si>
  <si>
    <t>-786726028</t>
  </si>
  <si>
    <t>161497241</t>
  </si>
  <si>
    <t>"osazení stávající SDZ"5</t>
  </si>
  <si>
    <t>-643546402</t>
  </si>
  <si>
    <t>PSV</t>
  </si>
  <si>
    <t>Práce a dodávky PSV</t>
  </si>
  <si>
    <t>711</t>
  </si>
  <si>
    <t>Izolace proti vodě, vlhkosti a plynům</t>
  </si>
  <si>
    <t>711161273</t>
  </si>
  <si>
    <t>Provedení izolace proti zemní vlhkosti nopovou fólií na ploše svislé S z nopové fólie</t>
  </si>
  <si>
    <t>CS ÚRS 2024 02</t>
  </si>
  <si>
    <t>1895003488</t>
  </si>
  <si>
    <t>https://podminky.urs.cz/item/CS_URS_2024_02/711161273</t>
  </si>
  <si>
    <t>"nopová folie"115+133+35+110+107</t>
  </si>
  <si>
    <t>28323005</t>
  </si>
  <si>
    <t>fólie profilovaná (nopová) drenážní HDPE s výškou nopů 8mm</t>
  </si>
  <si>
    <t>-2036496304</t>
  </si>
  <si>
    <t>500*1,2 'Přepočtené koeficientem množství</t>
  </si>
  <si>
    <t>072/2024_9 - SO 102.4 Chodník boční ulice</t>
  </si>
  <si>
    <t>113106122</t>
  </si>
  <si>
    <t>Rozebrání dlažeb komunikací pro pěší s přemístěním hmot na skládku na vzdálenost do 3 m nebo s naložením na dopravní prostředek s ložem z kameniva nebo živice a s jakoukoliv výplní spár ručně z kamenných dlaždic nebo desek</t>
  </si>
  <si>
    <t>1250868711</t>
  </si>
  <si>
    <t>https://podminky.urs.cz/item/CS_URS_2025_01/113106122</t>
  </si>
  <si>
    <t>"kamenná dlažba"3</t>
  </si>
  <si>
    <t>1398992466</t>
  </si>
  <si>
    <t>"asfaltový kryt chodníku"42+32</t>
  </si>
  <si>
    <t>"podél obruby"7+4</t>
  </si>
  <si>
    <t>112183349</t>
  </si>
  <si>
    <t>"obruby betonové silniční"27+16</t>
  </si>
  <si>
    <t>-1334508077</t>
  </si>
  <si>
    <t>"chodník"(30+22)*0,2</t>
  </si>
  <si>
    <t>"vjezdy"(15+8)*0,3</t>
  </si>
  <si>
    <t>"chodník"(30+22)*0,15</t>
  </si>
  <si>
    <t>"vjezdy"(15+8)*0,15</t>
  </si>
  <si>
    <t>-1633435487</t>
  </si>
  <si>
    <t>"odkopávky"17,3</t>
  </si>
  <si>
    <t>"sanace"11,25</t>
  </si>
  <si>
    <t>-415169489</t>
  </si>
  <si>
    <t>"odkopávky"17,3*10</t>
  </si>
  <si>
    <t>"sanace"11,25*10</t>
  </si>
  <si>
    <t>-908123984</t>
  </si>
  <si>
    <t>1958805123</t>
  </si>
  <si>
    <t>"odkopávky"17,3*1,8</t>
  </si>
  <si>
    <t>"sanace"11,25*1,8</t>
  </si>
  <si>
    <t>-1923711429</t>
  </si>
  <si>
    <t>"vjezdy"15+8</t>
  </si>
  <si>
    <t>"chodník"30+22</t>
  </si>
  <si>
    <t>1805733767</t>
  </si>
  <si>
    <t>"2 vrstvy"15+8</t>
  </si>
  <si>
    <t>-277736514</t>
  </si>
  <si>
    <t>567122114</t>
  </si>
  <si>
    <t>Podklad ze směsi stmelené cementem SC bez dilatačních spár, s rozprostřením a zhutněním SC C 8/10 (KSC I), po zhutnění tl. 150 mm</t>
  </si>
  <si>
    <t>-393706465</t>
  </si>
  <si>
    <t>https://podminky.urs.cz/item/CS_URS_2025_01/567122114</t>
  </si>
  <si>
    <t>39272611</t>
  </si>
  <si>
    <t>"spojovací postřik"7+4</t>
  </si>
  <si>
    <t>-1772855117</t>
  </si>
  <si>
    <t>"obrusná vrstva"7+4</t>
  </si>
  <si>
    <t>814987516</t>
  </si>
  <si>
    <t>2112686814</t>
  </si>
  <si>
    <t>52*1,02</t>
  </si>
  <si>
    <t>1579177806</t>
  </si>
  <si>
    <t>"vjezdy"10,5+8</t>
  </si>
  <si>
    <t>"varovné pásy červené"4,5+2</t>
  </si>
  <si>
    <t>-318367751</t>
  </si>
  <si>
    <t>6,5*1,02</t>
  </si>
  <si>
    <t>-84646304</t>
  </si>
  <si>
    <t>18,5*1,02</t>
  </si>
  <si>
    <t>-973573719</t>
  </si>
  <si>
    <t>"P6"2</t>
  </si>
  <si>
    <t>"P4"2</t>
  </si>
  <si>
    <t>40445616</t>
  </si>
  <si>
    <t>značky upravující přednost P6 900mm retroreflexní</t>
  </si>
  <si>
    <t>706123380</t>
  </si>
  <si>
    <t>40445609</t>
  </si>
  <si>
    <t>značky upravující přednost P1, P4 900mm</t>
  </si>
  <si>
    <t>1297734304</t>
  </si>
  <si>
    <t>1048023873</t>
  </si>
  <si>
    <t>"osazení SDZ"2+2</t>
  </si>
  <si>
    <t>2044399574</t>
  </si>
  <si>
    <t>59683228</t>
  </si>
  <si>
    <t>"betonový obrubník 15/25"15+9</t>
  </si>
  <si>
    <t>"betonový obrubník 15/15"8+5</t>
  </si>
  <si>
    <t>"betonový obrubník 15/25-15"4+2</t>
  </si>
  <si>
    <t>753337855</t>
  </si>
  <si>
    <t>24*1,02</t>
  </si>
  <si>
    <t>-1157738045</t>
  </si>
  <si>
    <t>"betonový obrubník 15/15"4+4+5</t>
  </si>
  <si>
    <t>13*1,02</t>
  </si>
  <si>
    <t>-912377564</t>
  </si>
  <si>
    <t>"betonový obrubník 15/25-15"4</t>
  </si>
  <si>
    <t>-341446982</t>
  </si>
  <si>
    <t>"betonový obrubník 15"43*0,35*0,1</t>
  </si>
  <si>
    <t>-660362313</t>
  </si>
  <si>
    <t>"proříznutí spáry"27+1+17</t>
  </si>
  <si>
    <t>1164289920</t>
  </si>
  <si>
    <t>"zalití spáry"28+17</t>
  </si>
  <si>
    <t>1922975240</t>
  </si>
  <si>
    <t>"beton"0,705+8,815</t>
  </si>
  <si>
    <t>"živice"18,7</t>
  </si>
  <si>
    <t>698764789</t>
  </si>
  <si>
    <t>-1318147417</t>
  </si>
  <si>
    <t>57916921</t>
  </si>
  <si>
    <t>763232529</t>
  </si>
  <si>
    <t>1105657477</t>
  </si>
  <si>
    <t>"nopová folie"27+16</t>
  </si>
  <si>
    <t>1824381629</t>
  </si>
  <si>
    <t>072/2024_98 - SO 402 Veřejné osvětlení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</si>
  <si>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</si>
  <si>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</si>
  <si>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</si>
  <si>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</si>
  <si>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</si>
  <si>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</si>
  <si>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</si>
  <si>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>113107341</t>
  </si>
  <si>
    <t>Odstranění podkladu živičného tl 50 mm strojně pl do 50 m2</t>
  </si>
  <si>
    <t>914937279</t>
  </si>
  <si>
    <t>596211210</t>
  </si>
  <si>
    <t>Kladení zámkové dlažby komunikací pro pěší ručně tl 80 mm skupiny A pl do 50 m2</t>
  </si>
  <si>
    <t>-1247006049</t>
  </si>
  <si>
    <t>741</t>
  </si>
  <si>
    <t>Elektroinstalace - silnoproud</t>
  </si>
  <si>
    <t>741110053</t>
  </si>
  <si>
    <t>Montáž trubka plastová ohebná D přes 35 mm uložená volně</t>
  </si>
  <si>
    <t>745129970</t>
  </si>
  <si>
    <t>34571351</t>
  </si>
  <si>
    <t>trubka elektroinstalační ohebná dvouplášťová korugovaná (chránička) D 41/50mm, HDPE+LDPE</t>
  </si>
  <si>
    <t>1321179021</t>
  </si>
  <si>
    <t>440*1,05 "Přepočtené koeficientem množství</t>
  </si>
  <si>
    <t>Práce a dodávky M</t>
  </si>
  <si>
    <t>21-M</t>
  </si>
  <si>
    <t>Elektromontáže</t>
  </si>
  <si>
    <t>001</t>
  </si>
  <si>
    <t>Podružný materiál</t>
  </si>
  <si>
    <t>kpl</t>
  </si>
  <si>
    <t>64</t>
  </si>
  <si>
    <t>-1778974644</t>
  </si>
  <si>
    <t>"5% z materiálu"1</t>
  </si>
  <si>
    <t>002</t>
  </si>
  <si>
    <t>PPV</t>
  </si>
  <si>
    <t>1642993668</t>
  </si>
  <si>
    <t>"elektromontážní práce a dodávky"1</t>
  </si>
  <si>
    <t>210100101</t>
  </si>
  <si>
    <t>Ukončení vodičů na svorkovnici s otevřením a uzavřením krytu včetně zapojení průřezu žíly do 16 mm2</t>
  </si>
  <si>
    <t>-1796262588</t>
  </si>
  <si>
    <t>210100252</t>
  </si>
  <si>
    <t>Ukončení kabelů smršťovací záklopkou nebo páskou se zapojením bez letování žíly do 4x25 mm2</t>
  </si>
  <si>
    <t>735471547</t>
  </si>
  <si>
    <t>35436314</t>
  </si>
  <si>
    <t>hlava rozdělovací smršťovaná přímá do 1kV SKE 4f/1+2 kabel 12-32mm/průřez 1,5-35mm</t>
  </si>
  <si>
    <t>128</t>
  </si>
  <si>
    <t>484617881</t>
  </si>
  <si>
    <t>210220001</t>
  </si>
  <si>
    <t>Montáž uzemňovacího vedení vodičů FeZn pomocí svorek na povrchu páskou do 120 mm2</t>
  </si>
  <si>
    <t>1176228675</t>
  </si>
  <si>
    <t>35442062</t>
  </si>
  <si>
    <t>pás zemnící 30x4mm FeZn</t>
  </si>
  <si>
    <t>-1740916075</t>
  </si>
  <si>
    <t>210220112</t>
  </si>
  <si>
    <t>Montáž hromosvodného vedení svodových vodičů bez podpěr průměru přes 10 mm</t>
  </si>
  <si>
    <t>-1222711429</t>
  </si>
  <si>
    <t>35441073</t>
  </si>
  <si>
    <t>drát D 10mm FeZn</t>
  </si>
  <si>
    <t>256</t>
  </si>
  <si>
    <t>722518117</t>
  </si>
  <si>
    <t>210220301</t>
  </si>
  <si>
    <t>Montáž svorek hromosvodných se 2 šrouby</t>
  </si>
  <si>
    <t>-1820611426</t>
  </si>
  <si>
    <t>35441885</t>
  </si>
  <si>
    <t>svorka spojovací pro lano D 8-10mm</t>
  </si>
  <si>
    <t>1270407406</t>
  </si>
  <si>
    <t>35441895</t>
  </si>
  <si>
    <t>svorka připojovací k připojení kovových částí</t>
  </si>
  <si>
    <t>-1025637376</t>
  </si>
  <si>
    <t>35441996</t>
  </si>
  <si>
    <t>svorka odbočovací a spojovací pro spojování kruhových a páskových vodičů, FeZn</t>
  </si>
  <si>
    <t>1777047723</t>
  </si>
  <si>
    <t>210220321</t>
  </si>
  <si>
    <t>Montáž svorek hromosvodných na potrubí typ Bernard se zhotovením pásku</t>
  </si>
  <si>
    <t>1557337713</t>
  </si>
  <si>
    <t>35442235</t>
  </si>
  <si>
    <t>antikorozní páska petrolátová</t>
  </si>
  <si>
    <t>1283210219</t>
  </si>
  <si>
    <t>210813035</t>
  </si>
  <si>
    <t>Montáž kabelu Cu plného nebo laněného do 1 kV žíly 4x16 mm2 (např. CYKY) bez ukončení uloženého pevně</t>
  </si>
  <si>
    <t>-928313087</t>
  </si>
  <si>
    <t>34111080</t>
  </si>
  <si>
    <t>kabel instalační jádro Cu plné izolace PVC plášť PVC 450/750V (CYKY) 4x16mm2</t>
  </si>
  <si>
    <t>1432207485</t>
  </si>
  <si>
    <t>470*1,15 "Přepočtené koeficientem množství</t>
  </si>
  <si>
    <t>46-M</t>
  </si>
  <si>
    <t>Zemní práce při extr.mont.pracích</t>
  </si>
  <si>
    <t>460010022</t>
  </si>
  <si>
    <t>Vytyčení trasy vedení kabelového podzemního podél silnice</t>
  </si>
  <si>
    <t>km</t>
  </si>
  <si>
    <t>-120791973</t>
  </si>
  <si>
    <t>460131113</t>
  </si>
  <si>
    <t>Hloubení nezapažených jam při elektromontážích ručně v hornině tř I skupiny 3</t>
  </si>
  <si>
    <t>512</t>
  </si>
  <si>
    <t>245576685</t>
  </si>
  <si>
    <t>460161221</t>
  </si>
  <si>
    <t>Hloubení kabelových rýh ručně š 50 cm hl 30 cm v hornině tř I skupiny 1 a 2</t>
  </si>
  <si>
    <t>801628324</t>
  </si>
  <si>
    <t>460161241</t>
  </si>
  <si>
    <t>Hloubení kabelových rýh ručně š 50 cm hl 50 cm v hornině tř I skupiny 1 a 2</t>
  </si>
  <si>
    <t>195716602</t>
  </si>
  <si>
    <t>460161271</t>
  </si>
  <si>
    <t>Hloubení kabelových rýh ručně š 50 cm hl 80 cm v hornině tř I skupiny 1 a 2</t>
  </si>
  <si>
    <t>400393983</t>
  </si>
  <si>
    <t>460341113</t>
  </si>
  <si>
    <t>Vodorovné přemístění horniny jakékoliv třídy dopravními prostředky při elektromontážích přes 500 do 1000 m</t>
  </si>
  <si>
    <t>815450307</t>
  </si>
  <si>
    <t>460341121</t>
  </si>
  <si>
    <t>Příplatek k vodorovnému přemístění horniny dopravními prostředky při elektromontážích za každých dalších i započatých 1000 m</t>
  </si>
  <si>
    <t>733288786</t>
  </si>
  <si>
    <t>460361121</t>
  </si>
  <si>
    <t>Poplatek za uložení zeminy na recyklační skládce (skládkovné) kód odpadu 17 05 04</t>
  </si>
  <si>
    <t>1390959778</t>
  </si>
  <si>
    <t>460431231</t>
  </si>
  <si>
    <t>Zásyp kabelových rýh ručně se zhutněním š 50 cm hl 30 cm z horniny tř I skupiny 1 a 2</t>
  </si>
  <si>
    <t>-381208060</t>
  </si>
  <si>
    <t>460431261</t>
  </si>
  <si>
    <t>Zásyp kabelových rýh ručně se zhutněním š 50 cm hl 60 cm z horniny tř I skupiny 1 a 2</t>
  </si>
  <si>
    <t>1228629688</t>
  </si>
  <si>
    <t>460481122</t>
  </si>
  <si>
    <t>Úprava pláně při elektromontážích v hornině třídy těžitelnosti I skupiny 3 se zhutněním ručně</t>
  </si>
  <si>
    <t>1207760053</t>
  </si>
  <si>
    <t>460631212</t>
  </si>
  <si>
    <t>Řízené horizontální vrtání při elektromontážích v hornině tř. těžitelnosti I a II skupiny 1 až 4 vnějšího průměru přes 90 do 110 mm</t>
  </si>
  <si>
    <t>317947731</t>
  </si>
  <si>
    <t>55283913</t>
  </si>
  <si>
    <t>trubka ocelová bezešvá hladká jakost 11 353 102x5,0mm</t>
  </si>
  <si>
    <t>-984475592</t>
  </si>
  <si>
    <t>9*1,03 "Přepočtené koeficientem množství</t>
  </si>
  <si>
    <t>460661113</t>
  </si>
  <si>
    <t>Kabelové lože z písku pro kabely nn bez zakrytí š lože přes 50 do 65 cm</t>
  </si>
  <si>
    <t>-1275111727</t>
  </si>
  <si>
    <t>460671113</t>
  </si>
  <si>
    <t>Výstražná fólie pro krytí kabelů šířky 34 cm</t>
  </si>
  <si>
    <t>754094803</t>
  </si>
  <si>
    <t>460871135</t>
  </si>
  <si>
    <t>Podklad vozovky a chodníku ze štěrkopísku se zhutněním při elektromontážích tl přes 20 do 25 cm</t>
  </si>
  <si>
    <t>2092332063</t>
  </si>
  <si>
    <t>460881223</t>
  </si>
  <si>
    <t>Kryt vozovky a chodníku z asfaltového betonu při elektromontážích vrstva obrusná tl 5 cm</t>
  </si>
  <si>
    <t>886649501</t>
  </si>
  <si>
    <t>468021121</t>
  </si>
  <si>
    <t>Rozebrání dlažeb při elektromontážích ručně z kostek drobných do písku spáry nezalité</t>
  </si>
  <si>
    <t>-110357969</t>
  </si>
  <si>
    <t>468041121</t>
  </si>
  <si>
    <t>Řezání živičného podkladu nebo krytu při elektromontážích hl do 5 cm</t>
  </si>
  <si>
    <t>862147983</t>
  </si>
  <si>
    <t>469973117</t>
  </si>
  <si>
    <t>Poplatek za uložení na skládce (skládkovné) stavebního odpadu asfaltového bez dehtu kód odpadu 17 03 02</t>
  </si>
  <si>
    <t>194067241</t>
  </si>
  <si>
    <t>HZS</t>
  </si>
  <si>
    <t>Hodinové zúčtovací sazby</t>
  </si>
  <si>
    <t>HZS3131</t>
  </si>
  <si>
    <t>Hodinová zúčtovací sazba elektromontér VN a VVN - zkušební provoz</t>
  </si>
  <si>
    <t>hod</t>
  </si>
  <si>
    <t>1429771272</t>
  </si>
  <si>
    <t>938752927</t>
  </si>
  <si>
    <t>HZS3132</t>
  </si>
  <si>
    <t>Hodinová zúčtovací sazba elektromontér VN a VVN odborný - koordinace s ostatními profesemi</t>
  </si>
  <si>
    <t>-1972746015</t>
  </si>
  <si>
    <t>HZS4212</t>
  </si>
  <si>
    <t>Hodinová zúčtovací sazba revizní technik specialista dle ČSN 3311500</t>
  </si>
  <si>
    <t>-992599730</t>
  </si>
  <si>
    <t>VRN</t>
  </si>
  <si>
    <t>Vedlejší rozpočtové náklady</t>
  </si>
  <si>
    <t>VRN1</t>
  </si>
  <si>
    <t>Průzkumné, geodetické a projektové práce</t>
  </si>
  <si>
    <t>012002001</t>
  </si>
  <si>
    <t>Geodetické práce - zaměření trasy kabel.vedení do geodetické mapy - zastavěný prostor</t>
  </si>
  <si>
    <t>1024</t>
  </si>
  <si>
    <t>-137591848</t>
  </si>
  <si>
    <t>072/2024_99 - Vedlejší rozpočtové náklady SO 102</t>
  </si>
  <si>
    <t>0001</t>
  </si>
  <si>
    <t>Vytyčení inženýrských sítí a ručně kopané sondy pro ověření polohy inženýrských sítí (dle potřeby stavby 6ks)</t>
  </si>
  <si>
    <t>sada</t>
  </si>
  <si>
    <t>-660502742</t>
  </si>
  <si>
    <t>0002</t>
  </si>
  <si>
    <t>Zařízení staveniště, provoz a odstranění. Obsahuje veškeré náklady spojené se zařízením staveniště, včetně toalet.</t>
  </si>
  <si>
    <t>391366082</t>
  </si>
  <si>
    <t>0003</t>
  </si>
  <si>
    <t>Pomocné práce- zajištění nebo zřízení, regulaci a ochranu dopravy vč. DIO a přechodného dopravního značení - úhrnná částka musí obsahovat veškeré náklady na dočasné úpravy a regulaci (vč. pěších) na staveništi a nezbytné značení a opatření vyplívající z požadeavků BOZP na staveništi, uvažováno jednotyčové zábradlí vysoké min. 1,10m s označením zákazu vstupu, lávky pro pěší, provizorní dopravní značení v rozsahu dle stanovení přechodného dopravního značení. Bude provedena pasportizace okolních objektů včetně fotodokumentace3 vyhotoveních v písemné podobě a 1x v digitální podobě na CD.</t>
  </si>
  <si>
    <t>-753091960</t>
  </si>
  <si>
    <t>0004</t>
  </si>
  <si>
    <t>Geodetické zaměření skutečného provedení stavby – na podkladu katastrální mapy, ve formátech uvedených ve smlouvě o dílo; 3 vyhotovení v papírové podobě, 1 v elektronické na CD, či flash disku, včetně fotodokumentace v průběhu stavby. Geodetické zaměření skutečného provedení bude předáno rovněž dle požadavku Vyhlášky č. 393/2020 Sb., o digitální technické mapě kraje, v aktuálním znění, v jednotném výměnném formátu digitální technické mapy v aktuální platné verzi, která je dostupná na: https://www.cuzk.cz/DMVS/JVF-DTM.aspx</t>
  </si>
  <si>
    <t>-151901066</t>
  </si>
  <si>
    <t>0005</t>
  </si>
  <si>
    <t>Zkoušení a kontrola prací zkušebnou zhotovitele dle TP - zajištění potřebných zkoušek na PAU v potřebném množství dle vyhlášky 130/20019 pro stanovení jakého množství z asfaltových povrchů bude nutné uložit na skládku nebezpečných odpadů a nebo zda odkoupí zhotovitel, či si ponechá objednatel.</t>
  </si>
  <si>
    <t>-1672153097</t>
  </si>
  <si>
    <t>0006</t>
  </si>
  <si>
    <t>Dokumentace skutečného provedení stavby ve 3 vyhotoveních v písemné podobě a 1x v digitální podobě na CD</t>
  </si>
  <si>
    <t>-1673661236</t>
  </si>
  <si>
    <t>0007</t>
  </si>
  <si>
    <t>Pojištění provedených prací dle ustanovení smlouvy o dílo - (stavebně montážní pojištění a pojištění odpovědnosti za škodu), přesná specifikace uvedena ve SOD</t>
  </si>
  <si>
    <t>-1765108538</t>
  </si>
  <si>
    <t>0008</t>
  </si>
  <si>
    <t>Zkoušení konstrukcí a prací nezávislou zkušebnou - čerpání pouze se souhlasem objednatele na základě požadavku objednatele, pevná částka 60 000,- Kč, zkoušení konstrukcí a prací nezávislou zkušebnou - provedení zkoušek nad rámec smluvních KZP, nezahrnuje náklady na povinné průkazní zkoušky</t>
  </si>
  <si>
    <t>1070259318</t>
  </si>
  <si>
    <t>0009</t>
  </si>
  <si>
    <t>Geometrický plán – pro zápis stavby do evidence katastru nemovitostí. 5 vyhotovení v papírové podobě a 1 v elektronické na CD, či flash disku.</t>
  </si>
  <si>
    <t>1592815555</t>
  </si>
  <si>
    <t>0010</t>
  </si>
  <si>
    <t>Vytýčení stavby oprávněným geodetem - veškerá geodetická zaměření prováděná oprávněným geodetem - vytyčení stavby, vytyčení obvodu staveniště, vytyčení během stavby, zřízení vytyčovací sítě stavby (včetně vytyčovacích bodů krytých šachtou a vytyčovacích bodu s nucenou centrací a hlavních výškových bodu v potřebném rozsahu, vytyčení stávajících inženýrských sítí - předpoklad 3x v tištěné podobě, 1x na CD či flash disku.</t>
  </si>
  <si>
    <t>-1635665126</t>
  </si>
  <si>
    <t>0011</t>
  </si>
  <si>
    <t>Pasportizace objektů - pasportizace vně a uvnitř pozemních objektů přilehlých ke stavbě před zahájením stavby a po dokončení stavby - zdokumentování stavebně technického stavu včetně zprávy a fotodokumentace</t>
  </si>
  <si>
    <t>-1946480608</t>
  </si>
  <si>
    <t>0012</t>
  </si>
  <si>
    <t>Pasportizace stávajících komunikací využívajících staveništní dopravou před zahájením stavby a po dokončení stavby, vč. objízdných tras - zdokumentování stavebně technického stavu včetně zprávy a fotodokumentace,včetně pasportizace objízdných tras, vše před zahájením stavebních prací a po jejich dokončení.</t>
  </si>
  <si>
    <t>-1259954052</t>
  </si>
  <si>
    <t>0013</t>
  </si>
  <si>
    <t xml:space="preserve">Ostatní požadavky – fotodokumentace - fotodokumentace průběhu stavby, předání 1x v digitální podobě jako součást závěrečné zprávy. Včetně foto sledování stavby dronem minimálně 2x v průběhu realizace a 1x po jejím dokončení. Položka zahrnuje: fotodokumentaci zadavatelem požadovaného děje a konstrukcí v požadovaných časových intervalech </t>
  </si>
  <si>
    <t>-836530561</t>
  </si>
  <si>
    <t>0014</t>
  </si>
  <si>
    <t>Ostatní požadavky – posudky, kontroly, revizní zprávy. Vypracování plánu kontrolních prohlídek stavby KZP, TP, TePř a závěrečné zprávy v počtu dle SOD.</t>
  </si>
  <si>
    <t>979240707</t>
  </si>
  <si>
    <t>0015</t>
  </si>
  <si>
    <t>Ostatní požadavky – informační bilboard. Billboard pro město Světlá nad Sázavou (osazeno v místě stavby po dobu realizace stavby, osazen 1 ks velkoplošného billboardu o předpokládaných rozměrech 5.1x2.4 m dle pravidel objednatele a poskytovatele dotace, včetně projednání umístění, výroby, dodání, montáže a demontáže). Položka zahrnuje: dodání a osazení informačních tabulí v předepsaném provedení a množství s obsahem předepsaným zadavatelem a poskytovatele dotace, veškeré nosné a upevňovací konstrukce, základové konstrukce včetně nutných zemních prací, demontáž a odvoz po skončení platnosti, případně nutné opravy poškozených částí během platnosti.</t>
  </si>
  <si>
    <t>-1133806519</t>
  </si>
  <si>
    <t>0016</t>
  </si>
  <si>
    <t>Pomocné práce k zajištění nebo zřízení objížďky a přístupových cest - případná oprava silnic II., III. třídy a MK staveništní dopravou a staveništní dopravou v trasy na mezideponii stavby, čerpáno se souhlasem objednatele na základě pasportizace komunikací a rozsahu poškození staveništní dopravou</t>
  </si>
  <si>
    <t>1953015407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</si>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</sst>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243" TargetMode="External" /><Relationship Id="rId2" Type="http://schemas.openxmlformats.org/officeDocument/2006/relationships/hyperlink" Target="https://podminky.urs.cz/item/CS_URS_2025_01/113203111" TargetMode="External" /><Relationship Id="rId3" Type="http://schemas.openxmlformats.org/officeDocument/2006/relationships/hyperlink" Target="https://podminky.urs.cz/item/CS_URS_2025_01/122251105" TargetMode="External" /><Relationship Id="rId4" Type="http://schemas.openxmlformats.org/officeDocument/2006/relationships/hyperlink" Target="https://podminky.urs.cz/item/CS_URS_2025_01/132251102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2751119" TargetMode="External" /><Relationship Id="rId7" Type="http://schemas.openxmlformats.org/officeDocument/2006/relationships/hyperlink" Target="https://podminky.urs.cz/item/CS_URS_2025_01/171201201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75151101" TargetMode="External" /><Relationship Id="rId10" Type="http://schemas.openxmlformats.org/officeDocument/2006/relationships/hyperlink" Target="https://podminky.urs.cz/item/CS_URS_2025_01/181951112" TargetMode="External" /><Relationship Id="rId11" Type="http://schemas.openxmlformats.org/officeDocument/2006/relationships/hyperlink" Target="https://podminky.urs.cz/item/CS_URS_2025_01/212752112" TargetMode="External" /><Relationship Id="rId12" Type="http://schemas.openxmlformats.org/officeDocument/2006/relationships/hyperlink" Target="https://podminky.urs.cz/item/CS_URS_2025_01/273316121" TargetMode="External" /><Relationship Id="rId13" Type="http://schemas.openxmlformats.org/officeDocument/2006/relationships/hyperlink" Target="https://podminky.urs.cz/item/CS_URS_2025_01/451573111" TargetMode="External" /><Relationship Id="rId14" Type="http://schemas.openxmlformats.org/officeDocument/2006/relationships/hyperlink" Target="https://podminky.urs.cz/item/CS_URS_2025_01/564831111" TargetMode="External" /><Relationship Id="rId15" Type="http://schemas.openxmlformats.org/officeDocument/2006/relationships/hyperlink" Target="https://podminky.urs.cz/item/CS_URS_2025_01/564951413" TargetMode="External" /><Relationship Id="rId16" Type="http://schemas.openxmlformats.org/officeDocument/2006/relationships/hyperlink" Target="https://podminky.urs.cz/item/CS_URS_2025_01/565165121" TargetMode="External" /><Relationship Id="rId17" Type="http://schemas.openxmlformats.org/officeDocument/2006/relationships/hyperlink" Target="https://podminky.urs.cz/item/CS_URS_2025_01/567132112" TargetMode="External" /><Relationship Id="rId18" Type="http://schemas.openxmlformats.org/officeDocument/2006/relationships/hyperlink" Target="https://podminky.urs.cz/item/CS_URS_2025_01/567132115" TargetMode="External" /><Relationship Id="rId19" Type="http://schemas.openxmlformats.org/officeDocument/2006/relationships/hyperlink" Target="https://podminky.urs.cz/item/CS_URS_2025_01/573211109" TargetMode="External" /><Relationship Id="rId20" Type="http://schemas.openxmlformats.org/officeDocument/2006/relationships/hyperlink" Target="https://podminky.urs.cz/item/CS_URS_2025_01/577134111" TargetMode="External" /><Relationship Id="rId21" Type="http://schemas.openxmlformats.org/officeDocument/2006/relationships/hyperlink" Target="https://podminky.urs.cz/item/CS_URS_2025_01/591211111" TargetMode="External" /><Relationship Id="rId22" Type="http://schemas.openxmlformats.org/officeDocument/2006/relationships/hyperlink" Target="https://podminky.urs.cz/item/CS_URS_2025_01/871310310" TargetMode="External" /><Relationship Id="rId23" Type="http://schemas.openxmlformats.org/officeDocument/2006/relationships/hyperlink" Target="https://podminky.urs.cz/item/CS_URS_2025_01/890211811" TargetMode="External" /><Relationship Id="rId24" Type="http://schemas.openxmlformats.org/officeDocument/2006/relationships/hyperlink" Target="https://podminky.urs.cz/item/CS_URS_2025_01/899132121" TargetMode="External" /><Relationship Id="rId25" Type="http://schemas.openxmlformats.org/officeDocument/2006/relationships/hyperlink" Target="https://podminky.urs.cz/item/CS_URS_2025_01/899132212" TargetMode="External" /><Relationship Id="rId26" Type="http://schemas.openxmlformats.org/officeDocument/2006/relationships/hyperlink" Target="https://podminky.urs.cz/item/CS_URS_2025_01/914111111" TargetMode="External" /><Relationship Id="rId27" Type="http://schemas.openxmlformats.org/officeDocument/2006/relationships/hyperlink" Target="https://podminky.urs.cz/item/CS_URS_2025_01/914111112" TargetMode="External" /><Relationship Id="rId28" Type="http://schemas.openxmlformats.org/officeDocument/2006/relationships/hyperlink" Target="https://podminky.urs.cz/item/CS_URS_2025_01/914511112" TargetMode="External" /><Relationship Id="rId29" Type="http://schemas.openxmlformats.org/officeDocument/2006/relationships/hyperlink" Target="https://podminky.urs.cz/item/CS_URS_2025_01/916111123" TargetMode="External" /><Relationship Id="rId30" Type="http://schemas.openxmlformats.org/officeDocument/2006/relationships/hyperlink" Target="https://podminky.urs.cz/item/CS_URS_2025_01/916241213" TargetMode="External" /><Relationship Id="rId31" Type="http://schemas.openxmlformats.org/officeDocument/2006/relationships/hyperlink" Target="https://podminky.urs.cz/item/CS_URS_2025_01/916991121" TargetMode="External" /><Relationship Id="rId32" Type="http://schemas.openxmlformats.org/officeDocument/2006/relationships/hyperlink" Target="https://podminky.urs.cz/item/CS_URS_2025_01/919112212" TargetMode="External" /><Relationship Id="rId33" Type="http://schemas.openxmlformats.org/officeDocument/2006/relationships/hyperlink" Target="https://podminky.urs.cz/item/CS_URS_2025_01/919121111" TargetMode="External" /><Relationship Id="rId34" Type="http://schemas.openxmlformats.org/officeDocument/2006/relationships/hyperlink" Target="https://podminky.urs.cz/item/CS_URS_2025_01/919735112" TargetMode="External" /><Relationship Id="rId35" Type="http://schemas.openxmlformats.org/officeDocument/2006/relationships/hyperlink" Target="https://podminky.urs.cz/item/CS_URS_2025_01/935932422" TargetMode="External" /><Relationship Id="rId36" Type="http://schemas.openxmlformats.org/officeDocument/2006/relationships/hyperlink" Target="https://podminky.urs.cz/item/CS_URS_2025_01/966006132" TargetMode="External" /><Relationship Id="rId37" Type="http://schemas.openxmlformats.org/officeDocument/2006/relationships/hyperlink" Target="https://podminky.urs.cz/item/CS_URS_2025_01/997221561" TargetMode="External" /><Relationship Id="rId38" Type="http://schemas.openxmlformats.org/officeDocument/2006/relationships/hyperlink" Target="https://podminky.urs.cz/item/CS_URS_2025_01/997221569" TargetMode="External" /><Relationship Id="rId39" Type="http://schemas.openxmlformats.org/officeDocument/2006/relationships/hyperlink" Target="https://podminky.urs.cz/item/CS_URS_2025_01/997221611" TargetMode="External" /><Relationship Id="rId40" Type="http://schemas.openxmlformats.org/officeDocument/2006/relationships/hyperlink" Target="https://podminky.urs.cz/item/CS_URS_2025_01/997221861" TargetMode="External" /><Relationship Id="rId41" Type="http://schemas.openxmlformats.org/officeDocument/2006/relationships/hyperlink" Target="https://podminky.urs.cz/item/CS_URS_2025_01/997221875" TargetMode="External" /><Relationship Id="rId42" Type="http://schemas.openxmlformats.org/officeDocument/2006/relationships/hyperlink" Target="https://podminky.urs.cz/item/CS_URS_2025_01/998225111" TargetMode="External" /><Relationship Id="rId4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7342" TargetMode="External" /><Relationship Id="rId3" Type="http://schemas.openxmlformats.org/officeDocument/2006/relationships/hyperlink" Target="https://podminky.urs.cz/item/CS_URS_2025_01/113201112" TargetMode="External" /><Relationship Id="rId4" Type="http://schemas.openxmlformats.org/officeDocument/2006/relationships/hyperlink" Target="https://podminky.urs.cz/item/CS_URS_2025_01/113202111" TargetMode="External" /><Relationship Id="rId5" Type="http://schemas.openxmlformats.org/officeDocument/2006/relationships/hyperlink" Target="https://podminky.urs.cz/item/CS_URS_2025_01/122251105" TargetMode="External" /><Relationship Id="rId6" Type="http://schemas.openxmlformats.org/officeDocument/2006/relationships/hyperlink" Target="https://podminky.urs.cz/item/CS_URS_2025_01/162751117" TargetMode="External" /><Relationship Id="rId7" Type="http://schemas.openxmlformats.org/officeDocument/2006/relationships/hyperlink" Target="https://podminky.urs.cz/item/CS_URS_2025_01/162751119" TargetMode="External" /><Relationship Id="rId8" Type="http://schemas.openxmlformats.org/officeDocument/2006/relationships/hyperlink" Target="https://podminky.urs.cz/item/CS_URS_2025_01/171201201" TargetMode="External" /><Relationship Id="rId9" Type="http://schemas.openxmlformats.org/officeDocument/2006/relationships/hyperlink" Target="https://podminky.urs.cz/item/CS_URS_2025_01/171201231" TargetMode="External" /><Relationship Id="rId10" Type="http://schemas.openxmlformats.org/officeDocument/2006/relationships/hyperlink" Target="https://podminky.urs.cz/item/CS_URS_2025_01/181951112" TargetMode="External" /><Relationship Id="rId11" Type="http://schemas.openxmlformats.org/officeDocument/2006/relationships/hyperlink" Target="https://podminky.urs.cz/item/CS_URS_2025_01/564851111" TargetMode="External" /><Relationship Id="rId12" Type="http://schemas.openxmlformats.org/officeDocument/2006/relationships/hyperlink" Target="https://podminky.urs.cz/item/CS_URS_2025_01/564861111" TargetMode="External" /><Relationship Id="rId13" Type="http://schemas.openxmlformats.org/officeDocument/2006/relationships/hyperlink" Target="https://podminky.urs.cz/item/CS_URS_2025_01/596211113" TargetMode="External" /><Relationship Id="rId14" Type="http://schemas.openxmlformats.org/officeDocument/2006/relationships/hyperlink" Target="https://podminky.urs.cz/item/CS_URS_2025_01/596211211" TargetMode="External" /><Relationship Id="rId15" Type="http://schemas.openxmlformats.org/officeDocument/2006/relationships/hyperlink" Target="https://podminky.urs.cz/item/CS_URS_2025_01/916131213" TargetMode="External" /><Relationship Id="rId16" Type="http://schemas.openxmlformats.org/officeDocument/2006/relationships/hyperlink" Target="https://podminky.urs.cz/item/CS_URS_2025_01/916231213" TargetMode="External" /><Relationship Id="rId17" Type="http://schemas.openxmlformats.org/officeDocument/2006/relationships/hyperlink" Target="https://podminky.urs.cz/item/CS_URS_2025_01/916991121" TargetMode="External" /><Relationship Id="rId18" Type="http://schemas.openxmlformats.org/officeDocument/2006/relationships/hyperlink" Target="https://podminky.urs.cz/item/CS_URS_2025_01/997221561" TargetMode="External" /><Relationship Id="rId19" Type="http://schemas.openxmlformats.org/officeDocument/2006/relationships/hyperlink" Target="https://podminky.urs.cz/item/CS_URS_2025_01/997221569" TargetMode="External" /><Relationship Id="rId20" Type="http://schemas.openxmlformats.org/officeDocument/2006/relationships/hyperlink" Target="https://podminky.urs.cz/item/CS_URS_2025_01/997221611" TargetMode="External" /><Relationship Id="rId21" Type="http://schemas.openxmlformats.org/officeDocument/2006/relationships/hyperlink" Target="https://podminky.urs.cz/item/CS_URS_2025_01/997221861" TargetMode="External" /><Relationship Id="rId22" Type="http://schemas.openxmlformats.org/officeDocument/2006/relationships/hyperlink" Target="https://podminky.urs.cz/item/CS_URS_2025_01/997221875" TargetMode="External" /><Relationship Id="rId23" Type="http://schemas.openxmlformats.org/officeDocument/2006/relationships/hyperlink" Target="https://podminky.urs.cz/item/CS_URS_2025_01/998223011" TargetMode="External" /><Relationship Id="rId2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81351003" TargetMode="External" /><Relationship Id="rId2" Type="http://schemas.openxmlformats.org/officeDocument/2006/relationships/hyperlink" Target="https://podminky.urs.cz/item/CS_URS_2025_01/181411131" TargetMode="External" /><Relationship Id="rId3" Type="http://schemas.openxmlformats.org/officeDocument/2006/relationships/hyperlink" Target="https://podminky.urs.cz/item/CS_URS_2025_01/871171211" TargetMode="External" /><Relationship Id="rId4" Type="http://schemas.openxmlformats.org/officeDocument/2006/relationships/hyperlink" Target="https://podminky.urs.cz/item/CS_URS_2025_01/877420440" TargetMode="External" /><Relationship Id="rId5" Type="http://schemas.openxmlformats.org/officeDocument/2006/relationships/hyperlink" Target="https://podminky.urs.cz/item/CS_URS_2025_01/914111111" TargetMode="External" /><Relationship Id="rId6" Type="http://schemas.openxmlformats.org/officeDocument/2006/relationships/hyperlink" Target="https://podminky.urs.cz/item/CS_URS_2025_01/914511112" TargetMode="External" /><Relationship Id="rId7" Type="http://schemas.openxmlformats.org/officeDocument/2006/relationships/hyperlink" Target="https://podminky.urs.cz/item/CS_URS_2024_02/711161273" TargetMode="External" /><Relationship Id="rId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2" TargetMode="External" /><Relationship Id="rId2" Type="http://schemas.openxmlformats.org/officeDocument/2006/relationships/hyperlink" Target="https://podminky.urs.cz/item/CS_URS_2025_01/113107342" TargetMode="External" /><Relationship Id="rId3" Type="http://schemas.openxmlformats.org/officeDocument/2006/relationships/hyperlink" Target="https://podminky.urs.cz/item/CS_URS_2025_01/113202111" TargetMode="External" /><Relationship Id="rId4" Type="http://schemas.openxmlformats.org/officeDocument/2006/relationships/hyperlink" Target="https://podminky.urs.cz/item/CS_URS_2025_01/122251105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2751119" TargetMode="External" /><Relationship Id="rId7" Type="http://schemas.openxmlformats.org/officeDocument/2006/relationships/hyperlink" Target="https://podminky.urs.cz/item/CS_URS_2025_01/171201201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81951112" TargetMode="External" /><Relationship Id="rId10" Type="http://schemas.openxmlformats.org/officeDocument/2006/relationships/hyperlink" Target="https://podminky.urs.cz/item/CS_URS_2025_01/564851111" TargetMode="External" /><Relationship Id="rId11" Type="http://schemas.openxmlformats.org/officeDocument/2006/relationships/hyperlink" Target="https://podminky.urs.cz/item/CS_URS_2025_01/564861111" TargetMode="External" /><Relationship Id="rId12" Type="http://schemas.openxmlformats.org/officeDocument/2006/relationships/hyperlink" Target="https://podminky.urs.cz/item/CS_URS_2025_01/567122114" TargetMode="External" /><Relationship Id="rId13" Type="http://schemas.openxmlformats.org/officeDocument/2006/relationships/hyperlink" Target="https://podminky.urs.cz/item/CS_URS_2025_01/573211109" TargetMode="External" /><Relationship Id="rId14" Type="http://schemas.openxmlformats.org/officeDocument/2006/relationships/hyperlink" Target="https://podminky.urs.cz/item/CS_URS_2025_01/577134111" TargetMode="External" /><Relationship Id="rId15" Type="http://schemas.openxmlformats.org/officeDocument/2006/relationships/hyperlink" Target="https://podminky.urs.cz/item/CS_URS_2025_01/596211113" TargetMode="External" /><Relationship Id="rId16" Type="http://schemas.openxmlformats.org/officeDocument/2006/relationships/hyperlink" Target="https://podminky.urs.cz/item/CS_URS_2025_01/596211211" TargetMode="External" /><Relationship Id="rId17" Type="http://schemas.openxmlformats.org/officeDocument/2006/relationships/hyperlink" Target="https://podminky.urs.cz/item/CS_URS_2025_01/914111111" TargetMode="External" /><Relationship Id="rId18" Type="http://schemas.openxmlformats.org/officeDocument/2006/relationships/hyperlink" Target="https://podminky.urs.cz/item/CS_URS_2025_01/914511112" TargetMode="External" /><Relationship Id="rId19" Type="http://schemas.openxmlformats.org/officeDocument/2006/relationships/hyperlink" Target="https://podminky.urs.cz/item/CS_URS_2025_01/916131213" TargetMode="External" /><Relationship Id="rId20" Type="http://schemas.openxmlformats.org/officeDocument/2006/relationships/hyperlink" Target="https://podminky.urs.cz/item/CS_URS_2025_01/916991121" TargetMode="External" /><Relationship Id="rId21" Type="http://schemas.openxmlformats.org/officeDocument/2006/relationships/hyperlink" Target="https://podminky.urs.cz/item/CS_URS_2025_01/919112212" TargetMode="External" /><Relationship Id="rId22" Type="http://schemas.openxmlformats.org/officeDocument/2006/relationships/hyperlink" Target="https://podminky.urs.cz/item/CS_URS_2025_01/919121111" TargetMode="External" /><Relationship Id="rId23" Type="http://schemas.openxmlformats.org/officeDocument/2006/relationships/hyperlink" Target="https://podminky.urs.cz/item/CS_URS_2025_01/997221561" TargetMode="External" /><Relationship Id="rId24" Type="http://schemas.openxmlformats.org/officeDocument/2006/relationships/hyperlink" Target="https://podminky.urs.cz/item/CS_URS_2025_01/997221611" TargetMode="External" /><Relationship Id="rId25" Type="http://schemas.openxmlformats.org/officeDocument/2006/relationships/hyperlink" Target="https://podminky.urs.cz/item/CS_URS_2025_01/997221861" TargetMode="External" /><Relationship Id="rId26" Type="http://schemas.openxmlformats.org/officeDocument/2006/relationships/hyperlink" Target="https://podminky.urs.cz/item/CS_URS_2025_01/997221875" TargetMode="External" /><Relationship Id="rId27" Type="http://schemas.openxmlformats.org/officeDocument/2006/relationships/hyperlink" Target="https://podminky.urs.cz/item/CS_URS_2025_01/998223011" TargetMode="External" /><Relationship Id="rId28" Type="http://schemas.openxmlformats.org/officeDocument/2006/relationships/hyperlink" Target="https://podminky.urs.cz/item/CS_URS_2024_02/711161273" TargetMode="External" /><Relationship Id="rId2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34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32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34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38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39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40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41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42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43</v>
      </c>
      <c r="E29" s="50"/>
      <c r="F29" s="35" t="s">
        <v>44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45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46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47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48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50</v>
      </c>
      <c r="U35" s="57"/>
      <c r="V35" s="57"/>
      <c r="W35" s="57"/>
      <c r="X35" s="59" t="s">
        <v>51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52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072/2024_2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ulice Čapkova, Světlá nad Sázavou II.etapa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ul. Čapkova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14. 3. 2025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Světlá nad Sázavou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DI PROJEKT s.r.o.</v>
      </c>
      <c r="AN49" s="67"/>
      <c r="AO49" s="67"/>
      <c r="AP49" s="67"/>
      <c r="AQ49" s="43"/>
      <c r="AR49" s="47"/>
      <c r="AS49" s="77" t="s">
        <v>53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>DI PROJEKT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54</v>
      </c>
      <c r="D52" s="90"/>
      <c r="E52" s="90"/>
      <c r="F52" s="90"/>
      <c r="G52" s="90"/>
      <c r="H52" s="91"/>
      <c r="I52" s="92" t="s">
        <v>55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56</v>
      </c>
      <c r="AH52" s="90"/>
      <c r="AI52" s="90"/>
      <c r="AJ52" s="90"/>
      <c r="AK52" s="90"/>
      <c r="AL52" s="90"/>
      <c r="AM52" s="90"/>
      <c r="AN52" s="92" t="s">
        <v>57</v>
      </c>
      <c r="AO52" s="90"/>
      <c r="AP52" s="90"/>
      <c r="AQ52" s="94" t="s">
        <v>58</v>
      </c>
      <c r="AR52" s="47"/>
      <c r="AS52" s="95" t="s">
        <v>59</v>
      </c>
      <c r="AT52" s="96" t="s">
        <v>60</v>
      </c>
      <c r="AU52" s="96" t="s">
        <v>61</v>
      </c>
      <c r="AV52" s="96" t="s">
        <v>62</v>
      </c>
      <c r="AW52" s="96" t="s">
        <v>63</v>
      </c>
      <c r="AX52" s="96" t="s">
        <v>64</v>
      </c>
      <c r="AY52" s="96" t="s">
        <v>65</v>
      </c>
      <c r="AZ52" s="96" t="s">
        <v>66</v>
      </c>
      <c r="BA52" s="96" t="s">
        <v>67</v>
      </c>
      <c r="BB52" s="96" t="s">
        <v>68</v>
      </c>
      <c r="BC52" s="96" t="s">
        <v>69</v>
      </c>
      <c r="BD52" s="97" t="s">
        <v>70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ROUND(SUM(AG55:AG60),2)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ROUND(SUM(AS55:AS60),2)</f>
        <v>0</v>
      </c>
      <c r="AT54" s="109">
        <f>ROUND(SUM(AV54:AW54),2)</f>
        <v>0</v>
      </c>
      <c r="AU54" s="110">
        <f>ROUND(SUM(AU55:AU60),5)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ROUND(SUM(AZ55:AZ60),2)</f>
        <v>0</v>
      </c>
      <c r="BA54" s="109">
        <f>ROUND(SUM(BA55:BA60),2)</f>
        <v>0</v>
      </c>
      <c r="BB54" s="109">
        <f>ROUND(SUM(BB55:BB60),2)</f>
        <v>0</v>
      </c>
      <c r="BC54" s="109">
        <f>ROUND(SUM(BC55:BC60),2)</f>
        <v>0</v>
      </c>
      <c r="BD54" s="111">
        <f>ROUND(SUM(BD55:BD60),2)</f>
        <v>0</v>
      </c>
      <c r="BE54" s="6"/>
      <c r="BS54" s="112" t="s">
        <v>72</v>
      </c>
      <c r="BT54" s="112" t="s">
        <v>73</v>
      </c>
      <c r="BU54" s="113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24.75" customHeight="1">
      <c r="A55" s="114" t="s">
        <v>77</v>
      </c>
      <c r="B55" s="115"/>
      <c r="C55" s="116"/>
      <c r="D55" s="117" t="s">
        <v>78</v>
      </c>
      <c r="E55" s="117"/>
      <c r="F55" s="117"/>
      <c r="G55" s="117"/>
      <c r="H55" s="117"/>
      <c r="I55" s="118"/>
      <c r="J55" s="117" t="s">
        <v>79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'072-2024_6 - SO 102.1 Voz...'!J30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80</v>
      </c>
      <c r="AR55" s="121"/>
      <c r="AS55" s="122">
        <v>0</v>
      </c>
      <c r="AT55" s="123">
        <f>ROUND(SUM(AV55:AW55),2)</f>
        <v>0</v>
      </c>
      <c r="AU55" s="124">
        <f>'072-2024_6 - SO 102.1 Voz...'!P88</f>
        <v>0</v>
      </c>
      <c r="AV55" s="123">
        <f>'072-2024_6 - SO 102.1 Voz...'!J33</f>
        <v>0</v>
      </c>
      <c r="AW55" s="123">
        <f>'072-2024_6 - SO 102.1 Voz...'!J34</f>
        <v>0</v>
      </c>
      <c r="AX55" s="123">
        <f>'072-2024_6 - SO 102.1 Voz...'!J35</f>
        <v>0</v>
      </c>
      <c r="AY55" s="123">
        <f>'072-2024_6 - SO 102.1 Voz...'!J36</f>
        <v>0</v>
      </c>
      <c r="AZ55" s="123">
        <f>'072-2024_6 - SO 102.1 Voz...'!F33</f>
        <v>0</v>
      </c>
      <c r="BA55" s="123">
        <f>'072-2024_6 - SO 102.1 Voz...'!F34</f>
        <v>0</v>
      </c>
      <c r="BB55" s="123">
        <f>'072-2024_6 - SO 102.1 Voz...'!F35</f>
        <v>0</v>
      </c>
      <c r="BC55" s="123">
        <f>'072-2024_6 - SO 102.1 Voz...'!F36</f>
        <v>0</v>
      </c>
      <c r="BD55" s="125">
        <f>'072-2024_6 - SO 102.1 Voz...'!F37</f>
        <v>0</v>
      </c>
      <c r="BE55" s="7"/>
      <c r="BT55" s="126" t="s">
        <v>81</v>
      </c>
      <c r="BV55" s="126" t="s">
        <v>75</v>
      </c>
      <c r="BW55" s="126" t="s">
        <v>82</v>
      </c>
      <c r="BX55" s="126" t="s">
        <v>5</v>
      </c>
      <c r="CL55" s="126" t="s">
        <v>19</v>
      </c>
      <c r="CM55" s="126" t="s">
        <v>83</v>
      </c>
    </row>
    <row r="56" s="7" customFormat="1" ht="24.75" customHeight="1">
      <c r="A56" s="114" t="s">
        <v>77</v>
      </c>
      <c r="B56" s="115"/>
      <c r="C56" s="116"/>
      <c r="D56" s="117" t="s">
        <v>84</v>
      </c>
      <c r="E56" s="117"/>
      <c r="F56" s="117"/>
      <c r="G56" s="117"/>
      <c r="H56" s="117"/>
      <c r="I56" s="118"/>
      <c r="J56" s="117" t="s">
        <v>85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'072-2024_7 - SO 102.2 Cho...'!J30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80</v>
      </c>
      <c r="AR56" s="121"/>
      <c r="AS56" s="122">
        <v>0</v>
      </c>
      <c r="AT56" s="123">
        <f>ROUND(SUM(AV56:AW56),2)</f>
        <v>0</v>
      </c>
      <c r="AU56" s="124">
        <f>'072-2024_7 - SO 102.2 Cho...'!P85</f>
        <v>0</v>
      </c>
      <c r="AV56" s="123">
        <f>'072-2024_7 - SO 102.2 Cho...'!J33</f>
        <v>0</v>
      </c>
      <c r="AW56" s="123">
        <f>'072-2024_7 - SO 102.2 Cho...'!J34</f>
        <v>0</v>
      </c>
      <c r="AX56" s="123">
        <f>'072-2024_7 - SO 102.2 Cho...'!J35</f>
        <v>0</v>
      </c>
      <c r="AY56" s="123">
        <f>'072-2024_7 - SO 102.2 Cho...'!J36</f>
        <v>0</v>
      </c>
      <c r="AZ56" s="123">
        <f>'072-2024_7 - SO 102.2 Cho...'!F33</f>
        <v>0</v>
      </c>
      <c r="BA56" s="123">
        <f>'072-2024_7 - SO 102.2 Cho...'!F34</f>
        <v>0</v>
      </c>
      <c r="BB56" s="123">
        <f>'072-2024_7 - SO 102.2 Cho...'!F35</f>
        <v>0</v>
      </c>
      <c r="BC56" s="123">
        <f>'072-2024_7 - SO 102.2 Cho...'!F36</f>
        <v>0</v>
      </c>
      <c r="BD56" s="125">
        <f>'072-2024_7 - SO 102.2 Cho...'!F37</f>
        <v>0</v>
      </c>
      <c r="BE56" s="7"/>
      <c r="BT56" s="126" t="s">
        <v>81</v>
      </c>
      <c r="BV56" s="126" t="s">
        <v>75</v>
      </c>
      <c r="BW56" s="126" t="s">
        <v>86</v>
      </c>
      <c r="BX56" s="126" t="s">
        <v>5</v>
      </c>
      <c r="CL56" s="126" t="s">
        <v>19</v>
      </c>
      <c r="CM56" s="126" t="s">
        <v>83</v>
      </c>
    </row>
    <row r="57" s="7" customFormat="1" ht="24.75" customHeight="1">
      <c r="A57" s="114" t="s">
        <v>77</v>
      </c>
      <c r="B57" s="115"/>
      <c r="C57" s="116"/>
      <c r="D57" s="117" t="s">
        <v>87</v>
      </c>
      <c r="E57" s="117"/>
      <c r="F57" s="117"/>
      <c r="G57" s="117"/>
      <c r="H57" s="117"/>
      <c r="I57" s="118"/>
      <c r="J57" s="117" t="s">
        <v>88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'072-2024_8 - SO 102.3 Cho...'!J30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80</v>
      </c>
      <c r="AR57" s="121"/>
      <c r="AS57" s="122">
        <v>0</v>
      </c>
      <c r="AT57" s="123">
        <f>ROUND(SUM(AV57:AW57),2)</f>
        <v>0</v>
      </c>
      <c r="AU57" s="124">
        <f>'072-2024_8 - SO 102.3 Cho...'!P85</f>
        <v>0</v>
      </c>
      <c r="AV57" s="123">
        <f>'072-2024_8 - SO 102.3 Cho...'!J33</f>
        <v>0</v>
      </c>
      <c r="AW57" s="123">
        <f>'072-2024_8 - SO 102.3 Cho...'!J34</f>
        <v>0</v>
      </c>
      <c r="AX57" s="123">
        <f>'072-2024_8 - SO 102.3 Cho...'!J35</f>
        <v>0</v>
      </c>
      <c r="AY57" s="123">
        <f>'072-2024_8 - SO 102.3 Cho...'!J36</f>
        <v>0</v>
      </c>
      <c r="AZ57" s="123">
        <f>'072-2024_8 - SO 102.3 Cho...'!F33</f>
        <v>0</v>
      </c>
      <c r="BA57" s="123">
        <f>'072-2024_8 - SO 102.3 Cho...'!F34</f>
        <v>0</v>
      </c>
      <c r="BB57" s="123">
        <f>'072-2024_8 - SO 102.3 Cho...'!F35</f>
        <v>0</v>
      </c>
      <c r="BC57" s="123">
        <f>'072-2024_8 - SO 102.3 Cho...'!F36</f>
        <v>0</v>
      </c>
      <c r="BD57" s="125">
        <f>'072-2024_8 - SO 102.3 Cho...'!F37</f>
        <v>0</v>
      </c>
      <c r="BE57" s="7"/>
      <c r="BT57" s="126" t="s">
        <v>81</v>
      </c>
      <c r="BV57" s="126" t="s">
        <v>75</v>
      </c>
      <c r="BW57" s="126" t="s">
        <v>89</v>
      </c>
      <c r="BX57" s="126" t="s">
        <v>5</v>
      </c>
      <c r="CL57" s="126" t="s">
        <v>19</v>
      </c>
      <c r="CM57" s="126" t="s">
        <v>83</v>
      </c>
    </row>
    <row r="58" s="7" customFormat="1" ht="24.75" customHeight="1">
      <c r="A58" s="114" t="s">
        <v>77</v>
      </c>
      <c r="B58" s="115"/>
      <c r="C58" s="116"/>
      <c r="D58" s="117" t="s">
        <v>90</v>
      </c>
      <c r="E58" s="117"/>
      <c r="F58" s="117"/>
      <c r="G58" s="117"/>
      <c r="H58" s="117"/>
      <c r="I58" s="118"/>
      <c r="J58" s="117" t="s">
        <v>91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'072-2024_9 - SO 102.4 Cho...'!J30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80</v>
      </c>
      <c r="AR58" s="121"/>
      <c r="AS58" s="122">
        <v>0</v>
      </c>
      <c r="AT58" s="123">
        <f>ROUND(SUM(AV58:AW58),2)</f>
        <v>0</v>
      </c>
      <c r="AU58" s="124">
        <f>'072-2024_9 - SO 102.4 Cho...'!P87</f>
        <v>0</v>
      </c>
      <c r="AV58" s="123">
        <f>'072-2024_9 - SO 102.4 Cho...'!J33</f>
        <v>0</v>
      </c>
      <c r="AW58" s="123">
        <f>'072-2024_9 - SO 102.4 Cho...'!J34</f>
        <v>0</v>
      </c>
      <c r="AX58" s="123">
        <f>'072-2024_9 - SO 102.4 Cho...'!J35</f>
        <v>0</v>
      </c>
      <c r="AY58" s="123">
        <f>'072-2024_9 - SO 102.4 Cho...'!J36</f>
        <v>0</v>
      </c>
      <c r="AZ58" s="123">
        <f>'072-2024_9 - SO 102.4 Cho...'!F33</f>
        <v>0</v>
      </c>
      <c r="BA58" s="123">
        <f>'072-2024_9 - SO 102.4 Cho...'!F34</f>
        <v>0</v>
      </c>
      <c r="BB58" s="123">
        <f>'072-2024_9 - SO 102.4 Cho...'!F35</f>
        <v>0</v>
      </c>
      <c r="BC58" s="123">
        <f>'072-2024_9 - SO 102.4 Cho...'!F36</f>
        <v>0</v>
      </c>
      <c r="BD58" s="125">
        <f>'072-2024_9 - SO 102.4 Cho...'!F37</f>
        <v>0</v>
      </c>
      <c r="BE58" s="7"/>
      <c r="BT58" s="126" t="s">
        <v>81</v>
      </c>
      <c r="BV58" s="126" t="s">
        <v>75</v>
      </c>
      <c r="BW58" s="126" t="s">
        <v>92</v>
      </c>
      <c r="BX58" s="126" t="s">
        <v>5</v>
      </c>
      <c r="CL58" s="126" t="s">
        <v>19</v>
      </c>
      <c r="CM58" s="126" t="s">
        <v>83</v>
      </c>
    </row>
    <row r="59" s="7" customFormat="1" ht="24.75" customHeight="1">
      <c r="A59" s="114" t="s">
        <v>77</v>
      </c>
      <c r="B59" s="115"/>
      <c r="C59" s="116"/>
      <c r="D59" s="117" t="s">
        <v>93</v>
      </c>
      <c r="E59" s="117"/>
      <c r="F59" s="117"/>
      <c r="G59" s="117"/>
      <c r="H59" s="117"/>
      <c r="I59" s="118"/>
      <c r="J59" s="117" t="s">
        <v>94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'072-2024_98 - SO 402 Veře...'!J30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80</v>
      </c>
      <c r="AR59" s="121"/>
      <c r="AS59" s="122">
        <v>0</v>
      </c>
      <c r="AT59" s="123">
        <f>ROUND(SUM(AV59:AW59),2)</f>
        <v>0</v>
      </c>
      <c r="AU59" s="124">
        <f>'072-2024_98 - SO 402 Veře...'!P90</f>
        <v>0</v>
      </c>
      <c r="AV59" s="123">
        <f>'072-2024_98 - SO 402 Veře...'!J33</f>
        <v>0</v>
      </c>
      <c r="AW59" s="123">
        <f>'072-2024_98 - SO 402 Veře...'!J34</f>
        <v>0</v>
      </c>
      <c r="AX59" s="123">
        <f>'072-2024_98 - SO 402 Veře...'!J35</f>
        <v>0</v>
      </c>
      <c r="AY59" s="123">
        <f>'072-2024_98 - SO 402 Veře...'!J36</f>
        <v>0</v>
      </c>
      <c r="AZ59" s="123">
        <f>'072-2024_98 - SO 402 Veře...'!F33</f>
        <v>0</v>
      </c>
      <c r="BA59" s="123">
        <f>'072-2024_98 - SO 402 Veře...'!F34</f>
        <v>0</v>
      </c>
      <c r="BB59" s="123">
        <f>'072-2024_98 - SO 402 Veře...'!F35</f>
        <v>0</v>
      </c>
      <c r="BC59" s="123">
        <f>'072-2024_98 - SO 402 Veře...'!F36</f>
        <v>0</v>
      </c>
      <c r="BD59" s="125">
        <f>'072-2024_98 - SO 402 Veře...'!F37</f>
        <v>0</v>
      </c>
      <c r="BE59" s="7"/>
      <c r="BT59" s="126" t="s">
        <v>81</v>
      </c>
      <c r="BV59" s="126" t="s">
        <v>75</v>
      </c>
      <c r="BW59" s="126" t="s">
        <v>95</v>
      </c>
      <c r="BX59" s="126" t="s">
        <v>5</v>
      </c>
      <c r="CL59" s="126" t="s">
        <v>19</v>
      </c>
      <c r="CM59" s="126" t="s">
        <v>83</v>
      </c>
    </row>
    <row r="60" s="7" customFormat="1" ht="24.75" customHeight="1">
      <c r="A60" s="114" t="s">
        <v>77</v>
      </c>
      <c r="B60" s="115"/>
      <c r="C60" s="116"/>
      <c r="D60" s="117" t="s">
        <v>96</v>
      </c>
      <c r="E60" s="117"/>
      <c r="F60" s="117"/>
      <c r="G60" s="117"/>
      <c r="H60" s="117"/>
      <c r="I60" s="118"/>
      <c r="J60" s="117" t="s">
        <v>97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'072-2024_99 - Vedlejší ro...'!J30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80</v>
      </c>
      <c r="AR60" s="121"/>
      <c r="AS60" s="127">
        <v>0</v>
      </c>
      <c r="AT60" s="128">
        <f>ROUND(SUM(AV60:AW60),2)</f>
        <v>0</v>
      </c>
      <c r="AU60" s="129">
        <f>'072-2024_99 - Vedlejší ro...'!P80</f>
        <v>0</v>
      </c>
      <c r="AV60" s="128">
        <f>'072-2024_99 - Vedlejší ro...'!J33</f>
        <v>0</v>
      </c>
      <c r="AW60" s="128">
        <f>'072-2024_99 - Vedlejší ro...'!J34</f>
        <v>0</v>
      </c>
      <c r="AX60" s="128">
        <f>'072-2024_99 - Vedlejší ro...'!J35</f>
        <v>0</v>
      </c>
      <c r="AY60" s="128">
        <f>'072-2024_99 - Vedlejší ro...'!J36</f>
        <v>0</v>
      </c>
      <c r="AZ60" s="128">
        <f>'072-2024_99 - Vedlejší ro...'!F33</f>
        <v>0</v>
      </c>
      <c r="BA60" s="128">
        <f>'072-2024_99 - Vedlejší ro...'!F34</f>
        <v>0</v>
      </c>
      <c r="BB60" s="128">
        <f>'072-2024_99 - Vedlejší ro...'!F35</f>
        <v>0</v>
      </c>
      <c r="BC60" s="128">
        <f>'072-2024_99 - Vedlejší ro...'!F36</f>
        <v>0</v>
      </c>
      <c r="BD60" s="130">
        <f>'072-2024_99 - Vedlejší ro...'!F37</f>
        <v>0</v>
      </c>
      <c r="BE60" s="7"/>
      <c r="BT60" s="126" t="s">
        <v>81</v>
      </c>
      <c r="BV60" s="126" t="s">
        <v>75</v>
      </c>
      <c r="BW60" s="126" t="s">
        <v>98</v>
      </c>
      <c r="BX60" s="126" t="s">
        <v>5</v>
      </c>
      <c r="CL60" s="126" t="s">
        <v>19</v>
      </c>
      <c r="CM60" s="126" t="s">
        <v>83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WrQ3yS4tTHtD1qCEUO8eXMsnD56EoRbSRPGF6FzA/1IvHT6UzZUqQarJSfcxZaPrxIT3eKTELktby4sGd1ArSg==" hashValue="7e2sklcZqp5UQoIVS6rmj2bq1wiM3TN4UsJBwhsx5dktjzscXXwdigANsRM/3E0GEJcNw3W8ee5ll6Bn531K9w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72-2024_6 - SO 102.1 Voz...'!C2" display="/"/>
    <hyperlink ref="A56" location="'072-2024_7 - SO 102.2 Cho...'!C2" display="/"/>
    <hyperlink ref="A57" location="'072-2024_8 - SO 102.3 Cho...'!C2" display="/"/>
    <hyperlink ref="A58" location="'072-2024_9 - SO 102.4 Cho...'!C2" display="/"/>
    <hyperlink ref="A59" location="'072-2024_98 - SO 402 Veře...'!C2" display="/"/>
    <hyperlink ref="A60" location="'072-2024_99 - Vedlejší r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14. 3. 2025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ROUND(J88,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ROUND((SUM(BE88:BE355)),  2)</f>
        <v>0</v>
      </c>
      <c r="G33" s="41"/>
      <c r="H33" s="41"/>
      <c r="I33" s="151">
        <v>0.20999999999999999</v>
      </c>
      <c r="J33" s="150">
        <f>ROUND(((SUM(BE88:BE355))*I33),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ROUND((SUM(BF88:BF355)),  2)</f>
        <v>0</v>
      </c>
      <c r="G34" s="41"/>
      <c r="H34" s="41"/>
      <c r="I34" s="151">
        <v>0.12</v>
      </c>
      <c r="J34" s="150">
        <f>ROUND(((SUM(BF88:BF355))*I34),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ROUND((SUM(BG88:BG355)),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ROUND((SUM(BH88:BH355)),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ROUND((SUM(BI88:BI355)),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072/2024_6 - SO 102.1 Vozovka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14. 3. 2025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108</v>
      </c>
      <c r="E62" s="177"/>
      <c r="F62" s="177"/>
      <c r="G62" s="177"/>
      <c r="H62" s="177"/>
      <c r="I62" s="177"/>
      <c r="J62" s="178">
        <f>J149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109</v>
      </c>
      <c r="E63" s="177"/>
      <c r="F63" s="177"/>
      <c r="G63" s="177"/>
      <c r="H63" s="177"/>
      <c r="I63" s="177"/>
      <c r="J63" s="178">
        <f>J156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110</v>
      </c>
      <c r="E64" s="177"/>
      <c r="F64" s="177"/>
      <c r="G64" s="177"/>
      <c r="H64" s="177"/>
      <c r="I64" s="177"/>
      <c r="J64" s="178">
        <f>J160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111</v>
      </c>
      <c r="E65" s="177"/>
      <c r="F65" s="177"/>
      <c r="G65" s="177"/>
      <c r="H65" s="177"/>
      <c r="I65" s="177"/>
      <c r="J65" s="178">
        <f>J205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112</v>
      </c>
      <c r="E66" s="177"/>
      <c r="F66" s="177"/>
      <c r="G66" s="177"/>
      <c r="H66" s="177"/>
      <c r="I66" s="177"/>
      <c r="J66" s="178">
        <f>J223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113</v>
      </c>
      <c r="E67" s="177"/>
      <c r="F67" s="177"/>
      <c r="G67" s="177"/>
      <c r="H67" s="177"/>
      <c r="I67" s="177"/>
      <c r="J67" s="178">
        <f>J325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114</v>
      </c>
      <c r="E68" s="177"/>
      <c r="F68" s="177"/>
      <c r="G68" s="177"/>
      <c r="H68" s="177"/>
      <c r="I68" s="177"/>
      <c r="J68" s="178">
        <f>J353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115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3" t="str">
        <f>E7</f>
        <v>Rekonstrukce ulice Čapkova, Světlá nad Sázavou II.etapa</v>
      </c>
      <c r="F78" s="35"/>
      <c r="G78" s="35"/>
      <c r="H78" s="35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100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072/2024_6 - SO 102.1 Vozovka</v>
      </c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>ul. Čapkova</v>
      </c>
      <c r="G82" s="43"/>
      <c r="H82" s="43"/>
      <c r="I82" s="35" t="s">
        <v>23</v>
      </c>
      <c r="J82" s="75" t="str">
        <f>IF(J12="","",J12)</f>
        <v>14. 3. 2025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>Město Světlá nad Sázavou</v>
      </c>
      <c r="G84" s="43"/>
      <c r="H84" s="43"/>
      <c r="I84" s="35" t="s">
        <v>31</v>
      </c>
      <c r="J84" s="39" t="str">
        <f>E21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36</v>
      </c>
      <c r="J85" s="39" t="str">
        <f>E24</f>
        <v>DI PROJEKT s.r.o.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0"/>
      <c r="B87" s="181"/>
      <c r="C87" s="182" t="s">
        <v>116</v>
      </c>
      <c r="D87" s="183" t="s">
        <v>58</v>
      </c>
      <c r="E87" s="183" t="s">
        <v>54</v>
      </c>
      <c r="F87" s="183" t="s">
        <v>55</v>
      </c>
      <c r="G87" s="183" t="s">
        <v>117</v>
      </c>
      <c r="H87" s="183" t="s">
        <v>118</v>
      </c>
      <c r="I87" s="183" t="s">
        <v>119</v>
      </c>
      <c r="J87" s="183" t="s">
        <v>104</v>
      </c>
      <c r="K87" s="184" t="s">
        <v>120</v>
      </c>
      <c r="L87" s="185"/>
      <c r="M87" s="95" t="s">
        <v>19</v>
      </c>
      <c r="N87" s="96" t="s">
        <v>43</v>
      </c>
      <c r="O87" s="96" t="s">
        <v>121</v>
      </c>
      <c r="P87" s="96" t="s">
        <v>122</v>
      </c>
      <c r="Q87" s="96" t="s">
        <v>123</v>
      </c>
      <c r="R87" s="96" t="s">
        <v>124</v>
      </c>
      <c r="S87" s="96" t="s">
        <v>125</v>
      </c>
      <c r="T87" s="97" t="s">
        <v>126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1"/>
      <c r="B88" s="42"/>
      <c r="C88" s="102" t="s">
        <v>127</v>
      </c>
      <c r="D88" s="43"/>
      <c r="E88" s="43"/>
      <c r="F88" s="43"/>
      <c r="G88" s="43"/>
      <c r="H88" s="43"/>
      <c r="I88" s="43"/>
      <c r="J88" s="186">
        <f>BK88</f>
        <v>0</v>
      </c>
      <c r="K88" s="43"/>
      <c r="L88" s="47"/>
      <c r="M88" s="98"/>
      <c r="N88" s="187"/>
      <c r="O88" s="99"/>
      <c r="P88" s="188">
        <f>P89</f>
        <v>0</v>
      </c>
      <c r="Q88" s="99"/>
      <c r="R88" s="188">
        <f>R89</f>
        <v>496.83976018373602</v>
      </c>
      <c r="S88" s="99"/>
      <c r="T88" s="189">
        <f>T89</f>
        <v>617.46800000000007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72</v>
      </c>
      <c r="AU88" s="20" t="s">
        <v>105</v>
      </c>
      <c r="BK88" s="190">
        <f>BK89</f>
        <v>0</v>
      </c>
    </row>
    <row r="89" s="12" customFormat="1" ht="25.92" customHeight="1">
      <c r="A89" s="12"/>
      <c r="B89" s="191"/>
      <c r="C89" s="192"/>
      <c r="D89" s="193" t="s">
        <v>72</v>
      </c>
      <c r="E89" s="194" t="s">
        <v>128</v>
      </c>
      <c r="F89" s="194" t="s">
        <v>129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P90+P149+P156+P160+P205+P223+P325+P353</f>
        <v>0</v>
      </c>
      <c r="Q89" s="199"/>
      <c r="R89" s="200">
        <f>R90+R149+R156+R160+R205+R223+R325+R353</f>
        <v>496.83976018373602</v>
      </c>
      <c r="S89" s="199"/>
      <c r="T89" s="201">
        <f>T90+T149+T156+T160+T205+T223+T325+T353</f>
        <v>617.46800000000007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81</v>
      </c>
      <c r="AT89" s="203" t="s">
        <v>72</v>
      </c>
      <c r="AU89" s="203" t="s">
        <v>73</v>
      </c>
      <c r="AY89" s="202" t="s">
        <v>130</v>
      </c>
      <c r="BK89" s="204">
        <f>BK90+BK149+BK156+BK160+BK205+BK223+BK325+BK353</f>
        <v>0</v>
      </c>
    </row>
    <row r="90" s="12" customFormat="1" ht="22.8" customHeight="1">
      <c r="A90" s="12"/>
      <c r="B90" s="191"/>
      <c r="C90" s="192"/>
      <c r="D90" s="193" t="s">
        <v>72</v>
      </c>
      <c r="E90" s="205" t="s">
        <v>81</v>
      </c>
      <c r="F90" s="205" t="s">
        <v>131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SUM(P91:P148)</f>
        <v>0</v>
      </c>
      <c r="Q90" s="199"/>
      <c r="R90" s="200">
        <f>SUM(R91:R148)</f>
        <v>96.768000000000001</v>
      </c>
      <c r="S90" s="199"/>
      <c r="T90" s="201">
        <f>SUM(T91:T148)</f>
        <v>597.88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81</v>
      </c>
      <c r="AT90" s="203" t="s">
        <v>72</v>
      </c>
      <c r="AU90" s="203" t="s">
        <v>81</v>
      </c>
      <c r="AY90" s="202" t="s">
        <v>130</v>
      </c>
      <c r="BK90" s="204">
        <f>SUM(BK91:BK148)</f>
        <v>0</v>
      </c>
    </row>
    <row r="91" s="2" customFormat="1" ht="33" customHeight="1">
      <c r="A91" s="41"/>
      <c r="B91" s="42"/>
      <c r="C91" s="207" t="s">
        <v>81</v>
      </c>
      <c r="D91" s="207" t="s">
        <v>132</v>
      </c>
      <c r="E91" s="208" t="s">
        <v>133</v>
      </c>
      <c r="F91" s="209" t="s">
        <v>134</v>
      </c>
      <c r="G91" s="210" t="s">
        <v>135</v>
      </c>
      <c r="H91" s="211">
        <v>1860</v>
      </c>
      <c r="I91" s="212"/>
      <c r="J91" s="213">
        <f>ROUND(I91*H91,2)</f>
        <v>0</v>
      </c>
      <c r="K91" s="209" t="s">
        <v>136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0.316</v>
      </c>
      <c r="T91" s="217">
        <f>S91*H91</f>
        <v>587.75999999999999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137</v>
      </c>
      <c r="AT91" s="218" t="s">
        <v>132</v>
      </c>
      <c r="AU91" s="218" t="s">
        <v>83</v>
      </c>
      <c r="AY91" s="20" t="s">
        <v>130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81</v>
      </c>
      <c r="BK91" s="219">
        <f>ROUND(I91*H91,2)</f>
        <v>0</v>
      </c>
      <c r="BL91" s="20" t="s">
        <v>137</v>
      </c>
      <c r="BM91" s="218" t="s">
        <v>138</v>
      </c>
    </row>
    <row r="92" s="2" customFormat="1">
      <c r="A92" s="41"/>
      <c r="B92" s="42"/>
      <c r="C92" s="43"/>
      <c r="D92" s="220" t="s">
        <v>139</v>
      </c>
      <c r="E92" s="43"/>
      <c r="F92" s="221" t="s">
        <v>140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139</v>
      </c>
      <c r="AU92" s="20" t="s">
        <v>83</v>
      </c>
    </row>
    <row r="93" s="13" customFormat="1">
      <c r="A93" s="13"/>
      <c r="B93" s="225"/>
      <c r="C93" s="226"/>
      <c r="D93" s="227" t="s">
        <v>141</v>
      </c>
      <c r="E93" s="228" t="s">
        <v>19</v>
      </c>
      <c r="F93" s="229" t="s">
        <v>142</v>
      </c>
      <c r="G93" s="226"/>
      <c r="H93" s="228" t="s">
        <v>19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141</v>
      </c>
      <c r="AU93" s="235" t="s">
        <v>83</v>
      </c>
      <c r="AV93" s="13" t="s">
        <v>81</v>
      </c>
      <c r="AW93" s="13" t="s">
        <v>35</v>
      </c>
      <c r="AX93" s="13" t="s">
        <v>73</v>
      </c>
      <c r="AY93" s="235" t="s">
        <v>130</v>
      </c>
    </row>
    <row r="94" s="14" customFormat="1">
      <c r="A94" s="14"/>
      <c r="B94" s="236"/>
      <c r="C94" s="237"/>
      <c r="D94" s="227" t="s">
        <v>141</v>
      </c>
      <c r="E94" s="238" t="s">
        <v>19</v>
      </c>
      <c r="F94" s="239" t="s">
        <v>143</v>
      </c>
      <c r="G94" s="237"/>
      <c r="H94" s="240">
        <v>1860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141</v>
      </c>
      <c r="AU94" s="246" t="s">
        <v>83</v>
      </c>
      <c r="AV94" s="14" t="s">
        <v>83</v>
      </c>
      <c r="AW94" s="14" t="s">
        <v>35</v>
      </c>
      <c r="AX94" s="14" t="s">
        <v>81</v>
      </c>
      <c r="AY94" s="246" t="s">
        <v>130</v>
      </c>
    </row>
    <row r="95" s="2" customFormat="1" ht="24.15" customHeight="1">
      <c r="A95" s="41"/>
      <c r="B95" s="42"/>
      <c r="C95" s="207" t="s">
        <v>83</v>
      </c>
      <c r="D95" s="207" t="s">
        <v>132</v>
      </c>
      <c r="E95" s="208" t="s">
        <v>144</v>
      </c>
      <c r="F95" s="209" t="s">
        <v>145</v>
      </c>
      <c r="G95" s="210" t="s">
        <v>146</v>
      </c>
      <c r="H95" s="211">
        <v>88</v>
      </c>
      <c r="I95" s="212"/>
      <c r="J95" s="213">
        <f>ROUND(I95*H95,2)</f>
        <v>0</v>
      </c>
      <c r="K95" s="209" t="s">
        <v>136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0.11500000000000001</v>
      </c>
      <c r="T95" s="217">
        <f>S95*H95</f>
        <v>10.120000000000001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137</v>
      </c>
      <c r="AT95" s="218" t="s">
        <v>132</v>
      </c>
      <c r="AU95" s="218" t="s">
        <v>83</v>
      </c>
      <c r="AY95" s="20" t="s">
        <v>130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81</v>
      </c>
      <c r="BK95" s="219">
        <f>ROUND(I95*H95,2)</f>
        <v>0</v>
      </c>
      <c r="BL95" s="20" t="s">
        <v>137</v>
      </c>
      <c r="BM95" s="218" t="s">
        <v>147</v>
      </c>
    </row>
    <row r="96" s="2" customFormat="1">
      <c r="A96" s="41"/>
      <c r="B96" s="42"/>
      <c r="C96" s="43"/>
      <c r="D96" s="220" t="s">
        <v>139</v>
      </c>
      <c r="E96" s="43"/>
      <c r="F96" s="221" t="s">
        <v>148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139</v>
      </c>
      <c r="AU96" s="20" t="s">
        <v>83</v>
      </c>
    </row>
    <row r="97" s="13" customFormat="1">
      <c r="A97" s="13"/>
      <c r="B97" s="225"/>
      <c r="C97" s="226"/>
      <c r="D97" s="227" t="s">
        <v>141</v>
      </c>
      <c r="E97" s="228" t="s">
        <v>19</v>
      </c>
      <c r="F97" s="229" t="s">
        <v>142</v>
      </c>
      <c r="G97" s="226"/>
      <c r="H97" s="228" t="s">
        <v>19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141</v>
      </c>
      <c r="AU97" s="235" t="s">
        <v>83</v>
      </c>
      <c r="AV97" s="13" t="s">
        <v>81</v>
      </c>
      <c r="AW97" s="13" t="s">
        <v>35</v>
      </c>
      <c r="AX97" s="13" t="s">
        <v>73</v>
      </c>
      <c r="AY97" s="235" t="s">
        <v>130</v>
      </c>
    </row>
    <row r="98" s="14" customFormat="1">
      <c r="A98" s="14"/>
      <c r="B98" s="236"/>
      <c r="C98" s="237"/>
      <c r="D98" s="227" t="s">
        <v>141</v>
      </c>
      <c r="E98" s="238" t="s">
        <v>19</v>
      </c>
      <c r="F98" s="239" t="s">
        <v>149</v>
      </c>
      <c r="G98" s="237"/>
      <c r="H98" s="240">
        <v>88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141</v>
      </c>
      <c r="AU98" s="246" t="s">
        <v>83</v>
      </c>
      <c r="AV98" s="14" t="s">
        <v>83</v>
      </c>
      <c r="AW98" s="14" t="s">
        <v>35</v>
      </c>
      <c r="AX98" s="14" t="s">
        <v>81</v>
      </c>
      <c r="AY98" s="246" t="s">
        <v>130</v>
      </c>
    </row>
    <row r="99" s="2" customFormat="1" ht="21.75" customHeight="1">
      <c r="A99" s="41"/>
      <c r="B99" s="42"/>
      <c r="C99" s="207" t="s">
        <v>150</v>
      </c>
      <c r="D99" s="207" t="s">
        <v>132</v>
      </c>
      <c r="E99" s="208" t="s">
        <v>151</v>
      </c>
      <c r="F99" s="209" t="s">
        <v>152</v>
      </c>
      <c r="G99" s="210" t="s">
        <v>153</v>
      </c>
      <c r="H99" s="211">
        <v>886.55999999999995</v>
      </c>
      <c r="I99" s="212"/>
      <c r="J99" s="213">
        <f>ROUND(I99*H99,2)</f>
        <v>0</v>
      </c>
      <c r="K99" s="209" t="s">
        <v>136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137</v>
      </c>
      <c r="AT99" s="218" t="s">
        <v>132</v>
      </c>
      <c r="AU99" s="218" t="s">
        <v>83</v>
      </c>
      <c r="AY99" s="20" t="s">
        <v>130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81</v>
      </c>
      <c r="BK99" s="219">
        <f>ROUND(I99*H99,2)</f>
        <v>0</v>
      </c>
      <c r="BL99" s="20" t="s">
        <v>137</v>
      </c>
      <c r="BM99" s="218" t="s">
        <v>154</v>
      </c>
    </row>
    <row r="100" s="2" customFormat="1">
      <c r="A100" s="41"/>
      <c r="B100" s="42"/>
      <c r="C100" s="43"/>
      <c r="D100" s="220" t="s">
        <v>139</v>
      </c>
      <c r="E100" s="43"/>
      <c r="F100" s="221" t="s">
        <v>155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139</v>
      </c>
      <c r="AU100" s="20" t="s">
        <v>83</v>
      </c>
    </row>
    <row r="101" s="13" customFormat="1">
      <c r="A101" s="13"/>
      <c r="B101" s="225"/>
      <c r="C101" s="226"/>
      <c r="D101" s="227" t="s">
        <v>141</v>
      </c>
      <c r="E101" s="228" t="s">
        <v>19</v>
      </c>
      <c r="F101" s="229" t="s">
        <v>142</v>
      </c>
      <c r="G101" s="226"/>
      <c r="H101" s="228" t="s">
        <v>19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141</v>
      </c>
      <c r="AU101" s="235" t="s">
        <v>83</v>
      </c>
      <c r="AV101" s="13" t="s">
        <v>81</v>
      </c>
      <c r="AW101" s="13" t="s">
        <v>35</v>
      </c>
      <c r="AX101" s="13" t="s">
        <v>73</v>
      </c>
      <c r="AY101" s="235" t="s">
        <v>130</v>
      </c>
    </row>
    <row r="102" s="14" customFormat="1">
      <c r="A102" s="14"/>
      <c r="B102" s="236"/>
      <c r="C102" s="237"/>
      <c r="D102" s="227" t="s">
        <v>141</v>
      </c>
      <c r="E102" s="238" t="s">
        <v>19</v>
      </c>
      <c r="F102" s="239" t="s">
        <v>156</v>
      </c>
      <c r="G102" s="237"/>
      <c r="H102" s="240">
        <v>560.96000000000004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141</v>
      </c>
      <c r="AU102" s="246" t="s">
        <v>83</v>
      </c>
      <c r="AV102" s="14" t="s">
        <v>83</v>
      </c>
      <c r="AW102" s="14" t="s">
        <v>35</v>
      </c>
      <c r="AX102" s="14" t="s">
        <v>73</v>
      </c>
      <c r="AY102" s="246" t="s">
        <v>130</v>
      </c>
    </row>
    <row r="103" s="15" customFormat="1">
      <c r="A103" s="15"/>
      <c r="B103" s="247"/>
      <c r="C103" s="248"/>
      <c r="D103" s="227" t="s">
        <v>141</v>
      </c>
      <c r="E103" s="249" t="s">
        <v>19</v>
      </c>
      <c r="F103" s="250" t="s">
        <v>157</v>
      </c>
      <c r="G103" s="248"/>
      <c r="H103" s="251">
        <v>560.96000000000004</v>
      </c>
      <c r="I103" s="252"/>
      <c r="J103" s="248"/>
      <c r="K103" s="248"/>
      <c r="L103" s="253"/>
      <c r="M103" s="254"/>
      <c r="N103" s="255"/>
      <c r="O103" s="255"/>
      <c r="P103" s="255"/>
      <c r="Q103" s="255"/>
      <c r="R103" s="255"/>
      <c r="S103" s="255"/>
      <c r="T103" s="25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7" t="s">
        <v>141</v>
      </c>
      <c r="AU103" s="257" t="s">
        <v>83</v>
      </c>
      <c r="AV103" s="15" t="s">
        <v>150</v>
      </c>
      <c r="AW103" s="15" t="s">
        <v>35</v>
      </c>
      <c r="AX103" s="15" t="s">
        <v>73</v>
      </c>
      <c r="AY103" s="257" t="s">
        <v>130</v>
      </c>
    </row>
    <row r="104" s="13" customFormat="1">
      <c r="A104" s="13"/>
      <c r="B104" s="225"/>
      <c r="C104" s="226"/>
      <c r="D104" s="227" t="s">
        <v>141</v>
      </c>
      <c r="E104" s="228" t="s">
        <v>19</v>
      </c>
      <c r="F104" s="229" t="s">
        <v>158</v>
      </c>
      <c r="G104" s="226"/>
      <c r="H104" s="228" t="s">
        <v>19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141</v>
      </c>
      <c r="AU104" s="235" t="s">
        <v>83</v>
      </c>
      <c r="AV104" s="13" t="s">
        <v>81</v>
      </c>
      <c r="AW104" s="13" t="s">
        <v>35</v>
      </c>
      <c r="AX104" s="13" t="s">
        <v>73</v>
      </c>
      <c r="AY104" s="235" t="s">
        <v>130</v>
      </c>
    </row>
    <row r="105" s="14" customFormat="1">
      <c r="A105" s="14"/>
      <c r="B105" s="236"/>
      <c r="C105" s="237"/>
      <c r="D105" s="227" t="s">
        <v>141</v>
      </c>
      <c r="E105" s="238" t="s">
        <v>19</v>
      </c>
      <c r="F105" s="239" t="s">
        <v>159</v>
      </c>
      <c r="G105" s="237"/>
      <c r="H105" s="240">
        <v>325.60000000000002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141</v>
      </c>
      <c r="AU105" s="246" t="s">
        <v>83</v>
      </c>
      <c r="AV105" s="14" t="s">
        <v>83</v>
      </c>
      <c r="AW105" s="14" t="s">
        <v>35</v>
      </c>
      <c r="AX105" s="14" t="s">
        <v>73</v>
      </c>
      <c r="AY105" s="246" t="s">
        <v>130</v>
      </c>
    </row>
    <row r="106" s="15" customFormat="1">
      <c r="A106" s="15"/>
      <c r="B106" s="247"/>
      <c r="C106" s="248"/>
      <c r="D106" s="227" t="s">
        <v>141</v>
      </c>
      <c r="E106" s="249" t="s">
        <v>19</v>
      </c>
      <c r="F106" s="250" t="s">
        <v>157</v>
      </c>
      <c r="G106" s="248"/>
      <c r="H106" s="251">
        <v>325.60000000000002</v>
      </c>
      <c r="I106" s="252"/>
      <c r="J106" s="248"/>
      <c r="K106" s="248"/>
      <c r="L106" s="253"/>
      <c r="M106" s="254"/>
      <c r="N106" s="255"/>
      <c r="O106" s="255"/>
      <c r="P106" s="255"/>
      <c r="Q106" s="255"/>
      <c r="R106" s="255"/>
      <c r="S106" s="255"/>
      <c r="T106" s="25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7" t="s">
        <v>141</v>
      </c>
      <c r="AU106" s="257" t="s">
        <v>83</v>
      </c>
      <c r="AV106" s="15" t="s">
        <v>150</v>
      </c>
      <c r="AW106" s="15" t="s">
        <v>35</v>
      </c>
      <c r="AX106" s="15" t="s">
        <v>73</v>
      </c>
      <c r="AY106" s="257" t="s">
        <v>130</v>
      </c>
    </row>
    <row r="107" s="16" customFormat="1">
      <c r="A107" s="16"/>
      <c r="B107" s="258"/>
      <c r="C107" s="259"/>
      <c r="D107" s="227" t="s">
        <v>141</v>
      </c>
      <c r="E107" s="260" t="s">
        <v>19</v>
      </c>
      <c r="F107" s="261" t="s">
        <v>160</v>
      </c>
      <c r="G107" s="259"/>
      <c r="H107" s="262">
        <v>886.55999999999995</v>
      </c>
      <c r="I107" s="263"/>
      <c r="J107" s="259"/>
      <c r="K107" s="259"/>
      <c r="L107" s="264"/>
      <c r="M107" s="265"/>
      <c r="N107" s="266"/>
      <c r="O107" s="266"/>
      <c r="P107" s="266"/>
      <c r="Q107" s="266"/>
      <c r="R107" s="266"/>
      <c r="S107" s="266"/>
      <c r="T107" s="267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T107" s="268" t="s">
        <v>141</v>
      </c>
      <c r="AU107" s="268" t="s">
        <v>83</v>
      </c>
      <c r="AV107" s="16" t="s">
        <v>137</v>
      </c>
      <c r="AW107" s="16" t="s">
        <v>35</v>
      </c>
      <c r="AX107" s="16" t="s">
        <v>81</v>
      </c>
      <c r="AY107" s="268" t="s">
        <v>130</v>
      </c>
    </row>
    <row r="108" s="2" customFormat="1" ht="24.15" customHeight="1">
      <c r="A108" s="41"/>
      <c r="B108" s="42"/>
      <c r="C108" s="207" t="s">
        <v>137</v>
      </c>
      <c r="D108" s="207" t="s">
        <v>132</v>
      </c>
      <c r="E108" s="208" t="s">
        <v>161</v>
      </c>
      <c r="F108" s="209" t="s">
        <v>162</v>
      </c>
      <c r="G108" s="210" t="s">
        <v>153</v>
      </c>
      <c r="H108" s="211">
        <v>141.80000000000001</v>
      </c>
      <c r="I108" s="212"/>
      <c r="J108" s="213">
        <f>ROUND(I108*H108,2)</f>
        <v>0</v>
      </c>
      <c r="K108" s="209" t="s">
        <v>136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137</v>
      </c>
      <c r="AT108" s="218" t="s">
        <v>132</v>
      </c>
      <c r="AU108" s="218" t="s">
        <v>83</v>
      </c>
      <c r="AY108" s="20" t="s">
        <v>130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81</v>
      </c>
      <c r="BK108" s="219">
        <f>ROUND(I108*H108,2)</f>
        <v>0</v>
      </c>
      <c r="BL108" s="20" t="s">
        <v>137</v>
      </c>
      <c r="BM108" s="218" t="s">
        <v>163</v>
      </c>
    </row>
    <row r="109" s="2" customFormat="1">
      <c r="A109" s="41"/>
      <c r="B109" s="42"/>
      <c r="C109" s="43"/>
      <c r="D109" s="220" t="s">
        <v>139</v>
      </c>
      <c r="E109" s="43"/>
      <c r="F109" s="221" t="s">
        <v>164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139</v>
      </c>
      <c r="AU109" s="20" t="s">
        <v>83</v>
      </c>
    </row>
    <row r="110" s="13" customFormat="1">
      <c r="A110" s="13"/>
      <c r="B110" s="225"/>
      <c r="C110" s="226"/>
      <c r="D110" s="227" t="s">
        <v>141</v>
      </c>
      <c r="E110" s="228" t="s">
        <v>19</v>
      </c>
      <c r="F110" s="229" t="s">
        <v>142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141</v>
      </c>
      <c r="AU110" s="235" t="s">
        <v>83</v>
      </c>
      <c r="AV110" s="13" t="s">
        <v>81</v>
      </c>
      <c r="AW110" s="13" t="s">
        <v>35</v>
      </c>
      <c r="AX110" s="13" t="s">
        <v>73</v>
      </c>
      <c r="AY110" s="235" t="s">
        <v>130</v>
      </c>
    </row>
    <row r="111" s="14" customFormat="1">
      <c r="A111" s="14"/>
      <c r="B111" s="236"/>
      <c r="C111" s="237"/>
      <c r="D111" s="227" t="s">
        <v>141</v>
      </c>
      <c r="E111" s="238" t="s">
        <v>19</v>
      </c>
      <c r="F111" s="239" t="s">
        <v>165</v>
      </c>
      <c r="G111" s="237"/>
      <c r="H111" s="240">
        <v>37.200000000000003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141</v>
      </c>
      <c r="AU111" s="246" t="s">
        <v>83</v>
      </c>
      <c r="AV111" s="14" t="s">
        <v>83</v>
      </c>
      <c r="AW111" s="14" t="s">
        <v>35</v>
      </c>
      <c r="AX111" s="14" t="s">
        <v>73</v>
      </c>
      <c r="AY111" s="246" t="s">
        <v>130</v>
      </c>
    </row>
    <row r="112" s="14" customFormat="1">
      <c r="A112" s="14"/>
      <c r="B112" s="236"/>
      <c r="C112" s="237"/>
      <c r="D112" s="227" t="s">
        <v>141</v>
      </c>
      <c r="E112" s="238" t="s">
        <v>19</v>
      </c>
      <c r="F112" s="239" t="s">
        <v>166</v>
      </c>
      <c r="G112" s="237"/>
      <c r="H112" s="240">
        <v>104.59999999999999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141</v>
      </c>
      <c r="AU112" s="246" t="s">
        <v>83</v>
      </c>
      <c r="AV112" s="14" t="s">
        <v>83</v>
      </c>
      <c r="AW112" s="14" t="s">
        <v>35</v>
      </c>
      <c r="AX112" s="14" t="s">
        <v>73</v>
      </c>
      <c r="AY112" s="246" t="s">
        <v>130</v>
      </c>
    </row>
    <row r="113" s="16" customFormat="1">
      <c r="A113" s="16"/>
      <c r="B113" s="258"/>
      <c r="C113" s="259"/>
      <c r="D113" s="227" t="s">
        <v>141</v>
      </c>
      <c r="E113" s="260" t="s">
        <v>19</v>
      </c>
      <c r="F113" s="261" t="s">
        <v>160</v>
      </c>
      <c r="G113" s="259"/>
      <c r="H113" s="262">
        <v>141.80000000000001</v>
      </c>
      <c r="I113" s="263"/>
      <c r="J113" s="259"/>
      <c r="K113" s="259"/>
      <c r="L113" s="264"/>
      <c r="M113" s="265"/>
      <c r="N113" s="266"/>
      <c r="O113" s="266"/>
      <c r="P113" s="266"/>
      <c r="Q113" s="266"/>
      <c r="R113" s="266"/>
      <c r="S113" s="266"/>
      <c r="T113" s="267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68" t="s">
        <v>141</v>
      </c>
      <c r="AU113" s="268" t="s">
        <v>83</v>
      </c>
      <c r="AV113" s="16" t="s">
        <v>137</v>
      </c>
      <c r="AW113" s="16" t="s">
        <v>35</v>
      </c>
      <c r="AX113" s="16" t="s">
        <v>81</v>
      </c>
      <c r="AY113" s="268" t="s">
        <v>130</v>
      </c>
    </row>
    <row r="114" s="2" customFormat="1" ht="37.8" customHeight="1">
      <c r="A114" s="41"/>
      <c r="B114" s="42"/>
      <c r="C114" s="207" t="s">
        <v>167</v>
      </c>
      <c r="D114" s="207" t="s">
        <v>132</v>
      </c>
      <c r="E114" s="208" t="s">
        <v>168</v>
      </c>
      <c r="F114" s="209" t="s">
        <v>169</v>
      </c>
      <c r="G114" s="210" t="s">
        <v>153</v>
      </c>
      <c r="H114" s="211">
        <v>1028.3599999999999</v>
      </c>
      <c r="I114" s="212"/>
      <c r="J114" s="213">
        <f>ROUND(I114*H114,2)</f>
        <v>0</v>
      </c>
      <c r="K114" s="209" t="s">
        <v>136</v>
      </c>
      <c r="L114" s="47"/>
      <c r="M114" s="214" t="s">
        <v>19</v>
      </c>
      <c r="N114" s="215" t="s">
        <v>44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137</v>
      </c>
      <c r="AT114" s="218" t="s">
        <v>132</v>
      </c>
      <c r="AU114" s="218" t="s">
        <v>83</v>
      </c>
      <c r="AY114" s="20" t="s">
        <v>130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81</v>
      </c>
      <c r="BK114" s="219">
        <f>ROUND(I114*H114,2)</f>
        <v>0</v>
      </c>
      <c r="BL114" s="20" t="s">
        <v>137</v>
      </c>
      <c r="BM114" s="218" t="s">
        <v>170</v>
      </c>
    </row>
    <row r="115" s="2" customFormat="1">
      <c r="A115" s="41"/>
      <c r="B115" s="42"/>
      <c r="C115" s="43"/>
      <c r="D115" s="220" t="s">
        <v>139</v>
      </c>
      <c r="E115" s="43"/>
      <c r="F115" s="221" t="s">
        <v>171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139</v>
      </c>
      <c r="AU115" s="20" t="s">
        <v>83</v>
      </c>
    </row>
    <row r="116" s="14" customFormat="1">
      <c r="A116" s="14"/>
      <c r="B116" s="236"/>
      <c r="C116" s="237"/>
      <c r="D116" s="227" t="s">
        <v>141</v>
      </c>
      <c r="E116" s="238" t="s">
        <v>19</v>
      </c>
      <c r="F116" s="239" t="s">
        <v>172</v>
      </c>
      <c r="G116" s="237"/>
      <c r="H116" s="240">
        <v>560.96000000000004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141</v>
      </c>
      <c r="AU116" s="246" t="s">
        <v>83</v>
      </c>
      <c r="AV116" s="14" t="s">
        <v>83</v>
      </c>
      <c r="AW116" s="14" t="s">
        <v>35</v>
      </c>
      <c r="AX116" s="14" t="s">
        <v>73</v>
      </c>
      <c r="AY116" s="246" t="s">
        <v>130</v>
      </c>
    </row>
    <row r="117" s="14" customFormat="1">
      <c r="A117" s="14"/>
      <c r="B117" s="236"/>
      <c r="C117" s="237"/>
      <c r="D117" s="227" t="s">
        <v>141</v>
      </c>
      <c r="E117" s="238" t="s">
        <v>19</v>
      </c>
      <c r="F117" s="239" t="s">
        <v>173</v>
      </c>
      <c r="G117" s="237"/>
      <c r="H117" s="240">
        <v>325.60000000000002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141</v>
      </c>
      <c r="AU117" s="246" t="s">
        <v>83</v>
      </c>
      <c r="AV117" s="14" t="s">
        <v>83</v>
      </c>
      <c r="AW117" s="14" t="s">
        <v>35</v>
      </c>
      <c r="AX117" s="14" t="s">
        <v>73</v>
      </c>
      <c r="AY117" s="246" t="s">
        <v>130</v>
      </c>
    </row>
    <row r="118" s="14" customFormat="1">
      <c r="A118" s="14"/>
      <c r="B118" s="236"/>
      <c r="C118" s="237"/>
      <c r="D118" s="227" t="s">
        <v>141</v>
      </c>
      <c r="E118" s="238" t="s">
        <v>19</v>
      </c>
      <c r="F118" s="239" t="s">
        <v>174</v>
      </c>
      <c r="G118" s="237"/>
      <c r="H118" s="240">
        <v>141.80000000000001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141</v>
      </c>
      <c r="AU118" s="246" t="s">
        <v>83</v>
      </c>
      <c r="AV118" s="14" t="s">
        <v>83</v>
      </c>
      <c r="AW118" s="14" t="s">
        <v>35</v>
      </c>
      <c r="AX118" s="14" t="s">
        <v>73</v>
      </c>
      <c r="AY118" s="246" t="s">
        <v>130</v>
      </c>
    </row>
    <row r="119" s="16" customFormat="1">
      <c r="A119" s="16"/>
      <c r="B119" s="258"/>
      <c r="C119" s="259"/>
      <c r="D119" s="227" t="s">
        <v>141</v>
      </c>
      <c r="E119" s="260" t="s">
        <v>19</v>
      </c>
      <c r="F119" s="261" t="s">
        <v>160</v>
      </c>
      <c r="G119" s="259"/>
      <c r="H119" s="262">
        <v>1028.3600000000001</v>
      </c>
      <c r="I119" s="263"/>
      <c r="J119" s="259"/>
      <c r="K119" s="259"/>
      <c r="L119" s="264"/>
      <c r="M119" s="265"/>
      <c r="N119" s="266"/>
      <c r="O119" s="266"/>
      <c r="P119" s="266"/>
      <c r="Q119" s="266"/>
      <c r="R119" s="266"/>
      <c r="S119" s="266"/>
      <c r="T119" s="26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68" t="s">
        <v>141</v>
      </c>
      <c r="AU119" s="268" t="s">
        <v>83</v>
      </c>
      <c r="AV119" s="16" t="s">
        <v>137</v>
      </c>
      <c r="AW119" s="16" t="s">
        <v>35</v>
      </c>
      <c r="AX119" s="16" t="s">
        <v>81</v>
      </c>
      <c r="AY119" s="268" t="s">
        <v>130</v>
      </c>
    </row>
    <row r="120" s="2" customFormat="1" ht="37.8" customHeight="1">
      <c r="A120" s="41"/>
      <c r="B120" s="42"/>
      <c r="C120" s="207" t="s">
        <v>175</v>
      </c>
      <c r="D120" s="207" t="s">
        <v>132</v>
      </c>
      <c r="E120" s="208" t="s">
        <v>176</v>
      </c>
      <c r="F120" s="209" t="s">
        <v>177</v>
      </c>
      <c r="G120" s="210" t="s">
        <v>153</v>
      </c>
      <c r="H120" s="211">
        <v>10283.6</v>
      </c>
      <c r="I120" s="212"/>
      <c r="J120" s="213">
        <f>ROUND(I120*H120,2)</f>
        <v>0</v>
      </c>
      <c r="K120" s="209" t="s">
        <v>136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137</v>
      </c>
      <c r="AT120" s="218" t="s">
        <v>132</v>
      </c>
      <c r="AU120" s="218" t="s">
        <v>83</v>
      </c>
      <c r="AY120" s="20" t="s">
        <v>130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81</v>
      </c>
      <c r="BK120" s="219">
        <f>ROUND(I120*H120,2)</f>
        <v>0</v>
      </c>
      <c r="BL120" s="20" t="s">
        <v>137</v>
      </c>
      <c r="BM120" s="218" t="s">
        <v>178</v>
      </c>
    </row>
    <row r="121" s="2" customFormat="1">
      <c r="A121" s="41"/>
      <c r="B121" s="42"/>
      <c r="C121" s="43"/>
      <c r="D121" s="220" t="s">
        <v>139</v>
      </c>
      <c r="E121" s="43"/>
      <c r="F121" s="221" t="s">
        <v>179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139</v>
      </c>
      <c r="AU121" s="20" t="s">
        <v>83</v>
      </c>
    </row>
    <row r="122" s="13" customFormat="1">
      <c r="A122" s="13"/>
      <c r="B122" s="225"/>
      <c r="C122" s="226"/>
      <c r="D122" s="227" t="s">
        <v>141</v>
      </c>
      <c r="E122" s="228" t="s">
        <v>19</v>
      </c>
      <c r="F122" s="229" t="s">
        <v>180</v>
      </c>
      <c r="G122" s="226"/>
      <c r="H122" s="228" t="s">
        <v>19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141</v>
      </c>
      <c r="AU122" s="235" t="s">
        <v>83</v>
      </c>
      <c r="AV122" s="13" t="s">
        <v>81</v>
      </c>
      <c r="AW122" s="13" t="s">
        <v>35</v>
      </c>
      <c r="AX122" s="13" t="s">
        <v>73</v>
      </c>
      <c r="AY122" s="235" t="s">
        <v>130</v>
      </c>
    </row>
    <row r="123" s="14" customFormat="1">
      <c r="A123" s="14"/>
      <c r="B123" s="236"/>
      <c r="C123" s="237"/>
      <c r="D123" s="227" t="s">
        <v>141</v>
      </c>
      <c r="E123" s="238" t="s">
        <v>19</v>
      </c>
      <c r="F123" s="239" t="s">
        <v>181</v>
      </c>
      <c r="G123" s="237"/>
      <c r="H123" s="240">
        <v>5609.6000000000004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141</v>
      </c>
      <c r="AU123" s="246" t="s">
        <v>83</v>
      </c>
      <c r="AV123" s="14" t="s">
        <v>83</v>
      </c>
      <c r="AW123" s="14" t="s">
        <v>35</v>
      </c>
      <c r="AX123" s="14" t="s">
        <v>73</v>
      </c>
      <c r="AY123" s="246" t="s">
        <v>130</v>
      </c>
    </row>
    <row r="124" s="14" customFormat="1">
      <c r="A124" s="14"/>
      <c r="B124" s="236"/>
      <c r="C124" s="237"/>
      <c r="D124" s="227" t="s">
        <v>141</v>
      </c>
      <c r="E124" s="238" t="s">
        <v>19</v>
      </c>
      <c r="F124" s="239" t="s">
        <v>182</v>
      </c>
      <c r="G124" s="237"/>
      <c r="H124" s="240">
        <v>3256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141</v>
      </c>
      <c r="AU124" s="246" t="s">
        <v>83</v>
      </c>
      <c r="AV124" s="14" t="s">
        <v>83</v>
      </c>
      <c r="AW124" s="14" t="s">
        <v>35</v>
      </c>
      <c r="AX124" s="14" t="s">
        <v>73</v>
      </c>
      <c r="AY124" s="246" t="s">
        <v>130</v>
      </c>
    </row>
    <row r="125" s="14" customFormat="1">
      <c r="A125" s="14"/>
      <c r="B125" s="236"/>
      <c r="C125" s="237"/>
      <c r="D125" s="227" t="s">
        <v>141</v>
      </c>
      <c r="E125" s="238" t="s">
        <v>19</v>
      </c>
      <c r="F125" s="239" t="s">
        <v>183</v>
      </c>
      <c r="G125" s="237"/>
      <c r="H125" s="240">
        <v>1418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141</v>
      </c>
      <c r="AU125" s="246" t="s">
        <v>83</v>
      </c>
      <c r="AV125" s="14" t="s">
        <v>83</v>
      </c>
      <c r="AW125" s="14" t="s">
        <v>35</v>
      </c>
      <c r="AX125" s="14" t="s">
        <v>73</v>
      </c>
      <c r="AY125" s="246" t="s">
        <v>130</v>
      </c>
    </row>
    <row r="126" s="16" customFormat="1">
      <c r="A126" s="16"/>
      <c r="B126" s="258"/>
      <c r="C126" s="259"/>
      <c r="D126" s="227" t="s">
        <v>141</v>
      </c>
      <c r="E126" s="260" t="s">
        <v>19</v>
      </c>
      <c r="F126" s="261" t="s">
        <v>160</v>
      </c>
      <c r="G126" s="259"/>
      <c r="H126" s="262">
        <v>10283.6</v>
      </c>
      <c r="I126" s="263"/>
      <c r="J126" s="259"/>
      <c r="K126" s="259"/>
      <c r="L126" s="264"/>
      <c r="M126" s="265"/>
      <c r="N126" s="266"/>
      <c r="O126" s="266"/>
      <c r="P126" s="266"/>
      <c r="Q126" s="266"/>
      <c r="R126" s="266"/>
      <c r="S126" s="266"/>
      <c r="T126" s="267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68" t="s">
        <v>141</v>
      </c>
      <c r="AU126" s="268" t="s">
        <v>83</v>
      </c>
      <c r="AV126" s="16" t="s">
        <v>137</v>
      </c>
      <c r="AW126" s="16" t="s">
        <v>35</v>
      </c>
      <c r="AX126" s="16" t="s">
        <v>81</v>
      </c>
      <c r="AY126" s="268" t="s">
        <v>130</v>
      </c>
    </row>
    <row r="127" s="2" customFormat="1" ht="24.15" customHeight="1">
      <c r="A127" s="41"/>
      <c r="B127" s="42"/>
      <c r="C127" s="207" t="s">
        <v>184</v>
      </c>
      <c r="D127" s="207" t="s">
        <v>132</v>
      </c>
      <c r="E127" s="208" t="s">
        <v>185</v>
      </c>
      <c r="F127" s="209" t="s">
        <v>186</v>
      </c>
      <c r="G127" s="210" t="s">
        <v>153</v>
      </c>
      <c r="H127" s="211">
        <v>1028.3599999999999</v>
      </c>
      <c r="I127" s="212"/>
      <c r="J127" s="213">
        <f>ROUND(I127*H127,2)</f>
        <v>0</v>
      </c>
      <c r="K127" s="209" t="s">
        <v>136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137</v>
      </c>
      <c r="AT127" s="218" t="s">
        <v>132</v>
      </c>
      <c r="AU127" s="218" t="s">
        <v>83</v>
      </c>
      <c r="AY127" s="20" t="s">
        <v>130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81</v>
      </c>
      <c r="BK127" s="219">
        <f>ROUND(I127*H127,2)</f>
        <v>0</v>
      </c>
      <c r="BL127" s="20" t="s">
        <v>137</v>
      </c>
      <c r="BM127" s="218" t="s">
        <v>187</v>
      </c>
    </row>
    <row r="128" s="2" customFormat="1">
      <c r="A128" s="41"/>
      <c r="B128" s="42"/>
      <c r="C128" s="43"/>
      <c r="D128" s="220" t="s">
        <v>139</v>
      </c>
      <c r="E128" s="43"/>
      <c r="F128" s="221" t="s">
        <v>188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139</v>
      </c>
      <c r="AU128" s="20" t="s">
        <v>83</v>
      </c>
    </row>
    <row r="129" s="14" customFormat="1">
      <c r="A129" s="14"/>
      <c r="B129" s="236"/>
      <c r="C129" s="237"/>
      <c r="D129" s="227" t="s">
        <v>141</v>
      </c>
      <c r="E129" s="238" t="s">
        <v>19</v>
      </c>
      <c r="F129" s="239" t="s">
        <v>172</v>
      </c>
      <c r="G129" s="237"/>
      <c r="H129" s="240">
        <v>560.96000000000004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141</v>
      </c>
      <c r="AU129" s="246" t="s">
        <v>83</v>
      </c>
      <c r="AV129" s="14" t="s">
        <v>83</v>
      </c>
      <c r="AW129" s="14" t="s">
        <v>35</v>
      </c>
      <c r="AX129" s="14" t="s">
        <v>73</v>
      </c>
      <c r="AY129" s="246" t="s">
        <v>130</v>
      </c>
    </row>
    <row r="130" s="14" customFormat="1">
      <c r="A130" s="14"/>
      <c r="B130" s="236"/>
      <c r="C130" s="237"/>
      <c r="D130" s="227" t="s">
        <v>141</v>
      </c>
      <c r="E130" s="238" t="s">
        <v>19</v>
      </c>
      <c r="F130" s="239" t="s">
        <v>173</v>
      </c>
      <c r="G130" s="237"/>
      <c r="H130" s="240">
        <v>325.60000000000002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141</v>
      </c>
      <c r="AU130" s="246" t="s">
        <v>83</v>
      </c>
      <c r="AV130" s="14" t="s">
        <v>83</v>
      </c>
      <c r="AW130" s="14" t="s">
        <v>35</v>
      </c>
      <c r="AX130" s="14" t="s">
        <v>73</v>
      </c>
      <c r="AY130" s="246" t="s">
        <v>130</v>
      </c>
    </row>
    <row r="131" s="14" customFormat="1">
      <c r="A131" s="14"/>
      <c r="B131" s="236"/>
      <c r="C131" s="237"/>
      <c r="D131" s="227" t="s">
        <v>141</v>
      </c>
      <c r="E131" s="238" t="s">
        <v>19</v>
      </c>
      <c r="F131" s="239" t="s">
        <v>174</v>
      </c>
      <c r="G131" s="237"/>
      <c r="H131" s="240">
        <v>141.80000000000001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141</v>
      </c>
      <c r="AU131" s="246" t="s">
        <v>83</v>
      </c>
      <c r="AV131" s="14" t="s">
        <v>83</v>
      </c>
      <c r="AW131" s="14" t="s">
        <v>35</v>
      </c>
      <c r="AX131" s="14" t="s">
        <v>73</v>
      </c>
      <c r="AY131" s="246" t="s">
        <v>130</v>
      </c>
    </row>
    <row r="132" s="16" customFormat="1">
      <c r="A132" s="16"/>
      <c r="B132" s="258"/>
      <c r="C132" s="259"/>
      <c r="D132" s="227" t="s">
        <v>141</v>
      </c>
      <c r="E132" s="260" t="s">
        <v>19</v>
      </c>
      <c r="F132" s="261" t="s">
        <v>160</v>
      </c>
      <c r="G132" s="259"/>
      <c r="H132" s="262">
        <v>1028.3600000000001</v>
      </c>
      <c r="I132" s="263"/>
      <c r="J132" s="259"/>
      <c r="K132" s="259"/>
      <c r="L132" s="264"/>
      <c r="M132" s="265"/>
      <c r="N132" s="266"/>
      <c r="O132" s="266"/>
      <c r="P132" s="266"/>
      <c r="Q132" s="266"/>
      <c r="R132" s="266"/>
      <c r="S132" s="266"/>
      <c r="T132" s="267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68" t="s">
        <v>141</v>
      </c>
      <c r="AU132" s="268" t="s">
        <v>83</v>
      </c>
      <c r="AV132" s="16" t="s">
        <v>137</v>
      </c>
      <c r="AW132" s="16" t="s">
        <v>35</v>
      </c>
      <c r="AX132" s="16" t="s">
        <v>81</v>
      </c>
      <c r="AY132" s="268" t="s">
        <v>130</v>
      </c>
    </row>
    <row r="133" s="2" customFormat="1" ht="24.15" customHeight="1">
      <c r="A133" s="41"/>
      <c r="B133" s="42"/>
      <c r="C133" s="207" t="s">
        <v>189</v>
      </c>
      <c r="D133" s="207" t="s">
        <v>132</v>
      </c>
      <c r="E133" s="208" t="s">
        <v>190</v>
      </c>
      <c r="F133" s="209" t="s">
        <v>191</v>
      </c>
      <c r="G133" s="210" t="s">
        <v>192</v>
      </c>
      <c r="H133" s="211">
        <v>1851.048</v>
      </c>
      <c r="I133" s="212"/>
      <c r="J133" s="213">
        <f>ROUND(I133*H133,2)</f>
        <v>0</v>
      </c>
      <c r="K133" s="209" t="s">
        <v>136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137</v>
      </c>
      <c r="AT133" s="218" t="s">
        <v>132</v>
      </c>
      <c r="AU133" s="218" t="s">
        <v>83</v>
      </c>
      <c r="AY133" s="20" t="s">
        <v>130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81</v>
      </c>
      <c r="BK133" s="219">
        <f>ROUND(I133*H133,2)</f>
        <v>0</v>
      </c>
      <c r="BL133" s="20" t="s">
        <v>137</v>
      </c>
      <c r="BM133" s="218" t="s">
        <v>193</v>
      </c>
    </row>
    <row r="134" s="2" customFormat="1">
      <c r="A134" s="41"/>
      <c r="B134" s="42"/>
      <c r="C134" s="43"/>
      <c r="D134" s="220" t="s">
        <v>139</v>
      </c>
      <c r="E134" s="43"/>
      <c r="F134" s="221" t="s">
        <v>194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139</v>
      </c>
      <c r="AU134" s="20" t="s">
        <v>83</v>
      </c>
    </row>
    <row r="135" s="14" customFormat="1">
      <c r="A135" s="14"/>
      <c r="B135" s="236"/>
      <c r="C135" s="237"/>
      <c r="D135" s="227" t="s">
        <v>141</v>
      </c>
      <c r="E135" s="238" t="s">
        <v>19</v>
      </c>
      <c r="F135" s="239" t="s">
        <v>195</v>
      </c>
      <c r="G135" s="237"/>
      <c r="H135" s="240">
        <v>1009.728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141</v>
      </c>
      <c r="AU135" s="246" t="s">
        <v>83</v>
      </c>
      <c r="AV135" s="14" t="s">
        <v>83</v>
      </c>
      <c r="AW135" s="14" t="s">
        <v>35</v>
      </c>
      <c r="AX135" s="14" t="s">
        <v>73</v>
      </c>
      <c r="AY135" s="246" t="s">
        <v>130</v>
      </c>
    </row>
    <row r="136" s="14" customFormat="1">
      <c r="A136" s="14"/>
      <c r="B136" s="236"/>
      <c r="C136" s="237"/>
      <c r="D136" s="227" t="s">
        <v>141</v>
      </c>
      <c r="E136" s="238" t="s">
        <v>19</v>
      </c>
      <c r="F136" s="239" t="s">
        <v>196</v>
      </c>
      <c r="G136" s="237"/>
      <c r="H136" s="240">
        <v>586.08000000000004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141</v>
      </c>
      <c r="AU136" s="246" t="s">
        <v>83</v>
      </c>
      <c r="AV136" s="14" t="s">
        <v>83</v>
      </c>
      <c r="AW136" s="14" t="s">
        <v>35</v>
      </c>
      <c r="AX136" s="14" t="s">
        <v>73</v>
      </c>
      <c r="AY136" s="246" t="s">
        <v>130</v>
      </c>
    </row>
    <row r="137" s="14" customFormat="1">
      <c r="A137" s="14"/>
      <c r="B137" s="236"/>
      <c r="C137" s="237"/>
      <c r="D137" s="227" t="s">
        <v>141</v>
      </c>
      <c r="E137" s="238" t="s">
        <v>19</v>
      </c>
      <c r="F137" s="239" t="s">
        <v>197</v>
      </c>
      <c r="G137" s="237"/>
      <c r="H137" s="240">
        <v>255.24000000000001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141</v>
      </c>
      <c r="AU137" s="246" t="s">
        <v>83</v>
      </c>
      <c r="AV137" s="14" t="s">
        <v>83</v>
      </c>
      <c r="AW137" s="14" t="s">
        <v>35</v>
      </c>
      <c r="AX137" s="14" t="s">
        <v>73</v>
      </c>
      <c r="AY137" s="246" t="s">
        <v>130</v>
      </c>
    </row>
    <row r="138" s="16" customFormat="1">
      <c r="A138" s="16"/>
      <c r="B138" s="258"/>
      <c r="C138" s="259"/>
      <c r="D138" s="227" t="s">
        <v>141</v>
      </c>
      <c r="E138" s="260" t="s">
        <v>19</v>
      </c>
      <c r="F138" s="261" t="s">
        <v>160</v>
      </c>
      <c r="G138" s="259"/>
      <c r="H138" s="262">
        <v>1851.048</v>
      </c>
      <c r="I138" s="263"/>
      <c r="J138" s="259"/>
      <c r="K138" s="259"/>
      <c r="L138" s="264"/>
      <c r="M138" s="265"/>
      <c r="N138" s="266"/>
      <c r="O138" s="266"/>
      <c r="P138" s="266"/>
      <c r="Q138" s="266"/>
      <c r="R138" s="266"/>
      <c r="S138" s="266"/>
      <c r="T138" s="267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68" t="s">
        <v>141</v>
      </c>
      <c r="AU138" s="268" t="s">
        <v>83</v>
      </c>
      <c r="AV138" s="16" t="s">
        <v>137</v>
      </c>
      <c r="AW138" s="16" t="s">
        <v>35</v>
      </c>
      <c r="AX138" s="16" t="s">
        <v>81</v>
      </c>
      <c r="AY138" s="268" t="s">
        <v>130</v>
      </c>
    </row>
    <row r="139" s="2" customFormat="1" ht="37.8" customHeight="1">
      <c r="A139" s="41"/>
      <c r="B139" s="42"/>
      <c r="C139" s="207" t="s">
        <v>198</v>
      </c>
      <c r="D139" s="207" t="s">
        <v>132</v>
      </c>
      <c r="E139" s="208" t="s">
        <v>199</v>
      </c>
      <c r="F139" s="209" t="s">
        <v>200</v>
      </c>
      <c r="G139" s="210" t="s">
        <v>153</v>
      </c>
      <c r="H139" s="211">
        <v>53.759999999999998</v>
      </c>
      <c r="I139" s="212"/>
      <c r="J139" s="213">
        <f>ROUND(I139*H139,2)</f>
        <v>0</v>
      </c>
      <c r="K139" s="209" t="s">
        <v>136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137</v>
      </c>
      <c r="AT139" s="218" t="s">
        <v>132</v>
      </c>
      <c r="AU139" s="218" t="s">
        <v>83</v>
      </c>
      <c r="AY139" s="20" t="s">
        <v>130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81</v>
      </c>
      <c r="BK139" s="219">
        <f>ROUND(I139*H139,2)</f>
        <v>0</v>
      </c>
      <c r="BL139" s="20" t="s">
        <v>137</v>
      </c>
      <c r="BM139" s="218" t="s">
        <v>201</v>
      </c>
    </row>
    <row r="140" s="2" customFormat="1">
      <c r="A140" s="41"/>
      <c r="B140" s="42"/>
      <c r="C140" s="43"/>
      <c r="D140" s="220" t="s">
        <v>139</v>
      </c>
      <c r="E140" s="43"/>
      <c r="F140" s="221" t="s">
        <v>202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139</v>
      </c>
      <c r="AU140" s="20" t="s">
        <v>83</v>
      </c>
    </row>
    <row r="141" s="14" customFormat="1">
      <c r="A141" s="14"/>
      <c r="B141" s="236"/>
      <c r="C141" s="237"/>
      <c r="D141" s="227" t="s">
        <v>141</v>
      </c>
      <c r="E141" s="238" t="s">
        <v>19</v>
      </c>
      <c r="F141" s="239" t="s">
        <v>203</v>
      </c>
      <c r="G141" s="237"/>
      <c r="H141" s="240">
        <v>53.759999999999998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141</v>
      </c>
      <c r="AU141" s="246" t="s">
        <v>83</v>
      </c>
      <c r="AV141" s="14" t="s">
        <v>83</v>
      </c>
      <c r="AW141" s="14" t="s">
        <v>35</v>
      </c>
      <c r="AX141" s="14" t="s">
        <v>81</v>
      </c>
      <c r="AY141" s="246" t="s">
        <v>130</v>
      </c>
    </row>
    <row r="142" s="2" customFormat="1" ht="16.5" customHeight="1">
      <c r="A142" s="41"/>
      <c r="B142" s="42"/>
      <c r="C142" s="269" t="s">
        <v>204</v>
      </c>
      <c r="D142" s="269" t="s">
        <v>205</v>
      </c>
      <c r="E142" s="270" t="s">
        <v>206</v>
      </c>
      <c r="F142" s="271" t="s">
        <v>207</v>
      </c>
      <c r="G142" s="272" t="s">
        <v>192</v>
      </c>
      <c r="H142" s="273">
        <v>96.768000000000001</v>
      </c>
      <c r="I142" s="274"/>
      <c r="J142" s="275">
        <f>ROUND(I142*H142,2)</f>
        <v>0</v>
      </c>
      <c r="K142" s="271" t="s">
        <v>136</v>
      </c>
      <c r="L142" s="276"/>
      <c r="M142" s="277" t="s">
        <v>19</v>
      </c>
      <c r="N142" s="278" t="s">
        <v>44</v>
      </c>
      <c r="O142" s="87"/>
      <c r="P142" s="216">
        <f>O142*H142</f>
        <v>0</v>
      </c>
      <c r="Q142" s="216">
        <v>1</v>
      </c>
      <c r="R142" s="216">
        <f>Q142*H142</f>
        <v>96.768000000000001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189</v>
      </c>
      <c r="AT142" s="218" t="s">
        <v>205</v>
      </c>
      <c r="AU142" s="218" t="s">
        <v>83</v>
      </c>
      <c r="AY142" s="20" t="s">
        <v>130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81</v>
      </c>
      <c r="BK142" s="219">
        <f>ROUND(I142*H142,2)</f>
        <v>0</v>
      </c>
      <c r="BL142" s="20" t="s">
        <v>137</v>
      </c>
      <c r="BM142" s="218" t="s">
        <v>208</v>
      </c>
    </row>
    <row r="143" s="14" customFormat="1">
      <c r="A143" s="14"/>
      <c r="B143" s="236"/>
      <c r="C143" s="237"/>
      <c r="D143" s="227" t="s">
        <v>141</v>
      </c>
      <c r="E143" s="238" t="s">
        <v>19</v>
      </c>
      <c r="F143" s="239" t="s">
        <v>209</v>
      </c>
      <c r="G143" s="237"/>
      <c r="H143" s="240">
        <v>96.768000000000001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141</v>
      </c>
      <c r="AU143" s="246" t="s">
        <v>83</v>
      </c>
      <c r="AV143" s="14" t="s">
        <v>83</v>
      </c>
      <c r="AW143" s="14" t="s">
        <v>35</v>
      </c>
      <c r="AX143" s="14" t="s">
        <v>81</v>
      </c>
      <c r="AY143" s="246" t="s">
        <v>130</v>
      </c>
    </row>
    <row r="144" s="2" customFormat="1" ht="21.75" customHeight="1">
      <c r="A144" s="41"/>
      <c r="B144" s="42"/>
      <c r="C144" s="207" t="s">
        <v>210</v>
      </c>
      <c r="D144" s="207" t="s">
        <v>132</v>
      </c>
      <c r="E144" s="208" t="s">
        <v>211</v>
      </c>
      <c r="F144" s="209" t="s">
        <v>212</v>
      </c>
      <c r="G144" s="210" t="s">
        <v>135</v>
      </c>
      <c r="H144" s="211">
        <v>1628</v>
      </c>
      <c r="I144" s="212"/>
      <c r="J144" s="213">
        <f>ROUND(I144*H144,2)</f>
        <v>0</v>
      </c>
      <c r="K144" s="209" t="s">
        <v>136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137</v>
      </c>
      <c r="AT144" s="218" t="s">
        <v>132</v>
      </c>
      <c r="AU144" s="218" t="s">
        <v>83</v>
      </c>
      <c r="AY144" s="20" t="s">
        <v>130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81</v>
      </c>
      <c r="BK144" s="219">
        <f>ROUND(I144*H144,2)</f>
        <v>0</v>
      </c>
      <c r="BL144" s="20" t="s">
        <v>137</v>
      </c>
      <c r="BM144" s="218" t="s">
        <v>213</v>
      </c>
    </row>
    <row r="145" s="2" customFormat="1">
      <c r="A145" s="41"/>
      <c r="B145" s="42"/>
      <c r="C145" s="43"/>
      <c r="D145" s="220" t="s">
        <v>139</v>
      </c>
      <c r="E145" s="43"/>
      <c r="F145" s="221" t="s">
        <v>214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139</v>
      </c>
      <c r="AU145" s="20" t="s">
        <v>83</v>
      </c>
    </row>
    <row r="146" s="13" customFormat="1">
      <c r="A146" s="13"/>
      <c r="B146" s="225"/>
      <c r="C146" s="226"/>
      <c r="D146" s="227" t="s">
        <v>141</v>
      </c>
      <c r="E146" s="228" t="s">
        <v>19</v>
      </c>
      <c r="F146" s="229" t="s">
        <v>142</v>
      </c>
      <c r="G146" s="226"/>
      <c r="H146" s="228" t="s">
        <v>19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141</v>
      </c>
      <c r="AU146" s="235" t="s">
        <v>83</v>
      </c>
      <c r="AV146" s="13" t="s">
        <v>81</v>
      </c>
      <c r="AW146" s="13" t="s">
        <v>35</v>
      </c>
      <c r="AX146" s="13" t="s">
        <v>73</v>
      </c>
      <c r="AY146" s="235" t="s">
        <v>130</v>
      </c>
    </row>
    <row r="147" s="14" customFormat="1">
      <c r="A147" s="14"/>
      <c r="B147" s="236"/>
      <c r="C147" s="237"/>
      <c r="D147" s="227" t="s">
        <v>141</v>
      </c>
      <c r="E147" s="238" t="s">
        <v>19</v>
      </c>
      <c r="F147" s="239" t="s">
        <v>215</v>
      </c>
      <c r="G147" s="237"/>
      <c r="H147" s="240">
        <v>1628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141</v>
      </c>
      <c r="AU147" s="246" t="s">
        <v>83</v>
      </c>
      <c r="AV147" s="14" t="s">
        <v>83</v>
      </c>
      <c r="AW147" s="14" t="s">
        <v>35</v>
      </c>
      <c r="AX147" s="14" t="s">
        <v>73</v>
      </c>
      <c r="AY147" s="246" t="s">
        <v>130</v>
      </c>
    </row>
    <row r="148" s="16" customFormat="1">
      <c r="A148" s="16"/>
      <c r="B148" s="258"/>
      <c r="C148" s="259"/>
      <c r="D148" s="227" t="s">
        <v>141</v>
      </c>
      <c r="E148" s="260" t="s">
        <v>19</v>
      </c>
      <c r="F148" s="261" t="s">
        <v>160</v>
      </c>
      <c r="G148" s="259"/>
      <c r="H148" s="262">
        <v>1628</v>
      </c>
      <c r="I148" s="263"/>
      <c r="J148" s="259"/>
      <c r="K148" s="259"/>
      <c r="L148" s="264"/>
      <c r="M148" s="265"/>
      <c r="N148" s="266"/>
      <c r="O148" s="266"/>
      <c r="P148" s="266"/>
      <c r="Q148" s="266"/>
      <c r="R148" s="266"/>
      <c r="S148" s="266"/>
      <c r="T148" s="267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268" t="s">
        <v>141</v>
      </c>
      <c r="AU148" s="268" t="s">
        <v>83</v>
      </c>
      <c r="AV148" s="16" t="s">
        <v>137</v>
      </c>
      <c r="AW148" s="16" t="s">
        <v>35</v>
      </c>
      <c r="AX148" s="16" t="s">
        <v>81</v>
      </c>
      <c r="AY148" s="268" t="s">
        <v>130</v>
      </c>
    </row>
    <row r="149" s="12" customFormat="1" ht="22.8" customHeight="1">
      <c r="A149" s="12"/>
      <c r="B149" s="191"/>
      <c r="C149" s="192"/>
      <c r="D149" s="193" t="s">
        <v>72</v>
      </c>
      <c r="E149" s="205" t="s">
        <v>83</v>
      </c>
      <c r="F149" s="205" t="s">
        <v>216</v>
      </c>
      <c r="G149" s="192"/>
      <c r="H149" s="192"/>
      <c r="I149" s="195"/>
      <c r="J149" s="206">
        <f>BK149</f>
        <v>0</v>
      </c>
      <c r="K149" s="192"/>
      <c r="L149" s="197"/>
      <c r="M149" s="198"/>
      <c r="N149" s="199"/>
      <c r="O149" s="199"/>
      <c r="P149" s="200">
        <f>SUM(P150:P155)</f>
        <v>0</v>
      </c>
      <c r="Q149" s="199"/>
      <c r="R149" s="200">
        <f>SUM(R150:R155)</f>
        <v>144.53245769113599</v>
      </c>
      <c r="S149" s="199"/>
      <c r="T149" s="201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2" t="s">
        <v>81</v>
      </c>
      <c r="AT149" s="203" t="s">
        <v>72</v>
      </c>
      <c r="AU149" s="203" t="s">
        <v>81</v>
      </c>
      <c r="AY149" s="202" t="s">
        <v>130</v>
      </c>
      <c r="BK149" s="204">
        <f>SUM(BK150:BK155)</f>
        <v>0</v>
      </c>
    </row>
    <row r="150" s="2" customFormat="1" ht="33" customHeight="1">
      <c r="A150" s="41"/>
      <c r="B150" s="42"/>
      <c r="C150" s="207" t="s">
        <v>8</v>
      </c>
      <c r="D150" s="207" t="s">
        <v>132</v>
      </c>
      <c r="E150" s="208" t="s">
        <v>217</v>
      </c>
      <c r="F150" s="209" t="s">
        <v>218</v>
      </c>
      <c r="G150" s="210" t="s">
        <v>146</v>
      </c>
      <c r="H150" s="211">
        <v>523</v>
      </c>
      <c r="I150" s="212"/>
      <c r="J150" s="213">
        <f>ROUND(I150*H150,2)</f>
        <v>0</v>
      </c>
      <c r="K150" s="209" t="s">
        <v>136</v>
      </c>
      <c r="L150" s="47"/>
      <c r="M150" s="214" t="s">
        <v>19</v>
      </c>
      <c r="N150" s="215" t="s">
        <v>44</v>
      </c>
      <c r="O150" s="87"/>
      <c r="P150" s="216">
        <f>O150*H150</f>
        <v>0</v>
      </c>
      <c r="Q150" s="216">
        <v>0.27377499999999999</v>
      </c>
      <c r="R150" s="216">
        <f>Q150*H150</f>
        <v>143.184325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137</v>
      </c>
      <c r="AT150" s="218" t="s">
        <v>132</v>
      </c>
      <c r="AU150" s="218" t="s">
        <v>83</v>
      </c>
      <c r="AY150" s="20" t="s">
        <v>130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81</v>
      </c>
      <c r="BK150" s="219">
        <f>ROUND(I150*H150,2)</f>
        <v>0</v>
      </c>
      <c r="BL150" s="20" t="s">
        <v>137</v>
      </c>
      <c r="BM150" s="218" t="s">
        <v>219</v>
      </c>
    </row>
    <row r="151" s="2" customFormat="1">
      <c r="A151" s="41"/>
      <c r="B151" s="42"/>
      <c r="C151" s="43"/>
      <c r="D151" s="220" t="s">
        <v>139</v>
      </c>
      <c r="E151" s="43"/>
      <c r="F151" s="221" t="s">
        <v>220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139</v>
      </c>
      <c r="AU151" s="20" t="s">
        <v>83</v>
      </c>
    </row>
    <row r="152" s="14" customFormat="1">
      <c r="A152" s="14"/>
      <c r="B152" s="236"/>
      <c r="C152" s="237"/>
      <c r="D152" s="227" t="s">
        <v>141</v>
      </c>
      <c r="E152" s="238" t="s">
        <v>19</v>
      </c>
      <c r="F152" s="239" t="s">
        <v>221</v>
      </c>
      <c r="G152" s="237"/>
      <c r="H152" s="240">
        <v>523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141</v>
      </c>
      <c r="AU152" s="246" t="s">
        <v>83</v>
      </c>
      <c r="AV152" s="14" t="s">
        <v>83</v>
      </c>
      <c r="AW152" s="14" t="s">
        <v>35</v>
      </c>
      <c r="AX152" s="14" t="s">
        <v>81</v>
      </c>
      <c r="AY152" s="246" t="s">
        <v>130</v>
      </c>
    </row>
    <row r="153" s="2" customFormat="1" ht="16.5" customHeight="1">
      <c r="A153" s="41"/>
      <c r="B153" s="42"/>
      <c r="C153" s="207" t="s">
        <v>222</v>
      </c>
      <c r="D153" s="207" t="s">
        <v>132</v>
      </c>
      <c r="E153" s="208" t="s">
        <v>223</v>
      </c>
      <c r="F153" s="209" t="s">
        <v>224</v>
      </c>
      <c r="G153" s="210" t="s">
        <v>153</v>
      </c>
      <c r="H153" s="211">
        <v>0.52800000000000002</v>
      </c>
      <c r="I153" s="212"/>
      <c r="J153" s="213">
        <f>ROUND(I153*H153,2)</f>
        <v>0</v>
      </c>
      <c r="K153" s="209" t="s">
        <v>136</v>
      </c>
      <c r="L153" s="47"/>
      <c r="M153" s="214" t="s">
        <v>19</v>
      </c>
      <c r="N153" s="215" t="s">
        <v>44</v>
      </c>
      <c r="O153" s="87"/>
      <c r="P153" s="216">
        <f>O153*H153</f>
        <v>0</v>
      </c>
      <c r="Q153" s="216">
        <v>2.5532816120000001</v>
      </c>
      <c r="R153" s="216">
        <f>Q153*H153</f>
        <v>1.3481326911360001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137</v>
      </c>
      <c r="AT153" s="218" t="s">
        <v>132</v>
      </c>
      <c r="AU153" s="218" t="s">
        <v>83</v>
      </c>
      <c r="AY153" s="20" t="s">
        <v>130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81</v>
      </c>
      <c r="BK153" s="219">
        <f>ROUND(I153*H153,2)</f>
        <v>0</v>
      </c>
      <c r="BL153" s="20" t="s">
        <v>137</v>
      </c>
      <c r="BM153" s="218" t="s">
        <v>225</v>
      </c>
    </row>
    <row r="154" s="2" customFormat="1">
      <c r="A154" s="41"/>
      <c r="B154" s="42"/>
      <c r="C154" s="43"/>
      <c r="D154" s="220" t="s">
        <v>139</v>
      </c>
      <c r="E154" s="43"/>
      <c r="F154" s="221" t="s">
        <v>226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139</v>
      </c>
      <c r="AU154" s="20" t="s">
        <v>83</v>
      </c>
    </row>
    <row r="155" s="14" customFormat="1">
      <c r="A155" s="14"/>
      <c r="B155" s="236"/>
      <c r="C155" s="237"/>
      <c r="D155" s="227" t="s">
        <v>141</v>
      </c>
      <c r="E155" s="238" t="s">
        <v>19</v>
      </c>
      <c r="F155" s="239" t="s">
        <v>227</v>
      </c>
      <c r="G155" s="237"/>
      <c r="H155" s="240">
        <v>0.52800000000000002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141</v>
      </c>
      <c r="AU155" s="246" t="s">
        <v>83</v>
      </c>
      <c r="AV155" s="14" t="s">
        <v>83</v>
      </c>
      <c r="AW155" s="14" t="s">
        <v>35</v>
      </c>
      <c r="AX155" s="14" t="s">
        <v>81</v>
      </c>
      <c r="AY155" s="246" t="s">
        <v>130</v>
      </c>
    </row>
    <row r="156" s="12" customFormat="1" ht="22.8" customHeight="1">
      <c r="A156" s="12"/>
      <c r="B156" s="191"/>
      <c r="C156" s="192"/>
      <c r="D156" s="193" t="s">
        <v>72</v>
      </c>
      <c r="E156" s="205" t="s">
        <v>137</v>
      </c>
      <c r="F156" s="205" t="s">
        <v>228</v>
      </c>
      <c r="G156" s="192"/>
      <c r="H156" s="192"/>
      <c r="I156" s="195"/>
      <c r="J156" s="206">
        <f>BK156</f>
        <v>0</v>
      </c>
      <c r="K156" s="192"/>
      <c r="L156" s="197"/>
      <c r="M156" s="198"/>
      <c r="N156" s="199"/>
      <c r="O156" s="199"/>
      <c r="P156" s="200">
        <f>SUM(P157:P159)</f>
        <v>0</v>
      </c>
      <c r="Q156" s="199"/>
      <c r="R156" s="200">
        <f>SUM(R157:R159)</f>
        <v>0</v>
      </c>
      <c r="S156" s="199"/>
      <c r="T156" s="201">
        <f>SUM(T157:T159)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2" t="s">
        <v>81</v>
      </c>
      <c r="AT156" s="203" t="s">
        <v>72</v>
      </c>
      <c r="AU156" s="203" t="s">
        <v>81</v>
      </c>
      <c r="AY156" s="202" t="s">
        <v>130</v>
      </c>
      <c r="BK156" s="204">
        <f>SUM(BK157:BK159)</f>
        <v>0</v>
      </c>
    </row>
    <row r="157" s="2" customFormat="1" ht="16.5" customHeight="1">
      <c r="A157" s="41"/>
      <c r="B157" s="42"/>
      <c r="C157" s="207" t="s">
        <v>229</v>
      </c>
      <c r="D157" s="207" t="s">
        <v>132</v>
      </c>
      <c r="E157" s="208" t="s">
        <v>230</v>
      </c>
      <c r="F157" s="209" t="s">
        <v>231</v>
      </c>
      <c r="G157" s="210" t="s">
        <v>153</v>
      </c>
      <c r="H157" s="211">
        <v>1.9199999999999999</v>
      </c>
      <c r="I157" s="212"/>
      <c r="J157" s="213">
        <f>ROUND(I157*H157,2)</f>
        <v>0</v>
      </c>
      <c r="K157" s="209" t="s">
        <v>136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137</v>
      </c>
      <c r="AT157" s="218" t="s">
        <v>132</v>
      </c>
      <c r="AU157" s="218" t="s">
        <v>83</v>
      </c>
      <c r="AY157" s="20" t="s">
        <v>130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81</v>
      </c>
      <c r="BK157" s="219">
        <f>ROUND(I157*H157,2)</f>
        <v>0</v>
      </c>
      <c r="BL157" s="20" t="s">
        <v>137</v>
      </c>
      <c r="BM157" s="218" t="s">
        <v>232</v>
      </c>
    </row>
    <row r="158" s="2" customFormat="1">
      <c r="A158" s="41"/>
      <c r="B158" s="42"/>
      <c r="C158" s="43"/>
      <c r="D158" s="220" t="s">
        <v>139</v>
      </c>
      <c r="E158" s="43"/>
      <c r="F158" s="221" t="s">
        <v>233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139</v>
      </c>
      <c r="AU158" s="20" t="s">
        <v>83</v>
      </c>
    </row>
    <row r="159" s="14" customFormat="1">
      <c r="A159" s="14"/>
      <c r="B159" s="236"/>
      <c r="C159" s="237"/>
      <c r="D159" s="227" t="s">
        <v>141</v>
      </c>
      <c r="E159" s="238" t="s">
        <v>19</v>
      </c>
      <c r="F159" s="239" t="s">
        <v>234</v>
      </c>
      <c r="G159" s="237"/>
      <c r="H159" s="240">
        <v>1.9199999999999999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141</v>
      </c>
      <c r="AU159" s="246" t="s">
        <v>83</v>
      </c>
      <c r="AV159" s="14" t="s">
        <v>83</v>
      </c>
      <c r="AW159" s="14" t="s">
        <v>35</v>
      </c>
      <c r="AX159" s="14" t="s">
        <v>81</v>
      </c>
      <c r="AY159" s="246" t="s">
        <v>130</v>
      </c>
    </row>
    <row r="160" s="12" customFormat="1" ht="22.8" customHeight="1">
      <c r="A160" s="12"/>
      <c r="B160" s="191"/>
      <c r="C160" s="192"/>
      <c r="D160" s="193" t="s">
        <v>72</v>
      </c>
      <c r="E160" s="205" t="s">
        <v>167</v>
      </c>
      <c r="F160" s="205" t="s">
        <v>235</v>
      </c>
      <c r="G160" s="192"/>
      <c r="H160" s="192"/>
      <c r="I160" s="195"/>
      <c r="J160" s="206">
        <f>BK160</f>
        <v>0</v>
      </c>
      <c r="K160" s="192"/>
      <c r="L160" s="197"/>
      <c r="M160" s="198"/>
      <c r="N160" s="199"/>
      <c r="O160" s="199"/>
      <c r="P160" s="200">
        <f>SUM(P161:P204)</f>
        <v>0</v>
      </c>
      <c r="Q160" s="199"/>
      <c r="R160" s="200">
        <f>SUM(R161:R204)</f>
        <v>76.175899999999999</v>
      </c>
      <c r="S160" s="199"/>
      <c r="T160" s="201">
        <f>SUM(T161:T204)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2" t="s">
        <v>81</v>
      </c>
      <c r="AT160" s="203" t="s">
        <v>72</v>
      </c>
      <c r="AU160" s="203" t="s">
        <v>81</v>
      </c>
      <c r="AY160" s="202" t="s">
        <v>130</v>
      </c>
      <c r="BK160" s="204">
        <f>SUM(BK161:BK204)</f>
        <v>0</v>
      </c>
    </row>
    <row r="161" s="2" customFormat="1" ht="21.75" customHeight="1">
      <c r="A161" s="41"/>
      <c r="B161" s="42"/>
      <c r="C161" s="207" t="s">
        <v>236</v>
      </c>
      <c r="D161" s="207" t="s">
        <v>132</v>
      </c>
      <c r="E161" s="208" t="s">
        <v>237</v>
      </c>
      <c r="F161" s="209" t="s">
        <v>238</v>
      </c>
      <c r="G161" s="210" t="s">
        <v>135</v>
      </c>
      <c r="H161" s="211">
        <v>3280</v>
      </c>
      <c r="I161" s="212"/>
      <c r="J161" s="213">
        <f>ROUND(I161*H161,2)</f>
        <v>0</v>
      </c>
      <c r="K161" s="209" t="s">
        <v>136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137</v>
      </c>
      <c r="AT161" s="218" t="s">
        <v>132</v>
      </c>
      <c r="AU161" s="218" t="s">
        <v>83</v>
      </c>
      <c r="AY161" s="20" t="s">
        <v>130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81</v>
      </c>
      <c r="BK161" s="219">
        <f>ROUND(I161*H161,2)</f>
        <v>0</v>
      </c>
      <c r="BL161" s="20" t="s">
        <v>137</v>
      </c>
      <c r="BM161" s="218" t="s">
        <v>239</v>
      </c>
    </row>
    <row r="162" s="2" customFormat="1">
      <c r="A162" s="41"/>
      <c r="B162" s="42"/>
      <c r="C162" s="43"/>
      <c r="D162" s="220" t="s">
        <v>139</v>
      </c>
      <c r="E162" s="43"/>
      <c r="F162" s="221" t="s">
        <v>240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139</v>
      </c>
      <c r="AU162" s="20" t="s">
        <v>83</v>
      </c>
    </row>
    <row r="163" s="13" customFormat="1">
      <c r="A163" s="13"/>
      <c r="B163" s="225"/>
      <c r="C163" s="226"/>
      <c r="D163" s="227" t="s">
        <v>141</v>
      </c>
      <c r="E163" s="228" t="s">
        <v>19</v>
      </c>
      <c r="F163" s="229" t="s">
        <v>241</v>
      </c>
      <c r="G163" s="226"/>
      <c r="H163" s="228" t="s">
        <v>19</v>
      </c>
      <c r="I163" s="230"/>
      <c r="J163" s="226"/>
      <c r="K163" s="226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141</v>
      </c>
      <c r="AU163" s="235" t="s">
        <v>83</v>
      </c>
      <c r="AV163" s="13" t="s">
        <v>81</v>
      </c>
      <c r="AW163" s="13" t="s">
        <v>35</v>
      </c>
      <c r="AX163" s="13" t="s">
        <v>73</v>
      </c>
      <c r="AY163" s="235" t="s">
        <v>130</v>
      </c>
    </row>
    <row r="164" s="14" customFormat="1">
      <c r="A164" s="14"/>
      <c r="B164" s="236"/>
      <c r="C164" s="237"/>
      <c r="D164" s="227" t="s">
        <v>141</v>
      </c>
      <c r="E164" s="238" t="s">
        <v>19</v>
      </c>
      <c r="F164" s="239" t="s">
        <v>242</v>
      </c>
      <c r="G164" s="237"/>
      <c r="H164" s="240">
        <v>1753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141</v>
      </c>
      <c r="AU164" s="246" t="s">
        <v>83</v>
      </c>
      <c r="AV164" s="14" t="s">
        <v>83</v>
      </c>
      <c r="AW164" s="14" t="s">
        <v>35</v>
      </c>
      <c r="AX164" s="14" t="s">
        <v>73</v>
      </c>
      <c r="AY164" s="246" t="s">
        <v>130</v>
      </c>
    </row>
    <row r="165" s="15" customFormat="1">
      <c r="A165" s="15"/>
      <c r="B165" s="247"/>
      <c r="C165" s="248"/>
      <c r="D165" s="227" t="s">
        <v>141</v>
      </c>
      <c r="E165" s="249" t="s">
        <v>19</v>
      </c>
      <c r="F165" s="250" t="s">
        <v>157</v>
      </c>
      <c r="G165" s="248"/>
      <c r="H165" s="251">
        <v>1753</v>
      </c>
      <c r="I165" s="252"/>
      <c r="J165" s="248"/>
      <c r="K165" s="248"/>
      <c r="L165" s="253"/>
      <c r="M165" s="254"/>
      <c r="N165" s="255"/>
      <c r="O165" s="255"/>
      <c r="P165" s="255"/>
      <c r="Q165" s="255"/>
      <c r="R165" s="255"/>
      <c r="S165" s="255"/>
      <c r="T165" s="25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7" t="s">
        <v>141</v>
      </c>
      <c r="AU165" s="257" t="s">
        <v>83</v>
      </c>
      <c r="AV165" s="15" t="s">
        <v>150</v>
      </c>
      <c r="AW165" s="15" t="s">
        <v>35</v>
      </c>
      <c r="AX165" s="15" t="s">
        <v>73</v>
      </c>
      <c r="AY165" s="257" t="s">
        <v>130</v>
      </c>
    </row>
    <row r="166" s="14" customFormat="1">
      <c r="A166" s="14"/>
      <c r="B166" s="236"/>
      <c r="C166" s="237"/>
      <c r="D166" s="227" t="s">
        <v>141</v>
      </c>
      <c r="E166" s="238" t="s">
        <v>19</v>
      </c>
      <c r="F166" s="239" t="s">
        <v>243</v>
      </c>
      <c r="G166" s="237"/>
      <c r="H166" s="240">
        <v>1527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141</v>
      </c>
      <c r="AU166" s="246" t="s">
        <v>83</v>
      </c>
      <c r="AV166" s="14" t="s">
        <v>83</v>
      </c>
      <c r="AW166" s="14" t="s">
        <v>35</v>
      </c>
      <c r="AX166" s="14" t="s">
        <v>73</v>
      </c>
      <c r="AY166" s="246" t="s">
        <v>130</v>
      </c>
    </row>
    <row r="167" s="15" customFormat="1">
      <c r="A167" s="15"/>
      <c r="B167" s="247"/>
      <c r="C167" s="248"/>
      <c r="D167" s="227" t="s">
        <v>141</v>
      </c>
      <c r="E167" s="249" t="s">
        <v>19</v>
      </c>
      <c r="F167" s="250" t="s">
        <v>157</v>
      </c>
      <c r="G167" s="248"/>
      <c r="H167" s="251">
        <v>1527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7" t="s">
        <v>141</v>
      </c>
      <c r="AU167" s="257" t="s">
        <v>83</v>
      </c>
      <c r="AV167" s="15" t="s">
        <v>150</v>
      </c>
      <c r="AW167" s="15" t="s">
        <v>35</v>
      </c>
      <c r="AX167" s="15" t="s">
        <v>73</v>
      </c>
      <c r="AY167" s="257" t="s">
        <v>130</v>
      </c>
    </row>
    <row r="168" s="16" customFormat="1">
      <c r="A168" s="16"/>
      <c r="B168" s="258"/>
      <c r="C168" s="259"/>
      <c r="D168" s="227" t="s">
        <v>141</v>
      </c>
      <c r="E168" s="260" t="s">
        <v>19</v>
      </c>
      <c r="F168" s="261" t="s">
        <v>160</v>
      </c>
      <c r="G168" s="259"/>
      <c r="H168" s="262">
        <v>3280</v>
      </c>
      <c r="I168" s="263"/>
      <c r="J168" s="259"/>
      <c r="K168" s="259"/>
      <c r="L168" s="264"/>
      <c r="M168" s="265"/>
      <c r="N168" s="266"/>
      <c r="O168" s="266"/>
      <c r="P168" s="266"/>
      <c r="Q168" s="266"/>
      <c r="R168" s="266"/>
      <c r="S168" s="266"/>
      <c r="T168" s="267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68" t="s">
        <v>141</v>
      </c>
      <c r="AU168" s="268" t="s">
        <v>83</v>
      </c>
      <c r="AV168" s="16" t="s">
        <v>137</v>
      </c>
      <c r="AW168" s="16" t="s">
        <v>35</v>
      </c>
      <c r="AX168" s="16" t="s">
        <v>81</v>
      </c>
      <c r="AY168" s="268" t="s">
        <v>130</v>
      </c>
    </row>
    <row r="169" s="2" customFormat="1" ht="24.15" customHeight="1">
      <c r="A169" s="41"/>
      <c r="B169" s="42"/>
      <c r="C169" s="207" t="s">
        <v>244</v>
      </c>
      <c r="D169" s="207" t="s">
        <v>132</v>
      </c>
      <c r="E169" s="208" t="s">
        <v>245</v>
      </c>
      <c r="F169" s="209" t="s">
        <v>246</v>
      </c>
      <c r="G169" s="210" t="s">
        <v>135</v>
      </c>
      <c r="H169" s="211">
        <v>1762</v>
      </c>
      <c r="I169" s="212"/>
      <c r="J169" s="213">
        <f>ROUND(I169*H169,2)</f>
        <v>0</v>
      </c>
      <c r="K169" s="209" t="s">
        <v>136</v>
      </c>
      <c r="L169" s="47"/>
      <c r="M169" s="214" t="s">
        <v>19</v>
      </c>
      <c r="N169" s="215" t="s">
        <v>44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137</v>
      </c>
      <c r="AT169" s="218" t="s">
        <v>132</v>
      </c>
      <c r="AU169" s="218" t="s">
        <v>83</v>
      </c>
      <c r="AY169" s="20" t="s">
        <v>130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81</v>
      </c>
      <c r="BK169" s="219">
        <f>ROUND(I169*H169,2)</f>
        <v>0</v>
      </c>
      <c r="BL169" s="20" t="s">
        <v>137</v>
      </c>
      <c r="BM169" s="218" t="s">
        <v>247</v>
      </c>
    </row>
    <row r="170" s="2" customFormat="1">
      <c r="A170" s="41"/>
      <c r="B170" s="42"/>
      <c r="C170" s="43"/>
      <c r="D170" s="220" t="s">
        <v>139</v>
      </c>
      <c r="E170" s="43"/>
      <c r="F170" s="221" t="s">
        <v>248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139</v>
      </c>
      <c r="AU170" s="20" t="s">
        <v>83</v>
      </c>
    </row>
    <row r="171" s="13" customFormat="1">
      <c r="A171" s="13"/>
      <c r="B171" s="225"/>
      <c r="C171" s="226"/>
      <c r="D171" s="227" t="s">
        <v>141</v>
      </c>
      <c r="E171" s="228" t="s">
        <v>19</v>
      </c>
      <c r="F171" s="229" t="s">
        <v>241</v>
      </c>
      <c r="G171" s="226"/>
      <c r="H171" s="228" t="s">
        <v>19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141</v>
      </c>
      <c r="AU171" s="235" t="s">
        <v>83</v>
      </c>
      <c r="AV171" s="13" t="s">
        <v>81</v>
      </c>
      <c r="AW171" s="13" t="s">
        <v>35</v>
      </c>
      <c r="AX171" s="13" t="s">
        <v>73</v>
      </c>
      <c r="AY171" s="235" t="s">
        <v>130</v>
      </c>
    </row>
    <row r="172" s="14" customFormat="1">
      <c r="A172" s="14"/>
      <c r="B172" s="236"/>
      <c r="C172" s="237"/>
      <c r="D172" s="227" t="s">
        <v>141</v>
      </c>
      <c r="E172" s="238" t="s">
        <v>19</v>
      </c>
      <c r="F172" s="239" t="s">
        <v>249</v>
      </c>
      <c r="G172" s="237"/>
      <c r="H172" s="240">
        <v>1762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141</v>
      </c>
      <c r="AU172" s="246" t="s">
        <v>83</v>
      </c>
      <c r="AV172" s="14" t="s">
        <v>83</v>
      </c>
      <c r="AW172" s="14" t="s">
        <v>35</v>
      </c>
      <c r="AX172" s="14" t="s">
        <v>73</v>
      </c>
      <c r="AY172" s="246" t="s">
        <v>130</v>
      </c>
    </row>
    <row r="173" s="16" customFormat="1">
      <c r="A173" s="16"/>
      <c r="B173" s="258"/>
      <c r="C173" s="259"/>
      <c r="D173" s="227" t="s">
        <v>141</v>
      </c>
      <c r="E173" s="260" t="s">
        <v>19</v>
      </c>
      <c r="F173" s="261" t="s">
        <v>160</v>
      </c>
      <c r="G173" s="259"/>
      <c r="H173" s="262">
        <v>1762</v>
      </c>
      <c r="I173" s="263"/>
      <c r="J173" s="259"/>
      <c r="K173" s="259"/>
      <c r="L173" s="264"/>
      <c r="M173" s="265"/>
      <c r="N173" s="266"/>
      <c r="O173" s="266"/>
      <c r="P173" s="266"/>
      <c r="Q173" s="266"/>
      <c r="R173" s="266"/>
      <c r="S173" s="266"/>
      <c r="T173" s="267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68" t="s">
        <v>141</v>
      </c>
      <c r="AU173" s="268" t="s">
        <v>83</v>
      </c>
      <c r="AV173" s="16" t="s">
        <v>137</v>
      </c>
      <c r="AW173" s="16" t="s">
        <v>35</v>
      </c>
      <c r="AX173" s="16" t="s">
        <v>81</v>
      </c>
      <c r="AY173" s="268" t="s">
        <v>130</v>
      </c>
    </row>
    <row r="174" s="2" customFormat="1" ht="24.15" customHeight="1">
      <c r="A174" s="41"/>
      <c r="B174" s="42"/>
      <c r="C174" s="207" t="s">
        <v>250</v>
      </c>
      <c r="D174" s="207" t="s">
        <v>132</v>
      </c>
      <c r="E174" s="208" t="s">
        <v>251</v>
      </c>
      <c r="F174" s="209" t="s">
        <v>252</v>
      </c>
      <c r="G174" s="210" t="s">
        <v>135</v>
      </c>
      <c r="H174" s="211">
        <v>1527</v>
      </c>
      <c r="I174" s="212"/>
      <c r="J174" s="213">
        <f>ROUND(I174*H174,2)</f>
        <v>0</v>
      </c>
      <c r="K174" s="209" t="s">
        <v>136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137</v>
      </c>
      <c r="AT174" s="218" t="s">
        <v>132</v>
      </c>
      <c r="AU174" s="218" t="s">
        <v>83</v>
      </c>
      <c r="AY174" s="20" t="s">
        <v>130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81</v>
      </c>
      <c r="BK174" s="219">
        <f>ROUND(I174*H174,2)</f>
        <v>0</v>
      </c>
      <c r="BL174" s="20" t="s">
        <v>137</v>
      </c>
      <c r="BM174" s="218" t="s">
        <v>253</v>
      </c>
    </row>
    <row r="175" s="2" customFormat="1">
      <c r="A175" s="41"/>
      <c r="B175" s="42"/>
      <c r="C175" s="43"/>
      <c r="D175" s="220" t="s">
        <v>139</v>
      </c>
      <c r="E175" s="43"/>
      <c r="F175" s="221" t="s">
        <v>254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139</v>
      </c>
      <c r="AU175" s="20" t="s">
        <v>83</v>
      </c>
    </row>
    <row r="176" s="13" customFormat="1">
      <c r="A176" s="13"/>
      <c r="B176" s="225"/>
      <c r="C176" s="226"/>
      <c r="D176" s="227" t="s">
        <v>141</v>
      </c>
      <c r="E176" s="228" t="s">
        <v>19</v>
      </c>
      <c r="F176" s="229" t="s">
        <v>241</v>
      </c>
      <c r="G176" s="226"/>
      <c r="H176" s="228" t="s">
        <v>19</v>
      </c>
      <c r="I176" s="230"/>
      <c r="J176" s="226"/>
      <c r="K176" s="226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141</v>
      </c>
      <c r="AU176" s="235" t="s">
        <v>83</v>
      </c>
      <c r="AV176" s="13" t="s">
        <v>81</v>
      </c>
      <c r="AW176" s="13" t="s">
        <v>35</v>
      </c>
      <c r="AX176" s="13" t="s">
        <v>73</v>
      </c>
      <c r="AY176" s="235" t="s">
        <v>130</v>
      </c>
    </row>
    <row r="177" s="14" customFormat="1">
      <c r="A177" s="14"/>
      <c r="B177" s="236"/>
      <c r="C177" s="237"/>
      <c r="D177" s="227" t="s">
        <v>141</v>
      </c>
      <c r="E177" s="238" t="s">
        <v>19</v>
      </c>
      <c r="F177" s="239" t="s">
        <v>243</v>
      </c>
      <c r="G177" s="237"/>
      <c r="H177" s="240">
        <v>1527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141</v>
      </c>
      <c r="AU177" s="246" t="s">
        <v>83</v>
      </c>
      <c r="AV177" s="14" t="s">
        <v>83</v>
      </c>
      <c r="AW177" s="14" t="s">
        <v>35</v>
      </c>
      <c r="AX177" s="14" t="s">
        <v>81</v>
      </c>
      <c r="AY177" s="246" t="s">
        <v>130</v>
      </c>
    </row>
    <row r="178" s="2" customFormat="1" ht="24.15" customHeight="1">
      <c r="A178" s="41"/>
      <c r="B178" s="42"/>
      <c r="C178" s="207" t="s">
        <v>255</v>
      </c>
      <c r="D178" s="207" t="s">
        <v>132</v>
      </c>
      <c r="E178" s="208" t="s">
        <v>256</v>
      </c>
      <c r="F178" s="209" t="s">
        <v>257</v>
      </c>
      <c r="G178" s="210" t="s">
        <v>135</v>
      </c>
      <c r="H178" s="211">
        <v>125</v>
      </c>
      <c r="I178" s="212"/>
      <c r="J178" s="213">
        <f>ROUND(I178*H178,2)</f>
        <v>0</v>
      </c>
      <c r="K178" s="209" t="s">
        <v>136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137</v>
      </c>
      <c r="AT178" s="218" t="s">
        <v>132</v>
      </c>
      <c r="AU178" s="218" t="s">
        <v>83</v>
      </c>
      <c r="AY178" s="20" t="s">
        <v>130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81</v>
      </c>
      <c r="BK178" s="219">
        <f>ROUND(I178*H178,2)</f>
        <v>0</v>
      </c>
      <c r="BL178" s="20" t="s">
        <v>137</v>
      </c>
      <c r="BM178" s="218" t="s">
        <v>258</v>
      </c>
    </row>
    <row r="179" s="2" customFormat="1">
      <c r="A179" s="41"/>
      <c r="B179" s="42"/>
      <c r="C179" s="43"/>
      <c r="D179" s="220" t="s">
        <v>139</v>
      </c>
      <c r="E179" s="43"/>
      <c r="F179" s="221" t="s">
        <v>259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139</v>
      </c>
      <c r="AU179" s="20" t="s">
        <v>83</v>
      </c>
    </row>
    <row r="180" s="14" customFormat="1">
      <c r="A180" s="14"/>
      <c r="B180" s="236"/>
      <c r="C180" s="237"/>
      <c r="D180" s="227" t="s">
        <v>141</v>
      </c>
      <c r="E180" s="238" t="s">
        <v>19</v>
      </c>
      <c r="F180" s="239" t="s">
        <v>260</v>
      </c>
      <c r="G180" s="237"/>
      <c r="H180" s="240">
        <v>125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141</v>
      </c>
      <c r="AU180" s="246" t="s">
        <v>83</v>
      </c>
      <c r="AV180" s="14" t="s">
        <v>83</v>
      </c>
      <c r="AW180" s="14" t="s">
        <v>35</v>
      </c>
      <c r="AX180" s="14" t="s">
        <v>81</v>
      </c>
      <c r="AY180" s="246" t="s">
        <v>130</v>
      </c>
    </row>
    <row r="181" s="2" customFormat="1" ht="24.15" customHeight="1">
      <c r="A181" s="41"/>
      <c r="B181" s="42"/>
      <c r="C181" s="207" t="s">
        <v>261</v>
      </c>
      <c r="D181" s="207" t="s">
        <v>132</v>
      </c>
      <c r="E181" s="208" t="s">
        <v>262</v>
      </c>
      <c r="F181" s="209" t="s">
        <v>263</v>
      </c>
      <c r="G181" s="210" t="s">
        <v>135</v>
      </c>
      <c r="H181" s="211">
        <v>1637</v>
      </c>
      <c r="I181" s="212"/>
      <c r="J181" s="213">
        <f>ROUND(I181*H181,2)</f>
        <v>0</v>
      </c>
      <c r="K181" s="209" t="s">
        <v>136</v>
      </c>
      <c r="L181" s="47"/>
      <c r="M181" s="214" t="s">
        <v>19</v>
      </c>
      <c r="N181" s="215" t="s">
        <v>44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137</v>
      </c>
      <c r="AT181" s="218" t="s">
        <v>132</v>
      </c>
      <c r="AU181" s="218" t="s">
        <v>83</v>
      </c>
      <c r="AY181" s="20" t="s">
        <v>130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81</v>
      </c>
      <c r="BK181" s="219">
        <f>ROUND(I181*H181,2)</f>
        <v>0</v>
      </c>
      <c r="BL181" s="20" t="s">
        <v>137</v>
      </c>
      <c r="BM181" s="218" t="s">
        <v>264</v>
      </c>
    </row>
    <row r="182" s="2" customFormat="1">
      <c r="A182" s="41"/>
      <c r="B182" s="42"/>
      <c r="C182" s="43"/>
      <c r="D182" s="220" t="s">
        <v>139</v>
      </c>
      <c r="E182" s="43"/>
      <c r="F182" s="221" t="s">
        <v>265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139</v>
      </c>
      <c r="AU182" s="20" t="s">
        <v>83</v>
      </c>
    </row>
    <row r="183" s="13" customFormat="1">
      <c r="A183" s="13"/>
      <c r="B183" s="225"/>
      <c r="C183" s="226"/>
      <c r="D183" s="227" t="s">
        <v>141</v>
      </c>
      <c r="E183" s="228" t="s">
        <v>19</v>
      </c>
      <c r="F183" s="229" t="s">
        <v>241</v>
      </c>
      <c r="G183" s="226"/>
      <c r="H183" s="228" t="s">
        <v>19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141</v>
      </c>
      <c r="AU183" s="235" t="s">
        <v>83</v>
      </c>
      <c r="AV183" s="13" t="s">
        <v>81</v>
      </c>
      <c r="AW183" s="13" t="s">
        <v>35</v>
      </c>
      <c r="AX183" s="13" t="s">
        <v>73</v>
      </c>
      <c r="AY183" s="235" t="s">
        <v>130</v>
      </c>
    </row>
    <row r="184" s="13" customFormat="1">
      <c r="A184" s="13"/>
      <c r="B184" s="225"/>
      <c r="C184" s="226"/>
      <c r="D184" s="227" t="s">
        <v>141</v>
      </c>
      <c r="E184" s="228" t="s">
        <v>19</v>
      </c>
      <c r="F184" s="229" t="s">
        <v>266</v>
      </c>
      <c r="G184" s="226"/>
      <c r="H184" s="228" t="s">
        <v>19</v>
      </c>
      <c r="I184" s="230"/>
      <c r="J184" s="226"/>
      <c r="K184" s="226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141</v>
      </c>
      <c r="AU184" s="235" t="s">
        <v>83</v>
      </c>
      <c r="AV184" s="13" t="s">
        <v>81</v>
      </c>
      <c r="AW184" s="13" t="s">
        <v>35</v>
      </c>
      <c r="AX184" s="13" t="s">
        <v>73</v>
      </c>
      <c r="AY184" s="235" t="s">
        <v>130</v>
      </c>
    </row>
    <row r="185" s="14" customFormat="1">
      <c r="A185" s="14"/>
      <c r="B185" s="236"/>
      <c r="C185" s="237"/>
      <c r="D185" s="227" t="s">
        <v>141</v>
      </c>
      <c r="E185" s="238" t="s">
        <v>19</v>
      </c>
      <c r="F185" s="239" t="s">
        <v>267</v>
      </c>
      <c r="G185" s="237"/>
      <c r="H185" s="240">
        <v>1637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141</v>
      </c>
      <c r="AU185" s="246" t="s">
        <v>83</v>
      </c>
      <c r="AV185" s="14" t="s">
        <v>83</v>
      </c>
      <c r="AW185" s="14" t="s">
        <v>35</v>
      </c>
      <c r="AX185" s="14" t="s">
        <v>81</v>
      </c>
      <c r="AY185" s="246" t="s">
        <v>130</v>
      </c>
    </row>
    <row r="186" s="2" customFormat="1" ht="16.5" customHeight="1">
      <c r="A186" s="41"/>
      <c r="B186" s="42"/>
      <c r="C186" s="207" t="s">
        <v>268</v>
      </c>
      <c r="D186" s="207" t="s">
        <v>132</v>
      </c>
      <c r="E186" s="208" t="s">
        <v>269</v>
      </c>
      <c r="F186" s="209" t="s">
        <v>270</v>
      </c>
      <c r="G186" s="210" t="s">
        <v>135</v>
      </c>
      <c r="H186" s="211">
        <v>1527</v>
      </c>
      <c r="I186" s="212"/>
      <c r="J186" s="213">
        <f>ROUND(I186*H186,2)</f>
        <v>0</v>
      </c>
      <c r="K186" s="209" t="s">
        <v>136</v>
      </c>
      <c r="L186" s="47"/>
      <c r="M186" s="214" t="s">
        <v>19</v>
      </c>
      <c r="N186" s="215" t="s">
        <v>44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137</v>
      </c>
      <c r="AT186" s="218" t="s">
        <v>132</v>
      </c>
      <c r="AU186" s="218" t="s">
        <v>83</v>
      </c>
      <c r="AY186" s="20" t="s">
        <v>130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81</v>
      </c>
      <c r="BK186" s="219">
        <f>ROUND(I186*H186,2)</f>
        <v>0</v>
      </c>
      <c r="BL186" s="20" t="s">
        <v>137</v>
      </c>
      <c r="BM186" s="218" t="s">
        <v>271</v>
      </c>
    </row>
    <row r="187" s="2" customFormat="1">
      <c r="A187" s="41"/>
      <c r="B187" s="42"/>
      <c r="C187" s="43"/>
      <c r="D187" s="220" t="s">
        <v>139</v>
      </c>
      <c r="E187" s="43"/>
      <c r="F187" s="221" t="s">
        <v>272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139</v>
      </c>
      <c r="AU187" s="20" t="s">
        <v>83</v>
      </c>
    </row>
    <row r="188" s="13" customFormat="1">
      <c r="A188" s="13"/>
      <c r="B188" s="225"/>
      <c r="C188" s="226"/>
      <c r="D188" s="227" t="s">
        <v>141</v>
      </c>
      <c r="E188" s="228" t="s">
        <v>19</v>
      </c>
      <c r="F188" s="229" t="s">
        <v>142</v>
      </c>
      <c r="G188" s="226"/>
      <c r="H188" s="228" t="s">
        <v>19</v>
      </c>
      <c r="I188" s="230"/>
      <c r="J188" s="226"/>
      <c r="K188" s="226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141</v>
      </c>
      <c r="AU188" s="235" t="s">
        <v>83</v>
      </c>
      <c r="AV188" s="13" t="s">
        <v>81</v>
      </c>
      <c r="AW188" s="13" t="s">
        <v>35</v>
      </c>
      <c r="AX188" s="13" t="s">
        <v>73</v>
      </c>
      <c r="AY188" s="235" t="s">
        <v>130</v>
      </c>
    </row>
    <row r="189" s="14" customFormat="1">
      <c r="A189" s="14"/>
      <c r="B189" s="236"/>
      <c r="C189" s="237"/>
      <c r="D189" s="227" t="s">
        <v>141</v>
      </c>
      <c r="E189" s="238" t="s">
        <v>19</v>
      </c>
      <c r="F189" s="239" t="s">
        <v>273</v>
      </c>
      <c r="G189" s="237"/>
      <c r="H189" s="240">
        <v>1527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141</v>
      </c>
      <c r="AU189" s="246" t="s">
        <v>83</v>
      </c>
      <c r="AV189" s="14" t="s">
        <v>83</v>
      </c>
      <c r="AW189" s="14" t="s">
        <v>35</v>
      </c>
      <c r="AX189" s="14" t="s">
        <v>81</v>
      </c>
      <c r="AY189" s="246" t="s">
        <v>130</v>
      </c>
    </row>
    <row r="190" s="2" customFormat="1" ht="24.15" customHeight="1">
      <c r="A190" s="41"/>
      <c r="B190" s="42"/>
      <c r="C190" s="207" t="s">
        <v>7</v>
      </c>
      <c r="D190" s="207" t="s">
        <v>132</v>
      </c>
      <c r="E190" s="208" t="s">
        <v>274</v>
      </c>
      <c r="F190" s="209" t="s">
        <v>275</v>
      </c>
      <c r="G190" s="210" t="s">
        <v>135</v>
      </c>
      <c r="H190" s="211">
        <v>1527</v>
      </c>
      <c r="I190" s="212"/>
      <c r="J190" s="213">
        <f>ROUND(I190*H190,2)</f>
        <v>0</v>
      </c>
      <c r="K190" s="209" t="s">
        <v>136</v>
      </c>
      <c r="L190" s="47"/>
      <c r="M190" s="214" t="s">
        <v>19</v>
      </c>
      <c r="N190" s="215" t="s">
        <v>44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137</v>
      </c>
      <c r="AT190" s="218" t="s">
        <v>132</v>
      </c>
      <c r="AU190" s="218" t="s">
        <v>83</v>
      </c>
      <c r="AY190" s="20" t="s">
        <v>130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81</v>
      </c>
      <c r="BK190" s="219">
        <f>ROUND(I190*H190,2)</f>
        <v>0</v>
      </c>
      <c r="BL190" s="20" t="s">
        <v>137</v>
      </c>
      <c r="BM190" s="218" t="s">
        <v>276</v>
      </c>
    </row>
    <row r="191" s="2" customFormat="1">
      <c r="A191" s="41"/>
      <c r="B191" s="42"/>
      <c r="C191" s="43"/>
      <c r="D191" s="220" t="s">
        <v>139</v>
      </c>
      <c r="E191" s="43"/>
      <c r="F191" s="221" t="s">
        <v>277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139</v>
      </c>
      <c r="AU191" s="20" t="s">
        <v>83</v>
      </c>
    </row>
    <row r="192" s="13" customFormat="1">
      <c r="A192" s="13"/>
      <c r="B192" s="225"/>
      <c r="C192" s="226"/>
      <c r="D192" s="227" t="s">
        <v>141</v>
      </c>
      <c r="E192" s="228" t="s">
        <v>19</v>
      </c>
      <c r="F192" s="229" t="s">
        <v>241</v>
      </c>
      <c r="G192" s="226"/>
      <c r="H192" s="228" t="s">
        <v>19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141</v>
      </c>
      <c r="AU192" s="235" t="s">
        <v>83</v>
      </c>
      <c r="AV192" s="13" t="s">
        <v>81</v>
      </c>
      <c r="AW192" s="13" t="s">
        <v>35</v>
      </c>
      <c r="AX192" s="13" t="s">
        <v>73</v>
      </c>
      <c r="AY192" s="235" t="s">
        <v>130</v>
      </c>
    </row>
    <row r="193" s="14" customFormat="1">
      <c r="A193" s="14"/>
      <c r="B193" s="236"/>
      <c r="C193" s="237"/>
      <c r="D193" s="227" t="s">
        <v>141</v>
      </c>
      <c r="E193" s="238" t="s">
        <v>19</v>
      </c>
      <c r="F193" s="239" t="s">
        <v>278</v>
      </c>
      <c r="G193" s="237"/>
      <c r="H193" s="240">
        <v>1527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141</v>
      </c>
      <c r="AU193" s="246" t="s">
        <v>83</v>
      </c>
      <c r="AV193" s="14" t="s">
        <v>83</v>
      </c>
      <c r="AW193" s="14" t="s">
        <v>35</v>
      </c>
      <c r="AX193" s="14" t="s">
        <v>81</v>
      </c>
      <c r="AY193" s="246" t="s">
        <v>130</v>
      </c>
    </row>
    <row r="194" s="2" customFormat="1" ht="33" customHeight="1">
      <c r="A194" s="41"/>
      <c r="B194" s="42"/>
      <c r="C194" s="207" t="s">
        <v>279</v>
      </c>
      <c r="D194" s="207" t="s">
        <v>132</v>
      </c>
      <c r="E194" s="208" t="s">
        <v>280</v>
      </c>
      <c r="F194" s="209" t="s">
        <v>281</v>
      </c>
      <c r="G194" s="210" t="s">
        <v>135</v>
      </c>
      <c r="H194" s="211">
        <v>125</v>
      </c>
      <c r="I194" s="212"/>
      <c r="J194" s="213">
        <f>ROUND(I194*H194,2)</f>
        <v>0</v>
      </c>
      <c r="K194" s="209" t="s">
        <v>136</v>
      </c>
      <c r="L194" s="47"/>
      <c r="M194" s="214" t="s">
        <v>19</v>
      </c>
      <c r="N194" s="215" t="s">
        <v>44</v>
      </c>
      <c r="O194" s="87"/>
      <c r="P194" s="216">
        <f>O194*H194</f>
        <v>0</v>
      </c>
      <c r="Q194" s="216">
        <v>0.1837</v>
      </c>
      <c r="R194" s="216">
        <f>Q194*H194</f>
        <v>22.962499999999999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137</v>
      </c>
      <c r="AT194" s="218" t="s">
        <v>132</v>
      </c>
      <c r="AU194" s="218" t="s">
        <v>83</v>
      </c>
      <c r="AY194" s="20" t="s">
        <v>130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81</v>
      </c>
      <c r="BK194" s="219">
        <f>ROUND(I194*H194,2)</f>
        <v>0</v>
      </c>
      <c r="BL194" s="20" t="s">
        <v>137</v>
      </c>
      <c r="BM194" s="218" t="s">
        <v>282</v>
      </c>
    </row>
    <row r="195" s="2" customFormat="1">
      <c r="A195" s="41"/>
      <c r="B195" s="42"/>
      <c r="C195" s="43"/>
      <c r="D195" s="220" t="s">
        <v>139</v>
      </c>
      <c r="E195" s="43"/>
      <c r="F195" s="221" t="s">
        <v>283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139</v>
      </c>
      <c r="AU195" s="20" t="s">
        <v>83</v>
      </c>
    </row>
    <row r="196" s="13" customFormat="1">
      <c r="A196" s="13"/>
      <c r="B196" s="225"/>
      <c r="C196" s="226"/>
      <c r="D196" s="227" t="s">
        <v>141</v>
      </c>
      <c r="E196" s="228" t="s">
        <v>19</v>
      </c>
      <c r="F196" s="229" t="s">
        <v>241</v>
      </c>
      <c r="G196" s="226"/>
      <c r="H196" s="228" t="s">
        <v>19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141</v>
      </c>
      <c r="AU196" s="235" t="s">
        <v>83</v>
      </c>
      <c r="AV196" s="13" t="s">
        <v>81</v>
      </c>
      <c r="AW196" s="13" t="s">
        <v>35</v>
      </c>
      <c r="AX196" s="13" t="s">
        <v>73</v>
      </c>
      <c r="AY196" s="235" t="s">
        <v>130</v>
      </c>
    </row>
    <row r="197" s="14" customFormat="1">
      <c r="A197" s="14"/>
      <c r="B197" s="236"/>
      <c r="C197" s="237"/>
      <c r="D197" s="227" t="s">
        <v>141</v>
      </c>
      <c r="E197" s="238" t="s">
        <v>19</v>
      </c>
      <c r="F197" s="239" t="s">
        <v>284</v>
      </c>
      <c r="G197" s="237"/>
      <c r="H197" s="240">
        <v>125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141</v>
      </c>
      <c r="AU197" s="246" t="s">
        <v>83</v>
      </c>
      <c r="AV197" s="14" t="s">
        <v>83</v>
      </c>
      <c r="AW197" s="14" t="s">
        <v>35</v>
      </c>
      <c r="AX197" s="14" t="s">
        <v>73</v>
      </c>
      <c r="AY197" s="246" t="s">
        <v>130</v>
      </c>
    </row>
    <row r="198" s="16" customFormat="1">
      <c r="A198" s="16"/>
      <c r="B198" s="258"/>
      <c r="C198" s="259"/>
      <c r="D198" s="227" t="s">
        <v>141</v>
      </c>
      <c r="E198" s="260" t="s">
        <v>19</v>
      </c>
      <c r="F198" s="261" t="s">
        <v>160</v>
      </c>
      <c r="G198" s="259"/>
      <c r="H198" s="262">
        <v>125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141</v>
      </c>
      <c r="AU198" s="268" t="s">
        <v>83</v>
      </c>
      <c r="AV198" s="16" t="s">
        <v>137</v>
      </c>
      <c r="AW198" s="16" t="s">
        <v>35</v>
      </c>
      <c r="AX198" s="16" t="s">
        <v>81</v>
      </c>
      <c r="AY198" s="268" t="s">
        <v>130</v>
      </c>
    </row>
    <row r="199" s="2" customFormat="1" ht="16.5" customHeight="1">
      <c r="A199" s="41"/>
      <c r="B199" s="42"/>
      <c r="C199" s="269" t="s">
        <v>285</v>
      </c>
      <c r="D199" s="269" t="s">
        <v>205</v>
      </c>
      <c r="E199" s="270" t="s">
        <v>286</v>
      </c>
      <c r="F199" s="271" t="s">
        <v>287</v>
      </c>
      <c r="G199" s="272" t="s">
        <v>135</v>
      </c>
      <c r="H199" s="273">
        <v>239.69999999999999</v>
      </c>
      <c r="I199" s="274"/>
      <c r="J199" s="275">
        <f>ROUND(I199*H199,2)</f>
        <v>0</v>
      </c>
      <c r="K199" s="271" t="s">
        <v>136</v>
      </c>
      <c r="L199" s="276"/>
      <c r="M199" s="277" t="s">
        <v>19</v>
      </c>
      <c r="N199" s="278" t="s">
        <v>44</v>
      </c>
      <c r="O199" s="87"/>
      <c r="P199" s="216">
        <f>O199*H199</f>
        <v>0</v>
      </c>
      <c r="Q199" s="216">
        <v>0.222</v>
      </c>
      <c r="R199" s="216">
        <f>Q199*H199</f>
        <v>53.2134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189</v>
      </c>
      <c r="AT199" s="218" t="s">
        <v>205</v>
      </c>
      <c r="AU199" s="218" t="s">
        <v>83</v>
      </c>
      <c r="AY199" s="20" t="s">
        <v>130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81</v>
      </c>
      <c r="BK199" s="219">
        <f>ROUND(I199*H199,2)</f>
        <v>0</v>
      </c>
      <c r="BL199" s="20" t="s">
        <v>137</v>
      </c>
      <c r="BM199" s="218" t="s">
        <v>288</v>
      </c>
    </row>
    <row r="200" s="13" customFormat="1">
      <c r="A200" s="13"/>
      <c r="B200" s="225"/>
      <c r="C200" s="226"/>
      <c r="D200" s="227" t="s">
        <v>141</v>
      </c>
      <c r="E200" s="228" t="s">
        <v>19</v>
      </c>
      <c r="F200" s="229" t="s">
        <v>241</v>
      </c>
      <c r="G200" s="226"/>
      <c r="H200" s="228" t="s">
        <v>19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141</v>
      </c>
      <c r="AU200" s="235" t="s">
        <v>83</v>
      </c>
      <c r="AV200" s="13" t="s">
        <v>81</v>
      </c>
      <c r="AW200" s="13" t="s">
        <v>35</v>
      </c>
      <c r="AX200" s="13" t="s">
        <v>73</v>
      </c>
      <c r="AY200" s="235" t="s">
        <v>130</v>
      </c>
    </row>
    <row r="201" s="14" customFormat="1">
      <c r="A201" s="14"/>
      <c r="B201" s="236"/>
      <c r="C201" s="237"/>
      <c r="D201" s="227" t="s">
        <v>141</v>
      </c>
      <c r="E201" s="238" t="s">
        <v>19</v>
      </c>
      <c r="F201" s="239" t="s">
        <v>284</v>
      </c>
      <c r="G201" s="237"/>
      <c r="H201" s="240">
        <v>125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141</v>
      </c>
      <c r="AU201" s="246" t="s">
        <v>83</v>
      </c>
      <c r="AV201" s="14" t="s">
        <v>83</v>
      </c>
      <c r="AW201" s="14" t="s">
        <v>35</v>
      </c>
      <c r="AX201" s="14" t="s">
        <v>73</v>
      </c>
      <c r="AY201" s="246" t="s">
        <v>130</v>
      </c>
    </row>
    <row r="202" s="14" customFormat="1">
      <c r="A202" s="14"/>
      <c r="B202" s="236"/>
      <c r="C202" s="237"/>
      <c r="D202" s="227" t="s">
        <v>141</v>
      </c>
      <c r="E202" s="238" t="s">
        <v>19</v>
      </c>
      <c r="F202" s="239" t="s">
        <v>289</v>
      </c>
      <c r="G202" s="237"/>
      <c r="H202" s="240">
        <v>110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141</v>
      </c>
      <c r="AU202" s="246" t="s">
        <v>83</v>
      </c>
      <c r="AV202" s="14" t="s">
        <v>83</v>
      </c>
      <c r="AW202" s="14" t="s">
        <v>35</v>
      </c>
      <c r="AX202" s="14" t="s">
        <v>73</v>
      </c>
      <c r="AY202" s="246" t="s">
        <v>130</v>
      </c>
    </row>
    <row r="203" s="16" customFormat="1">
      <c r="A203" s="16"/>
      <c r="B203" s="258"/>
      <c r="C203" s="259"/>
      <c r="D203" s="227" t="s">
        <v>141</v>
      </c>
      <c r="E203" s="260" t="s">
        <v>19</v>
      </c>
      <c r="F203" s="261" t="s">
        <v>160</v>
      </c>
      <c r="G203" s="259"/>
      <c r="H203" s="262">
        <v>235</v>
      </c>
      <c r="I203" s="263"/>
      <c r="J203" s="259"/>
      <c r="K203" s="259"/>
      <c r="L203" s="264"/>
      <c r="M203" s="265"/>
      <c r="N203" s="266"/>
      <c r="O203" s="266"/>
      <c r="P203" s="266"/>
      <c r="Q203" s="266"/>
      <c r="R203" s="266"/>
      <c r="S203" s="266"/>
      <c r="T203" s="267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68" t="s">
        <v>141</v>
      </c>
      <c r="AU203" s="268" t="s">
        <v>83</v>
      </c>
      <c r="AV203" s="16" t="s">
        <v>137</v>
      </c>
      <c r="AW203" s="16" t="s">
        <v>35</v>
      </c>
      <c r="AX203" s="16" t="s">
        <v>81</v>
      </c>
      <c r="AY203" s="268" t="s">
        <v>130</v>
      </c>
    </row>
    <row r="204" s="14" customFormat="1">
      <c r="A204" s="14"/>
      <c r="B204" s="236"/>
      <c r="C204" s="237"/>
      <c r="D204" s="227" t="s">
        <v>141</v>
      </c>
      <c r="E204" s="237"/>
      <c r="F204" s="239" t="s">
        <v>290</v>
      </c>
      <c r="G204" s="237"/>
      <c r="H204" s="240">
        <v>239.69999999999999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141</v>
      </c>
      <c r="AU204" s="246" t="s">
        <v>83</v>
      </c>
      <c r="AV204" s="14" t="s">
        <v>83</v>
      </c>
      <c r="AW204" s="14" t="s">
        <v>4</v>
      </c>
      <c r="AX204" s="14" t="s">
        <v>81</v>
      </c>
      <c r="AY204" s="246" t="s">
        <v>130</v>
      </c>
    </row>
    <row r="205" s="12" customFormat="1" ht="22.8" customHeight="1">
      <c r="A205" s="12"/>
      <c r="B205" s="191"/>
      <c r="C205" s="192"/>
      <c r="D205" s="193" t="s">
        <v>72</v>
      </c>
      <c r="E205" s="205" t="s">
        <v>189</v>
      </c>
      <c r="F205" s="205" t="s">
        <v>291</v>
      </c>
      <c r="G205" s="192"/>
      <c r="H205" s="192"/>
      <c r="I205" s="195"/>
      <c r="J205" s="206">
        <f>BK205</f>
        <v>0</v>
      </c>
      <c r="K205" s="192"/>
      <c r="L205" s="197"/>
      <c r="M205" s="198"/>
      <c r="N205" s="199"/>
      <c r="O205" s="199"/>
      <c r="P205" s="200">
        <f>SUM(P206:P222)</f>
        <v>0</v>
      </c>
      <c r="Q205" s="199"/>
      <c r="R205" s="200">
        <f>SUM(R206:R222)</f>
        <v>12.415745999999999</v>
      </c>
      <c r="S205" s="199"/>
      <c r="T205" s="201">
        <f>SUM(T206:T222)</f>
        <v>18.440000000000001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2" t="s">
        <v>81</v>
      </c>
      <c r="AT205" s="203" t="s">
        <v>72</v>
      </c>
      <c r="AU205" s="203" t="s">
        <v>81</v>
      </c>
      <c r="AY205" s="202" t="s">
        <v>130</v>
      </c>
      <c r="BK205" s="204">
        <f>SUM(BK206:BK222)</f>
        <v>0</v>
      </c>
    </row>
    <row r="206" s="2" customFormat="1" ht="16.5" customHeight="1">
      <c r="A206" s="41"/>
      <c r="B206" s="42"/>
      <c r="C206" s="207" t="s">
        <v>292</v>
      </c>
      <c r="D206" s="207" t="s">
        <v>132</v>
      </c>
      <c r="E206" s="208" t="s">
        <v>293</v>
      </c>
      <c r="F206" s="209" t="s">
        <v>294</v>
      </c>
      <c r="G206" s="210" t="s">
        <v>146</v>
      </c>
      <c r="H206" s="211">
        <v>48</v>
      </c>
      <c r="I206" s="212"/>
      <c r="J206" s="213">
        <f>ROUND(I206*H206,2)</f>
        <v>0</v>
      </c>
      <c r="K206" s="209" t="s">
        <v>136</v>
      </c>
      <c r="L206" s="47"/>
      <c r="M206" s="214" t="s">
        <v>19</v>
      </c>
      <c r="N206" s="215" t="s">
        <v>44</v>
      </c>
      <c r="O206" s="87"/>
      <c r="P206" s="216">
        <f>O206*H206</f>
        <v>0</v>
      </c>
      <c r="Q206" s="216">
        <v>1.1E-05</v>
      </c>
      <c r="R206" s="216">
        <f>Q206*H206</f>
        <v>0.00052800000000000004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137</v>
      </c>
      <c r="AT206" s="218" t="s">
        <v>132</v>
      </c>
      <c r="AU206" s="218" t="s">
        <v>83</v>
      </c>
      <c r="AY206" s="20" t="s">
        <v>130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81</v>
      </c>
      <c r="BK206" s="219">
        <f>ROUND(I206*H206,2)</f>
        <v>0</v>
      </c>
      <c r="BL206" s="20" t="s">
        <v>137</v>
      </c>
      <c r="BM206" s="218" t="s">
        <v>295</v>
      </c>
    </row>
    <row r="207" s="2" customFormat="1">
      <c r="A207" s="41"/>
      <c r="B207" s="42"/>
      <c r="C207" s="43"/>
      <c r="D207" s="220" t="s">
        <v>139</v>
      </c>
      <c r="E207" s="43"/>
      <c r="F207" s="221" t="s">
        <v>296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139</v>
      </c>
      <c r="AU207" s="20" t="s">
        <v>83</v>
      </c>
    </row>
    <row r="208" s="14" customFormat="1">
      <c r="A208" s="14"/>
      <c r="B208" s="236"/>
      <c r="C208" s="237"/>
      <c r="D208" s="227" t="s">
        <v>141</v>
      </c>
      <c r="E208" s="238" t="s">
        <v>19</v>
      </c>
      <c r="F208" s="239" t="s">
        <v>297</v>
      </c>
      <c r="G208" s="237"/>
      <c r="H208" s="240">
        <v>48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141</v>
      </c>
      <c r="AU208" s="246" t="s">
        <v>83</v>
      </c>
      <c r="AV208" s="14" t="s">
        <v>83</v>
      </c>
      <c r="AW208" s="14" t="s">
        <v>35</v>
      </c>
      <c r="AX208" s="14" t="s">
        <v>81</v>
      </c>
      <c r="AY208" s="246" t="s">
        <v>130</v>
      </c>
    </row>
    <row r="209" s="2" customFormat="1" ht="16.5" customHeight="1">
      <c r="A209" s="41"/>
      <c r="B209" s="42"/>
      <c r="C209" s="269" t="s">
        <v>298</v>
      </c>
      <c r="D209" s="269" t="s">
        <v>205</v>
      </c>
      <c r="E209" s="270" t="s">
        <v>299</v>
      </c>
      <c r="F209" s="271" t="s">
        <v>300</v>
      </c>
      <c r="G209" s="272" t="s">
        <v>146</v>
      </c>
      <c r="H209" s="273">
        <v>48.719999999999999</v>
      </c>
      <c r="I209" s="274"/>
      <c r="J209" s="275">
        <f>ROUND(I209*H209,2)</f>
        <v>0</v>
      </c>
      <c r="K209" s="271" t="s">
        <v>136</v>
      </c>
      <c r="L209" s="276"/>
      <c r="M209" s="277" t="s">
        <v>19</v>
      </c>
      <c r="N209" s="278" t="s">
        <v>44</v>
      </c>
      <c r="O209" s="87"/>
      <c r="P209" s="216">
        <f>O209*H209</f>
        <v>0</v>
      </c>
      <c r="Q209" s="216">
        <v>0.0028999999999999998</v>
      </c>
      <c r="R209" s="216">
        <f>Q209*H209</f>
        <v>0.141288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189</v>
      </c>
      <c r="AT209" s="218" t="s">
        <v>205</v>
      </c>
      <c r="AU209" s="218" t="s">
        <v>83</v>
      </c>
      <c r="AY209" s="20" t="s">
        <v>130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81</v>
      </c>
      <c r="BK209" s="219">
        <f>ROUND(I209*H209,2)</f>
        <v>0</v>
      </c>
      <c r="BL209" s="20" t="s">
        <v>137</v>
      </c>
      <c r="BM209" s="218" t="s">
        <v>301</v>
      </c>
    </row>
    <row r="210" s="14" customFormat="1">
      <c r="A210" s="14"/>
      <c r="B210" s="236"/>
      <c r="C210" s="237"/>
      <c r="D210" s="227" t="s">
        <v>141</v>
      </c>
      <c r="E210" s="237"/>
      <c r="F210" s="239" t="s">
        <v>302</v>
      </c>
      <c r="G210" s="237"/>
      <c r="H210" s="240">
        <v>48.719999999999999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141</v>
      </c>
      <c r="AU210" s="246" t="s">
        <v>83</v>
      </c>
      <c r="AV210" s="14" t="s">
        <v>83</v>
      </c>
      <c r="AW210" s="14" t="s">
        <v>4</v>
      </c>
      <c r="AX210" s="14" t="s">
        <v>81</v>
      </c>
      <c r="AY210" s="246" t="s">
        <v>130</v>
      </c>
    </row>
    <row r="211" s="2" customFormat="1" ht="16.5" customHeight="1">
      <c r="A211" s="41"/>
      <c r="B211" s="42"/>
      <c r="C211" s="207" t="s">
        <v>303</v>
      </c>
      <c r="D211" s="207" t="s">
        <v>132</v>
      </c>
      <c r="E211" s="208" t="s">
        <v>304</v>
      </c>
      <c r="F211" s="209" t="s">
        <v>305</v>
      </c>
      <c r="G211" s="210" t="s">
        <v>153</v>
      </c>
      <c r="H211" s="211">
        <v>3.5</v>
      </c>
      <c r="I211" s="212"/>
      <c r="J211" s="213">
        <f>ROUND(I211*H211,2)</f>
        <v>0</v>
      </c>
      <c r="K211" s="209" t="s">
        <v>136</v>
      </c>
      <c r="L211" s="47"/>
      <c r="M211" s="214" t="s">
        <v>19</v>
      </c>
      <c r="N211" s="215" t="s">
        <v>44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1.76</v>
      </c>
      <c r="T211" s="217">
        <f>S211*H211</f>
        <v>6.1600000000000001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137</v>
      </c>
      <c r="AT211" s="218" t="s">
        <v>132</v>
      </c>
      <c r="AU211" s="218" t="s">
        <v>83</v>
      </c>
      <c r="AY211" s="20" t="s">
        <v>130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81</v>
      </c>
      <c r="BK211" s="219">
        <f>ROUND(I211*H211,2)</f>
        <v>0</v>
      </c>
      <c r="BL211" s="20" t="s">
        <v>137</v>
      </c>
      <c r="BM211" s="218" t="s">
        <v>306</v>
      </c>
    </row>
    <row r="212" s="2" customFormat="1">
      <c r="A212" s="41"/>
      <c r="B212" s="42"/>
      <c r="C212" s="43"/>
      <c r="D212" s="220" t="s">
        <v>139</v>
      </c>
      <c r="E212" s="43"/>
      <c r="F212" s="221" t="s">
        <v>307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139</v>
      </c>
      <c r="AU212" s="20" t="s">
        <v>83</v>
      </c>
    </row>
    <row r="213" s="13" customFormat="1">
      <c r="A213" s="13"/>
      <c r="B213" s="225"/>
      <c r="C213" s="226"/>
      <c r="D213" s="227" t="s">
        <v>141</v>
      </c>
      <c r="E213" s="228" t="s">
        <v>19</v>
      </c>
      <c r="F213" s="229" t="s">
        <v>142</v>
      </c>
      <c r="G213" s="226"/>
      <c r="H213" s="228" t="s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141</v>
      </c>
      <c r="AU213" s="235" t="s">
        <v>83</v>
      </c>
      <c r="AV213" s="13" t="s">
        <v>81</v>
      </c>
      <c r="AW213" s="13" t="s">
        <v>35</v>
      </c>
      <c r="AX213" s="13" t="s">
        <v>73</v>
      </c>
      <c r="AY213" s="235" t="s">
        <v>130</v>
      </c>
    </row>
    <row r="214" s="14" customFormat="1">
      <c r="A214" s="14"/>
      <c r="B214" s="236"/>
      <c r="C214" s="237"/>
      <c r="D214" s="227" t="s">
        <v>141</v>
      </c>
      <c r="E214" s="238" t="s">
        <v>19</v>
      </c>
      <c r="F214" s="239" t="s">
        <v>308</v>
      </c>
      <c r="G214" s="237"/>
      <c r="H214" s="240">
        <v>3.5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141</v>
      </c>
      <c r="AU214" s="246" t="s">
        <v>83</v>
      </c>
      <c r="AV214" s="14" t="s">
        <v>83</v>
      </c>
      <c r="AW214" s="14" t="s">
        <v>35</v>
      </c>
      <c r="AX214" s="14" t="s">
        <v>81</v>
      </c>
      <c r="AY214" s="246" t="s">
        <v>130</v>
      </c>
    </row>
    <row r="215" s="2" customFormat="1" ht="24.15" customHeight="1">
      <c r="A215" s="41"/>
      <c r="B215" s="42"/>
      <c r="C215" s="207" t="s">
        <v>309</v>
      </c>
      <c r="D215" s="207" t="s">
        <v>132</v>
      </c>
      <c r="E215" s="208" t="s">
        <v>310</v>
      </c>
      <c r="F215" s="209" t="s">
        <v>311</v>
      </c>
      <c r="G215" s="210" t="s">
        <v>312</v>
      </c>
      <c r="H215" s="211">
        <v>13</v>
      </c>
      <c r="I215" s="212"/>
      <c r="J215" s="213">
        <f>ROUND(I215*H215,2)</f>
        <v>0</v>
      </c>
      <c r="K215" s="209" t="s">
        <v>136</v>
      </c>
      <c r="L215" s="47"/>
      <c r="M215" s="214" t="s">
        <v>19</v>
      </c>
      <c r="N215" s="215" t="s">
        <v>44</v>
      </c>
      <c r="O215" s="87"/>
      <c r="P215" s="216">
        <f>O215*H215</f>
        <v>0</v>
      </c>
      <c r="Q215" s="216">
        <v>0.65847999999999995</v>
      </c>
      <c r="R215" s="216">
        <f>Q215*H215</f>
        <v>8.5602400000000003</v>
      </c>
      <c r="S215" s="216">
        <v>0.66000000000000003</v>
      </c>
      <c r="T215" s="217">
        <f>S215*H215</f>
        <v>8.5800000000000001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137</v>
      </c>
      <c r="AT215" s="218" t="s">
        <v>132</v>
      </c>
      <c r="AU215" s="218" t="s">
        <v>83</v>
      </c>
      <c r="AY215" s="20" t="s">
        <v>130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81</v>
      </c>
      <c r="BK215" s="219">
        <f>ROUND(I215*H215,2)</f>
        <v>0</v>
      </c>
      <c r="BL215" s="20" t="s">
        <v>137</v>
      </c>
      <c r="BM215" s="218" t="s">
        <v>313</v>
      </c>
    </row>
    <row r="216" s="2" customFormat="1">
      <c r="A216" s="41"/>
      <c r="B216" s="42"/>
      <c r="C216" s="43"/>
      <c r="D216" s="220" t="s">
        <v>139</v>
      </c>
      <c r="E216" s="43"/>
      <c r="F216" s="221" t="s">
        <v>314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139</v>
      </c>
      <c r="AU216" s="20" t="s">
        <v>83</v>
      </c>
    </row>
    <row r="217" s="13" customFormat="1">
      <c r="A217" s="13"/>
      <c r="B217" s="225"/>
      <c r="C217" s="226"/>
      <c r="D217" s="227" t="s">
        <v>141</v>
      </c>
      <c r="E217" s="228" t="s">
        <v>19</v>
      </c>
      <c r="F217" s="229" t="s">
        <v>142</v>
      </c>
      <c r="G217" s="226"/>
      <c r="H217" s="228" t="s">
        <v>19</v>
      </c>
      <c r="I217" s="230"/>
      <c r="J217" s="226"/>
      <c r="K217" s="226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141</v>
      </c>
      <c r="AU217" s="235" t="s">
        <v>83</v>
      </c>
      <c r="AV217" s="13" t="s">
        <v>81</v>
      </c>
      <c r="AW217" s="13" t="s">
        <v>35</v>
      </c>
      <c r="AX217" s="13" t="s">
        <v>73</v>
      </c>
      <c r="AY217" s="235" t="s">
        <v>130</v>
      </c>
    </row>
    <row r="218" s="14" customFormat="1">
      <c r="A218" s="14"/>
      <c r="B218" s="236"/>
      <c r="C218" s="237"/>
      <c r="D218" s="227" t="s">
        <v>141</v>
      </c>
      <c r="E218" s="238" t="s">
        <v>19</v>
      </c>
      <c r="F218" s="239" t="s">
        <v>315</v>
      </c>
      <c r="G218" s="237"/>
      <c r="H218" s="240">
        <v>13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141</v>
      </c>
      <c r="AU218" s="246" t="s">
        <v>83</v>
      </c>
      <c r="AV218" s="14" t="s">
        <v>83</v>
      </c>
      <c r="AW218" s="14" t="s">
        <v>35</v>
      </c>
      <c r="AX218" s="14" t="s">
        <v>81</v>
      </c>
      <c r="AY218" s="246" t="s">
        <v>130</v>
      </c>
    </row>
    <row r="219" s="2" customFormat="1" ht="16.5" customHeight="1">
      <c r="A219" s="41"/>
      <c r="B219" s="42"/>
      <c r="C219" s="207" t="s">
        <v>316</v>
      </c>
      <c r="D219" s="207" t="s">
        <v>132</v>
      </c>
      <c r="E219" s="208" t="s">
        <v>317</v>
      </c>
      <c r="F219" s="209" t="s">
        <v>318</v>
      </c>
      <c r="G219" s="210" t="s">
        <v>312</v>
      </c>
      <c r="H219" s="211">
        <v>37</v>
      </c>
      <c r="I219" s="212"/>
      <c r="J219" s="213">
        <f>ROUND(I219*H219,2)</f>
        <v>0</v>
      </c>
      <c r="K219" s="209" t="s">
        <v>136</v>
      </c>
      <c r="L219" s="47"/>
      <c r="M219" s="214" t="s">
        <v>19</v>
      </c>
      <c r="N219" s="215" t="s">
        <v>44</v>
      </c>
      <c r="O219" s="87"/>
      <c r="P219" s="216">
        <f>O219*H219</f>
        <v>0</v>
      </c>
      <c r="Q219" s="216">
        <v>0.10037</v>
      </c>
      <c r="R219" s="216">
        <f>Q219*H219</f>
        <v>3.7136900000000002</v>
      </c>
      <c r="S219" s="216">
        <v>0.10000000000000001</v>
      </c>
      <c r="T219" s="217">
        <f>S219*H219</f>
        <v>3.7000000000000002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137</v>
      </c>
      <c r="AT219" s="218" t="s">
        <v>132</v>
      </c>
      <c r="AU219" s="218" t="s">
        <v>83</v>
      </c>
      <c r="AY219" s="20" t="s">
        <v>130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81</v>
      </c>
      <c r="BK219" s="219">
        <f>ROUND(I219*H219,2)</f>
        <v>0</v>
      </c>
      <c r="BL219" s="20" t="s">
        <v>137</v>
      </c>
      <c r="BM219" s="218" t="s">
        <v>319</v>
      </c>
    </row>
    <row r="220" s="2" customFormat="1">
      <c r="A220" s="41"/>
      <c r="B220" s="42"/>
      <c r="C220" s="43"/>
      <c r="D220" s="220" t="s">
        <v>139</v>
      </c>
      <c r="E220" s="43"/>
      <c r="F220" s="221" t="s">
        <v>320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139</v>
      </c>
      <c r="AU220" s="20" t="s">
        <v>83</v>
      </c>
    </row>
    <row r="221" s="13" customFormat="1">
      <c r="A221" s="13"/>
      <c r="B221" s="225"/>
      <c r="C221" s="226"/>
      <c r="D221" s="227" t="s">
        <v>141</v>
      </c>
      <c r="E221" s="228" t="s">
        <v>19</v>
      </c>
      <c r="F221" s="229" t="s">
        <v>142</v>
      </c>
      <c r="G221" s="226"/>
      <c r="H221" s="228" t="s">
        <v>19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141</v>
      </c>
      <c r="AU221" s="235" t="s">
        <v>83</v>
      </c>
      <c r="AV221" s="13" t="s">
        <v>81</v>
      </c>
      <c r="AW221" s="13" t="s">
        <v>35</v>
      </c>
      <c r="AX221" s="13" t="s">
        <v>73</v>
      </c>
      <c r="AY221" s="235" t="s">
        <v>130</v>
      </c>
    </row>
    <row r="222" s="14" customFormat="1">
      <c r="A222" s="14"/>
      <c r="B222" s="236"/>
      <c r="C222" s="237"/>
      <c r="D222" s="227" t="s">
        <v>141</v>
      </c>
      <c r="E222" s="238" t="s">
        <v>19</v>
      </c>
      <c r="F222" s="239" t="s">
        <v>321</v>
      </c>
      <c r="G222" s="237"/>
      <c r="H222" s="240">
        <v>37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141</v>
      </c>
      <c r="AU222" s="246" t="s">
        <v>83</v>
      </c>
      <c r="AV222" s="14" t="s">
        <v>83</v>
      </c>
      <c r="AW222" s="14" t="s">
        <v>35</v>
      </c>
      <c r="AX222" s="14" t="s">
        <v>81</v>
      </c>
      <c r="AY222" s="246" t="s">
        <v>130</v>
      </c>
    </row>
    <row r="223" s="12" customFormat="1" ht="22.8" customHeight="1">
      <c r="A223" s="12"/>
      <c r="B223" s="191"/>
      <c r="C223" s="192"/>
      <c r="D223" s="193" t="s">
        <v>72</v>
      </c>
      <c r="E223" s="205" t="s">
        <v>198</v>
      </c>
      <c r="F223" s="205" t="s">
        <v>322</v>
      </c>
      <c r="G223" s="192"/>
      <c r="H223" s="192"/>
      <c r="I223" s="195"/>
      <c r="J223" s="206">
        <f>BK223</f>
        <v>0</v>
      </c>
      <c r="K223" s="192"/>
      <c r="L223" s="197"/>
      <c r="M223" s="198"/>
      <c r="N223" s="199"/>
      <c r="O223" s="199"/>
      <c r="P223" s="200">
        <f>SUM(P224:P324)</f>
        <v>0</v>
      </c>
      <c r="Q223" s="199"/>
      <c r="R223" s="200">
        <f>SUM(R224:R324)</f>
        <v>166.9476564926</v>
      </c>
      <c r="S223" s="199"/>
      <c r="T223" s="201">
        <f>SUM(T224:T324)</f>
        <v>1.1480000000000001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2" t="s">
        <v>81</v>
      </c>
      <c r="AT223" s="203" t="s">
        <v>72</v>
      </c>
      <c r="AU223" s="203" t="s">
        <v>81</v>
      </c>
      <c r="AY223" s="202" t="s">
        <v>130</v>
      </c>
      <c r="BK223" s="204">
        <f>SUM(BK224:BK324)</f>
        <v>0</v>
      </c>
    </row>
    <row r="224" s="2" customFormat="1" ht="16.5" customHeight="1">
      <c r="A224" s="41"/>
      <c r="B224" s="42"/>
      <c r="C224" s="207" t="s">
        <v>323</v>
      </c>
      <c r="D224" s="207" t="s">
        <v>132</v>
      </c>
      <c r="E224" s="208" t="s">
        <v>324</v>
      </c>
      <c r="F224" s="209" t="s">
        <v>325</v>
      </c>
      <c r="G224" s="210" t="s">
        <v>192</v>
      </c>
      <c r="H224" s="211">
        <v>525.89999999999998</v>
      </c>
      <c r="I224" s="212"/>
      <c r="J224" s="213">
        <f>ROUND(I224*H224,2)</f>
        <v>0</v>
      </c>
      <c r="K224" s="209" t="s">
        <v>19</v>
      </c>
      <c r="L224" s="47"/>
      <c r="M224" s="214" t="s">
        <v>19</v>
      </c>
      <c r="N224" s="215" t="s">
        <v>44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137</v>
      </c>
      <c r="AT224" s="218" t="s">
        <v>132</v>
      </c>
      <c r="AU224" s="218" t="s">
        <v>83</v>
      </c>
      <c r="AY224" s="20" t="s">
        <v>130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81</v>
      </c>
      <c r="BK224" s="219">
        <f>ROUND(I224*H224,2)</f>
        <v>0</v>
      </c>
      <c r="BL224" s="20" t="s">
        <v>137</v>
      </c>
      <c r="BM224" s="218" t="s">
        <v>326</v>
      </c>
    </row>
    <row r="225" s="14" customFormat="1">
      <c r="A225" s="14"/>
      <c r="B225" s="236"/>
      <c r="C225" s="237"/>
      <c r="D225" s="227" t="s">
        <v>141</v>
      </c>
      <c r="E225" s="238" t="s">
        <v>19</v>
      </c>
      <c r="F225" s="239" t="s">
        <v>327</v>
      </c>
      <c r="G225" s="237"/>
      <c r="H225" s="240">
        <v>525.89999999999998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141</v>
      </c>
      <c r="AU225" s="246" t="s">
        <v>83</v>
      </c>
      <c r="AV225" s="14" t="s">
        <v>83</v>
      </c>
      <c r="AW225" s="14" t="s">
        <v>35</v>
      </c>
      <c r="AX225" s="14" t="s">
        <v>81</v>
      </c>
      <c r="AY225" s="246" t="s">
        <v>130</v>
      </c>
    </row>
    <row r="226" s="2" customFormat="1" ht="16.5" customHeight="1">
      <c r="A226" s="41"/>
      <c r="B226" s="42"/>
      <c r="C226" s="207" t="s">
        <v>328</v>
      </c>
      <c r="D226" s="207" t="s">
        <v>132</v>
      </c>
      <c r="E226" s="208" t="s">
        <v>329</v>
      </c>
      <c r="F226" s="209" t="s">
        <v>330</v>
      </c>
      <c r="G226" s="210" t="s">
        <v>312</v>
      </c>
      <c r="H226" s="211">
        <v>21</v>
      </c>
      <c r="I226" s="212"/>
      <c r="J226" s="213">
        <f>ROUND(I226*H226,2)</f>
        <v>0</v>
      </c>
      <c r="K226" s="209" t="s">
        <v>136</v>
      </c>
      <c r="L226" s="47"/>
      <c r="M226" s="214" t="s">
        <v>19</v>
      </c>
      <c r="N226" s="215" t="s">
        <v>44</v>
      </c>
      <c r="O226" s="87"/>
      <c r="P226" s="216">
        <f>O226*H226</f>
        <v>0</v>
      </c>
      <c r="Q226" s="216">
        <v>0.00069999999999999999</v>
      </c>
      <c r="R226" s="216">
        <f>Q226*H226</f>
        <v>0.0147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137</v>
      </c>
      <c r="AT226" s="218" t="s">
        <v>132</v>
      </c>
      <c r="AU226" s="218" t="s">
        <v>83</v>
      </c>
      <c r="AY226" s="20" t="s">
        <v>130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81</v>
      </c>
      <c r="BK226" s="219">
        <f>ROUND(I226*H226,2)</f>
        <v>0</v>
      </c>
      <c r="BL226" s="20" t="s">
        <v>137</v>
      </c>
      <c r="BM226" s="218" t="s">
        <v>331</v>
      </c>
    </row>
    <row r="227" s="2" customFormat="1">
      <c r="A227" s="41"/>
      <c r="B227" s="42"/>
      <c r="C227" s="43"/>
      <c r="D227" s="220" t="s">
        <v>139</v>
      </c>
      <c r="E227" s="43"/>
      <c r="F227" s="221" t="s">
        <v>332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139</v>
      </c>
      <c r="AU227" s="20" t="s">
        <v>83</v>
      </c>
    </row>
    <row r="228" s="13" customFormat="1">
      <c r="A228" s="13"/>
      <c r="B228" s="225"/>
      <c r="C228" s="226"/>
      <c r="D228" s="227" t="s">
        <v>141</v>
      </c>
      <c r="E228" s="228" t="s">
        <v>19</v>
      </c>
      <c r="F228" s="229" t="s">
        <v>142</v>
      </c>
      <c r="G228" s="226"/>
      <c r="H228" s="228" t="s">
        <v>19</v>
      </c>
      <c r="I228" s="230"/>
      <c r="J228" s="226"/>
      <c r="K228" s="226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141</v>
      </c>
      <c r="AU228" s="235" t="s">
        <v>83</v>
      </c>
      <c r="AV228" s="13" t="s">
        <v>81</v>
      </c>
      <c r="AW228" s="13" t="s">
        <v>35</v>
      </c>
      <c r="AX228" s="13" t="s">
        <v>73</v>
      </c>
      <c r="AY228" s="235" t="s">
        <v>130</v>
      </c>
    </row>
    <row r="229" s="13" customFormat="1">
      <c r="A229" s="13"/>
      <c r="B229" s="225"/>
      <c r="C229" s="226"/>
      <c r="D229" s="227" t="s">
        <v>141</v>
      </c>
      <c r="E229" s="228" t="s">
        <v>19</v>
      </c>
      <c r="F229" s="229" t="s">
        <v>333</v>
      </c>
      <c r="G229" s="226"/>
      <c r="H229" s="228" t="s">
        <v>19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141</v>
      </c>
      <c r="AU229" s="235" t="s">
        <v>83</v>
      </c>
      <c r="AV229" s="13" t="s">
        <v>81</v>
      </c>
      <c r="AW229" s="13" t="s">
        <v>35</v>
      </c>
      <c r="AX229" s="13" t="s">
        <v>73</v>
      </c>
      <c r="AY229" s="235" t="s">
        <v>130</v>
      </c>
    </row>
    <row r="230" s="14" customFormat="1">
      <c r="A230" s="14"/>
      <c r="B230" s="236"/>
      <c r="C230" s="237"/>
      <c r="D230" s="227" t="s">
        <v>141</v>
      </c>
      <c r="E230" s="238" t="s">
        <v>19</v>
      </c>
      <c r="F230" s="239" t="s">
        <v>334</v>
      </c>
      <c r="G230" s="237"/>
      <c r="H230" s="240">
        <v>2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141</v>
      </c>
      <c r="AU230" s="246" t="s">
        <v>83</v>
      </c>
      <c r="AV230" s="14" t="s">
        <v>83</v>
      </c>
      <c r="AW230" s="14" t="s">
        <v>35</v>
      </c>
      <c r="AX230" s="14" t="s">
        <v>73</v>
      </c>
      <c r="AY230" s="246" t="s">
        <v>130</v>
      </c>
    </row>
    <row r="231" s="14" customFormat="1">
      <c r="A231" s="14"/>
      <c r="B231" s="236"/>
      <c r="C231" s="237"/>
      <c r="D231" s="227" t="s">
        <v>141</v>
      </c>
      <c r="E231" s="238" t="s">
        <v>19</v>
      </c>
      <c r="F231" s="239" t="s">
        <v>335</v>
      </c>
      <c r="G231" s="237"/>
      <c r="H231" s="240">
        <v>2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141</v>
      </c>
      <c r="AU231" s="246" t="s">
        <v>83</v>
      </c>
      <c r="AV231" s="14" t="s">
        <v>83</v>
      </c>
      <c r="AW231" s="14" t="s">
        <v>35</v>
      </c>
      <c r="AX231" s="14" t="s">
        <v>73</v>
      </c>
      <c r="AY231" s="246" t="s">
        <v>130</v>
      </c>
    </row>
    <row r="232" s="15" customFormat="1">
      <c r="A232" s="15"/>
      <c r="B232" s="247"/>
      <c r="C232" s="248"/>
      <c r="D232" s="227" t="s">
        <v>141</v>
      </c>
      <c r="E232" s="249" t="s">
        <v>19</v>
      </c>
      <c r="F232" s="250" t="s">
        <v>157</v>
      </c>
      <c r="G232" s="248"/>
      <c r="H232" s="251">
        <v>4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7" t="s">
        <v>141</v>
      </c>
      <c r="AU232" s="257" t="s">
        <v>83</v>
      </c>
      <c r="AV232" s="15" t="s">
        <v>150</v>
      </c>
      <c r="AW232" s="15" t="s">
        <v>35</v>
      </c>
      <c r="AX232" s="15" t="s">
        <v>73</v>
      </c>
      <c r="AY232" s="257" t="s">
        <v>130</v>
      </c>
    </row>
    <row r="233" s="14" customFormat="1">
      <c r="A233" s="14"/>
      <c r="B233" s="236"/>
      <c r="C233" s="237"/>
      <c r="D233" s="227" t="s">
        <v>141</v>
      </c>
      <c r="E233" s="238" t="s">
        <v>19</v>
      </c>
      <c r="F233" s="239" t="s">
        <v>336</v>
      </c>
      <c r="G233" s="237"/>
      <c r="H233" s="240">
        <v>3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6" t="s">
        <v>141</v>
      </c>
      <c r="AU233" s="246" t="s">
        <v>83</v>
      </c>
      <c r="AV233" s="14" t="s">
        <v>83</v>
      </c>
      <c r="AW233" s="14" t="s">
        <v>35</v>
      </c>
      <c r="AX233" s="14" t="s">
        <v>73</v>
      </c>
      <c r="AY233" s="246" t="s">
        <v>130</v>
      </c>
    </row>
    <row r="234" s="14" customFormat="1">
      <c r="A234" s="14"/>
      <c r="B234" s="236"/>
      <c r="C234" s="237"/>
      <c r="D234" s="227" t="s">
        <v>141</v>
      </c>
      <c r="E234" s="238" t="s">
        <v>19</v>
      </c>
      <c r="F234" s="239" t="s">
        <v>337</v>
      </c>
      <c r="G234" s="237"/>
      <c r="H234" s="240">
        <v>3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141</v>
      </c>
      <c r="AU234" s="246" t="s">
        <v>83</v>
      </c>
      <c r="AV234" s="14" t="s">
        <v>83</v>
      </c>
      <c r="AW234" s="14" t="s">
        <v>35</v>
      </c>
      <c r="AX234" s="14" t="s">
        <v>73</v>
      </c>
      <c r="AY234" s="246" t="s">
        <v>130</v>
      </c>
    </row>
    <row r="235" s="14" customFormat="1">
      <c r="A235" s="14"/>
      <c r="B235" s="236"/>
      <c r="C235" s="237"/>
      <c r="D235" s="227" t="s">
        <v>141</v>
      </c>
      <c r="E235" s="238" t="s">
        <v>19</v>
      </c>
      <c r="F235" s="239" t="s">
        <v>338</v>
      </c>
      <c r="G235" s="237"/>
      <c r="H235" s="240">
        <v>3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141</v>
      </c>
      <c r="AU235" s="246" t="s">
        <v>83</v>
      </c>
      <c r="AV235" s="14" t="s">
        <v>83</v>
      </c>
      <c r="AW235" s="14" t="s">
        <v>35</v>
      </c>
      <c r="AX235" s="14" t="s">
        <v>73</v>
      </c>
      <c r="AY235" s="246" t="s">
        <v>130</v>
      </c>
    </row>
    <row r="236" s="14" customFormat="1">
      <c r="A236" s="14"/>
      <c r="B236" s="236"/>
      <c r="C236" s="237"/>
      <c r="D236" s="227" t="s">
        <v>141</v>
      </c>
      <c r="E236" s="238" t="s">
        <v>19</v>
      </c>
      <c r="F236" s="239" t="s">
        <v>339</v>
      </c>
      <c r="G236" s="237"/>
      <c r="H236" s="240">
        <v>1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141</v>
      </c>
      <c r="AU236" s="246" t="s">
        <v>83</v>
      </c>
      <c r="AV236" s="14" t="s">
        <v>83</v>
      </c>
      <c r="AW236" s="14" t="s">
        <v>35</v>
      </c>
      <c r="AX236" s="14" t="s">
        <v>73</v>
      </c>
      <c r="AY236" s="246" t="s">
        <v>130</v>
      </c>
    </row>
    <row r="237" s="14" customFormat="1">
      <c r="A237" s="14"/>
      <c r="B237" s="236"/>
      <c r="C237" s="237"/>
      <c r="D237" s="227" t="s">
        <v>141</v>
      </c>
      <c r="E237" s="238" t="s">
        <v>19</v>
      </c>
      <c r="F237" s="239" t="s">
        <v>340</v>
      </c>
      <c r="G237" s="237"/>
      <c r="H237" s="240">
        <v>3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141</v>
      </c>
      <c r="AU237" s="246" t="s">
        <v>83</v>
      </c>
      <c r="AV237" s="14" t="s">
        <v>83</v>
      </c>
      <c r="AW237" s="14" t="s">
        <v>35</v>
      </c>
      <c r="AX237" s="14" t="s">
        <v>73</v>
      </c>
      <c r="AY237" s="246" t="s">
        <v>130</v>
      </c>
    </row>
    <row r="238" s="15" customFormat="1">
      <c r="A238" s="15"/>
      <c r="B238" s="247"/>
      <c r="C238" s="248"/>
      <c r="D238" s="227" t="s">
        <v>141</v>
      </c>
      <c r="E238" s="249" t="s">
        <v>19</v>
      </c>
      <c r="F238" s="250" t="s">
        <v>157</v>
      </c>
      <c r="G238" s="248"/>
      <c r="H238" s="251">
        <v>13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7" t="s">
        <v>141</v>
      </c>
      <c r="AU238" s="257" t="s">
        <v>83</v>
      </c>
      <c r="AV238" s="15" t="s">
        <v>150</v>
      </c>
      <c r="AW238" s="15" t="s">
        <v>35</v>
      </c>
      <c r="AX238" s="15" t="s">
        <v>73</v>
      </c>
      <c r="AY238" s="257" t="s">
        <v>130</v>
      </c>
    </row>
    <row r="239" s="14" customFormat="1">
      <c r="A239" s="14"/>
      <c r="B239" s="236"/>
      <c r="C239" s="237"/>
      <c r="D239" s="227" t="s">
        <v>141</v>
      </c>
      <c r="E239" s="238" t="s">
        <v>19</v>
      </c>
      <c r="F239" s="239" t="s">
        <v>341</v>
      </c>
      <c r="G239" s="237"/>
      <c r="H239" s="240">
        <v>1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141</v>
      </c>
      <c r="AU239" s="246" t="s">
        <v>83</v>
      </c>
      <c r="AV239" s="14" t="s">
        <v>83</v>
      </c>
      <c r="AW239" s="14" t="s">
        <v>35</v>
      </c>
      <c r="AX239" s="14" t="s">
        <v>73</v>
      </c>
      <c r="AY239" s="246" t="s">
        <v>130</v>
      </c>
    </row>
    <row r="240" s="14" customFormat="1">
      <c r="A240" s="14"/>
      <c r="B240" s="236"/>
      <c r="C240" s="237"/>
      <c r="D240" s="227" t="s">
        <v>141</v>
      </c>
      <c r="E240" s="238" t="s">
        <v>19</v>
      </c>
      <c r="F240" s="239" t="s">
        <v>342</v>
      </c>
      <c r="G240" s="237"/>
      <c r="H240" s="240">
        <v>1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141</v>
      </c>
      <c r="AU240" s="246" t="s">
        <v>83</v>
      </c>
      <c r="AV240" s="14" t="s">
        <v>83</v>
      </c>
      <c r="AW240" s="14" t="s">
        <v>35</v>
      </c>
      <c r="AX240" s="14" t="s">
        <v>73</v>
      </c>
      <c r="AY240" s="246" t="s">
        <v>130</v>
      </c>
    </row>
    <row r="241" s="14" customFormat="1">
      <c r="A241" s="14"/>
      <c r="B241" s="236"/>
      <c r="C241" s="237"/>
      <c r="D241" s="227" t="s">
        <v>141</v>
      </c>
      <c r="E241" s="238" t="s">
        <v>19</v>
      </c>
      <c r="F241" s="239" t="s">
        <v>343</v>
      </c>
      <c r="G241" s="237"/>
      <c r="H241" s="240">
        <v>1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6" t="s">
        <v>141</v>
      </c>
      <c r="AU241" s="246" t="s">
        <v>83</v>
      </c>
      <c r="AV241" s="14" t="s">
        <v>83</v>
      </c>
      <c r="AW241" s="14" t="s">
        <v>35</v>
      </c>
      <c r="AX241" s="14" t="s">
        <v>73</v>
      </c>
      <c r="AY241" s="246" t="s">
        <v>130</v>
      </c>
    </row>
    <row r="242" s="14" customFormat="1">
      <c r="A242" s="14"/>
      <c r="B242" s="236"/>
      <c r="C242" s="237"/>
      <c r="D242" s="227" t="s">
        <v>141</v>
      </c>
      <c r="E242" s="238" t="s">
        <v>19</v>
      </c>
      <c r="F242" s="239" t="s">
        <v>344</v>
      </c>
      <c r="G242" s="237"/>
      <c r="H242" s="240">
        <v>1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141</v>
      </c>
      <c r="AU242" s="246" t="s">
        <v>83</v>
      </c>
      <c r="AV242" s="14" t="s">
        <v>83</v>
      </c>
      <c r="AW242" s="14" t="s">
        <v>35</v>
      </c>
      <c r="AX242" s="14" t="s">
        <v>73</v>
      </c>
      <c r="AY242" s="246" t="s">
        <v>130</v>
      </c>
    </row>
    <row r="243" s="15" customFormat="1">
      <c r="A243" s="15"/>
      <c r="B243" s="247"/>
      <c r="C243" s="248"/>
      <c r="D243" s="227" t="s">
        <v>141</v>
      </c>
      <c r="E243" s="249" t="s">
        <v>19</v>
      </c>
      <c r="F243" s="250" t="s">
        <v>157</v>
      </c>
      <c r="G243" s="248"/>
      <c r="H243" s="251">
        <v>4</v>
      </c>
      <c r="I243" s="252"/>
      <c r="J243" s="248"/>
      <c r="K243" s="248"/>
      <c r="L243" s="253"/>
      <c r="M243" s="254"/>
      <c r="N243" s="255"/>
      <c r="O243" s="255"/>
      <c r="P243" s="255"/>
      <c r="Q243" s="255"/>
      <c r="R243" s="255"/>
      <c r="S243" s="255"/>
      <c r="T243" s="25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7" t="s">
        <v>141</v>
      </c>
      <c r="AU243" s="257" t="s">
        <v>83</v>
      </c>
      <c r="AV243" s="15" t="s">
        <v>150</v>
      </c>
      <c r="AW243" s="15" t="s">
        <v>35</v>
      </c>
      <c r="AX243" s="15" t="s">
        <v>73</v>
      </c>
      <c r="AY243" s="257" t="s">
        <v>130</v>
      </c>
    </row>
    <row r="244" s="16" customFormat="1">
      <c r="A244" s="16"/>
      <c r="B244" s="258"/>
      <c r="C244" s="259"/>
      <c r="D244" s="227" t="s">
        <v>141</v>
      </c>
      <c r="E244" s="260" t="s">
        <v>19</v>
      </c>
      <c r="F244" s="261" t="s">
        <v>160</v>
      </c>
      <c r="G244" s="259"/>
      <c r="H244" s="262">
        <v>21</v>
      </c>
      <c r="I244" s="263"/>
      <c r="J244" s="259"/>
      <c r="K244" s="259"/>
      <c r="L244" s="264"/>
      <c r="M244" s="265"/>
      <c r="N244" s="266"/>
      <c r="O244" s="266"/>
      <c r="P244" s="266"/>
      <c r="Q244" s="266"/>
      <c r="R244" s="266"/>
      <c r="S244" s="266"/>
      <c r="T244" s="267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68" t="s">
        <v>141</v>
      </c>
      <c r="AU244" s="268" t="s">
        <v>83</v>
      </c>
      <c r="AV244" s="16" t="s">
        <v>137</v>
      </c>
      <c r="AW244" s="16" t="s">
        <v>35</v>
      </c>
      <c r="AX244" s="16" t="s">
        <v>81</v>
      </c>
      <c r="AY244" s="268" t="s">
        <v>130</v>
      </c>
    </row>
    <row r="245" s="2" customFormat="1" ht="16.5" customHeight="1">
      <c r="A245" s="41"/>
      <c r="B245" s="42"/>
      <c r="C245" s="269" t="s">
        <v>345</v>
      </c>
      <c r="D245" s="269" t="s">
        <v>205</v>
      </c>
      <c r="E245" s="270" t="s">
        <v>346</v>
      </c>
      <c r="F245" s="271" t="s">
        <v>347</v>
      </c>
      <c r="G245" s="272" t="s">
        <v>312</v>
      </c>
      <c r="H245" s="273">
        <v>3</v>
      </c>
      <c r="I245" s="274"/>
      <c r="J245" s="275">
        <f>ROUND(I245*H245,2)</f>
        <v>0</v>
      </c>
      <c r="K245" s="271" t="s">
        <v>136</v>
      </c>
      <c r="L245" s="276"/>
      <c r="M245" s="277" t="s">
        <v>19</v>
      </c>
      <c r="N245" s="278" t="s">
        <v>44</v>
      </c>
      <c r="O245" s="87"/>
      <c r="P245" s="216">
        <f>O245*H245</f>
        <v>0</v>
      </c>
      <c r="Q245" s="216">
        <v>0.0040000000000000001</v>
      </c>
      <c r="R245" s="216">
        <f>Q245*H245</f>
        <v>0.012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189</v>
      </c>
      <c r="AT245" s="218" t="s">
        <v>205</v>
      </c>
      <c r="AU245" s="218" t="s">
        <v>83</v>
      </c>
      <c r="AY245" s="20" t="s">
        <v>130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81</v>
      </c>
      <c r="BK245" s="219">
        <f>ROUND(I245*H245,2)</f>
        <v>0</v>
      </c>
      <c r="BL245" s="20" t="s">
        <v>137</v>
      </c>
      <c r="BM245" s="218" t="s">
        <v>348</v>
      </c>
    </row>
    <row r="246" s="14" customFormat="1">
      <c r="A246" s="14"/>
      <c r="B246" s="236"/>
      <c r="C246" s="237"/>
      <c r="D246" s="227" t="s">
        <v>141</v>
      </c>
      <c r="E246" s="238" t="s">
        <v>19</v>
      </c>
      <c r="F246" s="239" t="s">
        <v>338</v>
      </c>
      <c r="G246" s="237"/>
      <c r="H246" s="240">
        <v>3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141</v>
      </c>
      <c r="AU246" s="246" t="s">
        <v>83</v>
      </c>
      <c r="AV246" s="14" t="s">
        <v>83</v>
      </c>
      <c r="AW246" s="14" t="s">
        <v>35</v>
      </c>
      <c r="AX246" s="14" t="s">
        <v>81</v>
      </c>
      <c r="AY246" s="246" t="s">
        <v>130</v>
      </c>
    </row>
    <row r="247" s="2" customFormat="1" ht="16.5" customHeight="1">
      <c r="A247" s="41"/>
      <c r="B247" s="42"/>
      <c r="C247" s="269" t="s">
        <v>349</v>
      </c>
      <c r="D247" s="269" t="s">
        <v>205</v>
      </c>
      <c r="E247" s="270" t="s">
        <v>350</v>
      </c>
      <c r="F247" s="271" t="s">
        <v>351</v>
      </c>
      <c r="G247" s="272" t="s">
        <v>312</v>
      </c>
      <c r="H247" s="273">
        <v>4</v>
      </c>
      <c r="I247" s="274"/>
      <c r="J247" s="275">
        <f>ROUND(I247*H247,2)</f>
        <v>0</v>
      </c>
      <c r="K247" s="271" t="s">
        <v>136</v>
      </c>
      <c r="L247" s="276"/>
      <c r="M247" s="277" t="s">
        <v>19</v>
      </c>
      <c r="N247" s="278" t="s">
        <v>44</v>
      </c>
      <c r="O247" s="87"/>
      <c r="P247" s="216">
        <f>O247*H247</f>
        <v>0</v>
      </c>
      <c r="Q247" s="216">
        <v>0.0050000000000000001</v>
      </c>
      <c r="R247" s="216">
        <f>Q247*H247</f>
        <v>0.02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189</v>
      </c>
      <c r="AT247" s="218" t="s">
        <v>205</v>
      </c>
      <c r="AU247" s="218" t="s">
        <v>83</v>
      </c>
      <c r="AY247" s="20" t="s">
        <v>130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81</v>
      </c>
      <c r="BK247" s="219">
        <f>ROUND(I247*H247,2)</f>
        <v>0</v>
      </c>
      <c r="BL247" s="20" t="s">
        <v>137</v>
      </c>
      <c r="BM247" s="218" t="s">
        <v>352</v>
      </c>
    </row>
    <row r="248" s="14" customFormat="1">
      <c r="A248" s="14"/>
      <c r="B248" s="236"/>
      <c r="C248" s="237"/>
      <c r="D248" s="227" t="s">
        <v>141</v>
      </c>
      <c r="E248" s="238" t="s">
        <v>19</v>
      </c>
      <c r="F248" s="239" t="s">
        <v>339</v>
      </c>
      <c r="G248" s="237"/>
      <c r="H248" s="240">
        <v>1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141</v>
      </c>
      <c r="AU248" s="246" t="s">
        <v>83</v>
      </c>
      <c r="AV248" s="14" t="s">
        <v>83</v>
      </c>
      <c r="AW248" s="14" t="s">
        <v>35</v>
      </c>
      <c r="AX248" s="14" t="s">
        <v>73</v>
      </c>
      <c r="AY248" s="246" t="s">
        <v>130</v>
      </c>
    </row>
    <row r="249" s="14" customFormat="1">
      <c r="A249" s="14"/>
      <c r="B249" s="236"/>
      <c r="C249" s="237"/>
      <c r="D249" s="227" t="s">
        <v>141</v>
      </c>
      <c r="E249" s="238" t="s">
        <v>19</v>
      </c>
      <c r="F249" s="239" t="s">
        <v>340</v>
      </c>
      <c r="G249" s="237"/>
      <c r="H249" s="240">
        <v>3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141</v>
      </c>
      <c r="AU249" s="246" t="s">
        <v>83</v>
      </c>
      <c r="AV249" s="14" t="s">
        <v>83</v>
      </c>
      <c r="AW249" s="14" t="s">
        <v>35</v>
      </c>
      <c r="AX249" s="14" t="s">
        <v>73</v>
      </c>
      <c r="AY249" s="246" t="s">
        <v>130</v>
      </c>
    </row>
    <row r="250" s="16" customFormat="1">
      <c r="A250" s="16"/>
      <c r="B250" s="258"/>
      <c r="C250" s="259"/>
      <c r="D250" s="227" t="s">
        <v>141</v>
      </c>
      <c r="E250" s="260" t="s">
        <v>19</v>
      </c>
      <c r="F250" s="261" t="s">
        <v>160</v>
      </c>
      <c r="G250" s="259"/>
      <c r="H250" s="262">
        <v>4</v>
      </c>
      <c r="I250" s="263"/>
      <c r="J250" s="259"/>
      <c r="K250" s="259"/>
      <c r="L250" s="264"/>
      <c r="M250" s="265"/>
      <c r="N250" s="266"/>
      <c r="O250" s="266"/>
      <c r="P250" s="266"/>
      <c r="Q250" s="266"/>
      <c r="R250" s="266"/>
      <c r="S250" s="266"/>
      <c r="T250" s="267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68" t="s">
        <v>141</v>
      </c>
      <c r="AU250" s="268" t="s">
        <v>83</v>
      </c>
      <c r="AV250" s="16" t="s">
        <v>137</v>
      </c>
      <c r="AW250" s="16" t="s">
        <v>35</v>
      </c>
      <c r="AX250" s="16" t="s">
        <v>81</v>
      </c>
      <c r="AY250" s="268" t="s">
        <v>130</v>
      </c>
    </row>
    <row r="251" s="2" customFormat="1" ht="16.5" customHeight="1">
      <c r="A251" s="41"/>
      <c r="B251" s="42"/>
      <c r="C251" s="269" t="s">
        <v>353</v>
      </c>
      <c r="D251" s="269" t="s">
        <v>205</v>
      </c>
      <c r="E251" s="270" t="s">
        <v>354</v>
      </c>
      <c r="F251" s="271" t="s">
        <v>355</v>
      </c>
      <c r="G251" s="272" t="s">
        <v>312</v>
      </c>
      <c r="H251" s="273">
        <v>1</v>
      </c>
      <c r="I251" s="274"/>
      <c r="J251" s="275">
        <f>ROUND(I251*H251,2)</f>
        <v>0</v>
      </c>
      <c r="K251" s="271" t="s">
        <v>136</v>
      </c>
      <c r="L251" s="276"/>
      <c r="M251" s="277" t="s">
        <v>19</v>
      </c>
      <c r="N251" s="278" t="s">
        <v>44</v>
      </c>
      <c r="O251" s="87"/>
      <c r="P251" s="216">
        <f>O251*H251</f>
        <v>0</v>
      </c>
      <c r="Q251" s="216">
        <v>0.0025000000000000001</v>
      </c>
      <c r="R251" s="216">
        <f>Q251*H251</f>
        <v>0.0025000000000000001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189</v>
      </c>
      <c r="AT251" s="218" t="s">
        <v>205</v>
      </c>
      <c r="AU251" s="218" t="s">
        <v>83</v>
      </c>
      <c r="AY251" s="20" t="s">
        <v>130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81</v>
      </c>
      <c r="BK251" s="219">
        <f>ROUND(I251*H251,2)</f>
        <v>0</v>
      </c>
      <c r="BL251" s="20" t="s">
        <v>137</v>
      </c>
      <c r="BM251" s="218" t="s">
        <v>356</v>
      </c>
    </row>
    <row r="252" s="14" customFormat="1">
      <c r="A252" s="14"/>
      <c r="B252" s="236"/>
      <c r="C252" s="237"/>
      <c r="D252" s="227" t="s">
        <v>141</v>
      </c>
      <c r="E252" s="238" t="s">
        <v>19</v>
      </c>
      <c r="F252" s="239" t="s">
        <v>339</v>
      </c>
      <c r="G252" s="237"/>
      <c r="H252" s="240">
        <v>1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141</v>
      </c>
      <c r="AU252" s="246" t="s">
        <v>83</v>
      </c>
      <c r="AV252" s="14" t="s">
        <v>83</v>
      </c>
      <c r="AW252" s="14" t="s">
        <v>35</v>
      </c>
      <c r="AX252" s="14" t="s">
        <v>81</v>
      </c>
      <c r="AY252" s="246" t="s">
        <v>130</v>
      </c>
    </row>
    <row r="253" s="2" customFormat="1" ht="16.5" customHeight="1">
      <c r="A253" s="41"/>
      <c r="B253" s="42"/>
      <c r="C253" s="269" t="s">
        <v>357</v>
      </c>
      <c r="D253" s="269" t="s">
        <v>205</v>
      </c>
      <c r="E253" s="270" t="s">
        <v>358</v>
      </c>
      <c r="F253" s="271" t="s">
        <v>359</v>
      </c>
      <c r="G253" s="272" t="s">
        <v>312</v>
      </c>
      <c r="H253" s="273">
        <v>6</v>
      </c>
      <c r="I253" s="274"/>
      <c r="J253" s="275">
        <f>ROUND(I253*H253,2)</f>
        <v>0</v>
      </c>
      <c r="K253" s="271" t="s">
        <v>136</v>
      </c>
      <c r="L253" s="276"/>
      <c r="M253" s="277" t="s">
        <v>19</v>
      </c>
      <c r="N253" s="278" t="s">
        <v>44</v>
      </c>
      <c r="O253" s="87"/>
      <c r="P253" s="216">
        <f>O253*H253</f>
        <v>0</v>
      </c>
      <c r="Q253" s="216">
        <v>0.015599999999999999</v>
      </c>
      <c r="R253" s="216">
        <f>Q253*H253</f>
        <v>0.093599999999999989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189</v>
      </c>
      <c r="AT253" s="218" t="s">
        <v>205</v>
      </c>
      <c r="AU253" s="218" t="s">
        <v>83</v>
      </c>
      <c r="AY253" s="20" t="s">
        <v>130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81</v>
      </c>
      <c r="BK253" s="219">
        <f>ROUND(I253*H253,2)</f>
        <v>0</v>
      </c>
      <c r="BL253" s="20" t="s">
        <v>137</v>
      </c>
      <c r="BM253" s="218" t="s">
        <v>360</v>
      </c>
    </row>
    <row r="254" s="14" customFormat="1">
      <c r="A254" s="14"/>
      <c r="B254" s="236"/>
      <c r="C254" s="237"/>
      <c r="D254" s="227" t="s">
        <v>141</v>
      </c>
      <c r="E254" s="238" t="s">
        <v>19</v>
      </c>
      <c r="F254" s="239" t="s">
        <v>336</v>
      </c>
      <c r="G254" s="237"/>
      <c r="H254" s="240">
        <v>3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6" t="s">
        <v>141</v>
      </c>
      <c r="AU254" s="246" t="s">
        <v>83</v>
      </c>
      <c r="AV254" s="14" t="s">
        <v>83</v>
      </c>
      <c r="AW254" s="14" t="s">
        <v>35</v>
      </c>
      <c r="AX254" s="14" t="s">
        <v>73</v>
      </c>
      <c r="AY254" s="246" t="s">
        <v>130</v>
      </c>
    </row>
    <row r="255" s="14" customFormat="1">
      <c r="A255" s="14"/>
      <c r="B255" s="236"/>
      <c r="C255" s="237"/>
      <c r="D255" s="227" t="s">
        <v>141</v>
      </c>
      <c r="E255" s="238" t="s">
        <v>19</v>
      </c>
      <c r="F255" s="239" t="s">
        <v>337</v>
      </c>
      <c r="G255" s="237"/>
      <c r="H255" s="240">
        <v>3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141</v>
      </c>
      <c r="AU255" s="246" t="s">
        <v>83</v>
      </c>
      <c r="AV255" s="14" t="s">
        <v>83</v>
      </c>
      <c r="AW255" s="14" t="s">
        <v>35</v>
      </c>
      <c r="AX255" s="14" t="s">
        <v>73</v>
      </c>
      <c r="AY255" s="246" t="s">
        <v>130</v>
      </c>
    </row>
    <row r="256" s="16" customFormat="1">
      <c r="A256" s="16"/>
      <c r="B256" s="258"/>
      <c r="C256" s="259"/>
      <c r="D256" s="227" t="s">
        <v>141</v>
      </c>
      <c r="E256" s="260" t="s">
        <v>19</v>
      </c>
      <c r="F256" s="261" t="s">
        <v>160</v>
      </c>
      <c r="G256" s="259"/>
      <c r="H256" s="262">
        <v>6</v>
      </c>
      <c r="I256" s="263"/>
      <c r="J256" s="259"/>
      <c r="K256" s="259"/>
      <c r="L256" s="264"/>
      <c r="M256" s="265"/>
      <c r="N256" s="266"/>
      <c r="O256" s="266"/>
      <c r="P256" s="266"/>
      <c r="Q256" s="266"/>
      <c r="R256" s="266"/>
      <c r="S256" s="266"/>
      <c r="T256" s="267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68" t="s">
        <v>141</v>
      </c>
      <c r="AU256" s="268" t="s">
        <v>83</v>
      </c>
      <c r="AV256" s="16" t="s">
        <v>137</v>
      </c>
      <c r="AW256" s="16" t="s">
        <v>35</v>
      </c>
      <c r="AX256" s="16" t="s">
        <v>81</v>
      </c>
      <c r="AY256" s="268" t="s">
        <v>130</v>
      </c>
    </row>
    <row r="257" s="2" customFormat="1" ht="16.5" customHeight="1">
      <c r="A257" s="41"/>
      <c r="B257" s="42"/>
      <c r="C257" s="207" t="s">
        <v>361</v>
      </c>
      <c r="D257" s="207" t="s">
        <v>132</v>
      </c>
      <c r="E257" s="208" t="s">
        <v>362</v>
      </c>
      <c r="F257" s="209" t="s">
        <v>363</v>
      </c>
      <c r="G257" s="210" t="s">
        <v>312</v>
      </c>
      <c r="H257" s="211">
        <v>4</v>
      </c>
      <c r="I257" s="212"/>
      <c r="J257" s="213">
        <f>ROUND(I257*H257,2)</f>
        <v>0</v>
      </c>
      <c r="K257" s="209" t="s">
        <v>136</v>
      </c>
      <c r="L257" s="47"/>
      <c r="M257" s="214" t="s">
        <v>19</v>
      </c>
      <c r="N257" s="215" t="s">
        <v>44</v>
      </c>
      <c r="O257" s="87"/>
      <c r="P257" s="216">
        <f>O257*H257</f>
        <v>0</v>
      </c>
      <c r="Q257" s="216">
        <v>1.3334400000000001E-05</v>
      </c>
      <c r="R257" s="216">
        <f>Q257*H257</f>
        <v>5.3337600000000002E-05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137</v>
      </c>
      <c r="AT257" s="218" t="s">
        <v>132</v>
      </c>
      <c r="AU257" s="218" t="s">
        <v>83</v>
      </c>
      <c r="AY257" s="20" t="s">
        <v>130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81</v>
      </c>
      <c r="BK257" s="219">
        <f>ROUND(I257*H257,2)</f>
        <v>0</v>
      </c>
      <c r="BL257" s="20" t="s">
        <v>137</v>
      </c>
      <c r="BM257" s="218" t="s">
        <v>364</v>
      </c>
    </row>
    <row r="258" s="2" customFormat="1">
      <c r="A258" s="41"/>
      <c r="B258" s="42"/>
      <c r="C258" s="43"/>
      <c r="D258" s="220" t="s">
        <v>139</v>
      </c>
      <c r="E258" s="43"/>
      <c r="F258" s="221" t="s">
        <v>365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139</v>
      </c>
      <c r="AU258" s="20" t="s">
        <v>83</v>
      </c>
    </row>
    <row r="259" s="14" customFormat="1">
      <c r="A259" s="14"/>
      <c r="B259" s="236"/>
      <c r="C259" s="237"/>
      <c r="D259" s="227" t="s">
        <v>141</v>
      </c>
      <c r="E259" s="238" t="s">
        <v>19</v>
      </c>
      <c r="F259" s="239" t="s">
        <v>341</v>
      </c>
      <c r="G259" s="237"/>
      <c r="H259" s="240">
        <v>1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141</v>
      </c>
      <c r="AU259" s="246" t="s">
        <v>83</v>
      </c>
      <c r="AV259" s="14" t="s">
        <v>83</v>
      </c>
      <c r="AW259" s="14" t="s">
        <v>35</v>
      </c>
      <c r="AX259" s="14" t="s">
        <v>73</v>
      </c>
      <c r="AY259" s="246" t="s">
        <v>130</v>
      </c>
    </row>
    <row r="260" s="14" customFormat="1">
      <c r="A260" s="14"/>
      <c r="B260" s="236"/>
      <c r="C260" s="237"/>
      <c r="D260" s="227" t="s">
        <v>141</v>
      </c>
      <c r="E260" s="238" t="s">
        <v>19</v>
      </c>
      <c r="F260" s="239" t="s">
        <v>342</v>
      </c>
      <c r="G260" s="237"/>
      <c r="H260" s="240">
        <v>1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141</v>
      </c>
      <c r="AU260" s="246" t="s">
        <v>83</v>
      </c>
      <c r="AV260" s="14" t="s">
        <v>83</v>
      </c>
      <c r="AW260" s="14" t="s">
        <v>35</v>
      </c>
      <c r="AX260" s="14" t="s">
        <v>73</v>
      </c>
      <c r="AY260" s="246" t="s">
        <v>130</v>
      </c>
    </row>
    <row r="261" s="14" customFormat="1">
      <c r="A261" s="14"/>
      <c r="B261" s="236"/>
      <c r="C261" s="237"/>
      <c r="D261" s="227" t="s">
        <v>141</v>
      </c>
      <c r="E261" s="238" t="s">
        <v>19</v>
      </c>
      <c r="F261" s="239" t="s">
        <v>343</v>
      </c>
      <c r="G261" s="237"/>
      <c r="H261" s="240">
        <v>1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141</v>
      </c>
      <c r="AU261" s="246" t="s">
        <v>83</v>
      </c>
      <c r="AV261" s="14" t="s">
        <v>83</v>
      </c>
      <c r="AW261" s="14" t="s">
        <v>35</v>
      </c>
      <c r="AX261" s="14" t="s">
        <v>73</v>
      </c>
      <c r="AY261" s="246" t="s">
        <v>130</v>
      </c>
    </row>
    <row r="262" s="14" customFormat="1">
      <c r="A262" s="14"/>
      <c r="B262" s="236"/>
      <c r="C262" s="237"/>
      <c r="D262" s="227" t="s">
        <v>141</v>
      </c>
      <c r="E262" s="238" t="s">
        <v>19</v>
      </c>
      <c r="F262" s="239" t="s">
        <v>344</v>
      </c>
      <c r="G262" s="237"/>
      <c r="H262" s="240">
        <v>1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141</v>
      </c>
      <c r="AU262" s="246" t="s">
        <v>83</v>
      </c>
      <c r="AV262" s="14" t="s">
        <v>83</v>
      </c>
      <c r="AW262" s="14" t="s">
        <v>35</v>
      </c>
      <c r="AX262" s="14" t="s">
        <v>73</v>
      </c>
      <c r="AY262" s="246" t="s">
        <v>130</v>
      </c>
    </row>
    <row r="263" s="16" customFormat="1">
      <c r="A263" s="16"/>
      <c r="B263" s="258"/>
      <c r="C263" s="259"/>
      <c r="D263" s="227" t="s">
        <v>141</v>
      </c>
      <c r="E263" s="260" t="s">
        <v>19</v>
      </c>
      <c r="F263" s="261" t="s">
        <v>160</v>
      </c>
      <c r="G263" s="259"/>
      <c r="H263" s="262">
        <v>4</v>
      </c>
      <c r="I263" s="263"/>
      <c r="J263" s="259"/>
      <c r="K263" s="259"/>
      <c r="L263" s="264"/>
      <c r="M263" s="265"/>
      <c r="N263" s="266"/>
      <c r="O263" s="266"/>
      <c r="P263" s="266"/>
      <c r="Q263" s="266"/>
      <c r="R263" s="266"/>
      <c r="S263" s="266"/>
      <c r="T263" s="267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T263" s="268" t="s">
        <v>141</v>
      </c>
      <c r="AU263" s="268" t="s">
        <v>83</v>
      </c>
      <c r="AV263" s="16" t="s">
        <v>137</v>
      </c>
      <c r="AW263" s="16" t="s">
        <v>35</v>
      </c>
      <c r="AX263" s="16" t="s">
        <v>81</v>
      </c>
      <c r="AY263" s="268" t="s">
        <v>130</v>
      </c>
    </row>
    <row r="264" s="2" customFormat="1" ht="16.5" customHeight="1">
      <c r="A264" s="41"/>
      <c r="B264" s="42"/>
      <c r="C264" s="269" t="s">
        <v>366</v>
      </c>
      <c r="D264" s="269" t="s">
        <v>205</v>
      </c>
      <c r="E264" s="270" t="s">
        <v>367</v>
      </c>
      <c r="F264" s="271" t="s">
        <v>368</v>
      </c>
      <c r="G264" s="272" t="s">
        <v>312</v>
      </c>
      <c r="H264" s="273">
        <v>4</v>
      </c>
      <c r="I264" s="274"/>
      <c r="J264" s="275">
        <f>ROUND(I264*H264,2)</f>
        <v>0</v>
      </c>
      <c r="K264" s="271" t="s">
        <v>136</v>
      </c>
      <c r="L264" s="276"/>
      <c r="M264" s="277" t="s">
        <v>19</v>
      </c>
      <c r="N264" s="278" t="s">
        <v>44</v>
      </c>
      <c r="O264" s="87"/>
      <c r="P264" s="216">
        <f>O264*H264</f>
        <v>0</v>
      </c>
      <c r="Q264" s="216">
        <v>0.002</v>
      </c>
      <c r="R264" s="216">
        <f>Q264*H264</f>
        <v>0.0080000000000000002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189</v>
      </c>
      <c r="AT264" s="218" t="s">
        <v>205</v>
      </c>
      <c r="AU264" s="218" t="s">
        <v>83</v>
      </c>
      <c r="AY264" s="20" t="s">
        <v>130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81</v>
      </c>
      <c r="BK264" s="219">
        <f>ROUND(I264*H264,2)</f>
        <v>0</v>
      </c>
      <c r="BL264" s="20" t="s">
        <v>137</v>
      </c>
      <c r="BM264" s="218" t="s">
        <v>369</v>
      </c>
    </row>
    <row r="265" s="14" customFormat="1">
      <c r="A265" s="14"/>
      <c r="B265" s="236"/>
      <c r="C265" s="237"/>
      <c r="D265" s="227" t="s">
        <v>141</v>
      </c>
      <c r="E265" s="238" t="s">
        <v>19</v>
      </c>
      <c r="F265" s="239" t="s">
        <v>341</v>
      </c>
      <c r="G265" s="237"/>
      <c r="H265" s="240">
        <v>1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141</v>
      </c>
      <c r="AU265" s="246" t="s">
        <v>83</v>
      </c>
      <c r="AV265" s="14" t="s">
        <v>83</v>
      </c>
      <c r="AW265" s="14" t="s">
        <v>35</v>
      </c>
      <c r="AX265" s="14" t="s">
        <v>73</v>
      </c>
      <c r="AY265" s="246" t="s">
        <v>130</v>
      </c>
    </row>
    <row r="266" s="14" customFormat="1">
      <c r="A266" s="14"/>
      <c r="B266" s="236"/>
      <c r="C266" s="237"/>
      <c r="D266" s="227" t="s">
        <v>141</v>
      </c>
      <c r="E266" s="238" t="s">
        <v>19</v>
      </c>
      <c r="F266" s="239" t="s">
        <v>342</v>
      </c>
      <c r="G266" s="237"/>
      <c r="H266" s="240">
        <v>1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141</v>
      </c>
      <c r="AU266" s="246" t="s">
        <v>83</v>
      </c>
      <c r="AV266" s="14" t="s">
        <v>83</v>
      </c>
      <c r="AW266" s="14" t="s">
        <v>35</v>
      </c>
      <c r="AX266" s="14" t="s">
        <v>73</v>
      </c>
      <c r="AY266" s="246" t="s">
        <v>130</v>
      </c>
    </row>
    <row r="267" s="14" customFormat="1">
      <c r="A267" s="14"/>
      <c r="B267" s="236"/>
      <c r="C267" s="237"/>
      <c r="D267" s="227" t="s">
        <v>141</v>
      </c>
      <c r="E267" s="238" t="s">
        <v>19</v>
      </c>
      <c r="F267" s="239" t="s">
        <v>343</v>
      </c>
      <c r="G267" s="237"/>
      <c r="H267" s="240">
        <v>1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141</v>
      </c>
      <c r="AU267" s="246" t="s">
        <v>83</v>
      </c>
      <c r="AV267" s="14" t="s">
        <v>83</v>
      </c>
      <c r="AW267" s="14" t="s">
        <v>35</v>
      </c>
      <c r="AX267" s="14" t="s">
        <v>73</v>
      </c>
      <c r="AY267" s="246" t="s">
        <v>130</v>
      </c>
    </row>
    <row r="268" s="14" customFormat="1">
      <c r="A268" s="14"/>
      <c r="B268" s="236"/>
      <c r="C268" s="237"/>
      <c r="D268" s="227" t="s">
        <v>141</v>
      </c>
      <c r="E268" s="238" t="s">
        <v>19</v>
      </c>
      <c r="F268" s="239" t="s">
        <v>344</v>
      </c>
      <c r="G268" s="237"/>
      <c r="H268" s="240">
        <v>1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141</v>
      </c>
      <c r="AU268" s="246" t="s">
        <v>83</v>
      </c>
      <c r="AV268" s="14" t="s">
        <v>83</v>
      </c>
      <c r="AW268" s="14" t="s">
        <v>35</v>
      </c>
      <c r="AX268" s="14" t="s">
        <v>73</v>
      </c>
      <c r="AY268" s="246" t="s">
        <v>130</v>
      </c>
    </row>
    <row r="269" s="16" customFormat="1">
      <c r="A269" s="16"/>
      <c r="B269" s="258"/>
      <c r="C269" s="259"/>
      <c r="D269" s="227" t="s">
        <v>141</v>
      </c>
      <c r="E269" s="260" t="s">
        <v>19</v>
      </c>
      <c r="F269" s="261" t="s">
        <v>160</v>
      </c>
      <c r="G269" s="259"/>
      <c r="H269" s="262">
        <v>4</v>
      </c>
      <c r="I269" s="263"/>
      <c r="J269" s="259"/>
      <c r="K269" s="259"/>
      <c r="L269" s="264"/>
      <c r="M269" s="265"/>
      <c r="N269" s="266"/>
      <c r="O269" s="266"/>
      <c r="P269" s="266"/>
      <c r="Q269" s="266"/>
      <c r="R269" s="266"/>
      <c r="S269" s="266"/>
      <c r="T269" s="267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68" t="s">
        <v>141</v>
      </c>
      <c r="AU269" s="268" t="s">
        <v>83</v>
      </c>
      <c r="AV269" s="16" t="s">
        <v>137</v>
      </c>
      <c r="AW269" s="16" t="s">
        <v>35</v>
      </c>
      <c r="AX269" s="16" t="s">
        <v>81</v>
      </c>
      <c r="AY269" s="268" t="s">
        <v>130</v>
      </c>
    </row>
    <row r="270" s="2" customFormat="1" ht="16.5" customHeight="1">
      <c r="A270" s="41"/>
      <c r="B270" s="42"/>
      <c r="C270" s="207" t="s">
        <v>370</v>
      </c>
      <c r="D270" s="207" t="s">
        <v>132</v>
      </c>
      <c r="E270" s="208" t="s">
        <v>371</v>
      </c>
      <c r="F270" s="209" t="s">
        <v>372</v>
      </c>
      <c r="G270" s="210" t="s">
        <v>312</v>
      </c>
      <c r="H270" s="211">
        <v>11</v>
      </c>
      <c r="I270" s="212"/>
      <c r="J270" s="213">
        <f>ROUND(I270*H270,2)</f>
        <v>0</v>
      </c>
      <c r="K270" s="209" t="s">
        <v>136</v>
      </c>
      <c r="L270" s="47"/>
      <c r="M270" s="214" t="s">
        <v>19</v>
      </c>
      <c r="N270" s="215" t="s">
        <v>44</v>
      </c>
      <c r="O270" s="87"/>
      <c r="P270" s="216">
        <f>O270*H270</f>
        <v>0</v>
      </c>
      <c r="Q270" s="216">
        <v>0.11240500000000001</v>
      </c>
      <c r="R270" s="216">
        <f>Q270*H270</f>
        <v>1.2364550000000001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137</v>
      </c>
      <c r="AT270" s="218" t="s">
        <v>132</v>
      </c>
      <c r="AU270" s="218" t="s">
        <v>83</v>
      </c>
      <c r="AY270" s="20" t="s">
        <v>130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81</v>
      </c>
      <c r="BK270" s="219">
        <f>ROUND(I270*H270,2)</f>
        <v>0</v>
      </c>
      <c r="BL270" s="20" t="s">
        <v>137</v>
      </c>
      <c r="BM270" s="218" t="s">
        <v>373</v>
      </c>
    </row>
    <row r="271" s="2" customFormat="1">
      <c r="A271" s="41"/>
      <c r="B271" s="42"/>
      <c r="C271" s="43"/>
      <c r="D271" s="220" t="s">
        <v>139</v>
      </c>
      <c r="E271" s="43"/>
      <c r="F271" s="221" t="s">
        <v>374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139</v>
      </c>
      <c r="AU271" s="20" t="s">
        <v>83</v>
      </c>
    </row>
    <row r="272" s="13" customFormat="1">
      <c r="A272" s="13"/>
      <c r="B272" s="225"/>
      <c r="C272" s="226"/>
      <c r="D272" s="227" t="s">
        <v>141</v>
      </c>
      <c r="E272" s="228" t="s">
        <v>19</v>
      </c>
      <c r="F272" s="229" t="s">
        <v>142</v>
      </c>
      <c r="G272" s="226"/>
      <c r="H272" s="228" t="s">
        <v>19</v>
      </c>
      <c r="I272" s="230"/>
      <c r="J272" s="226"/>
      <c r="K272" s="226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141</v>
      </c>
      <c r="AU272" s="235" t="s">
        <v>83</v>
      </c>
      <c r="AV272" s="13" t="s">
        <v>81</v>
      </c>
      <c r="AW272" s="13" t="s">
        <v>35</v>
      </c>
      <c r="AX272" s="13" t="s">
        <v>73</v>
      </c>
      <c r="AY272" s="235" t="s">
        <v>130</v>
      </c>
    </row>
    <row r="273" s="13" customFormat="1">
      <c r="A273" s="13"/>
      <c r="B273" s="225"/>
      <c r="C273" s="226"/>
      <c r="D273" s="227" t="s">
        <v>141</v>
      </c>
      <c r="E273" s="228" t="s">
        <v>19</v>
      </c>
      <c r="F273" s="229" t="s">
        <v>333</v>
      </c>
      <c r="G273" s="226"/>
      <c r="H273" s="228" t="s">
        <v>19</v>
      </c>
      <c r="I273" s="230"/>
      <c r="J273" s="226"/>
      <c r="K273" s="226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141</v>
      </c>
      <c r="AU273" s="235" t="s">
        <v>83</v>
      </c>
      <c r="AV273" s="13" t="s">
        <v>81</v>
      </c>
      <c r="AW273" s="13" t="s">
        <v>35</v>
      </c>
      <c r="AX273" s="13" t="s">
        <v>73</v>
      </c>
      <c r="AY273" s="235" t="s">
        <v>130</v>
      </c>
    </row>
    <row r="274" s="14" customFormat="1">
      <c r="A274" s="14"/>
      <c r="B274" s="236"/>
      <c r="C274" s="237"/>
      <c r="D274" s="227" t="s">
        <v>141</v>
      </c>
      <c r="E274" s="238" t="s">
        <v>19</v>
      </c>
      <c r="F274" s="239" t="s">
        <v>375</v>
      </c>
      <c r="G274" s="237"/>
      <c r="H274" s="240">
        <v>1</v>
      </c>
      <c r="I274" s="241"/>
      <c r="J274" s="237"/>
      <c r="K274" s="237"/>
      <c r="L274" s="242"/>
      <c r="M274" s="243"/>
      <c r="N274" s="244"/>
      <c r="O274" s="244"/>
      <c r="P274" s="244"/>
      <c r="Q274" s="244"/>
      <c r="R274" s="244"/>
      <c r="S274" s="244"/>
      <c r="T274" s="24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6" t="s">
        <v>141</v>
      </c>
      <c r="AU274" s="246" t="s">
        <v>83</v>
      </c>
      <c r="AV274" s="14" t="s">
        <v>83</v>
      </c>
      <c r="AW274" s="14" t="s">
        <v>35</v>
      </c>
      <c r="AX274" s="14" t="s">
        <v>73</v>
      </c>
      <c r="AY274" s="246" t="s">
        <v>130</v>
      </c>
    </row>
    <row r="275" s="14" customFormat="1">
      <c r="A275" s="14"/>
      <c r="B275" s="236"/>
      <c r="C275" s="237"/>
      <c r="D275" s="227" t="s">
        <v>141</v>
      </c>
      <c r="E275" s="238" t="s">
        <v>19</v>
      </c>
      <c r="F275" s="239" t="s">
        <v>376</v>
      </c>
      <c r="G275" s="237"/>
      <c r="H275" s="240">
        <v>1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6" t="s">
        <v>141</v>
      </c>
      <c r="AU275" s="246" t="s">
        <v>83</v>
      </c>
      <c r="AV275" s="14" t="s">
        <v>83</v>
      </c>
      <c r="AW275" s="14" t="s">
        <v>35</v>
      </c>
      <c r="AX275" s="14" t="s">
        <v>73</v>
      </c>
      <c r="AY275" s="246" t="s">
        <v>130</v>
      </c>
    </row>
    <row r="276" s="14" customFormat="1">
      <c r="A276" s="14"/>
      <c r="B276" s="236"/>
      <c r="C276" s="237"/>
      <c r="D276" s="227" t="s">
        <v>141</v>
      </c>
      <c r="E276" s="238" t="s">
        <v>19</v>
      </c>
      <c r="F276" s="239" t="s">
        <v>377</v>
      </c>
      <c r="G276" s="237"/>
      <c r="H276" s="240">
        <v>1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141</v>
      </c>
      <c r="AU276" s="246" t="s">
        <v>83</v>
      </c>
      <c r="AV276" s="14" t="s">
        <v>83</v>
      </c>
      <c r="AW276" s="14" t="s">
        <v>35</v>
      </c>
      <c r="AX276" s="14" t="s">
        <v>73</v>
      </c>
      <c r="AY276" s="246" t="s">
        <v>130</v>
      </c>
    </row>
    <row r="277" s="14" customFormat="1">
      <c r="A277" s="14"/>
      <c r="B277" s="236"/>
      <c r="C277" s="237"/>
      <c r="D277" s="227" t="s">
        <v>141</v>
      </c>
      <c r="E277" s="238" t="s">
        <v>19</v>
      </c>
      <c r="F277" s="239" t="s">
        <v>378</v>
      </c>
      <c r="G277" s="237"/>
      <c r="H277" s="240">
        <v>4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141</v>
      </c>
      <c r="AU277" s="246" t="s">
        <v>83</v>
      </c>
      <c r="AV277" s="14" t="s">
        <v>83</v>
      </c>
      <c r="AW277" s="14" t="s">
        <v>35</v>
      </c>
      <c r="AX277" s="14" t="s">
        <v>73</v>
      </c>
      <c r="AY277" s="246" t="s">
        <v>130</v>
      </c>
    </row>
    <row r="278" s="14" customFormat="1">
      <c r="A278" s="14"/>
      <c r="B278" s="236"/>
      <c r="C278" s="237"/>
      <c r="D278" s="227" t="s">
        <v>141</v>
      </c>
      <c r="E278" s="238" t="s">
        <v>19</v>
      </c>
      <c r="F278" s="239" t="s">
        <v>379</v>
      </c>
      <c r="G278" s="237"/>
      <c r="H278" s="240">
        <v>1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141</v>
      </c>
      <c r="AU278" s="246" t="s">
        <v>83</v>
      </c>
      <c r="AV278" s="14" t="s">
        <v>83</v>
      </c>
      <c r="AW278" s="14" t="s">
        <v>35</v>
      </c>
      <c r="AX278" s="14" t="s">
        <v>73</v>
      </c>
      <c r="AY278" s="246" t="s">
        <v>130</v>
      </c>
    </row>
    <row r="279" s="14" customFormat="1">
      <c r="A279" s="14"/>
      <c r="B279" s="236"/>
      <c r="C279" s="237"/>
      <c r="D279" s="227" t="s">
        <v>141</v>
      </c>
      <c r="E279" s="238" t="s">
        <v>19</v>
      </c>
      <c r="F279" s="239" t="s">
        <v>380</v>
      </c>
      <c r="G279" s="237"/>
      <c r="H279" s="240">
        <v>1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141</v>
      </c>
      <c r="AU279" s="246" t="s">
        <v>83</v>
      </c>
      <c r="AV279" s="14" t="s">
        <v>83</v>
      </c>
      <c r="AW279" s="14" t="s">
        <v>35</v>
      </c>
      <c r="AX279" s="14" t="s">
        <v>73</v>
      </c>
      <c r="AY279" s="246" t="s">
        <v>130</v>
      </c>
    </row>
    <row r="280" s="14" customFormat="1">
      <c r="A280" s="14"/>
      <c r="B280" s="236"/>
      <c r="C280" s="237"/>
      <c r="D280" s="227" t="s">
        <v>141</v>
      </c>
      <c r="E280" s="238" t="s">
        <v>19</v>
      </c>
      <c r="F280" s="239" t="s">
        <v>381</v>
      </c>
      <c r="G280" s="237"/>
      <c r="H280" s="240">
        <v>2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141</v>
      </c>
      <c r="AU280" s="246" t="s">
        <v>83</v>
      </c>
      <c r="AV280" s="14" t="s">
        <v>83</v>
      </c>
      <c r="AW280" s="14" t="s">
        <v>35</v>
      </c>
      <c r="AX280" s="14" t="s">
        <v>73</v>
      </c>
      <c r="AY280" s="246" t="s">
        <v>130</v>
      </c>
    </row>
    <row r="281" s="16" customFormat="1">
      <c r="A281" s="16"/>
      <c r="B281" s="258"/>
      <c r="C281" s="259"/>
      <c r="D281" s="227" t="s">
        <v>141</v>
      </c>
      <c r="E281" s="260" t="s">
        <v>19</v>
      </c>
      <c r="F281" s="261" t="s">
        <v>160</v>
      </c>
      <c r="G281" s="259"/>
      <c r="H281" s="262">
        <v>11</v>
      </c>
      <c r="I281" s="263"/>
      <c r="J281" s="259"/>
      <c r="K281" s="259"/>
      <c r="L281" s="264"/>
      <c r="M281" s="265"/>
      <c r="N281" s="266"/>
      <c r="O281" s="266"/>
      <c r="P281" s="266"/>
      <c r="Q281" s="266"/>
      <c r="R281" s="266"/>
      <c r="S281" s="266"/>
      <c r="T281" s="267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68" t="s">
        <v>141</v>
      </c>
      <c r="AU281" s="268" t="s">
        <v>83</v>
      </c>
      <c r="AV281" s="16" t="s">
        <v>137</v>
      </c>
      <c r="AW281" s="16" t="s">
        <v>35</v>
      </c>
      <c r="AX281" s="16" t="s">
        <v>81</v>
      </c>
      <c r="AY281" s="268" t="s">
        <v>130</v>
      </c>
    </row>
    <row r="282" s="2" customFormat="1" ht="16.5" customHeight="1">
      <c r="A282" s="41"/>
      <c r="B282" s="42"/>
      <c r="C282" s="269" t="s">
        <v>382</v>
      </c>
      <c r="D282" s="269" t="s">
        <v>205</v>
      </c>
      <c r="E282" s="270" t="s">
        <v>383</v>
      </c>
      <c r="F282" s="271" t="s">
        <v>384</v>
      </c>
      <c r="G282" s="272" t="s">
        <v>312</v>
      </c>
      <c r="H282" s="273">
        <v>11</v>
      </c>
      <c r="I282" s="274"/>
      <c r="J282" s="275">
        <f>ROUND(I282*H282,2)</f>
        <v>0</v>
      </c>
      <c r="K282" s="271" t="s">
        <v>136</v>
      </c>
      <c r="L282" s="276"/>
      <c r="M282" s="277" t="s">
        <v>19</v>
      </c>
      <c r="N282" s="278" t="s">
        <v>44</v>
      </c>
      <c r="O282" s="87"/>
      <c r="P282" s="216">
        <f>O282*H282</f>
        <v>0</v>
      </c>
      <c r="Q282" s="216">
        <v>0.0061000000000000004</v>
      </c>
      <c r="R282" s="216">
        <f>Q282*H282</f>
        <v>0.067100000000000007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189</v>
      </c>
      <c r="AT282" s="218" t="s">
        <v>205</v>
      </c>
      <c r="AU282" s="218" t="s">
        <v>83</v>
      </c>
      <c r="AY282" s="20" t="s">
        <v>130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81</v>
      </c>
      <c r="BK282" s="219">
        <f>ROUND(I282*H282,2)</f>
        <v>0</v>
      </c>
      <c r="BL282" s="20" t="s">
        <v>137</v>
      </c>
      <c r="BM282" s="218" t="s">
        <v>385</v>
      </c>
    </row>
    <row r="283" s="2" customFormat="1" ht="37.8" customHeight="1">
      <c r="A283" s="41"/>
      <c r="B283" s="42"/>
      <c r="C283" s="207" t="s">
        <v>386</v>
      </c>
      <c r="D283" s="207" t="s">
        <v>132</v>
      </c>
      <c r="E283" s="208" t="s">
        <v>387</v>
      </c>
      <c r="F283" s="209" t="s">
        <v>388</v>
      </c>
      <c r="G283" s="210" t="s">
        <v>146</v>
      </c>
      <c r="H283" s="211">
        <v>1100</v>
      </c>
      <c r="I283" s="212"/>
      <c r="J283" s="213">
        <f>ROUND(I283*H283,2)</f>
        <v>0</v>
      </c>
      <c r="K283" s="209" t="s">
        <v>136</v>
      </c>
      <c r="L283" s="47"/>
      <c r="M283" s="214" t="s">
        <v>19</v>
      </c>
      <c r="N283" s="215" t="s">
        <v>44</v>
      </c>
      <c r="O283" s="87"/>
      <c r="P283" s="216">
        <f>O283*H283</f>
        <v>0</v>
      </c>
      <c r="Q283" s="216">
        <v>0.089775999999999995</v>
      </c>
      <c r="R283" s="216">
        <f>Q283*H283</f>
        <v>98.753599999999992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137</v>
      </c>
      <c r="AT283" s="218" t="s">
        <v>132</v>
      </c>
      <c r="AU283" s="218" t="s">
        <v>83</v>
      </c>
      <c r="AY283" s="20" t="s">
        <v>130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81</v>
      </c>
      <c r="BK283" s="219">
        <f>ROUND(I283*H283,2)</f>
        <v>0</v>
      </c>
      <c r="BL283" s="20" t="s">
        <v>137</v>
      </c>
      <c r="BM283" s="218" t="s">
        <v>389</v>
      </c>
    </row>
    <row r="284" s="2" customFormat="1">
      <c r="A284" s="41"/>
      <c r="B284" s="42"/>
      <c r="C284" s="43"/>
      <c r="D284" s="220" t="s">
        <v>139</v>
      </c>
      <c r="E284" s="43"/>
      <c r="F284" s="221" t="s">
        <v>390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139</v>
      </c>
      <c r="AU284" s="20" t="s">
        <v>83</v>
      </c>
    </row>
    <row r="285" s="13" customFormat="1">
      <c r="A285" s="13"/>
      <c r="B285" s="225"/>
      <c r="C285" s="226"/>
      <c r="D285" s="227" t="s">
        <v>141</v>
      </c>
      <c r="E285" s="228" t="s">
        <v>19</v>
      </c>
      <c r="F285" s="229" t="s">
        <v>391</v>
      </c>
      <c r="G285" s="226"/>
      <c r="H285" s="228" t="s">
        <v>19</v>
      </c>
      <c r="I285" s="230"/>
      <c r="J285" s="226"/>
      <c r="K285" s="226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141</v>
      </c>
      <c r="AU285" s="235" t="s">
        <v>83</v>
      </c>
      <c r="AV285" s="13" t="s">
        <v>81</v>
      </c>
      <c r="AW285" s="13" t="s">
        <v>35</v>
      </c>
      <c r="AX285" s="13" t="s">
        <v>73</v>
      </c>
      <c r="AY285" s="235" t="s">
        <v>130</v>
      </c>
    </row>
    <row r="286" s="14" customFormat="1">
      <c r="A286" s="14"/>
      <c r="B286" s="236"/>
      <c r="C286" s="237"/>
      <c r="D286" s="227" t="s">
        <v>141</v>
      </c>
      <c r="E286" s="238" t="s">
        <v>19</v>
      </c>
      <c r="F286" s="239" t="s">
        <v>392</v>
      </c>
      <c r="G286" s="237"/>
      <c r="H286" s="240">
        <v>1100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141</v>
      </c>
      <c r="AU286" s="246" t="s">
        <v>83</v>
      </c>
      <c r="AV286" s="14" t="s">
        <v>83</v>
      </c>
      <c r="AW286" s="14" t="s">
        <v>35</v>
      </c>
      <c r="AX286" s="14" t="s">
        <v>81</v>
      </c>
      <c r="AY286" s="246" t="s">
        <v>130</v>
      </c>
    </row>
    <row r="287" s="2" customFormat="1" ht="24.15" customHeight="1">
      <c r="A287" s="41"/>
      <c r="B287" s="42"/>
      <c r="C287" s="207" t="s">
        <v>393</v>
      </c>
      <c r="D287" s="207" t="s">
        <v>132</v>
      </c>
      <c r="E287" s="208" t="s">
        <v>394</v>
      </c>
      <c r="F287" s="209" t="s">
        <v>395</v>
      </c>
      <c r="G287" s="210" t="s">
        <v>146</v>
      </c>
      <c r="H287" s="211">
        <v>48.600000000000001</v>
      </c>
      <c r="I287" s="212"/>
      <c r="J287" s="213">
        <f>ROUND(I287*H287,2)</f>
        <v>0</v>
      </c>
      <c r="K287" s="209" t="s">
        <v>136</v>
      </c>
      <c r="L287" s="47"/>
      <c r="M287" s="214" t="s">
        <v>19</v>
      </c>
      <c r="N287" s="215" t="s">
        <v>44</v>
      </c>
      <c r="O287" s="87"/>
      <c r="P287" s="216">
        <f>O287*H287</f>
        <v>0</v>
      </c>
      <c r="Q287" s="216">
        <v>0.1525646</v>
      </c>
      <c r="R287" s="216">
        <f>Q287*H287</f>
        <v>7.4146395600000004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137</v>
      </c>
      <c r="AT287" s="218" t="s">
        <v>132</v>
      </c>
      <c r="AU287" s="218" t="s">
        <v>83</v>
      </c>
      <c r="AY287" s="20" t="s">
        <v>130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81</v>
      </c>
      <c r="BK287" s="219">
        <f>ROUND(I287*H287,2)</f>
        <v>0</v>
      </c>
      <c r="BL287" s="20" t="s">
        <v>137</v>
      </c>
      <c r="BM287" s="218" t="s">
        <v>396</v>
      </c>
    </row>
    <row r="288" s="2" customFormat="1">
      <c r="A288" s="41"/>
      <c r="B288" s="42"/>
      <c r="C288" s="43"/>
      <c r="D288" s="220" t="s">
        <v>139</v>
      </c>
      <c r="E288" s="43"/>
      <c r="F288" s="221" t="s">
        <v>397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139</v>
      </c>
      <c r="AU288" s="20" t="s">
        <v>83</v>
      </c>
    </row>
    <row r="289" s="14" customFormat="1">
      <c r="A289" s="14"/>
      <c r="B289" s="236"/>
      <c r="C289" s="237"/>
      <c r="D289" s="227" t="s">
        <v>141</v>
      </c>
      <c r="E289" s="238" t="s">
        <v>19</v>
      </c>
      <c r="F289" s="239" t="s">
        <v>398</v>
      </c>
      <c r="G289" s="237"/>
      <c r="H289" s="240">
        <v>48.600000000000001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141</v>
      </c>
      <c r="AU289" s="246" t="s">
        <v>83</v>
      </c>
      <c r="AV289" s="14" t="s">
        <v>83</v>
      </c>
      <c r="AW289" s="14" t="s">
        <v>35</v>
      </c>
      <c r="AX289" s="14" t="s">
        <v>81</v>
      </c>
      <c r="AY289" s="246" t="s">
        <v>130</v>
      </c>
    </row>
    <row r="290" s="2" customFormat="1" ht="16.5" customHeight="1">
      <c r="A290" s="41"/>
      <c r="B290" s="42"/>
      <c r="C290" s="269" t="s">
        <v>399</v>
      </c>
      <c r="D290" s="269" t="s">
        <v>205</v>
      </c>
      <c r="E290" s="270" t="s">
        <v>400</v>
      </c>
      <c r="F290" s="271" t="s">
        <v>401</v>
      </c>
      <c r="G290" s="272" t="s">
        <v>146</v>
      </c>
      <c r="H290" s="273">
        <v>49.572000000000003</v>
      </c>
      <c r="I290" s="274"/>
      <c r="J290" s="275">
        <f>ROUND(I290*H290,2)</f>
        <v>0</v>
      </c>
      <c r="K290" s="271" t="s">
        <v>136</v>
      </c>
      <c r="L290" s="276"/>
      <c r="M290" s="277" t="s">
        <v>19</v>
      </c>
      <c r="N290" s="278" t="s">
        <v>44</v>
      </c>
      <c r="O290" s="87"/>
      <c r="P290" s="216">
        <f>O290*H290</f>
        <v>0</v>
      </c>
      <c r="Q290" s="216">
        <v>0.080000000000000002</v>
      </c>
      <c r="R290" s="216">
        <f>Q290*H290</f>
        <v>3.9657600000000004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189</v>
      </c>
      <c r="AT290" s="218" t="s">
        <v>205</v>
      </c>
      <c r="AU290" s="218" t="s">
        <v>83</v>
      </c>
      <c r="AY290" s="20" t="s">
        <v>130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81</v>
      </c>
      <c r="BK290" s="219">
        <f>ROUND(I290*H290,2)</f>
        <v>0</v>
      </c>
      <c r="BL290" s="20" t="s">
        <v>137</v>
      </c>
      <c r="BM290" s="218" t="s">
        <v>402</v>
      </c>
    </row>
    <row r="291" s="14" customFormat="1">
      <c r="A291" s="14"/>
      <c r="B291" s="236"/>
      <c r="C291" s="237"/>
      <c r="D291" s="227" t="s">
        <v>141</v>
      </c>
      <c r="E291" s="237"/>
      <c r="F291" s="239" t="s">
        <v>403</v>
      </c>
      <c r="G291" s="237"/>
      <c r="H291" s="240">
        <v>49.572000000000003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141</v>
      </c>
      <c r="AU291" s="246" t="s">
        <v>83</v>
      </c>
      <c r="AV291" s="14" t="s">
        <v>83</v>
      </c>
      <c r="AW291" s="14" t="s">
        <v>4</v>
      </c>
      <c r="AX291" s="14" t="s">
        <v>81</v>
      </c>
      <c r="AY291" s="246" t="s">
        <v>130</v>
      </c>
    </row>
    <row r="292" s="2" customFormat="1" ht="16.5" customHeight="1">
      <c r="A292" s="41"/>
      <c r="B292" s="42"/>
      <c r="C292" s="207" t="s">
        <v>404</v>
      </c>
      <c r="D292" s="207" t="s">
        <v>132</v>
      </c>
      <c r="E292" s="208" t="s">
        <v>405</v>
      </c>
      <c r="F292" s="209" t="s">
        <v>406</v>
      </c>
      <c r="G292" s="210" t="s">
        <v>153</v>
      </c>
      <c r="H292" s="211">
        <v>22</v>
      </c>
      <c r="I292" s="212"/>
      <c r="J292" s="213">
        <f>ROUND(I292*H292,2)</f>
        <v>0</v>
      </c>
      <c r="K292" s="209" t="s">
        <v>136</v>
      </c>
      <c r="L292" s="47"/>
      <c r="M292" s="214" t="s">
        <v>19</v>
      </c>
      <c r="N292" s="215" t="s">
        <v>44</v>
      </c>
      <c r="O292" s="87"/>
      <c r="P292" s="216">
        <f>O292*H292</f>
        <v>0</v>
      </c>
      <c r="Q292" s="216">
        <v>2.2563399999999998</v>
      </c>
      <c r="R292" s="216">
        <f>Q292*H292</f>
        <v>49.639479999999992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137</v>
      </c>
      <c r="AT292" s="218" t="s">
        <v>132</v>
      </c>
      <c r="AU292" s="218" t="s">
        <v>83</v>
      </c>
      <c r="AY292" s="20" t="s">
        <v>130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81</v>
      </c>
      <c r="BK292" s="219">
        <f>ROUND(I292*H292,2)</f>
        <v>0</v>
      </c>
      <c r="BL292" s="20" t="s">
        <v>137</v>
      </c>
      <c r="BM292" s="218" t="s">
        <v>407</v>
      </c>
    </row>
    <row r="293" s="2" customFormat="1">
      <c r="A293" s="41"/>
      <c r="B293" s="42"/>
      <c r="C293" s="43"/>
      <c r="D293" s="220" t="s">
        <v>139</v>
      </c>
      <c r="E293" s="43"/>
      <c r="F293" s="221" t="s">
        <v>408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139</v>
      </c>
      <c r="AU293" s="20" t="s">
        <v>83</v>
      </c>
    </row>
    <row r="294" s="13" customFormat="1">
      <c r="A294" s="13"/>
      <c r="B294" s="225"/>
      <c r="C294" s="226"/>
      <c r="D294" s="227" t="s">
        <v>141</v>
      </c>
      <c r="E294" s="228" t="s">
        <v>19</v>
      </c>
      <c r="F294" s="229" t="s">
        <v>391</v>
      </c>
      <c r="G294" s="226"/>
      <c r="H294" s="228" t="s">
        <v>19</v>
      </c>
      <c r="I294" s="230"/>
      <c r="J294" s="226"/>
      <c r="K294" s="226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141</v>
      </c>
      <c r="AU294" s="235" t="s">
        <v>83</v>
      </c>
      <c r="AV294" s="13" t="s">
        <v>81</v>
      </c>
      <c r="AW294" s="13" t="s">
        <v>35</v>
      </c>
      <c r="AX294" s="13" t="s">
        <v>73</v>
      </c>
      <c r="AY294" s="235" t="s">
        <v>130</v>
      </c>
    </row>
    <row r="295" s="14" customFormat="1">
      <c r="A295" s="14"/>
      <c r="B295" s="236"/>
      <c r="C295" s="237"/>
      <c r="D295" s="227" t="s">
        <v>141</v>
      </c>
      <c r="E295" s="238" t="s">
        <v>19</v>
      </c>
      <c r="F295" s="239" t="s">
        <v>409</v>
      </c>
      <c r="G295" s="237"/>
      <c r="H295" s="240">
        <v>22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141</v>
      </c>
      <c r="AU295" s="246" t="s">
        <v>83</v>
      </c>
      <c r="AV295" s="14" t="s">
        <v>83</v>
      </c>
      <c r="AW295" s="14" t="s">
        <v>35</v>
      </c>
      <c r="AX295" s="14" t="s">
        <v>73</v>
      </c>
      <c r="AY295" s="246" t="s">
        <v>130</v>
      </c>
    </row>
    <row r="296" s="16" customFormat="1">
      <c r="A296" s="16"/>
      <c r="B296" s="258"/>
      <c r="C296" s="259"/>
      <c r="D296" s="227" t="s">
        <v>141</v>
      </c>
      <c r="E296" s="260" t="s">
        <v>19</v>
      </c>
      <c r="F296" s="261" t="s">
        <v>160</v>
      </c>
      <c r="G296" s="259"/>
      <c r="H296" s="262">
        <v>22</v>
      </c>
      <c r="I296" s="263"/>
      <c r="J296" s="259"/>
      <c r="K296" s="259"/>
      <c r="L296" s="264"/>
      <c r="M296" s="265"/>
      <c r="N296" s="266"/>
      <c r="O296" s="266"/>
      <c r="P296" s="266"/>
      <c r="Q296" s="266"/>
      <c r="R296" s="266"/>
      <c r="S296" s="266"/>
      <c r="T296" s="267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T296" s="268" t="s">
        <v>141</v>
      </c>
      <c r="AU296" s="268" t="s">
        <v>83</v>
      </c>
      <c r="AV296" s="16" t="s">
        <v>137</v>
      </c>
      <c r="AW296" s="16" t="s">
        <v>35</v>
      </c>
      <c r="AX296" s="16" t="s">
        <v>81</v>
      </c>
      <c r="AY296" s="268" t="s">
        <v>130</v>
      </c>
    </row>
    <row r="297" s="2" customFormat="1" ht="21.75" customHeight="1">
      <c r="A297" s="41"/>
      <c r="B297" s="42"/>
      <c r="C297" s="207" t="s">
        <v>410</v>
      </c>
      <c r="D297" s="207" t="s">
        <v>132</v>
      </c>
      <c r="E297" s="208" t="s">
        <v>411</v>
      </c>
      <c r="F297" s="209" t="s">
        <v>412</v>
      </c>
      <c r="G297" s="210" t="s">
        <v>146</v>
      </c>
      <c r="H297" s="211">
        <v>57</v>
      </c>
      <c r="I297" s="212"/>
      <c r="J297" s="213">
        <f>ROUND(I297*H297,2)</f>
        <v>0</v>
      </c>
      <c r="K297" s="209" t="s">
        <v>136</v>
      </c>
      <c r="L297" s="47"/>
      <c r="M297" s="214" t="s">
        <v>19</v>
      </c>
      <c r="N297" s="215" t="s">
        <v>44</v>
      </c>
      <c r="O297" s="87"/>
      <c r="P297" s="216">
        <f>O297*H297</f>
        <v>0</v>
      </c>
      <c r="Q297" s="216">
        <v>1.4950000000000001E-06</v>
      </c>
      <c r="R297" s="216">
        <f>Q297*H297</f>
        <v>8.5215000000000003E-05</v>
      </c>
      <c r="S297" s="216">
        <v>0</v>
      </c>
      <c r="T297" s="21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137</v>
      </c>
      <c r="AT297" s="218" t="s">
        <v>132</v>
      </c>
      <c r="AU297" s="218" t="s">
        <v>83</v>
      </c>
      <c r="AY297" s="20" t="s">
        <v>130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20" t="s">
        <v>81</v>
      </c>
      <c r="BK297" s="219">
        <f>ROUND(I297*H297,2)</f>
        <v>0</v>
      </c>
      <c r="BL297" s="20" t="s">
        <v>137</v>
      </c>
      <c r="BM297" s="218" t="s">
        <v>413</v>
      </c>
    </row>
    <row r="298" s="2" customFormat="1">
      <c r="A298" s="41"/>
      <c r="B298" s="42"/>
      <c r="C298" s="43"/>
      <c r="D298" s="220" t="s">
        <v>139</v>
      </c>
      <c r="E298" s="43"/>
      <c r="F298" s="221" t="s">
        <v>414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139</v>
      </c>
      <c r="AU298" s="20" t="s">
        <v>83</v>
      </c>
    </row>
    <row r="299" s="14" customFormat="1">
      <c r="A299" s="14"/>
      <c r="B299" s="236"/>
      <c r="C299" s="237"/>
      <c r="D299" s="227" t="s">
        <v>141</v>
      </c>
      <c r="E299" s="238" t="s">
        <v>19</v>
      </c>
      <c r="F299" s="239" t="s">
        <v>415</v>
      </c>
      <c r="G299" s="237"/>
      <c r="H299" s="240">
        <v>57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141</v>
      </c>
      <c r="AU299" s="246" t="s">
        <v>83</v>
      </c>
      <c r="AV299" s="14" t="s">
        <v>83</v>
      </c>
      <c r="AW299" s="14" t="s">
        <v>35</v>
      </c>
      <c r="AX299" s="14" t="s">
        <v>81</v>
      </c>
      <c r="AY299" s="246" t="s">
        <v>130</v>
      </c>
    </row>
    <row r="300" s="2" customFormat="1" ht="24.15" customHeight="1">
      <c r="A300" s="41"/>
      <c r="B300" s="42"/>
      <c r="C300" s="207" t="s">
        <v>416</v>
      </c>
      <c r="D300" s="207" t="s">
        <v>132</v>
      </c>
      <c r="E300" s="208" t="s">
        <v>417</v>
      </c>
      <c r="F300" s="209" t="s">
        <v>418</v>
      </c>
      <c r="G300" s="210" t="s">
        <v>146</v>
      </c>
      <c r="H300" s="211">
        <v>57</v>
      </c>
      <c r="I300" s="212"/>
      <c r="J300" s="213">
        <f>ROUND(I300*H300,2)</f>
        <v>0</v>
      </c>
      <c r="K300" s="209" t="s">
        <v>136</v>
      </c>
      <c r="L300" s="47"/>
      <c r="M300" s="214" t="s">
        <v>19</v>
      </c>
      <c r="N300" s="215" t="s">
        <v>44</v>
      </c>
      <c r="O300" s="87"/>
      <c r="P300" s="216">
        <f>O300*H300</f>
        <v>0</v>
      </c>
      <c r="Q300" s="216">
        <v>0.00015660000000000001</v>
      </c>
      <c r="R300" s="216">
        <f>Q300*H300</f>
        <v>0.0089262000000000005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137</v>
      </c>
      <c r="AT300" s="218" t="s">
        <v>132</v>
      </c>
      <c r="AU300" s="218" t="s">
        <v>83</v>
      </c>
      <c r="AY300" s="20" t="s">
        <v>130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81</v>
      </c>
      <c r="BK300" s="219">
        <f>ROUND(I300*H300,2)</f>
        <v>0</v>
      </c>
      <c r="BL300" s="20" t="s">
        <v>137</v>
      </c>
      <c r="BM300" s="218" t="s">
        <v>419</v>
      </c>
    </row>
    <row r="301" s="2" customFormat="1">
      <c r="A301" s="41"/>
      <c r="B301" s="42"/>
      <c r="C301" s="43"/>
      <c r="D301" s="220" t="s">
        <v>139</v>
      </c>
      <c r="E301" s="43"/>
      <c r="F301" s="221" t="s">
        <v>420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139</v>
      </c>
      <c r="AU301" s="20" t="s">
        <v>83</v>
      </c>
    </row>
    <row r="302" s="14" customFormat="1">
      <c r="A302" s="14"/>
      <c r="B302" s="236"/>
      <c r="C302" s="237"/>
      <c r="D302" s="227" t="s">
        <v>141</v>
      </c>
      <c r="E302" s="238" t="s">
        <v>19</v>
      </c>
      <c r="F302" s="239" t="s">
        <v>421</v>
      </c>
      <c r="G302" s="237"/>
      <c r="H302" s="240">
        <v>57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141</v>
      </c>
      <c r="AU302" s="246" t="s">
        <v>83</v>
      </c>
      <c r="AV302" s="14" t="s">
        <v>83</v>
      </c>
      <c r="AW302" s="14" t="s">
        <v>35</v>
      </c>
      <c r="AX302" s="14" t="s">
        <v>81</v>
      </c>
      <c r="AY302" s="246" t="s">
        <v>130</v>
      </c>
    </row>
    <row r="303" s="2" customFormat="1" ht="16.5" customHeight="1">
      <c r="A303" s="41"/>
      <c r="B303" s="42"/>
      <c r="C303" s="207" t="s">
        <v>422</v>
      </c>
      <c r="D303" s="207" t="s">
        <v>132</v>
      </c>
      <c r="E303" s="208" t="s">
        <v>423</v>
      </c>
      <c r="F303" s="209" t="s">
        <v>424</v>
      </c>
      <c r="G303" s="210" t="s">
        <v>146</v>
      </c>
      <c r="H303" s="211">
        <v>58</v>
      </c>
      <c r="I303" s="212"/>
      <c r="J303" s="213">
        <f>ROUND(I303*H303,2)</f>
        <v>0</v>
      </c>
      <c r="K303" s="209" t="s">
        <v>136</v>
      </c>
      <c r="L303" s="47"/>
      <c r="M303" s="214" t="s">
        <v>19</v>
      </c>
      <c r="N303" s="215" t="s">
        <v>44</v>
      </c>
      <c r="O303" s="87"/>
      <c r="P303" s="216">
        <f>O303*H303</f>
        <v>0</v>
      </c>
      <c r="Q303" s="216">
        <v>1.6449999999999999E-06</v>
      </c>
      <c r="R303" s="216">
        <f>Q303*H303</f>
        <v>9.5409999999999996E-05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137</v>
      </c>
      <c r="AT303" s="218" t="s">
        <v>132</v>
      </c>
      <c r="AU303" s="218" t="s">
        <v>83</v>
      </c>
      <c r="AY303" s="20" t="s">
        <v>130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81</v>
      </c>
      <c r="BK303" s="219">
        <f>ROUND(I303*H303,2)</f>
        <v>0</v>
      </c>
      <c r="BL303" s="20" t="s">
        <v>137</v>
      </c>
      <c r="BM303" s="218" t="s">
        <v>425</v>
      </c>
    </row>
    <row r="304" s="2" customFormat="1">
      <c r="A304" s="41"/>
      <c r="B304" s="42"/>
      <c r="C304" s="43"/>
      <c r="D304" s="220" t="s">
        <v>139</v>
      </c>
      <c r="E304" s="43"/>
      <c r="F304" s="221" t="s">
        <v>426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139</v>
      </c>
      <c r="AU304" s="20" t="s">
        <v>83</v>
      </c>
    </row>
    <row r="305" s="13" customFormat="1">
      <c r="A305" s="13"/>
      <c r="B305" s="225"/>
      <c r="C305" s="226"/>
      <c r="D305" s="227" t="s">
        <v>141</v>
      </c>
      <c r="E305" s="228" t="s">
        <v>19</v>
      </c>
      <c r="F305" s="229" t="s">
        <v>142</v>
      </c>
      <c r="G305" s="226"/>
      <c r="H305" s="228" t="s">
        <v>19</v>
      </c>
      <c r="I305" s="230"/>
      <c r="J305" s="226"/>
      <c r="K305" s="226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141</v>
      </c>
      <c r="AU305" s="235" t="s">
        <v>83</v>
      </c>
      <c r="AV305" s="13" t="s">
        <v>81</v>
      </c>
      <c r="AW305" s="13" t="s">
        <v>35</v>
      </c>
      <c r="AX305" s="13" t="s">
        <v>73</v>
      </c>
      <c r="AY305" s="235" t="s">
        <v>130</v>
      </c>
    </row>
    <row r="306" s="14" customFormat="1">
      <c r="A306" s="14"/>
      <c r="B306" s="236"/>
      <c r="C306" s="237"/>
      <c r="D306" s="227" t="s">
        <v>141</v>
      </c>
      <c r="E306" s="238" t="s">
        <v>19</v>
      </c>
      <c r="F306" s="239" t="s">
        <v>427</v>
      </c>
      <c r="G306" s="237"/>
      <c r="H306" s="240">
        <v>58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6" t="s">
        <v>141</v>
      </c>
      <c r="AU306" s="246" t="s">
        <v>83</v>
      </c>
      <c r="AV306" s="14" t="s">
        <v>83</v>
      </c>
      <c r="AW306" s="14" t="s">
        <v>35</v>
      </c>
      <c r="AX306" s="14" t="s">
        <v>81</v>
      </c>
      <c r="AY306" s="246" t="s">
        <v>130</v>
      </c>
    </row>
    <row r="307" s="2" customFormat="1" ht="21.75" customHeight="1">
      <c r="A307" s="41"/>
      <c r="B307" s="42"/>
      <c r="C307" s="207" t="s">
        <v>428</v>
      </c>
      <c r="D307" s="207" t="s">
        <v>132</v>
      </c>
      <c r="E307" s="208" t="s">
        <v>429</v>
      </c>
      <c r="F307" s="209" t="s">
        <v>430</v>
      </c>
      <c r="G307" s="210" t="s">
        <v>146</v>
      </c>
      <c r="H307" s="211">
        <v>11</v>
      </c>
      <c r="I307" s="212"/>
      <c r="J307" s="213">
        <f>ROUND(I307*H307,2)</f>
        <v>0</v>
      </c>
      <c r="K307" s="209" t="s">
        <v>136</v>
      </c>
      <c r="L307" s="47"/>
      <c r="M307" s="214" t="s">
        <v>19</v>
      </c>
      <c r="N307" s="215" t="s">
        <v>44</v>
      </c>
      <c r="O307" s="87"/>
      <c r="P307" s="216">
        <f>O307*H307</f>
        <v>0</v>
      </c>
      <c r="Q307" s="216">
        <v>0.51915107000000005</v>
      </c>
      <c r="R307" s="216">
        <f>Q307*H307</f>
        <v>5.7106617700000006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137</v>
      </c>
      <c r="AT307" s="218" t="s">
        <v>132</v>
      </c>
      <c r="AU307" s="218" t="s">
        <v>83</v>
      </c>
      <c r="AY307" s="20" t="s">
        <v>130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81</v>
      </c>
      <c r="BK307" s="219">
        <f>ROUND(I307*H307,2)</f>
        <v>0</v>
      </c>
      <c r="BL307" s="20" t="s">
        <v>137</v>
      </c>
      <c r="BM307" s="218" t="s">
        <v>431</v>
      </c>
    </row>
    <row r="308" s="2" customFormat="1">
      <c r="A308" s="41"/>
      <c r="B308" s="42"/>
      <c r="C308" s="43"/>
      <c r="D308" s="220" t="s">
        <v>139</v>
      </c>
      <c r="E308" s="43"/>
      <c r="F308" s="221" t="s">
        <v>432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139</v>
      </c>
      <c r="AU308" s="20" t="s">
        <v>83</v>
      </c>
    </row>
    <row r="309" s="14" customFormat="1">
      <c r="A309" s="14"/>
      <c r="B309" s="236"/>
      <c r="C309" s="237"/>
      <c r="D309" s="227" t="s">
        <v>141</v>
      </c>
      <c r="E309" s="238" t="s">
        <v>19</v>
      </c>
      <c r="F309" s="239" t="s">
        <v>433</v>
      </c>
      <c r="G309" s="237"/>
      <c r="H309" s="240">
        <v>5.5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6" t="s">
        <v>141</v>
      </c>
      <c r="AU309" s="246" t="s">
        <v>83</v>
      </c>
      <c r="AV309" s="14" t="s">
        <v>83</v>
      </c>
      <c r="AW309" s="14" t="s">
        <v>35</v>
      </c>
      <c r="AX309" s="14" t="s">
        <v>73</v>
      </c>
      <c r="AY309" s="246" t="s">
        <v>130</v>
      </c>
    </row>
    <row r="310" s="14" customFormat="1">
      <c r="A310" s="14"/>
      <c r="B310" s="236"/>
      <c r="C310" s="237"/>
      <c r="D310" s="227" t="s">
        <v>141</v>
      </c>
      <c r="E310" s="238" t="s">
        <v>19</v>
      </c>
      <c r="F310" s="239" t="s">
        <v>434</v>
      </c>
      <c r="G310" s="237"/>
      <c r="H310" s="240">
        <v>5.5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6" t="s">
        <v>141</v>
      </c>
      <c r="AU310" s="246" t="s">
        <v>83</v>
      </c>
      <c r="AV310" s="14" t="s">
        <v>83</v>
      </c>
      <c r="AW310" s="14" t="s">
        <v>35</v>
      </c>
      <c r="AX310" s="14" t="s">
        <v>73</v>
      </c>
      <c r="AY310" s="246" t="s">
        <v>130</v>
      </c>
    </row>
    <row r="311" s="16" customFormat="1">
      <c r="A311" s="16"/>
      <c r="B311" s="258"/>
      <c r="C311" s="259"/>
      <c r="D311" s="227" t="s">
        <v>141</v>
      </c>
      <c r="E311" s="260" t="s">
        <v>19</v>
      </c>
      <c r="F311" s="261" t="s">
        <v>160</v>
      </c>
      <c r="G311" s="259"/>
      <c r="H311" s="262">
        <v>11</v>
      </c>
      <c r="I311" s="263"/>
      <c r="J311" s="259"/>
      <c r="K311" s="259"/>
      <c r="L311" s="264"/>
      <c r="M311" s="265"/>
      <c r="N311" s="266"/>
      <c r="O311" s="266"/>
      <c r="P311" s="266"/>
      <c r="Q311" s="266"/>
      <c r="R311" s="266"/>
      <c r="S311" s="266"/>
      <c r="T311" s="267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268" t="s">
        <v>141</v>
      </c>
      <c r="AU311" s="268" t="s">
        <v>83</v>
      </c>
      <c r="AV311" s="16" t="s">
        <v>137</v>
      </c>
      <c r="AW311" s="16" t="s">
        <v>35</v>
      </c>
      <c r="AX311" s="16" t="s">
        <v>81</v>
      </c>
      <c r="AY311" s="268" t="s">
        <v>130</v>
      </c>
    </row>
    <row r="312" s="2" customFormat="1" ht="33" customHeight="1">
      <c r="A312" s="41"/>
      <c r="B312" s="42"/>
      <c r="C312" s="207" t="s">
        <v>435</v>
      </c>
      <c r="D312" s="207" t="s">
        <v>132</v>
      </c>
      <c r="E312" s="208" t="s">
        <v>436</v>
      </c>
      <c r="F312" s="209" t="s">
        <v>437</v>
      </c>
      <c r="G312" s="210" t="s">
        <v>312</v>
      </c>
      <c r="H312" s="211">
        <v>14</v>
      </c>
      <c r="I312" s="212"/>
      <c r="J312" s="213">
        <f>ROUND(I312*H312,2)</f>
        <v>0</v>
      </c>
      <c r="K312" s="209" t="s">
        <v>136</v>
      </c>
      <c r="L312" s="47"/>
      <c r="M312" s="214" t="s">
        <v>19</v>
      </c>
      <c r="N312" s="215" t="s">
        <v>44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0.082000000000000003</v>
      </c>
      <c r="T312" s="217">
        <f>S312*H312</f>
        <v>1.1480000000000001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137</v>
      </c>
      <c r="AT312" s="218" t="s">
        <v>132</v>
      </c>
      <c r="AU312" s="218" t="s">
        <v>83</v>
      </c>
      <c r="AY312" s="20" t="s">
        <v>130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81</v>
      </c>
      <c r="BK312" s="219">
        <f>ROUND(I312*H312,2)</f>
        <v>0</v>
      </c>
      <c r="BL312" s="20" t="s">
        <v>137</v>
      </c>
      <c r="BM312" s="218" t="s">
        <v>438</v>
      </c>
    </row>
    <row r="313" s="2" customFormat="1">
      <c r="A313" s="41"/>
      <c r="B313" s="42"/>
      <c r="C313" s="43"/>
      <c r="D313" s="220" t="s">
        <v>139</v>
      </c>
      <c r="E313" s="43"/>
      <c r="F313" s="221" t="s">
        <v>439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139</v>
      </c>
      <c r="AU313" s="20" t="s">
        <v>83</v>
      </c>
    </row>
    <row r="314" s="13" customFormat="1">
      <c r="A314" s="13"/>
      <c r="B314" s="225"/>
      <c r="C314" s="226"/>
      <c r="D314" s="227" t="s">
        <v>141</v>
      </c>
      <c r="E314" s="228" t="s">
        <v>19</v>
      </c>
      <c r="F314" s="229" t="s">
        <v>142</v>
      </c>
      <c r="G314" s="226"/>
      <c r="H314" s="228" t="s">
        <v>19</v>
      </c>
      <c r="I314" s="230"/>
      <c r="J314" s="226"/>
      <c r="K314" s="226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141</v>
      </c>
      <c r="AU314" s="235" t="s">
        <v>83</v>
      </c>
      <c r="AV314" s="13" t="s">
        <v>81</v>
      </c>
      <c r="AW314" s="13" t="s">
        <v>35</v>
      </c>
      <c r="AX314" s="13" t="s">
        <v>73</v>
      </c>
      <c r="AY314" s="235" t="s">
        <v>130</v>
      </c>
    </row>
    <row r="315" s="13" customFormat="1">
      <c r="A315" s="13"/>
      <c r="B315" s="225"/>
      <c r="C315" s="226"/>
      <c r="D315" s="227" t="s">
        <v>141</v>
      </c>
      <c r="E315" s="228" t="s">
        <v>19</v>
      </c>
      <c r="F315" s="229" t="s">
        <v>440</v>
      </c>
      <c r="G315" s="226"/>
      <c r="H315" s="228" t="s">
        <v>19</v>
      </c>
      <c r="I315" s="230"/>
      <c r="J315" s="226"/>
      <c r="K315" s="226"/>
      <c r="L315" s="231"/>
      <c r="M315" s="232"/>
      <c r="N315" s="233"/>
      <c r="O315" s="233"/>
      <c r="P315" s="233"/>
      <c r="Q315" s="233"/>
      <c r="R315" s="233"/>
      <c r="S315" s="233"/>
      <c r="T315" s="23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5" t="s">
        <v>141</v>
      </c>
      <c r="AU315" s="235" t="s">
        <v>83</v>
      </c>
      <c r="AV315" s="13" t="s">
        <v>81</v>
      </c>
      <c r="AW315" s="13" t="s">
        <v>35</v>
      </c>
      <c r="AX315" s="13" t="s">
        <v>73</v>
      </c>
      <c r="AY315" s="235" t="s">
        <v>130</v>
      </c>
    </row>
    <row r="316" s="14" customFormat="1">
      <c r="A316" s="14"/>
      <c r="B316" s="236"/>
      <c r="C316" s="237"/>
      <c r="D316" s="227" t="s">
        <v>141</v>
      </c>
      <c r="E316" s="238" t="s">
        <v>19</v>
      </c>
      <c r="F316" s="239" t="s">
        <v>441</v>
      </c>
      <c r="G316" s="237"/>
      <c r="H316" s="240">
        <v>2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6" t="s">
        <v>141</v>
      </c>
      <c r="AU316" s="246" t="s">
        <v>83</v>
      </c>
      <c r="AV316" s="14" t="s">
        <v>83</v>
      </c>
      <c r="AW316" s="14" t="s">
        <v>35</v>
      </c>
      <c r="AX316" s="14" t="s">
        <v>73</v>
      </c>
      <c r="AY316" s="246" t="s">
        <v>130</v>
      </c>
    </row>
    <row r="317" s="14" customFormat="1">
      <c r="A317" s="14"/>
      <c r="B317" s="236"/>
      <c r="C317" s="237"/>
      <c r="D317" s="227" t="s">
        <v>141</v>
      </c>
      <c r="E317" s="238" t="s">
        <v>19</v>
      </c>
      <c r="F317" s="239" t="s">
        <v>442</v>
      </c>
      <c r="G317" s="237"/>
      <c r="H317" s="240">
        <v>2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141</v>
      </c>
      <c r="AU317" s="246" t="s">
        <v>83</v>
      </c>
      <c r="AV317" s="14" t="s">
        <v>83</v>
      </c>
      <c r="AW317" s="14" t="s">
        <v>35</v>
      </c>
      <c r="AX317" s="14" t="s">
        <v>73</v>
      </c>
      <c r="AY317" s="246" t="s">
        <v>130</v>
      </c>
    </row>
    <row r="318" s="14" customFormat="1">
      <c r="A318" s="14"/>
      <c r="B318" s="236"/>
      <c r="C318" s="237"/>
      <c r="D318" s="227" t="s">
        <v>141</v>
      </c>
      <c r="E318" s="238" t="s">
        <v>19</v>
      </c>
      <c r="F318" s="239" t="s">
        <v>443</v>
      </c>
      <c r="G318" s="237"/>
      <c r="H318" s="240">
        <v>3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6" t="s">
        <v>141</v>
      </c>
      <c r="AU318" s="246" t="s">
        <v>83</v>
      </c>
      <c r="AV318" s="14" t="s">
        <v>83</v>
      </c>
      <c r="AW318" s="14" t="s">
        <v>35</v>
      </c>
      <c r="AX318" s="14" t="s">
        <v>73</v>
      </c>
      <c r="AY318" s="246" t="s">
        <v>130</v>
      </c>
    </row>
    <row r="319" s="14" customFormat="1">
      <c r="A319" s="14"/>
      <c r="B319" s="236"/>
      <c r="C319" s="237"/>
      <c r="D319" s="227" t="s">
        <v>141</v>
      </c>
      <c r="E319" s="238" t="s">
        <v>19</v>
      </c>
      <c r="F319" s="239" t="s">
        <v>444</v>
      </c>
      <c r="G319" s="237"/>
      <c r="H319" s="240">
        <v>4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6" t="s">
        <v>141</v>
      </c>
      <c r="AU319" s="246" t="s">
        <v>83</v>
      </c>
      <c r="AV319" s="14" t="s">
        <v>83</v>
      </c>
      <c r="AW319" s="14" t="s">
        <v>35</v>
      </c>
      <c r="AX319" s="14" t="s">
        <v>73</v>
      </c>
      <c r="AY319" s="246" t="s">
        <v>130</v>
      </c>
    </row>
    <row r="320" s="14" customFormat="1">
      <c r="A320" s="14"/>
      <c r="B320" s="236"/>
      <c r="C320" s="237"/>
      <c r="D320" s="227" t="s">
        <v>141</v>
      </c>
      <c r="E320" s="238" t="s">
        <v>19</v>
      </c>
      <c r="F320" s="239" t="s">
        <v>445</v>
      </c>
      <c r="G320" s="237"/>
      <c r="H320" s="240">
        <v>1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6" t="s">
        <v>141</v>
      </c>
      <c r="AU320" s="246" t="s">
        <v>83</v>
      </c>
      <c r="AV320" s="14" t="s">
        <v>83</v>
      </c>
      <c r="AW320" s="14" t="s">
        <v>35</v>
      </c>
      <c r="AX320" s="14" t="s">
        <v>73</v>
      </c>
      <c r="AY320" s="246" t="s">
        <v>130</v>
      </c>
    </row>
    <row r="321" s="15" customFormat="1">
      <c r="A321" s="15"/>
      <c r="B321" s="247"/>
      <c r="C321" s="248"/>
      <c r="D321" s="227" t="s">
        <v>141</v>
      </c>
      <c r="E321" s="249" t="s">
        <v>19</v>
      </c>
      <c r="F321" s="250" t="s">
        <v>157</v>
      </c>
      <c r="G321" s="248"/>
      <c r="H321" s="251">
        <v>12</v>
      </c>
      <c r="I321" s="252"/>
      <c r="J321" s="248"/>
      <c r="K321" s="248"/>
      <c r="L321" s="253"/>
      <c r="M321" s="254"/>
      <c r="N321" s="255"/>
      <c r="O321" s="255"/>
      <c r="P321" s="255"/>
      <c r="Q321" s="255"/>
      <c r="R321" s="255"/>
      <c r="S321" s="255"/>
      <c r="T321" s="256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7" t="s">
        <v>141</v>
      </c>
      <c r="AU321" s="257" t="s">
        <v>83</v>
      </c>
      <c r="AV321" s="15" t="s">
        <v>150</v>
      </c>
      <c r="AW321" s="15" t="s">
        <v>35</v>
      </c>
      <c r="AX321" s="15" t="s">
        <v>73</v>
      </c>
      <c r="AY321" s="257" t="s">
        <v>130</v>
      </c>
    </row>
    <row r="322" s="14" customFormat="1">
      <c r="A322" s="14"/>
      <c r="B322" s="236"/>
      <c r="C322" s="237"/>
      <c r="D322" s="227" t="s">
        <v>141</v>
      </c>
      <c r="E322" s="238" t="s">
        <v>19</v>
      </c>
      <c r="F322" s="239" t="s">
        <v>446</v>
      </c>
      <c r="G322" s="237"/>
      <c r="H322" s="240">
        <v>2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6" t="s">
        <v>141</v>
      </c>
      <c r="AU322" s="246" t="s">
        <v>83</v>
      </c>
      <c r="AV322" s="14" t="s">
        <v>83</v>
      </c>
      <c r="AW322" s="14" t="s">
        <v>35</v>
      </c>
      <c r="AX322" s="14" t="s">
        <v>73</v>
      </c>
      <c r="AY322" s="246" t="s">
        <v>130</v>
      </c>
    </row>
    <row r="323" s="15" customFormat="1">
      <c r="A323" s="15"/>
      <c r="B323" s="247"/>
      <c r="C323" s="248"/>
      <c r="D323" s="227" t="s">
        <v>141</v>
      </c>
      <c r="E323" s="249" t="s">
        <v>19</v>
      </c>
      <c r="F323" s="250" t="s">
        <v>157</v>
      </c>
      <c r="G323" s="248"/>
      <c r="H323" s="251">
        <v>2</v>
      </c>
      <c r="I323" s="252"/>
      <c r="J323" s="248"/>
      <c r="K323" s="248"/>
      <c r="L323" s="253"/>
      <c r="M323" s="254"/>
      <c r="N323" s="255"/>
      <c r="O323" s="255"/>
      <c r="P323" s="255"/>
      <c r="Q323" s="255"/>
      <c r="R323" s="255"/>
      <c r="S323" s="255"/>
      <c r="T323" s="256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7" t="s">
        <v>141</v>
      </c>
      <c r="AU323" s="257" t="s">
        <v>83</v>
      </c>
      <c r="AV323" s="15" t="s">
        <v>150</v>
      </c>
      <c r="AW323" s="15" t="s">
        <v>35</v>
      </c>
      <c r="AX323" s="15" t="s">
        <v>73</v>
      </c>
      <c r="AY323" s="257" t="s">
        <v>130</v>
      </c>
    </row>
    <row r="324" s="16" customFormat="1">
      <c r="A324" s="16"/>
      <c r="B324" s="258"/>
      <c r="C324" s="259"/>
      <c r="D324" s="227" t="s">
        <v>141</v>
      </c>
      <c r="E324" s="260" t="s">
        <v>19</v>
      </c>
      <c r="F324" s="261" t="s">
        <v>160</v>
      </c>
      <c r="G324" s="259"/>
      <c r="H324" s="262">
        <v>14</v>
      </c>
      <c r="I324" s="263"/>
      <c r="J324" s="259"/>
      <c r="K324" s="259"/>
      <c r="L324" s="264"/>
      <c r="M324" s="265"/>
      <c r="N324" s="266"/>
      <c r="O324" s="266"/>
      <c r="P324" s="266"/>
      <c r="Q324" s="266"/>
      <c r="R324" s="266"/>
      <c r="S324" s="266"/>
      <c r="T324" s="267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T324" s="268" t="s">
        <v>141</v>
      </c>
      <c r="AU324" s="268" t="s">
        <v>83</v>
      </c>
      <c r="AV324" s="16" t="s">
        <v>137</v>
      </c>
      <c r="AW324" s="16" t="s">
        <v>35</v>
      </c>
      <c r="AX324" s="16" t="s">
        <v>81</v>
      </c>
      <c r="AY324" s="268" t="s">
        <v>130</v>
      </c>
    </row>
    <row r="325" s="12" customFormat="1" ht="22.8" customHeight="1">
      <c r="A325" s="12"/>
      <c r="B325" s="191"/>
      <c r="C325" s="192"/>
      <c r="D325" s="193" t="s">
        <v>72</v>
      </c>
      <c r="E325" s="205" t="s">
        <v>447</v>
      </c>
      <c r="F325" s="205" t="s">
        <v>448</v>
      </c>
      <c r="G325" s="192"/>
      <c r="H325" s="192"/>
      <c r="I325" s="195"/>
      <c r="J325" s="206">
        <f>BK325</f>
        <v>0</v>
      </c>
      <c r="K325" s="192"/>
      <c r="L325" s="197"/>
      <c r="M325" s="198"/>
      <c r="N325" s="199"/>
      <c r="O325" s="199"/>
      <c r="P325" s="200">
        <f>SUM(P326:P352)</f>
        <v>0</v>
      </c>
      <c r="Q325" s="199"/>
      <c r="R325" s="200">
        <f>SUM(R326:R352)</f>
        <v>0</v>
      </c>
      <c r="S325" s="199"/>
      <c r="T325" s="201">
        <f>SUM(T326:T352)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2" t="s">
        <v>81</v>
      </c>
      <c r="AT325" s="203" t="s">
        <v>72</v>
      </c>
      <c r="AU325" s="203" t="s">
        <v>81</v>
      </c>
      <c r="AY325" s="202" t="s">
        <v>130</v>
      </c>
      <c r="BK325" s="204">
        <f>SUM(BK326:BK352)</f>
        <v>0</v>
      </c>
    </row>
    <row r="326" s="2" customFormat="1" ht="24.15" customHeight="1">
      <c r="A326" s="41"/>
      <c r="B326" s="42"/>
      <c r="C326" s="207" t="s">
        <v>449</v>
      </c>
      <c r="D326" s="207" t="s">
        <v>132</v>
      </c>
      <c r="E326" s="208" t="s">
        <v>450</v>
      </c>
      <c r="F326" s="209" t="s">
        <v>451</v>
      </c>
      <c r="G326" s="210" t="s">
        <v>192</v>
      </c>
      <c r="H326" s="211">
        <v>71.980000000000004</v>
      </c>
      <c r="I326" s="212"/>
      <c r="J326" s="213">
        <f>ROUND(I326*H326,2)</f>
        <v>0</v>
      </c>
      <c r="K326" s="209" t="s">
        <v>136</v>
      </c>
      <c r="L326" s="47"/>
      <c r="M326" s="214" t="s">
        <v>19</v>
      </c>
      <c r="N326" s="215" t="s">
        <v>44</v>
      </c>
      <c r="O326" s="87"/>
      <c r="P326" s="216">
        <f>O326*H326</f>
        <v>0</v>
      </c>
      <c r="Q326" s="216">
        <v>0</v>
      </c>
      <c r="R326" s="216">
        <f>Q326*H326</f>
        <v>0</v>
      </c>
      <c r="S326" s="216">
        <v>0</v>
      </c>
      <c r="T326" s="21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137</v>
      </c>
      <c r="AT326" s="218" t="s">
        <v>132</v>
      </c>
      <c r="AU326" s="218" t="s">
        <v>83</v>
      </c>
      <c r="AY326" s="20" t="s">
        <v>130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81</v>
      </c>
      <c r="BK326" s="219">
        <f>ROUND(I326*H326,2)</f>
        <v>0</v>
      </c>
      <c r="BL326" s="20" t="s">
        <v>137</v>
      </c>
      <c r="BM326" s="218" t="s">
        <v>452</v>
      </c>
    </row>
    <row r="327" s="2" customFormat="1">
      <c r="A327" s="41"/>
      <c r="B327" s="42"/>
      <c r="C327" s="43"/>
      <c r="D327" s="220" t="s">
        <v>139</v>
      </c>
      <c r="E327" s="43"/>
      <c r="F327" s="221" t="s">
        <v>453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139</v>
      </c>
      <c r="AU327" s="20" t="s">
        <v>83</v>
      </c>
    </row>
    <row r="328" s="14" customFormat="1">
      <c r="A328" s="14"/>
      <c r="B328" s="236"/>
      <c r="C328" s="237"/>
      <c r="D328" s="227" t="s">
        <v>141</v>
      </c>
      <c r="E328" s="238" t="s">
        <v>19</v>
      </c>
      <c r="F328" s="239" t="s">
        <v>454</v>
      </c>
      <c r="G328" s="237"/>
      <c r="H328" s="240">
        <v>10.119999999999999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6" t="s">
        <v>141</v>
      </c>
      <c r="AU328" s="246" t="s">
        <v>83</v>
      </c>
      <c r="AV328" s="14" t="s">
        <v>83</v>
      </c>
      <c r="AW328" s="14" t="s">
        <v>35</v>
      </c>
      <c r="AX328" s="14" t="s">
        <v>73</v>
      </c>
      <c r="AY328" s="246" t="s">
        <v>130</v>
      </c>
    </row>
    <row r="329" s="14" customFormat="1">
      <c r="A329" s="14"/>
      <c r="B329" s="236"/>
      <c r="C329" s="237"/>
      <c r="D329" s="227" t="s">
        <v>141</v>
      </c>
      <c r="E329" s="238" t="s">
        <v>19</v>
      </c>
      <c r="F329" s="239" t="s">
        <v>455</v>
      </c>
      <c r="G329" s="237"/>
      <c r="H329" s="240">
        <v>587.75999999999999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141</v>
      </c>
      <c r="AU329" s="246" t="s">
        <v>83</v>
      </c>
      <c r="AV329" s="14" t="s">
        <v>83</v>
      </c>
      <c r="AW329" s="14" t="s">
        <v>35</v>
      </c>
      <c r="AX329" s="14" t="s">
        <v>73</v>
      </c>
      <c r="AY329" s="246" t="s">
        <v>130</v>
      </c>
    </row>
    <row r="330" s="14" customFormat="1">
      <c r="A330" s="14"/>
      <c r="B330" s="236"/>
      <c r="C330" s="237"/>
      <c r="D330" s="227" t="s">
        <v>141</v>
      </c>
      <c r="E330" s="238" t="s">
        <v>19</v>
      </c>
      <c r="F330" s="239" t="s">
        <v>456</v>
      </c>
      <c r="G330" s="237"/>
      <c r="H330" s="240">
        <v>-525.89999999999998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6" t="s">
        <v>141</v>
      </c>
      <c r="AU330" s="246" t="s">
        <v>83</v>
      </c>
      <c r="AV330" s="14" t="s">
        <v>83</v>
      </c>
      <c r="AW330" s="14" t="s">
        <v>35</v>
      </c>
      <c r="AX330" s="14" t="s">
        <v>73</v>
      </c>
      <c r="AY330" s="246" t="s">
        <v>130</v>
      </c>
    </row>
    <row r="331" s="16" customFormat="1">
      <c r="A331" s="16"/>
      <c r="B331" s="258"/>
      <c r="C331" s="259"/>
      <c r="D331" s="227" t="s">
        <v>141</v>
      </c>
      <c r="E331" s="260" t="s">
        <v>19</v>
      </c>
      <c r="F331" s="261" t="s">
        <v>160</v>
      </c>
      <c r="G331" s="259"/>
      <c r="H331" s="262">
        <v>71.980000000000018</v>
      </c>
      <c r="I331" s="263"/>
      <c r="J331" s="259"/>
      <c r="K331" s="259"/>
      <c r="L331" s="264"/>
      <c r="M331" s="265"/>
      <c r="N331" s="266"/>
      <c r="O331" s="266"/>
      <c r="P331" s="266"/>
      <c r="Q331" s="266"/>
      <c r="R331" s="266"/>
      <c r="S331" s="266"/>
      <c r="T331" s="267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T331" s="268" t="s">
        <v>141</v>
      </c>
      <c r="AU331" s="268" t="s">
        <v>83</v>
      </c>
      <c r="AV331" s="16" t="s">
        <v>137</v>
      </c>
      <c r="AW331" s="16" t="s">
        <v>35</v>
      </c>
      <c r="AX331" s="16" t="s">
        <v>81</v>
      </c>
      <c r="AY331" s="268" t="s">
        <v>130</v>
      </c>
    </row>
    <row r="332" s="2" customFormat="1" ht="24.15" customHeight="1">
      <c r="A332" s="41"/>
      <c r="B332" s="42"/>
      <c r="C332" s="207" t="s">
        <v>457</v>
      </c>
      <c r="D332" s="207" t="s">
        <v>132</v>
      </c>
      <c r="E332" s="208" t="s">
        <v>458</v>
      </c>
      <c r="F332" s="209" t="s">
        <v>459</v>
      </c>
      <c r="G332" s="210" t="s">
        <v>192</v>
      </c>
      <c r="H332" s="211">
        <v>1367.6199999999999</v>
      </c>
      <c r="I332" s="212"/>
      <c r="J332" s="213">
        <f>ROUND(I332*H332,2)</f>
        <v>0</v>
      </c>
      <c r="K332" s="209" t="s">
        <v>136</v>
      </c>
      <c r="L332" s="47"/>
      <c r="M332" s="214" t="s">
        <v>19</v>
      </c>
      <c r="N332" s="215" t="s">
        <v>44</v>
      </c>
      <c r="O332" s="87"/>
      <c r="P332" s="216">
        <f>O332*H332</f>
        <v>0</v>
      </c>
      <c r="Q332" s="216">
        <v>0</v>
      </c>
      <c r="R332" s="216">
        <f>Q332*H332</f>
        <v>0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137</v>
      </c>
      <c r="AT332" s="218" t="s">
        <v>132</v>
      </c>
      <c r="AU332" s="218" t="s">
        <v>83</v>
      </c>
      <c r="AY332" s="20" t="s">
        <v>130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81</v>
      </c>
      <c r="BK332" s="219">
        <f>ROUND(I332*H332,2)</f>
        <v>0</v>
      </c>
      <c r="BL332" s="20" t="s">
        <v>137</v>
      </c>
      <c r="BM332" s="218" t="s">
        <v>460</v>
      </c>
    </row>
    <row r="333" s="2" customFormat="1">
      <c r="A333" s="41"/>
      <c r="B333" s="42"/>
      <c r="C333" s="43"/>
      <c r="D333" s="220" t="s">
        <v>139</v>
      </c>
      <c r="E333" s="43"/>
      <c r="F333" s="221" t="s">
        <v>461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139</v>
      </c>
      <c r="AU333" s="20" t="s">
        <v>83</v>
      </c>
    </row>
    <row r="334" s="13" customFormat="1">
      <c r="A334" s="13"/>
      <c r="B334" s="225"/>
      <c r="C334" s="226"/>
      <c r="D334" s="227" t="s">
        <v>141</v>
      </c>
      <c r="E334" s="228" t="s">
        <v>19</v>
      </c>
      <c r="F334" s="229" t="s">
        <v>180</v>
      </c>
      <c r="G334" s="226"/>
      <c r="H334" s="228" t="s">
        <v>19</v>
      </c>
      <c r="I334" s="230"/>
      <c r="J334" s="226"/>
      <c r="K334" s="226"/>
      <c r="L334" s="231"/>
      <c r="M334" s="232"/>
      <c r="N334" s="233"/>
      <c r="O334" s="233"/>
      <c r="P334" s="233"/>
      <c r="Q334" s="233"/>
      <c r="R334" s="233"/>
      <c r="S334" s="233"/>
      <c r="T334" s="23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5" t="s">
        <v>141</v>
      </c>
      <c r="AU334" s="235" t="s">
        <v>83</v>
      </c>
      <c r="AV334" s="13" t="s">
        <v>81</v>
      </c>
      <c r="AW334" s="13" t="s">
        <v>35</v>
      </c>
      <c r="AX334" s="13" t="s">
        <v>73</v>
      </c>
      <c r="AY334" s="235" t="s">
        <v>130</v>
      </c>
    </row>
    <row r="335" s="14" customFormat="1">
      <c r="A335" s="14"/>
      <c r="B335" s="236"/>
      <c r="C335" s="237"/>
      <c r="D335" s="227" t="s">
        <v>141</v>
      </c>
      <c r="E335" s="238" t="s">
        <v>19</v>
      </c>
      <c r="F335" s="239" t="s">
        <v>462</v>
      </c>
      <c r="G335" s="237"/>
      <c r="H335" s="240">
        <v>192.28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141</v>
      </c>
      <c r="AU335" s="246" t="s">
        <v>83</v>
      </c>
      <c r="AV335" s="14" t="s">
        <v>83</v>
      </c>
      <c r="AW335" s="14" t="s">
        <v>35</v>
      </c>
      <c r="AX335" s="14" t="s">
        <v>73</v>
      </c>
      <c r="AY335" s="246" t="s">
        <v>130</v>
      </c>
    </row>
    <row r="336" s="14" customFormat="1">
      <c r="A336" s="14"/>
      <c r="B336" s="236"/>
      <c r="C336" s="237"/>
      <c r="D336" s="227" t="s">
        <v>141</v>
      </c>
      <c r="E336" s="238" t="s">
        <v>19</v>
      </c>
      <c r="F336" s="239" t="s">
        <v>463</v>
      </c>
      <c r="G336" s="237"/>
      <c r="H336" s="240">
        <v>11167.440000000001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141</v>
      </c>
      <c r="AU336" s="246" t="s">
        <v>83</v>
      </c>
      <c r="AV336" s="14" t="s">
        <v>83</v>
      </c>
      <c r="AW336" s="14" t="s">
        <v>35</v>
      </c>
      <c r="AX336" s="14" t="s">
        <v>73</v>
      </c>
      <c r="AY336" s="246" t="s">
        <v>130</v>
      </c>
    </row>
    <row r="337" s="14" customFormat="1">
      <c r="A337" s="14"/>
      <c r="B337" s="236"/>
      <c r="C337" s="237"/>
      <c r="D337" s="227" t="s">
        <v>141</v>
      </c>
      <c r="E337" s="238" t="s">
        <v>19</v>
      </c>
      <c r="F337" s="239" t="s">
        <v>464</v>
      </c>
      <c r="G337" s="237"/>
      <c r="H337" s="240">
        <v>-9992.1000000000004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6" t="s">
        <v>141</v>
      </c>
      <c r="AU337" s="246" t="s">
        <v>83</v>
      </c>
      <c r="AV337" s="14" t="s">
        <v>83</v>
      </c>
      <c r="AW337" s="14" t="s">
        <v>35</v>
      </c>
      <c r="AX337" s="14" t="s">
        <v>73</v>
      </c>
      <c r="AY337" s="246" t="s">
        <v>130</v>
      </c>
    </row>
    <row r="338" s="16" customFormat="1">
      <c r="A338" s="16"/>
      <c r="B338" s="258"/>
      <c r="C338" s="259"/>
      <c r="D338" s="227" t="s">
        <v>141</v>
      </c>
      <c r="E338" s="260" t="s">
        <v>19</v>
      </c>
      <c r="F338" s="261" t="s">
        <v>160</v>
      </c>
      <c r="G338" s="259"/>
      <c r="H338" s="262">
        <v>1367.6200000000008</v>
      </c>
      <c r="I338" s="263"/>
      <c r="J338" s="259"/>
      <c r="K338" s="259"/>
      <c r="L338" s="264"/>
      <c r="M338" s="265"/>
      <c r="N338" s="266"/>
      <c r="O338" s="266"/>
      <c r="P338" s="266"/>
      <c r="Q338" s="266"/>
      <c r="R338" s="266"/>
      <c r="S338" s="266"/>
      <c r="T338" s="267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T338" s="268" t="s">
        <v>141</v>
      </c>
      <c r="AU338" s="268" t="s">
        <v>83</v>
      </c>
      <c r="AV338" s="16" t="s">
        <v>137</v>
      </c>
      <c r="AW338" s="16" t="s">
        <v>35</v>
      </c>
      <c r="AX338" s="16" t="s">
        <v>81</v>
      </c>
      <c r="AY338" s="268" t="s">
        <v>130</v>
      </c>
    </row>
    <row r="339" s="2" customFormat="1" ht="16.5" customHeight="1">
      <c r="A339" s="41"/>
      <c r="B339" s="42"/>
      <c r="C339" s="207" t="s">
        <v>465</v>
      </c>
      <c r="D339" s="207" t="s">
        <v>132</v>
      </c>
      <c r="E339" s="208" t="s">
        <v>466</v>
      </c>
      <c r="F339" s="209" t="s">
        <v>467</v>
      </c>
      <c r="G339" s="210" t="s">
        <v>192</v>
      </c>
      <c r="H339" s="211">
        <v>71.980000000000004</v>
      </c>
      <c r="I339" s="212"/>
      <c r="J339" s="213">
        <f>ROUND(I339*H339,2)</f>
        <v>0</v>
      </c>
      <c r="K339" s="209" t="s">
        <v>136</v>
      </c>
      <c r="L339" s="47"/>
      <c r="M339" s="214" t="s">
        <v>19</v>
      </c>
      <c r="N339" s="215" t="s">
        <v>44</v>
      </c>
      <c r="O339" s="87"/>
      <c r="P339" s="216">
        <f>O339*H339</f>
        <v>0</v>
      </c>
      <c r="Q339" s="216">
        <v>0</v>
      </c>
      <c r="R339" s="216">
        <f>Q339*H339</f>
        <v>0</v>
      </c>
      <c r="S339" s="216">
        <v>0</v>
      </c>
      <c r="T339" s="217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8" t="s">
        <v>137</v>
      </c>
      <c r="AT339" s="218" t="s">
        <v>132</v>
      </c>
      <c r="AU339" s="218" t="s">
        <v>83</v>
      </c>
      <c r="AY339" s="20" t="s">
        <v>130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20" t="s">
        <v>81</v>
      </c>
      <c r="BK339" s="219">
        <f>ROUND(I339*H339,2)</f>
        <v>0</v>
      </c>
      <c r="BL339" s="20" t="s">
        <v>137</v>
      </c>
      <c r="BM339" s="218" t="s">
        <v>468</v>
      </c>
    </row>
    <row r="340" s="2" customFormat="1">
      <c r="A340" s="41"/>
      <c r="B340" s="42"/>
      <c r="C340" s="43"/>
      <c r="D340" s="220" t="s">
        <v>139</v>
      </c>
      <c r="E340" s="43"/>
      <c r="F340" s="221" t="s">
        <v>469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139</v>
      </c>
      <c r="AU340" s="20" t="s">
        <v>83</v>
      </c>
    </row>
    <row r="341" s="14" customFormat="1">
      <c r="A341" s="14"/>
      <c r="B341" s="236"/>
      <c r="C341" s="237"/>
      <c r="D341" s="227" t="s">
        <v>141</v>
      </c>
      <c r="E341" s="238" t="s">
        <v>19</v>
      </c>
      <c r="F341" s="239" t="s">
        <v>454</v>
      </c>
      <c r="G341" s="237"/>
      <c r="H341" s="240">
        <v>10.119999999999999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141</v>
      </c>
      <c r="AU341" s="246" t="s">
        <v>83</v>
      </c>
      <c r="AV341" s="14" t="s">
        <v>83</v>
      </c>
      <c r="AW341" s="14" t="s">
        <v>35</v>
      </c>
      <c r="AX341" s="14" t="s">
        <v>73</v>
      </c>
      <c r="AY341" s="246" t="s">
        <v>130</v>
      </c>
    </row>
    <row r="342" s="14" customFormat="1">
      <c r="A342" s="14"/>
      <c r="B342" s="236"/>
      <c r="C342" s="237"/>
      <c r="D342" s="227" t="s">
        <v>141</v>
      </c>
      <c r="E342" s="238" t="s">
        <v>19</v>
      </c>
      <c r="F342" s="239" t="s">
        <v>455</v>
      </c>
      <c r="G342" s="237"/>
      <c r="H342" s="240">
        <v>587.75999999999999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6" t="s">
        <v>141</v>
      </c>
      <c r="AU342" s="246" t="s">
        <v>83</v>
      </c>
      <c r="AV342" s="14" t="s">
        <v>83</v>
      </c>
      <c r="AW342" s="14" t="s">
        <v>35</v>
      </c>
      <c r="AX342" s="14" t="s">
        <v>73</v>
      </c>
      <c r="AY342" s="246" t="s">
        <v>130</v>
      </c>
    </row>
    <row r="343" s="14" customFormat="1">
      <c r="A343" s="14"/>
      <c r="B343" s="236"/>
      <c r="C343" s="237"/>
      <c r="D343" s="227" t="s">
        <v>141</v>
      </c>
      <c r="E343" s="238" t="s">
        <v>19</v>
      </c>
      <c r="F343" s="239" t="s">
        <v>456</v>
      </c>
      <c r="G343" s="237"/>
      <c r="H343" s="240">
        <v>-525.89999999999998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141</v>
      </c>
      <c r="AU343" s="246" t="s">
        <v>83</v>
      </c>
      <c r="AV343" s="14" t="s">
        <v>83</v>
      </c>
      <c r="AW343" s="14" t="s">
        <v>35</v>
      </c>
      <c r="AX343" s="14" t="s">
        <v>73</v>
      </c>
      <c r="AY343" s="246" t="s">
        <v>130</v>
      </c>
    </row>
    <row r="344" s="16" customFormat="1">
      <c r="A344" s="16"/>
      <c r="B344" s="258"/>
      <c r="C344" s="259"/>
      <c r="D344" s="227" t="s">
        <v>141</v>
      </c>
      <c r="E344" s="260" t="s">
        <v>19</v>
      </c>
      <c r="F344" s="261" t="s">
        <v>160</v>
      </c>
      <c r="G344" s="259"/>
      <c r="H344" s="262">
        <v>71.980000000000018</v>
      </c>
      <c r="I344" s="263"/>
      <c r="J344" s="259"/>
      <c r="K344" s="259"/>
      <c r="L344" s="264"/>
      <c r="M344" s="265"/>
      <c r="N344" s="266"/>
      <c r="O344" s="266"/>
      <c r="P344" s="266"/>
      <c r="Q344" s="266"/>
      <c r="R344" s="266"/>
      <c r="S344" s="266"/>
      <c r="T344" s="267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T344" s="268" t="s">
        <v>141</v>
      </c>
      <c r="AU344" s="268" t="s">
        <v>83</v>
      </c>
      <c r="AV344" s="16" t="s">
        <v>137</v>
      </c>
      <c r="AW344" s="16" t="s">
        <v>35</v>
      </c>
      <c r="AX344" s="16" t="s">
        <v>81</v>
      </c>
      <c r="AY344" s="268" t="s">
        <v>130</v>
      </c>
    </row>
    <row r="345" s="2" customFormat="1" ht="24.15" customHeight="1">
      <c r="A345" s="41"/>
      <c r="B345" s="42"/>
      <c r="C345" s="207" t="s">
        <v>470</v>
      </c>
      <c r="D345" s="207" t="s">
        <v>132</v>
      </c>
      <c r="E345" s="208" t="s">
        <v>471</v>
      </c>
      <c r="F345" s="209" t="s">
        <v>472</v>
      </c>
      <c r="G345" s="210" t="s">
        <v>192</v>
      </c>
      <c r="H345" s="211">
        <v>10.119999999999999</v>
      </c>
      <c r="I345" s="212"/>
      <c r="J345" s="213">
        <f>ROUND(I345*H345,2)</f>
        <v>0</v>
      </c>
      <c r="K345" s="209" t="s">
        <v>136</v>
      </c>
      <c r="L345" s="47"/>
      <c r="M345" s="214" t="s">
        <v>19</v>
      </c>
      <c r="N345" s="215" t="s">
        <v>44</v>
      </c>
      <c r="O345" s="87"/>
      <c r="P345" s="216">
        <f>O345*H345</f>
        <v>0</v>
      </c>
      <c r="Q345" s="216">
        <v>0</v>
      </c>
      <c r="R345" s="216">
        <f>Q345*H345</f>
        <v>0</v>
      </c>
      <c r="S345" s="216">
        <v>0</v>
      </c>
      <c r="T345" s="217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8" t="s">
        <v>137</v>
      </c>
      <c r="AT345" s="218" t="s">
        <v>132</v>
      </c>
      <c r="AU345" s="218" t="s">
        <v>83</v>
      </c>
      <c r="AY345" s="20" t="s">
        <v>130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20" t="s">
        <v>81</v>
      </c>
      <c r="BK345" s="219">
        <f>ROUND(I345*H345,2)</f>
        <v>0</v>
      </c>
      <c r="BL345" s="20" t="s">
        <v>137</v>
      </c>
      <c r="BM345" s="218" t="s">
        <v>473</v>
      </c>
    </row>
    <row r="346" s="2" customFormat="1">
      <c r="A346" s="41"/>
      <c r="B346" s="42"/>
      <c r="C346" s="43"/>
      <c r="D346" s="220" t="s">
        <v>139</v>
      </c>
      <c r="E346" s="43"/>
      <c r="F346" s="221" t="s">
        <v>474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139</v>
      </c>
      <c r="AU346" s="20" t="s">
        <v>83</v>
      </c>
    </row>
    <row r="347" s="14" customFormat="1">
      <c r="A347" s="14"/>
      <c r="B347" s="236"/>
      <c r="C347" s="237"/>
      <c r="D347" s="227" t="s">
        <v>141</v>
      </c>
      <c r="E347" s="238" t="s">
        <v>19</v>
      </c>
      <c r="F347" s="239" t="s">
        <v>454</v>
      </c>
      <c r="G347" s="237"/>
      <c r="H347" s="240">
        <v>10.119999999999999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6" t="s">
        <v>141</v>
      </c>
      <c r="AU347" s="246" t="s">
        <v>83</v>
      </c>
      <c r="AV347" s="14" t="s">
        <v>83</v>
      </c>
      <c r="AW347" s="14" t="s">
        <v>35</v>
      </c>
      <c r="AX347" s="14" t="s">
        <v>81</v>
      </c>
      <c r="AY347" s="246" t="s">
        <v>130</v>
      </c>
    </row>
    <row r="348" s="2" customFormat="1" ht="24.15" customHeight="1">
      <c r="A348" s="41"/>
      <c r="B348" s="42"/>
      <c r="C348" s="207" t="s">
        <v>475</v>
      </c>
      <c r="D348" s="207" t="s">
        <v>132</v>
      </c>
      <c r="E348" s="208" t="s">
        <v>476</v>
      </c>
      <c r="F348" s="209" t="s">
        <v>477</v>
      </c>
      <c r="G348" s="210" t="s">
        <v>192</v>
      </c>
      <c r="H348" s="211">
        <v>61.859999999999999</v>
      </c>
      <c r="I348" s="212"/>
      <c r="J348" s="213">
        <f>ROUND(I348*H348,2)</f>
        <v>0</v>
      </c>
      <c r="K348" s="209" t="s">
        <v>136</v>
      </c>
      <c r="L348" s="47"/>
      <c r="M348" s="214" t="s">
        <v>19</v>
      </c>
      <c r="N348" s="215" t="s">
        <v>44</v>
      </c>
      <c r="O348" s="87"/>
      <c r="P348" s="216">
        <f>O348*H348</f>
        <v>0</v>
      </c>
      <c r="Q348" s="216">
        <v>0</v>
      </c>
      <c r="R348" s="216">
        <f>Q348*H348</f>
        <v>0</v>
      </c>
      <c r="S348" s="216">
        <v>0</v>
      </c>
      <c r="T348" s="217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8" t="s">
        <v>137</v>
      </c>
      <c r="AT348" s="218" t="s">
        <v>132</v>
      </c>
      <c r="AU348" s="218" t="s">
        <v>83</v>
      </c>
      <c r="AY348" s="20" t="s">
        <v>130</v>
      </c>
      <c r="BE348" s="219">
        <f>IF(N348="základní",J348,0)</f>
        <v>0</v>
      </c>
      <c r="BF348" s="219">
        <f>IF(N348="snížená",J348,0)</f>
        <v>0</v>
      </c>
      <c r="BG348" s="219">
        <f>IF(N348="zákl. přenesená",J348,0)</f>
        <v>0</v>
      </c>
      <c r="BH348" s="219">
        <f>IF(N348="sníž. přenesená",J348,0)</f>
        <v>0</v>
      </c>
      <c r="BI348" s="219">
        <f>IF(N348="nulová",J348,0)</f>
        <v>0</v>
      </c>
      <c r="BJ348" s="20" t="s">
        <v>81</v>
      </c>
      <c r="BK348" s="219">
        <f>ROUND(I348*H348,2)</f>
        <v>0</v>
      </c>
      <c r="BL348" s="20" t="s">
        <v>137</v>
      </c>
      <c r="BM348" s="218" t="s">
        <v>478</v>
      </c>
    </row>
    <row r="349" s="2" customFormat="1">
      <c r="A349" s="41"/>
      <c r="B349" s="42"/>
      <c r="C349" s="43"/>
      <c r="D349" s="220" t="s">
        <v>139</v>
      </c>
      <c r="E349" s="43"/>
      <c r="F349" s="221" t="s">
        <v>479</v>
      </c>
      <c r="G349" s="43"/>
      <c r="H349" s="43"/>
      <c r="I349" s="222"/>
      <c r="J349" s="43"/>
      <c r="K349" s="43"/>
      <c r="L349" s="47"/>
      <c r="M349" s="223"/>
      <c r="N349" s="224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139</v>
      </c>
      <c r="AU349" s="20" t="s">
        <v>83</v>
      </c>
    </row>
    <row r="350" s="14" customFormat="1">
      <c r="A350" s="14"/>
      <c r="B350" s="236"/>
      <c r="C350" s="237"/>
      <c r="D350" s="227" t="s">
        <v>141</v>
      </c>
      <c r="E350" s="238" t="s">
        <v>19</v>
      </c>
      <c r="F350" s="239" t="s">
        <v>455</v>
      </c>
      <c r="G350" s="237"/>
      <c r="H350" s="240">
        <v>587.75999999999999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141</v>
      </c>
      <c r="AU350" s="246" t="s">
        <v>83</v>
      </c>
      <c r="AV350" s="14" t="s">
        <v>83</v>
      </c>
      <c r="AW350" s="14" t="s">
        <v>35</v>
      </c>
      <c r="AX350" s="14" t="s">
        <v>73</v>
      </c>
      <c r="AY350" s="246" t="s">
        <v>130</v>
      </c>
    </row>
    <row r="351" s="14" customFormat="1">
      <c r="A351" s="14"/>
      <c r="B351" s="236"/>
      <c r="C351" s="237"/>
      <c r="D351" s="227" t="s">
        <v>141</v>
      </c>
      <c r="E351" s="238" t="s">
        <v>19</v>
      </c>
      <c r="F351" s="239" t="s">
        <v>456</v>
      </c>
      <c r="G351" s="237"/>
      <c r="H351" s="240">
        <v>-525.89999999999998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6" t="s">
        <v>141</v>
      </c>
      <c r="AU351" s="246" t="s">
        <v>83</v>
      </c>
      <c r="AV351" s="14" t="s">
        <v>83</v>
      </c>
      <c r="AW351" s="14" t="s">
        <v>35</v>
      </c>
      <c r="AX351" s="14" t="s">
        <v>73</v>
      </c>
      <c r="AY351" s="246" t="s">
        <v>130</v>
      </c>
    </row>
    <row r="352" s="16" customFormat="1">
      <c r="A352" s="16"/>
      <c r="B352" s="258"/>
      <c r="C352" s="259"/>
      <c r="D352" s="227" t="s">
        <v>141</v>
      </c>
      <c r="E352" s="260" t="s">
        <v>19</v>
      </c>
      <c r="F352" s="261" t="s">
        <v>160</v>
      </c>
      <c r="G352" s="259"/>
      <c r="H352" s="262">
        <v>61.860000000000014</v>
      </c>
      <c r="I352" s="263"/>
      <c r="J352" s="259"/>
      <c r="K352" s="259"/>
      <c r="L352" s="264"/>
      <c r="M352" s="265"/>
      <c r="N352" s="266"/>
      <c r="O352" s="266"/>
      <c r="P352" s="266"/>
      <c r="Q352" s="266"/>
      <c r="R352" s="266"/>
      <c r="S352" s="266"/>
      <c r="T352" s="267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68" t="s">
        <v>141</v>
      </c>
      <c r="AU352" s="268" t="s">
        <v>83</v>
      </c>
      <c r="AV352" s="16" t="s">
        <v>137</v>
      </c>
      <c r="AW352" s="16" t="s">
        <v>35</v>
      </c>
      <c r="AX352" s="16" t="s">
        <v>81</v>
      </c>
      <c r="AY352" s="268" t="s">
        <v>130</v>
      </c>
    </row>
    <row r="353" s="12" customFormat="1" ht="22.8" customHeight="1">
      <c r="A353" s="12"/>
      <c r="B353" s="191"/>
      <c r="C353" s="192"/>
      <c r="D353" s="193" t="s">
        <v>72</v>
      </c>
      <c r="E353" s="205" t="s">
        <v>480</v>
      </c>
      <c r="F353" s="205" t="s">
        <v>481</v>
      </c>
      <c r="G353" s="192"/>
      <c r="H353" s="192"/>
      <c r="I353" s="195"/>
      <c r="J353" s="206">
        <f>BK353</f>
        <v>0</v>
      </c>
      <c r="K353" s="192"/>
      <c r="L353" s="197"/>
      <c r="M353" s="198"/>
      <c r="N353" s="199"/>
      <c r="O353" s="199"/>
      <c r="P353" s="200">
        <f>SUM(P354:P355)</f>
        <v>0</v>
      </c>
      <c r="Q353" s="199"/>
      <c r="R353" s="200">
        <f>SUM(R354:R355)</f>
        <v>0</v>
      </c>
      <c r="S353" s="199"/>
      <c r="T353" s="201">
        <f>SUM(T354:T355)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02" t="s">
        <v>81</v>
      </c>
      <c r="AT353" s="203" t="s">
        <v>72</v>
      </c>
      <c r="AU353" s="203" t="s">
        <v>81</v>
      </c>
      <c r="AY353" s="202" t="s">
        <v>130</v>
      </c>
      <c r="BK353" s="204">
        <f>SUM(BK354:BK355)</f>
        <v>0</v>
      </c>
    </row>
    <row r="354" s="2" customFormat="1" ht="24.15" customHeight="1">
      <c r="A354" s="41"/>
      <c r="B354" s="42"/>
      <c r="C354" s="207" t="s">
        <v>482</v>
      </c>
      <c r="D354" s="207" t="s">
        <v>132</v>
      </c>
      <c r="E354" s="208" t="s">
        <v>483</v>
      </c>
      <c r="F354" s="209" t="s">
        <v>484</v>
      </c>
      <c r="G354" s="210" t="s">
        <v>192</v>
      </c>
      <c r="H354" s="211">
        <v>496.83999999999998</v>
      </c>
      <c r="I354" s="212"/>
      <c r="J354" s="213">
        <f>ROUND(I354*H354,2)</f>
        <v>0</v>
      </c>
      <c r="K354" s="209" t="s">
        <v>136</v>
      </c>
      <c r="L354" s="47"/>
      <c r="M354" s="214" t="s">
        <v>19</v>
      </c>
      <c r="N354" s="215" t="s">
        <v>44</v>
      </c>
      <c r="O354" s="87"/>
      <c r="P354" s="216">
        <f>O354*H354</f>
        <v>0</v>
      </c>
      <c r="Q354" s="216">
        <v>0</v>
      </c>
      <c r="R354" s="216">
        <f>Q354*H354</f>
        <v>0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137</v>
      </c>
      <c r="AT354" s="218" t="s">
        <v>132</v>
      </c>
      <c r="AU354" s="218" t="s">
        <v>83</v>
      </c>
      <c r="AY354" s="20" t="s">
        <v>130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81</v>
      </c>
      <c r="BK354" s="219">
        <f>ROUND(I354*H354,2)</f>
        <v>0</v>
      </c>
      <c r="BL354" s="20" t="s">
        <v>137</v>
      </c>
      <c r="BM354" s="218" t="s">
        <v>485</v>
      </c>
    </row>
    <row r="355" s="2" customFormat="1">
      <c r="A355" s="41"/>
      <c r="B355" s="42"/>
      <c r="C355" s="43"/>
      <c r="D355" s="220" t="s">
        <v>139</v>
      </c>
      <c r="E355" s="43"/>
      <c r="F355" s="221" t="s">
        <v>486</v>
      </c>
      <c r="G355" s="43"/>
      <c r="H355" s="43"/>
      <c r="I355" s="222"/>
      <c r="J355" s="43"/>
      <c r="K355" s="43"/>
      <c r="L355" s="47"/>
      <c r="M355" s="279"/>
      <c r="N355" s="280"/>
      <c r="O355" s="281"/>
      <c r="P355" s="281"/>
      <c r="Q355" s="281"/>
      <c r="R355" s="281"/>
      <c r="S355" s="281"/>
      <c r="T355" s="282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139</v>
      </c>
      <c r="AU355" s="20" t="s">
        <v>83</v>
      </c>
    </row>
    <row r="356" s="2" customFormat="1" ht="6.96" customHeight="1">
      <c r="A356" s="41"/>
      <c r="B356" s="62"/>
      <c r="C356" s="63"/>
      <c r="D356" s="63"/>
      <c r="E356" s="63"/>
      <c r="F356" s="63"/>
      <c r="G356" s="63"/>
      <c r="H356" s="63"/>
      <c r="I356" s="63"/>
      <c r="J356" s="63"/>
      <c r="K356" s="63"/>
      <c r="L356" s="47"/>
      <c r="M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</sheetData>
  <sheetProtection sheet="1" autoFilter="0" formatColumns="0" formatRows="0" objects="1" scenarios="1" spinCount="100000" saltValue="KdL1SyJURy/zf+K8nj5RDr/PBqUmT/rZBVgOsPfVB9XStm1uBSdF/aJh185OkSrnHPgGo3+SJA1NGBryUHQ11g==" hashValue="7ZsywjEfZUA1yUDQuuShM3bzUrsClfbPTZ+oASIpiCLcKUnqtOE+p4XTPOICWHov0IoU+qj4KZxUTWcMDN6i5A==" algorithmName="SHA-512" password="CC35"/>
  <autoFilter ref="C87:K355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13107243"/>
    <hyperlink ref="F96" r:id="rId2" display="https://podminky.urs.cz/item/CS_URS_2025_01/113203111"/>
    <hyperlink ref="F100" r:id="rId3" display="https://podminky.urs.cz/item/CS_URS_2025_01/122251105"/>
    <hyperlink ref="F109" r:id="rId4" display="https://podminky.urs.cz/item/CS_URS_2025_01/132251102"/>
    <hyperlink ref="F115" r:id="rId5" display="https://podminky.urs.cz/item/CS_URS_2025_01/162751117"/>
    <hyperlink ref="F121" r:id="rId6" display="https://podminky.urs.cz/item/CS_URS_2025_01/162751119"/>
    <hyperlink ref="F128" r:id="rId7" display="https://podminky.urs.cz/item/CS_URS_2025_01/171201201"/>
    <hyperlink ref="F134" r:id="rId8" display="https://podminky.urs.cz/item/CS_URS_2025_01/171201231"/>
    <hyperlink ref="F140" r:id="rId9" display="https://podminky.urs.cz/item/CS_URS_2025_01/175151101"/>
    <hyperlink ref="F145" r:id="rId10" display="https://podminky.urs.cz/item/CS_URS_2025_01/181951112"/>
    <hyperlink ref="F151" r:id="rId11" display="https://podminky.urs.cz/item/CS_URS_2025_01/212752112"/>
    <hyperlink ref="F154" r:id="rId12" display="https://podminky.urs.cz/item/CS_URS_2025_01/273316121"/>
    <hyperlink ref="F158" r:id="rId13" display="https://podminky.urs.cz/item/CS_URS_2025_01/451573111"/>
    <hyperlink ref="F162" r:id="rId14" display="https://podminky.urs.cz/item/CS_URS_2025_01/564831111"/>
    <hyperlink ref="F170" r:id="rId15" display="https://podminky.urs.cz/item/CS_URS_2025_01/564951413"/>
    <hyperlink ref="F175" r:id="rId16" display="https://podminky.urs.cz/item/CS_URS_2025_01/565165121"/>
    <hyperlink ref="F179" r:id="rId17" display="https://podminky.urs.cz/item/CS_URS_2025_01/567132112"/>
    <hyperlink ref="F182" r:id="rId18" display="https://podminky.urs.cz/item/CS_URS_2025_01/567132115"/>
    <hyperlink ref="F187" r:id="rId19" display="https://podminky.urs.cz/item/CS_URS_2025_01/573211109"/>
    <hyperlink ref="F191" r:id="rId20" display="https://podminky.urs.cz/item/CS_URS_2025_01/577134111"/>
    <hyperlink ref="F195" r:id="rId21" display="https://podminky.urs.cz/item/CS_URS_2025_01/591211111"/>
    <hyperlink ref="F207" r:id="rId22" display="https://podminky.urs.cz/item/CS_URS_2025_01/871310310"/>
    <hyperlink ref="F212" r:id="rId23" display="https://podminky.urs.cz/item/CS_URS_2025_01/890211811"/>
    <hyperlink ref="F216" r:id="rId24" display="https://podminky.urs.cz/item/CS_URS_2025_01/899132121"/>
    <hyperlink ref="F220" r:id="rId25" display="https://podminky.urs.cz/item/CS_URS_2025_01/899132212"/>
    <hyperlink ref="F227" r:id="rId26" display="https://podminky.urs.cz/item/CS_URS_2025_01/914111111"/>
    <hyperlink ref="F258" r:id="rId27" display="https://podminky.urs.cz/item/CS_URS_2025_01/914111112"/>
    <hyperlink ref="F271" r:id="rId28" display="https://podminky.urs.cz/item/CS_URS_2025_01/914511112"/>
    <hyperlink ref="F284" r:id="rId29" display="https://podminky.urs.cz/item/CS_URS_2025_01/916111123"/>
    <hyperlink ref="F288" r:id="rId30" display="https://podminky.urs.cz/item/CS_URS_2025_01/916241213"/>
    <hyperlink ref="F293" r:id="rId31" display="https://podminky.urs.cz/item/CS_URS_2025_01/916991121"/>
    <hyperlink ref="F298" r:id="rId32" display="https://podminky.urs.cz/item/CS_URS_2025_01/919112212"/>
    <hyperlink ref="F301" r:id="rId33" display="https://podminky.urs.cz/item/CS_URS_2025_01/919121111"/>
    <hyperlink ref="F304" r:id="rId34" display="https://podminky.urs.cz/item/CS_URS_2025_01/919735112"/>
    <hyperlink ref="F308" r:id="rId35" display="https://podminky.urs.cz/item/CS_URS_2025_01/935932422"/>
    <hyperlink ref="F313" r:id="rId36" display="https://podminky.urs.cz/item/CS_URS_2025_01/966006132"/>
    <hyperlink ref="F327" r:id="rId37" display="https://podminky.urs.cz/item/CS_URS_2025_01/997221561"/>
    <hyperlink ref="F333" r:id="rId38" display="https://podminky.urs.cz/item/CS_URS_2025_01/997221569"/>
    <hyperlink ref="F340" r:id="rId39" display="https://podminky.urs.cz/item/CS_URS_2025_01/997221611"/>
    <hyperlink ref="F346" r:id="rId40" display="https://podminky.urs.cz/item/CS_URS_2025_01/997221861"/>
    <hyperlink ref="F349" r:id="rId41" display="https://podminky.urs.cz/item/CS_URS_2025_01/997221875"/>
    <hyperlink ref="F355" r:id="rId42" display="https://podminky.urs.cz/item/CS_URS_2025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487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14. 3. 2025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ROUND((SUM(BE85:BE240)),  2)</f>
        <v>0</v>
      </c>
      <c r="G33" s="41"/>
      <c r="H33" s="41"/>
      <c r="I33" s="151">
        <v>0.20999999999999999</v>
      </c>
      <c r="J33" s="150">
        <f>ROUND(((SUM(BE85:BE240))*I33),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ROUND((SUM(BF85:BF240)),  2)</f>
        <v>0</v>
      </c>
      <c r="G34" s="41"/>
      <c r="H34" s="41"/>
      <c r="I34" s="151">
        <v>0.12</v>
      </c>
      <c r="J34" s="150">
        <f>ROUND(((SUM(BF85:BF240))*I34),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ROUND((SUM(BG85:BG240)),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ROUND((SUM(BH85:BH240)),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ROUND((SUM(BI85:BI240)),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072/2024_7 - SO 102.2 Chodníky hlavní trasa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14. 3. 2025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110</v>
      </c>
      <c r="E62" s="177"/>
      <c r="F62" s="177"/>
      <c r="G62" s="177"/>
      <c r="H62" s="177"/>
      <c r="I62" s="177"/>
      <c r="J62" s="178">
        <f>J140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112</v>
      </c>
      <c r="E63" s="177"/>
      <c r="F63" s="177"/>
      <c r="G63" s="177"/>
      <c r="H63" s="177"/>
      <c r="I63" s="177"/>
      <c r="J63" s="178">
        <f>J181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113</v>
      </c>
      <c r="E64" s="177"/>
      <c r="F64" s="177"/>
      <c r="G64" s="177"/>
      <c r="H64" s="177"/>
      <c r="I64" s="177"/>
      <c r="J64" s="178">
        <f>J215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114</v>
      </c>
      <c r="E65" s="177"/>
      <c r="F65" s="177"/>
      <c r="G65" s="177"/>
      <c r="H65" s="177"/>
      <c r="I65" s="177"/>
      <c r="J65" s="178">
        <f>J238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115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Rekonstrukce ulice Čapkova, Světlá nad Sázavou II.etapa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100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072/2024_7 - SO 102.2 Chodníky hlavní trasa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ul. Čapkova</v>
      </c>
      <c r="G79" s="43"/>
      <c r="H79" s="43"/>
      <c r="I79" s="35" t="s">
        <v>23</v>
      </c>
      <c r="J79" s="75" t="str">
        <f>IF(J12="","",J12)</f>
        <v>14. 3. 2025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>Město Světlá nad Sázavou</v>
      </c>
      <c r="G81" s="43"/>
      <c r="H81" s="43"/>
      <c r="I81" s="35" t="s">
        <v>31</v>
      </c>
      <c r="J81" s="39" t="str">
        <f>E21</f>
        <v>DI PROJEKT s.r.o.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36</v>
      </c>
      <c r="J82" s="39" t="str">
        <f>E24</f>
        <v>DI PROJEKT s.r.o.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116</v>
      </c>
      <c r="D84" s="183" t="s">
        <v>58</v>
      </c>
      <c r="E84" s="183" t="s">
        <v>54</v>
      </c>
      <c r="F84" s="183" t="s">
        <v>55</v>
      </c>
      <c r="G84" s="183" t="s">
        <v>117</v>
      </c>
      <c r="H84" s="183" t="s">
        <v>118</v>
      </c>
      <c r="I84" s="183" t="s">
        <v>119</v>
      </c>
      <c r="J84" s="183" t="s">
        <v>104</v>
      </c>
      <c r="K84" s="184" t="s">
        <v>120</v>
      </c>
      <c r="L84" s="185"/>
      <c r="M84" s="95" t="s">
        <v>19</v>
      </c>
      <c r="N84" s="96" t="s">
        <v>43</v>
      </c>
      <c r="O84" s="96" t="s">
        <v>121</v>
      </c>
      <c r="P84" s="96" t="s">
        <v>122</v>
      </c>
      <c r="Q84" s="96" t="s">
        <v>123</v>
      </c>
      <c r="R84" s="96" t="s">
        <v>124</v>
      </c>
      <c r="S84" s="96" t="s">
        <v>125</v>
      </c>
      <c r="T84" s="97" t="s">
        <v>126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127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415.72664177999997</v>
      </c>
      <c r="S85" s="99"/>
      <c r="T85" s="189">
        <f>T86</f>
        <v>334.75999999999993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72</v>
      </c>
      <c r="AU85" s="20" t="s">
        <v>105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72</v>
      </c>
      <c r="E86" s="194" t="s">
        <v>128</v>
      </c>
      <c r="F86" s="194" t="s">
        <v>129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P87+P140+P181+P215+P238</f>
        <v>0</v>
      </c>
      <c r="Q86" s="199"/>
      <c r="R86" s="200">
        <f>R87+R140+R181+R215+R238</f>
        <v>415.72664177999997</v>
      </c>
      <c r="S86" s="199"/>
      <c r="T86" s="201">
        <f>T87+T140+T181+T215+T238</f>
        <v>334.75999999999993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81</v>
      </c>
      <c r="AT86" s="203" t="s">
        <v>72</v>
      </c>
      <c r="AU86" s="203" t="s">
        <v>73</v>
      </c>
      <c r="AY86" s="202" t="s">
        <v>130</v>
      </c>
      <c r="BK86" s="204">
        <f>BK87+BK140+BK181+BK215+BK238</f>
        <v>0</v>
      </c>
    </row>
    <row r="87" s="12" customFormat="1" ht="22.8" customHeight="1">
      <c r="A87" s="12"/>
      <c r="B87" s="191"/>
      <c r="C87" s="192"/>
      <c r="D87" s="193" t="s">
        <v>72</v>
      </c>
      <c r="E87" s="205" t="s">
        <v>81</v>
      </c>
      <c r="F87" s="205" t="s">
        <v>131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SUM(P88:P139)</f>
        <v>0</v>
      </c>
      <c r="Q87" s="199"/>
      <c r="R87" s="200">
        <f>SUM(R88:R139)</f>
        <v>0</v>
      </c>
      <c r="S87" s="199"/>
      <c r="T87" s="201">
        <f>SUM(T88:T139)</f>
        <v>334.75999999999993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81</v>
      </c>
      <c r="AT87" s="203" t="s">
        <v>72</v>
      </c>
      <c r="AU87" s="203" t="s">
        <v>81</v>
      </c>
      <c r="AY87" s="202" t="s">
        <v>130</v>
      </c>
      <c r="BK87" s="204">
        <f>SUM(BK88:BK139)</f>
        <v>0</v>
      </c>
    </row>
    <row r="88" s="2" customFormat="1" ht="37.8" customHeight="1">
      <c r="A88" s="41"/>
      <c r="B88" s="42"/>
      <c r="C88" s="207" t="s">
        <v>81</v>
      </c>
      <c r="D88" s="207" t="s">
        <v>132</v>
      </c>
      <c r="E88" s="208" t="s">
        <v>488</v>
      </c>
      <c r="F88" s="209" t="s">
        <v>489</v>
      </c>
      <c r="G88" s="210" t="s">
        <v>135</v>
      </c>
      <c r="H88" s="211">
        <v>82</v>
      </c>
      <c r="I88" s="212"/>
      <c r="J88" s="213">
        <f>ROUND(I88*H88,2)</f>
        <v>0</v>
      </c>
      <c r="K88" s="209" t="s">
        <v>136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0.26000000000000001</v>
      </c>
      <c r="T88" s="217">
        <f>S88*H88</f>
        <v>21.32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137</v>
      </c>
      <c r="AT88" s="218" t="s">
        <v>132</v>
      </c>
      <c r="AU88" s="218" t="s">
        <v>83</v>
      </c>
      <c r="AY88" s="20" t="s">
        <v>130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81</v>
      </c>
      <c r="BK88" s="219">
        <f>ROUND(I88*H88,2)</f>
        <v>0</v>
      </c>
      <c r="BL88" s="20" t="s">
        <v>137</v>
      </c>
      <c r="BM88" s="218" t="s">
        <v>490</v>
      </c>
    </row>
    <row r="89" s="2" customFormat="1">
      <c r="A89" s="41"/>
      <c r="B89" s="42"/>
      <c r="C89" s="43"/>
      <c r="D89" s="220" t="s">
        <v>139</v>
      </c>
      <c r="E89" s="43"/>
      <c r="F89" s="221" t="s">
        <v>491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139</v>
      </c>
      <c r="AU89" s="20" t="s">
        <v>83</v>
      </c>
    </row>
    <row r="90" s="13" customFormat="1">
      <c r="A90" s="13"/>
      <c r="B90" s="225"/>
      <c r="C90" s="226"/>
      <c r="D90" s="227" t="s">
        <v>141</v>
      </c>
      <c r="E90" s="228" t="s">
        <v>19</v>
      </c>
      <c r="F90" s="229" t="s">
        <v>142</v>
      </c>
      <c r="G90" s="226"/>
      <c r="H90" s="228" t="s">
        <v>19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141</v>
      </c>
      <c r="AU90" s="235" t="s">
        <v>83</v>
      </c>
      <c r="AV90" s="13" t="s">
        <v>81</v>
      </c>
      <c r="AW90" s="13" t="s">
        <v>35</v>
      </c>
      <c r="AX90" s="13" t="s">
        <v>73</v>
      </c>
      <c r="AY90" s="235" t="s">
        <v>130</v>
      </c>
    </row>
    <row r="91" s="14" customFormat="1">
      <c r="A91" s="14"/>
      <c r="B91" s="236"/>
      <c r="C91" s="237"/>
      <c r="D91" s="227" t="s">
        <v>141</v>
      </c>
      <c r="E91" s="238" t="s">
        <v>19</v>
      </c>
      <c r="F91" s="239" t="s">
        <v>492</v>
      </c>
      <c r="G91" s="237"/>
      <c r="H91" s="240">
        <v>82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141</v>
      </c>
      <c r="AU91" s="246" t="s">
        <v>83</v>
      </c>
      <c r="AV91" s="14" t="s">
        <v>83</v>
      </c>
      <c r="AW91" s="14" t="s">
        <v>35</v>
      </c>
      <c r="AX91" s="14" t="s">
        <v>81</v>
      </c>
      <c r="AY91" s="246" t="s">
        <v>130</v>
      </c>
    </row>
    <row r="92" s="2" customFormat="1" ht="33" customHeight="1">
      <c r="A92" s="41"/>
      <c r="B92" s="42"/>
      <c r="C92" s="207" t="s">
        <v>83</v>
      </c>
      <c r="D92" s="207" t="s">
        <v>132</v>
      </c>
      <c r="E92" s="208" t="s">
        <v>493</v>
      </c>
      <c r="F92" s="209" t="s">
        <v>494</v>
      </c>
      <c r="G92" s="210" t="s">
        <v>135</v>
      </c>
      <c r="H92" s="211">
        <v>727</v>
      </c>
      <c r="I92" s="212"/>
      <c r="J92" s="213">
        <f>ROUND(I92*H92,2)</f>
        <v>0</v>
      </c>
      <c r="K92" s="209" t="s">
        <v>136</v>
      </c>
      <c r="L92" s="47"/>
      <c r="M92" s="214" t="s">
        <v>19</v>
      </c>
      <c r="N92" s="215" t="s">
        <v>44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0.22</v>
      </c>
      <c r="T92" s="217">
        <f>S92*H92</f>
        <v>159.94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137</v>
      </c>
      <c r="AT92" s="218" t="s">
        <v>132</v>
      </c>
      <c r="AU92" s="218" t="s">
        <v>83</v>
      </c>
      <c r="AY92" s="20" t="s">
        <v>130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81</v>
      </c>
      <c r="BK92" s="219">
        <f>ROUND(I92*H92,2)</f>
        <v>0</v>
      </c>
      <c r="BL92" s="20" t="s">
        <v>137</v>
      </c>
      <c r="BM92" s="218" t="s">
        <v>495</v>
      </c>
    </row>
    <row r="93" s="2" customFormat="1">
      <c r="A93" s="41"/>
      <c r="B93" s="42"/>
      <c r="C93" s="43"/>
      <c r="D93" s="220" t="s">
        <v>139</v>
      </c>
      <c r="E93" s="43"/>
      <c r="F93" s="221" t="s">
        <v>496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139</v>
      </c>
      <c r="AU93" s="20" t="s">
        <v>83</v>
      </c>
    </row>
    <row r="94" s="13" customFormat="1">
      <c r="A94" s="13"/>
      <c r="B94" s="225"/>
      <c r="C94" s="226"/>
      <c r="D94" s="227" t="s">
        <v>141</v>
      </c>
      <c r="E94" s="228" t="s">
        <v>19</v>
      </c>
      <c r="F94" s="229" t="s">
        <v>142</v>
      </c>
      <c r="G94" s="226"/>
      <c r="H94" s="228" t="s">
        <v>19</v>
      </c>
      <c r="I94" s="230"/>
      <c r="J94" s="226"/>
      <c r="K94" s="226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141</v>
      </c>
      <c r="AU94" s="235" t="s">
        <v>83</v>
      </c>
      <c r="AV94" s="13" t="s">
        <v>81</v>
      </c>
      <c r="AW94" s="13" t="s">
        <v>35</v>
      </c>
      <c r="AX94" s="13" t="s">
        <v>73</v>
      </c>
      <c r="AY94" s="235" t="s">
        <v>130</v>
      </c>
    </row>
    <row r="95" s="14" customFormat="1">
      <c r="A95" s="14"/>
      <c r="B95" s="236"/>
      <c r="C95" s="237"/>
      <c r="D95" s="227" t="s">
        <v>141</v>
      </c>
      <c r="E95" s="238" t="s">
        <v>19</v>
      </c>
      <c r="F95" s="239" t="s">
        <v>497</v>
      </c>
      <c r="G95" s="237"/>
      <c r="H95" s="240">
        <v>727</v>
      </c>
      <c r="I95" s="241"/>
      <c r="J95" s="237"/>
      <c r="K95" s="237"/>
      <c r="L95" s="242"/>
      <c r="M95" s="243"/>
      <c r="N95" s="244"/>
      <c r="O95" s="244"/>
      <c r="P95" s="244"/>
      <c r="Q95" s="244"/>
      <c r="R95" s="244"/>
      <c r="S95" s="244"/>
      <c r="T95" s="24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6" t="s">
        <v>141</v>
      </c>
      <c r="AU95" s="246" t="s">
        <v>83</v>
      </c>
      <c r="AV95" s="14" t="s">
        <v>83</v>
      </c>
      <c r="AW95" s="14" t="s">
        <v>35</v>
      </c>
      <c r="AX95" s="14" t="s">
        <v>81</v>
      </c>
      <c r="AY95" s="246" t="s">
        <v>130</v>
      </c>
    </row>
    <row r="96" s="2" customFormat="1" ht="24.15" customHeight="1">
      <c r="A96" s="41"/>
      <c r="B96" s="42"/>
      <c r="C96" s="207" t="s">
        <v>150</v>
      </c>
      <c r="D96" s="207" t="s">
        <v>132</v>
      </c>
      <c r="E96" s="208" t="s">
        <v>498</v>
      </c>
      <c r="F96" s="209" t="s">
        <v>499</v>
      </c>
      <c r="G96" s="210" t="s">
        <v>146</v>
      </c>
      <c r="H96" s="211">
        <v>518</v>
      </c>
      <c r="I96" s="212"/>
      <c r="J96" s="213">
        <f>ROUND(I96*H96,2)</f>
        <v>0</v>
      </c>
      <c r="K96" s="209" t="s">
        <v>136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0.28999999999999998</v>
      </c>
      <c r="T96" s="217">
        <f>S96*H96</f>
        <v>150.22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137</v>
      </c>
      <c r="AT96" s="218" t="s">
        <v>132</v>
      </c>
      <c r="AU96" s="218" t="s">
        <v>83</v>
      </c>
      <c r="AY96" s="20" t="s">
        <v>130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81</v>
      </c>
      <c r="BK96" s="219">
        <f>ROUND(I96*H96,2)</f>
        <v>0</v>
      </c>
      <c r="BL96" s="20" t="s">
        <v>137</v>
      </c>
      <c r="BM96" s="218" t="s">
        <v>500</v>
      </c>
    </row>
    <row r="97" s="2" customFormat="1">
      <c r="A97" s="41"/>
      <c r="B97" s="42"/>
      <c r="C97" s="43"/>
      <c r="D97" s="220" t="s">
        <v>139</v>
      </c>
      <c r="E97" s="43"/>
      <c r="F97" s="221" t="s">
        <v>501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139</v>
      </c>
      <c r="AU97" s="20" t="s">
        <v>83</v>
      </c>
    </row>
    <row r="98" s="13" customFormat="1">
      <c r="A98" s="13"/>
      <c r="B98" s="225"/>
      <c r="C98" s="226"/>
      <c r="D98" s="227" t="s">
        <v>141</v>
      </c>
      <c r="E98" s="228" t="s">
        <v>19</v>
      </c>
      <c r="F98" s="229" t="s">
        <v>142</v>
      </c>
      <c r="G98" s="226"/>
      <c r="H98" s="228" t="s">
        <v>19</v>
      </c>
      <c r="I98" s="230"/>
      <c r="J98" s="226"/>
      <c r="K98" s="226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141</v>
      </c>
      <c r="AU98" s="235" t="s">
        <v>83</v>
      </c>
      <c r="AV98" s="13" t="s">
        <v>81</v>
      </c>
      <c r="AW98" s="13" t="s">
        <v>35</v>
      </c>
      <c r="AX98" s="13" t="s">
        <v>73</v>
      </c>
      <c r="AY98" s="235" t="s">
        <v>130</v>
      </c>
    </row>
    <row r="99" s="14" customFormat="1">
      <c r="A99" s="14"/>
      <c r="B99" s="236"/>
      <c r="C99" s="237"/>
      <c r="D99" s="227" t="s">
        <v>141</v>
      </c>
      <c r="E99" s="238" t="s">
        <v>19</v>
      </c>
      <c r="F99" s="239" t="s">
        <v>502</v>
      </c>
      <c r="G99" s="237"/>
      <c r="H99" s="240">
        <v>518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141</v>
      </c>
      <c r="AU99" s="246" t="s">
        <v>83</v>
      </c>
      <c r="AV99" s="14" t="s">
        <v>83</v>
      </c>
      <c r="AW99" s="14" t="s">
        <v>35</v>
      </c>
      <c r="AX99" s="14" t="s">
        <v>81</v>
      </c>
      <c r="AY99" s="246" t="s">
        <v>130</v>
      </c>
    </row>
    <row r="100" s="2" customFormat="1" ht="24.15" customHeight="1">
      <c r="A100" s="41"/>
      <c r="B100" s="42"/>
      <c r="C100" s="207" t="s">
        <v>137</v>
      </c>
      <c r="D100" s="207" t="s">
        <v>132</v>
      </c>
      <c r="E100" s="208" t="s">
        <v>503</v>
      </c>
      <c r="F100" s="209" t="s">
        <v>504</v>
      </c>
      <c r="G100" s="210" t="s">
        <v>146</v>
      </c>
      <c r="H100" s="211">
        <v>16</v>
      </c>
      <c r="I100" s="212"/>
      <c r="J100" s="213">
        <f>ROUND(I100*H100,2)</f>
        <v>0</v>
      </c>
      <c r="K100" s="209" t="s">
        <v>136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0.20499999999999999</v>
      </c>
      <c r="T100" s="217">
        <f>S100*H100</f>
        <v>3.2799999999999998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137</v>
      </c>
      <c r="AT100" s="218" t="s">
        <v>132</v>
      </c>
      <c r="AU100" s="218" t="s">
        <v>83</v>
      </c>
      <c r="AY100" s="20" t="s">
        <v>130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81</v>
      </c>
      <c r="BK100" s="219">
        <f>ROUND(I100*H100,2)</f>
        <v>0</v>
      </c>
      <c r="BL100" s="20" t="s">
        <v>137</v>
      </c>
      <c r="BM100" s="218" t="s">
        <v>505</v>
      </c>
    </row>
    <row r="101" s="2" customFormat="1">
      <c r="A101" s="41"/>
      <c r="B101" s="42"/>
      <c r="C101" s="43"/>
      <c r="D101" s="220" t="s">
        <v>139</v>
      </c>
      <c r="E101" s="43"/>
      <c r="F101" s="221" t="s">
        <v>506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139</v>
      </c>
      <c r="AU101" s="20" t="s">
        <v>83</v>
      </c>
    </row>
    <row r="102" s="13" customFormat="1">
      <c r="A102" s="13"/>
      <c r="B102" s="225"/>
      <c r="C102" s="226"/>
      <c r="D102" s="227" t="s">
        <v>141</v>
      </c>
      <c r="E102" s="228" t="s">
        <v>19</v>
      </c>
      <c r="F102" s="229" t="s">
        <v>142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141</v>
      </c>
      <c r="AU102" s="235" t="s">
        <v>83</v>
      </c>
      <c r="AV102" s="13" t="s">
        <v>81</v>
      </c>
      <c r="AW102" s="13" t="s">
        <v>35</v>
      </c>
      <c r="AX102" s="13" t="s">
        <v>73</v>
      </c>
      <c r="AY102" s="235" t="s">
        <v>130</v>
      </c>
    </row>
    <row r="103" s="14" customFormat="1">
      <c r="A103" s="14"/>
      <c r="B103" s="236"/>
      <c r="C103" s="237"/>
      <c r="D103" s="227" t="s">
        <v>141</v>
      </c>
      <c r="E103" s="238" t="s">
        <v>19</v>
      </c>
      <c r="F103" s="239" t="s">
        <v>507</v>
      </c>
      <c r="G103" s="237"/>
      <c r="H103" s="240">
        <v>16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141</v>
      </c>
      <c r="AU103" s="246" t="s">
        <v>83</v>
      </c>
      <c r="AV103" s="14" t="s">
        <v>83</v>
      </c>
      <c r="AW103" s="14" t="s">
        <v>35</v>
      </c>
      <c r="AX103" s="14" t="s">
        <v>81</v>
      </c>
      <c r="AY103" s="246" t="s">
        <v>130</v>
      </c>
    </row>
    <row r="104" s="2" customFormat="1" ht="21.75" customHeight="1">
      <c r="A104" s="41"/>
      <c r="B104" s="42"/>
      <c r="C104" s="207" t="s">
        <v>167</v>
      </c>
      <c r="D104" s="207" t="s">
        <v>132</v>
      </c>
      <c r="E104" s="208" t="s">
        <v>151</v>
      </c>
      <c r="F104" s="209" t="s">
        <v>152</v>
      </c>
      <c r="G104" s="210" t="s">
        <v>153</v>
      </c>
      <c r="H104" s="211">
        <v>370.17500000000001</v>
      </c>
      <c r="I104" s="212"/>
      <c r="J104" s="213">
        <f>ROUND(I104*H104,2)</f>
        <v>0</v>
      </c>
      <c r="K104" s="209" t="s">
        <v>136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137</v>
      </c>
      <c r="AT104" s="218" t="s">
        <v>132</v>
      </c>
      <c r="AU104" s="218" t="s">
        <v>83</v>
      </c>
      <c r="AY104" s="20" t="s">
        <v>130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81</v>
      </c>
      <c r="BK104" s="219">
        <f>ROUND(I104*H104,2)</f>
        <v>0</v>
      </c>
      <c r="BL104" s="20" t="s">
        <v>137</v>
      </c>
      <c r="BM104" s="218" t="s">
        <v>508</v>
      </c>
    </row>
    <row r="105" s="2" customFormat="1">
      <c r="A105" s="41"/>
      <c r="B105" s="42"/>
      <c r="C105" s="43"/>
      <c r="D105" s="220" t="s">
        <v>139</v>
      </c>
      <c r="E105" s="43"/>
      <c r="F105" s="221" t="s">
        <v>155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139</v>
      </c>
      <c r="AU105" s="20" t="s">
        <v>83</v>
      </c>
    </row>
    <row r="106" s="13" customFormat="1">
      <c r="A106" s="13"/>
      <c r="B106" s="225"/>
      <c r="C106" s="226"/>
      <c r="D106" s="227" t="s">
        <v>141</v>
      </c>
      <c r="E106" s="228" t="s">
        <v>19</v>
      </c>
      <c r="F106" s="229" t="s">
        <v>142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141</v>
      </c>
      <c r="AU106" s="235" t="s">
        <v>83</v>
      </c>
      <c r="AV106" s="13" t="s">
        <v>81</v>
      </c>
      <c r="AW106" s="13" t="s">
        <v>35</v>
      </c>
      <c r="AX106" s="13" t="s">
        <v>73</v>
      </c>
      <c r="AY106" s="235" t="s">
        <v>130</v>
      </c>
    </row>
    <row r="107" s="14" customFormat="1">
      <c r="A107" s="14"/>
      <c r="B107" s="236"/>
      <c r="C107" s="237"/>
      <c r="D107" s="227" t="s">
        <v>141</v>
      </c>
      <c r="E107" s="238" t="s">
        <v>19</v>
      </c>
      <c r="F107" s="239" t="s">
        <v>509</v>
      </c>
      <c r="G107" s="237"/>
      <c r="H107" s="240">
        <v>162.80000000000001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141</v>
      </c>
      <c r="AU107" s="246" t="s">
        <v>83</v>
      </c>
      <c r="AV107" s="14" t="s">
        <v>83</v>
      </c>
      <c r="AW107" s="14" t="s">
        <v>35</v>
      </c>
      <c r="AX107" s="14" t="s">
        <v>73</v>
      </c>
      <c r="AY107" s="246" t="s">
        <v>130</v>
      </c>
    </row>
    <row r="108" s="14" customFormat="1">
      <c r="A108" s="14"/>
      <c r="B108" s="236"/>
      <c r="C108" s="237"/>
      <c r="D108" s="227" t="s">
        <v>141</v>
      </c>
      <c r="E108" s="238" t="s">
        <v>19</v>
      </c>
      <c r="F108" s="239" t="s">
        <v>510</v>
      </c>
      <c r="G108" s="237"/>
      <c r="H108" s="240">
        <v>56.850000000000001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141</v>
      </c>
      <c r="AU108" s="246" t="s">
        <v>83</v>
      </c>
      <c r="AV108" s="14" t="s">
        <v>83</v>
      </c>
      <c r="AW108" s="14" t="s">
        <v>35</v>
      </c>
      <c r="AX108" s="14" t="s">
        <v>73</v>
      </c>
      <c r="AY108" s="246" t="s">
        <v>130</v>
      </c>
    </row>
    <row r="109" s="15" customFormat="1">
      <c r="A109" s="15"/>
      <c r="B109" s="247"/>
      <c r="C109" s="248"/>
      <c r="D109" s="227" t="s">
        <v>141</v>
      </c>
      <c r="E109" s="249" t="s">
        <v>19</v>
      </c>
      <c r="F109" s="250" t="s">
        <v>157</v>
      </c>
      <c r="G109" s="248"/>
      <c r="H109" s="251">
        <v>219.65000000000001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141</v>
      </c>
      <c r="AU109" s="257" t="s">
        <v>83</v>
      </c>
      <c r="AV109" s="15" t="s">
        <v>150</v>
      </c>
      <c r="AW109" s="15" t="s">
        <v>35</v>
      </c>
      <c r="AX109" s="15" t="s">
        <v>73</v>
      </c>
      <c r="AY109" s="257" t="s">
        <v>130</v>
      </c>
    </row>
    <row r="110" s="13" customFormat="1">
      <c r="A110" s="13"/>
      <c r="B110" s="225"/>
      <c r="C110" s="226"/>
      <c r="D110" s="227" t="s">
        <v>141</v>
      </c>
      <c r="E110" s="228" t="s">
        <v>19</v>
      </c>
      <c r="F110" s="229" t="s">
        <v>158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141</v>
      </c>
      <c r="AU110" s="235" t="s">
        <v>83</v>
      </c>
      <c r="AV110" s="13" t="s">
        <v>81</v>
      </c>
      <c r="AW110" s="13" t="s">
        <v>35</v>
      </c>
      <c r="AX110" s="13" t="s">
        <v>73</v>
      </c>
      <c r="AY110" s="235" t="s">
        <v>130</v>
      </c>
    </row>
    <row r="111" s="14" customFormat="1">
      <c r="A111" s="14"/>
      <c r="B111" s="236"/>
      <c r="C111" s="237"/>
      <c r="D111" s="227" t="s">
        <v>141</v>
      </c>
      <c r="E111" s="238" t="s">
        <v>19</v>
      </c>
      <c r="F111" s="239" t="s">
        <v>511</v>
      </c>
      <c r="G111" s="237"/>
      <c r="H111" s="240">
        <v>122.09999999999999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141</v>
      </c>
      <c r="AU111" s="246" t="s">
        <v>83</v>
      </c>
      <c r="AV111" s="14" t="s">
        <v>83</v>
      </c>
      <c r="AW111" s="14" t="s">
        <v>35</v>
      </c>
      <c r="AX111" s="14" t="s">
        <v>73</v>
      </c>
      <c r="AY111" s="246" t="s">
        <v>130</v>
      </c>
    </row>
    <row r="112" s="14" customFormat="1">
      <c r="A112" s="14"/>
      <c r="B112" s="236"/>
      <c r="C112" s="237"/>
      <c r="D112" s="227" t="s">
        <v>141</v>
      </c>
      <c r="E112" s="238" t="s">
        <v>19</v>
      </c>
      <c r="F112" s="239" t="s">
        <v>512</v>
      </c>
      <c r="G112" s="237"/>
      <c r="H112" s="240">
        <v>28.425000000000001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141</v>
      </c>
      <c r="AU112" s="246" t="s">
        <v>83</v>
      </c>
      <c r="AV112" s="14" t="s">
        <v>83</v>
      </c>
      <c r="AW112" s="14" t="s">
        <v>35</v>
      </c>
      <c r="AX112" s="14" t="s">
        <v>73</v>
      </c>
      <c r="AY112" s="246" t="s">
        <v>130</v>
      </c>
    </row>
    <row r="113" s="15" customFormat="1">
      <c r="A113" s="15"/>
      <c r="B113" s="247"/>
      <c r="C113" s="248"/>
      <c r="D113" s="227" t="s">
        <v>141</v>
      </c>
      <c r="E113" s="249" t="s">
        <v>19</v>
      </c>
      <c r="F113" s="250" t="s">
        <v>157</v>
      </c>
      <c r="G113" s="248"/>
      <c r="H113" s="251">
        <v>150.52500000000001</v>
      </c>
      <c r="I113" s="252"/>
      <c r="J113" s="248"/>
      <c r="K113" s="248"/>
      <c r="L113" s="253"/>
      <c r="M113" s="254"/>
      <c r="N113" s="255"/>
      <c r="O113" s="255"/>
      <c r="P113" s="255"/>
      <c r="Q113" s="255"/>
      <c r="R113" s="255"/>
      <c r="S113" s="255"/>
      <c r="T113" s="256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7" t="s">
        <v>141</v>
      </c>
      <c r="AU113" s="257" t="s">
        <v>83</v>
      </c>
      <c r="AV113" s="15" t="s">
        <v>150</v>
      </c>
      <c r="AW113" s="15" t="s">
        <v>35</v>
      </c>
      <c r="AX113" s="15" t="s">
        <v>73</v>
      </c>
      <c r="AY113" s="257" t="s">
        <v>130</v>
      </c>
    </row>
    <row r="114" s="16" customFormat="1">
      <c r="A114" s="16"/>
      <c r="B114" s="258"/>
      <c r="C114" s="259"/>
      <c r="D114" s="227" t="s">
        <v>141</v>
      </c>
      <c r="E114" s="260" t="s">
        <v>19</v>
      </c>
      <c r="F114" s="261" t="s">
        <v>160</v>
      </c>
      <c r="G114" s="259"/>
      <c r="H114" s="262">
        <v>370.17500000000001</v>
      </c>
      <c r="I114" s="263"/>
      <c r="J114" s="259"/>
      <c r="K114" s="259"/>
      <c r="L114" s="264"/>
      <c r="M114" s="265"/>
      <c r="N114" s="266"/>
      <c r="O114" s="266"/>
      <c r="P114" s="266"/>
      <c r="Q114" s="266"/>
      <c r="R114" s="266"/>
      <c r="S114" s="266"/>
      <c r="T114" s="267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68" t="s">
        <v>141</v>
      </c>
      <c r="AU114" s="268" t="s">
        <v>83</v>
      </c>
      <c r="AV114" s="16" t="s">
        <v>137</v>
      </c>
      <c r="AW114" s="16" t="s">
        <v>35</v>
      </c>
      <c r="AX114" s="16" t="s">
        <v>81</v>
      </c>
      <c r="AY114" s="268" t="s">
        <v>130</v>
      </c>
    </row>
    <row r="115" s="2" customFormat="1" ht="37.8" customHeight="1">
      <c r="A115" s="41"/>
      <c r="B115" s="42"/>
      <c r="C115" s="207" t="s">
        <v>175</v>
      </c>
      <c r="D115" s="207" t="s">
        <v>132</v>
      </c>
      <c r="E115" s="208" t="s">
        <v>168</v>
      </c>
      <c r="F115" s="209" t="s">
        <v>169</v>
      </c>
      <c r="G115" s="210" t="s">
        <v>153</v>
      </c>
      <c r="H115" s="211">
        <v>370.17500000000001</v>
      </c>
      <c r="I115" s="212"/>
      <c r="J115" s="213">
        <f>ROUND(I115*H115,2)</f>
        <v>0</v>
      </c>
      <c r="K115" s="209" t="s">
        <v>136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137</v>
      </c>
      <c r="AT115" s="218" t="s">
        <v>132</v>
      </c>
      <c r="AU115" s="218" t="s">
        <v>83</v>
      </c>
      <c r="AY115" s="20" t="s">
        <v>130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81</v>
      </c>
      <c r="BK115" s="219">
        <f>ROUND(I115*H115,2)</f>
        <v>0</v>
      </c>
      <c r="BL115" s="20" t="s">
        <v>137</v>
      </c>
      <c r="BM115" s="218" t="s">
        <v>513</v>
      </c>
    </row>
    <row r="116" s="2" customFormat="1">
      <c r="A116" s="41"/>
      <c r="B116" s="42"/>
      <c r="C116" s="43"/>
      <c r="D116" s="220" t="s">
        <v>139</v>
      </c>
      <c r="E116" s="43"/>
      <c r="F116" s="221" t="s">
        <v>171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139</v>
      </c>
      <c r="AU116" s="20" t="s">
        <v>83</v>
      </c>
    </row>
    <row r="117" s="14" customFormat="1">
      <c r="A117" s="14"/>
      <c r="B117" s="236"/>
      <c r="C117" s="237"/>
      <c r="D117" s="227" t="s">
        <v>141</v>
      </c>
      <c r="E117" s="238" t="s">
        <v>19</v>
      </c>
      <c r="F117" s="239" t="s">
        <v>514</v>
      </c>
      <c r="G117" s="237"/>
      <c r="H117" s="240">
        <v>219.65000000000001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141</v>
      </c>
      <c r="AU117" s="246" t="s">
        <v>83</v>
      </c>
      <c r="AV117" s="14" t="s">
        <v>83</v>
      </c>
      <c r="AW117" s="14" t="s">
        <v>35</v>
      </c>
      <c r="AX117" s="14" t="s">
        <v>73</v>
      </c>
      <c r="AY117" s="246" t="s">
        <v>130</v>
      </c>
    </row>
    <row r="118" s="14" customFormat="1">
      <c r="A118" s="14"/>
      <c r="B118" s="236"/>
      <c r="C118" s="237"/>
      <c r="D118" s="227" t="s">
        <v>141</v>
      </c>
      <c r="E118" s="238" t="s">
        <v>19</v>
      </c>
      <c r="F118" s="239" t="s">
        <v>515</v>
      </c>
      <c r="G118" s="237"/>
      <c r="H118" s="240">
        <v>150.52500000000001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141</v>
      </c>
      <c r="AU118" s="246" t="s">
        <v>83</v>
      </c>
      <c r="AV118" s="14" t="s">
        <v>83</v>
      </c>
      <c r="AW118" s="14" t="s">
        <v>35</v>
      </c>
      <c r="AX118" s="14" t="s">
        <v>73</v>
      </c>
      <c r="AY118" s="246" t="s">
        <v>130</v>
      </c>
    </row>
    <row r="119" s="16" customFormat="1">
      <c r="A119" s="16"/>
      <c r="B119" s="258"/>
      <c r="C119" s="259"/>
      <c r="D119" s="227" t="s">
        <v>141</v>
      </c>
      <c r="E119" s="260" t="s">
        <v>19</v>
      </c>
      <c r="F119" s="261" t="s">
        <v>160</v>
      </c>
      <c r="G119" s="259"/>
      <c r="H119" s="262">
        <v>370.17500000000001</v>
      </c>
      <c r="I119" s="263"/>
      <c r="J119" s="259"/>
      <c r="K119" s="259"/>
      <c r="L119" s="264"/>
      <c r="M119" s="265"/>
      <c r="N119" s="266"/>
      <c r="O119" s="266"/>
      <c r="P119" s="266"/>
      <c r="Q119" s="266"/>
      <c r="R119" s="266"/>
      <c r="S119" s="266"/>
      <c r="T119" s="26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68" t="s">
        <v>141</v>
      </c>
      <c r="AU119" s="268" t="s">
        <v>83</v>
      </c>
      <c r="AV119" s="16" t="s">
        <v>137</v>
      </c>
      <c r="AW119" s="16" t="s">
        <v>35</v>
      </c>
      <c r="AX119" s="16" t="s">
        <v>81</v>
      </c>
      <c r="AY119" s="268" t="s">
        <v>130</v>
      </c>
    </row>
    <row r="120" s="2" customFormat="1" ht="37.8" customHeight="1">
      <c r="A120" s="41"/>
      <c r="B120" s="42"/>
      <c r="C120" s="207" t="s">
        <v>184</v>
      </c>
      <c r="D120" s="207" t="s">
        <v>132</v>
      </c>
      <c r="E120" s="208" t="s">
        <v>176</v>
      </c>
      <c r="F120" s="209" t="s">
        <v>177</v>
      </c>
      <c r="G120" s="210" t="s">
        <v>153</v>
      </c>
      <c r="H120" s="211">
        <v>3701.75</v>
      </c>
      <c r="I120" s="212"/>
      <c r="J120" s="213">
        <f>ROUND(I120*H120,2)</f>
        <v>0</v>
      </c>
      <c r="K120" s="209" t="s">
        <v>136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137</v>
      </c>
      <c r="AT120" s="218" t="s">
        <v>132</v>
      </c>
      <c r="AU120" s="218" t="s">
        <v>83</v>
      </c>
      <c r="AY120" s="20" t="s">
        <v>130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81</v>
      </c>
      <c r="BK120" s="219">
        <f>ROUND(I120*H120,2)</f>
        <v>0</v>
      </c>
      <c r="BL120" s="20" t="s">
        <v>137</v>
      </c>
      <c r="BM120" s="218" t="s">
        <v>516</v>
      </c>
    </row>
    <row r="121" s="2" customFormat="1">
      <c r="A121" s="41"/>
      <c r="B121" s="42"/>
      <c r="C121" s="43"/>
      <c r="D121" s="220" t="s">
        <v>139</v>
      </c>
      <c r="E121" s="43"/>
      <c r="F121" s="221" t="s">
        <v>179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139</v>
      </c>
      <c r="AU121" s="20" t="s">
        <v>83</v>
      </c>
    </row>
    <row r="122" s="13" customFormat="1">
      <c r="A122" s="13"/>
      <c r="B122" s="225"/>
      <c r="C122" s="226"/>
      <c r="D122" s="227" t="s">
        <v>141</v>
      </c>
      <c r="E122" s="228" t="s">
        <v>19</v>
      </c>
      <c r="F122" s="229" t="s">
        <v>180</v>
      </c>
      <c r="G122" s="226"/>
      <c r="H122" s="228" t="s">
        <v>19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141</v>
      </c>
      <c r="AU122" s="235" t="s">
        <v>83</v>
      </c>
      <c r="AV122" s="13" t="s">
        <v>81</v>
      </c>
      <c r="AW122" s="13" t="s">
        <v>35</v>
      </c>
      <c r="AX122" s="13" t="s">
        <v>73</v>
      </c>
      <c r="AY122" s="235" t="s">
        <v>130</v>
      </c>
    </row>
    <row r="123" s="14" customFormat="1">
      <c r="A123" s="14"/>
      <c r="B123" s="236"/>
      <c r="C123" s="237"/>
      <c r="D123" s="227" t="s">
        <v>141</v>
      </c>
      <c r="E123" s="238" t="s">
        <v>19</v>
      </c>
      <c r="F123" s="239" t="s">
        <v>517</v>
      </c>
      <c r="G123" s="237"/>
      <c r="H123" s="240">
        <v>3701.75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141</v>
      </c>
      <c r="AU123" s="246" t="s">
        <v>83</v>
      </c>
      <c r="AV123" s="14" t="s">
        <v>83</v>
      </c>
      <c r="AW123" s="14" t="s">
        <v>35</v>
      </c>
      <c r="AX123" s="14" t="s">
        <v>81</v>
      </c>
      <c r="AY123" s="246" t="s">
        <v>130</v>
      </c>
    </row>
    <row r="124" s="2" customFormat="1" ht="24.15" customHeight="1">
      <c r="A124" s="41"/>
      <c r="B124" s="42"/>
      <c r="C124" s="207" t="s">
        <v>189</v>
      </c>
      <c r="D124" s="207" t="s">
        <v>132</v>
      </c>
      <c r="E124" s="208" t="s">
        <v>185</v>
      </c>
      <c r="F124" s="209" t="s">
        <v>186</v>
      </c>
      <c r="G124" s="210" t="s">
        <v>153</v>
      </c>
      <c r="H124" s="211">
        <v>370.17500000000001</v>
      </c>
      <c r="I124" s="212"/>
      <c r="J124" s="213">
        <f>ROUND(I124*H124,2)</f>
        <v>0</v>
      </c>
      <c r="K124" s="209" t="s">
        <v>136</v>
      </c>
      <c r="L124" s="47"/>
      <c r="M124" s="214" t="s">
        <v>19</v>
      </c>
      <c r="N124" s="215" t="s">
        <v>44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137</v>
      </c>
      <c r="AT124" s="218" t="s">
        <v>132</v>
      </c>
      <c r="AU124" s="218" t="s">
        <v>83</v>
      </c>
      <c r="AY124" s="20" t="s">
        <v>130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81</v>
      </c>
      <c r="BK124" s="219">
        <f>ROUND(I124*H124,2)</f>
        <v>0</v>
      </c>
      <c r="BL124" s="20" t="s">
        <v>137</v>
      </c>
      <c r="BM124" s="218" t="s">
        <v>518</v>
      </c>
    </row>
    <row r="125" s="2" customFormat="1">
      <c r="A125" s="41"/>
      <c r="B125" s="42"/>
      <c r="C125" s="43"/>
      <c r="D125" s="220" t="s">
        <v>139</v>
      </c>
      <c r="E125" s="43"/>
      <c r="F125" s="221" t="s">
        <v>188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139</v>
      </c>
      <c r="AU125" s="20" t="s">
        <v>83</v>
      </c>
    </row>
    <row r="126" s="14" customFormat="1">
      <c r="A126" s="14"/>
      <c r="B126" s="236"/>
      <c r="C126" s="237"/>
      <c r="D126" s="227" t="s">
        <v>141</v>
      </c>
      <c r="E126" s="238" t="s">
        <v>19</v>
      </c>
      <c r="F126" s="239" t="s">
        <v>514</v>
      </c>
      <c r="G126" s="237"/>
      <c r="H126" s="240">
        <v>219.65000000000001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141</v>
      </c>
      <c r="AU126" s="246" t="s">
        <v>83</v>
      </c>
      <c r="AV126" s="14" t="s">
        <v>83</v>
      </c>
      <c r="AW126" s="14" t="s">
        <v>35</v>
      </c>
      <c r="AX126" s="14" t="s">
        <v>73</v>
      </c>
      <c r="AY126" s="246" t="s">
        <v>130</v>
      </c>
    </row>
    <row r="127" s="14" customFormat="1">
      <c r="A127" s="14"/>
      <c r="B127" s="236"/>
      <c r="C127" s="237"/>
      <c r="D127" s="227" t="s">
        <v>141</v>
      </c>
      <c r="E127" s="238" t="s">
        <v>19</v>
      </c>
      <c r="F127" s="239" t="s">
        <v>515</v>
      </c>
      <c r="G127" s="237"/>
      <c r="H127" s="240">
        <v>150.52500000000001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141</v>
      </c>
      <c r="AU127" s="246" t="s">
        <v>83</v>
      </c>
      <c r="AV127" s="14" t="s">
        <v>83</v>
      </c>
      <c r="AW127" s="14" t="s">
        <v>35</v>
      </c>
      <c r="AX127" s="14" t="s">
        <v>73</v>
      </c>
      <c r="AY127" s="246" t="s">
        <v>130</v>
      </c>
    </row>
    <row r="128" s="16" customFormat="1">
      <c r="A128" s="16"/>
      <c r="B128" s="258"/>
      <c r="C128" s="259"/>
      <c r="D128" s="227" t="s">
        <v>141</v>
      </c>
      <c r="E128" s="260" t="s">
        <v>19</v>
      </c>
      <c r="F128" s="261" t="s">
        <v>160</v>
      </c>
      <c r="G128" s="259"/>
      <c r="H128" s="262">
        <v>370.17500000000001</v>
      </c>
      <c r="I128" s="263"/>
      <c r="J128" s="259"/>
      <c r="K128" s="259"/>
      <c r="L128" s="264"/>
      <c r="M128" s="265"/>
      <c r="N128" s="266"/>
      <c r="O128" s="266"/>
      <c r="P128" s="266"/>
      <c r="Q128" s="266"/>
      <c r="R128" s="266"/>
      <c r="S128" s="266"/>
      <c r="T128" s="267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68" t="s">
        <v>141</v>
      </c>
      <c r="AU128" s="268" t="s">
        <v>83</v>
      </c>
      <c r="AV128" s="16" t="s">
        <v>137</v>
      </c>
      <c r="AW128" s="16" t="s">
        <v>35</v>
      </c>
      <c r="AX128" s="16" t="s">
        <v>81</v>
      </c>
      <c r="AY128" s="268" t="s">
        <v>130</v>
      </c>
    </row>
    <row r="129" s="2" customFormat="1" ht="24.15" customHeight="1">
      <c r="A129" s="41"/>
      <c r="B129" s="42"/>
      <c r="C129" s="207" t="s">
        <v>198</v>
      </c>
      <c r="D129" s="207" t="s">
        <v>132</v>
      </c>
      <c r="E129" s="208" t="s">
        <v>190</v>
      </c>
      <c r="F129" s="209" t="s">
        <v>191</v>
      </c>
      <c r="G129" s="210" t="s">
        <v>192</v>
      </c>
      <c r="H129" s="211">
        <v>666.31500000000005</v>
      </c>
      <c r="I129" s="212"/>
      <c r="J129" s="213">
        <f>ROUND(I129*H129,2)</f>
        <v>0</v>
      </c>
      <c r="K129" s="209" t="s">
        <v>136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137</v>
      </c>
      <c r="AT129" s="218" t="s">
        <v>132</v>
      </c>
      <c r="AU129" s="218" t="s">
        <v>83</v>
      </c>
      <c r="AY129" s="20" t="s">
        <v>130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81</v>
      </c>
      <c r="BK129" s="219">
        <f>ROUND(I129*H129,2)</f>
        <v>0</v>
      </c>
      <c r="BL129" s="20" t="s">
        <v>137</v>
      </c>
      <c r="BM129" s="218" t="s">
        <v>519</v>
      </c>
    </row>
    <row r="130" s="2" customFormat="1">
      <c r="A130" s="41"/>
      <c r="B130" s="42"/>
      <c r="C130" s="43"/>
      <c r="D130" s="220" t="s">
        <v>139</v>
      </c>
      <c r="E130" s="43"/>
      <c r="F130" s="221" t="s">
        <v>194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139</v>
      </c>
      <c r="AU130" s="20" t="s">
        <v>83</v>
      </c>
    </row>
    <row r="131" s="14" customFormat="1">
      <c r="A131" s="14"/>
      <c r="B131" s="236"/>
      <c r="C131" s="237"/>
      <c r="D131" s="227" t="s">
        <v>141</v>
      </c>
      <c r="E131" s="238" t="s">
        <v>19</v>
      </c>
      <c r="F131" s="239" t="s">
        <v>520</v>
      </c>
      <c r="G131" s="237"/>
      <c r="H131" s="240">
        <v>395.37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141</v>
      </c>
      <c r="AU131" s="246" t="s">
        <v>83</v>
      </c>
      <c r="AV131" s="14" t="s">
        <v>83</v>
      </c>
      <c r="AW131" s="14" t="s">
        <v>35</v>
      </c>
      <c r="AX131" s="14" t="s">
        <v>73</v>
      </c>
      <c r="AY131" s="246" t="s">
        <v>130</v>
      </c>
    </row>
    <row r="132" s="14" customFormat="1">
      <c r="A132" s="14"/>
      <c r="B132" s="236"/>
      <c r="C132" s="237"/>
      <c r="D132" s="227" t="s">
        <v>141</v>
      </c>
      <c r="E132" s="238" t="s">
        <v>19</v>
      </c>
      <c r="F132" s="239" t="s">
        <v>521</v>
      </c>
      <c r="G132" s="237"/>
      <c r="H132" s="240">
        <v>270.94499999999999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141</v>
      </c>
      <c r="AU132" s="246" t="s">
        <v>83</v>
      </c>
      <c r="AV132" s="14" t="s">
        <v>83</v>
      </c>
      <c r="AW132" s="14" t="s">
        <v>35</v>
      </c>
      <c r="AX132" s="14" t="s">
        <v>73</v>
      </c>
      <c r="AY132" s="246" t="s">
        <v>130</v>
      </c>
    </row>
    <row r="133" s="16" customFormat="1">
      <c r="A133" s="16"/>
      <c r="B133" s="258"/>
      <c r="C133" s="259"/>
      <c r="D133" s="227" t="s">
        <v>141</v>
      </c>
      <c r="E133" s="260" t="s">
        <v>19</v>
      </c>
      <c r="F133" s="261" t="s">
        <v>160</v>
      </c>
      <c r="G133" s="259"/>
      <c r="H133" s="262">
        <v>666.31500000000005</v>
      </c>
      <c r="I133" s="263"/>
      <c r="J133" s="259"/>
      <c r="K133" s="259"/>
      <c r="L133" s="264"/>
      <c r="M133" s="265"/>
      <c r="N133" s="266"/>
      <c r="O133" s="266"/>
      <c r="P133" s="266"/>
      <c r="Q133" s="266"/>
      <c r="R133" s="266"/>
      <c r="S133" s="266"/>
      <c r="T133" s="267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268" t="s">
        <v>141</v>
      </c>
      <c r="AU133" s="268" t="s">
        <v>83</v>
      </c>
      <c r="AV133" s="16" t="s">
        <v>137</v>
      </c>
      <c r="AW133" s="16" t="s">
        <v>35</v>
      </c>
      <c r="AX133" s="16" t="s">
        <v>81</v>
      </c>
      <c r="AY133" s="268" t="s">
        <v>130</v>
      </c>
    </row>
    <row r="134" s="2" customFormat="1" ht="21.75" customHeight="1">
      <c r="A134" s="41"/>
      <c r="B134" s="42"/>
      <c r="C134" s="207" t="s">
        <v>204</v>
      </c>
      <c r="D134" s="207" t="s">
        <v>132</v>
      </c>
      <c r="E134" s="208" t="s">
        <v>211</v>
      </c>
      <c r="F134" s="209" t="s">
        <v>212</v>
      </c>
      <c r="G134" s="210" t="s">
        <v>135</v>
      </c>
      <c r="H134" s="211">
        <v>1003.5</v>
      </c>
      <c r="I134" s="212"/>
      <c r="J134" s="213">
        <f>ROUND(I134*H134,2)</f>
        <v>0</v>
      </c>
      <c r="K134" s="209" t="s">
        <v>136</v>
      </c>
      <c r="L134" s="47"/>
      <c r="M134" s="214" t="s">
        <v>19</v>
      </c>
      <c r="N134" s="215" t="s">
        <v>44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137</v>
      </c>
      <c r="AT134" s="218" t="s">
        <v>132</v>
      </c>
      <c r="AU134" s="218" t="s">
        <v>83</v>
      </c>
      <c r="AY134" s="20" t="s">
        <v>130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81</v>
      </c>
      <c r="BK134" s="219">
        <f>ROUND(I134*H134,2)</f>
        <v>0</v>
      </c>
      <c r="BL134" s="20" t="s">
        <v>137</v>
      </c>
      <c r="BM134" s="218" t="s">
        <v>522</v>
      </c>
    </row>
    <row r="135" s="2" customFormat="1">
      <c r="A135" s="41"/>
      <c r="B135" s="42"/>
      <c r="C135" s="43"/>
      <c r="D135" s="220" t="s">
        <v>139</v>
      </c>
      <c r="E135" s="43"/>
      <c r="F135" s="221" t="s">
        <v>214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139</v>
      </c>
      <c r="AU135" s="20" t="s">
        <v>83</v>
      </c>
    </row>
    <row r="136" s="13" customFormat="1">
      <c r="A136" s="13"/>
      <c r="B136" s="225"/>
      <c r="C136" s="226"/>
      <c r="D136" s="227" t="s">
        <v>141</v>
      </c>
      <c r="E136" s="228" t="s">
        <v>19</v>
      </c>
      <c r="F136" s="229" t="s">
        <v>142</v>
      </c>
      <c r="G136" s="226"/>
      <c r="H136" s="228" t="s">
        <v>19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141</v>
      </c>
      <c r="AU136" s="235" t="s">
        <v>83</v>
      </c>
      <c r="AV136" s="13" t="s">
        <v>81</v>
      </c>
      <c r="AW136" s="13" t="s">
        <v>35</v>
      </c>
      <c r="AX136" s="13" t="s">
        <v>73</v>
      </c>
      <c r="AY136" s="235" t="s">
        <v>130</v>
      </c>
    </row>
    <row r="137" s="14" customFormat="1">
      <c r="A137" s="14"/>
      <c r="B137" s="236"/>
      <c r="C137" s="237"/>
      <c r="D137" s="227" t="s">
        <v>141</v>
      </c>
      <c r="E137" s="238" t="s">
        <v>19</v>
      </c>
      <c r="F137" s="239" t="s">
        <v>523</v>
      </c>
      <c r="G137" s="237"/>
      <c r="H137" s="240">
        <v>814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141</v>
      </c>
      <c r="AU137" s="246" t="s">
        <v>83</v>
      </c>
      <c r="AV137" s="14" t="s">
        <v>83</v>
      </c>
      <c r="AW137" s="14" t="s">
        <v>35</v>
      </c>
      <c r="AX137" s="14" t="s">
        <v>73</v>
      </c>
      <c r="AY137" s="246" t="s">
        <v>130</v>
      </c>
    </row>
    <row r="138" s="14" customFormat="1">
      <c r="A138" s="14"/>
      <c r="B138" s="236"/>
      <c r="C138" s="237"/>
      <c r="D138" s="227" t="s">
        <v>141</v>
      </c>
      <c r="E138" s="238" t="s">
        <v>19</v>
      </c>
      <c r="F138" s="239" t="s">
        <v>524</v>
      </c>
      <c r="G138" s="237"/>
      <c r="H138" s="240">
        <v>189.5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141</v>
      </c>
      <c r="AU138" s="246" t="s">
        <v>83</v>
      </c>
      <c r="AV138" s="14" t="s">
        <v>83</v>
      </c>
      <c r="AW138" s="14" t="s">
        <v>35</v>
      </c>
      <c r="AX138" s="14" t="s">
        <v>73</v>
      </c>
      <c r="AY138" s="246" t="s">
        <v>130</v>
      </c>
    </row>
    <row r="139" s="16" customFormat="1">
      <c r="A139" s="16"/>
      <c r="B139" s="258"/>
      <c r="C139" s="259"/>
      <c r="D139" s="227" t="s">
        <v>141</v>
      </c>
      <c r="E139" s="260" t="s">
        <v>19</v>
      </c>
      <c r="F139" s="261" t="s">
        <v>160</v>
      </c>
      <c r="G139" s="259"/>
      <c r="H139" s="262">
        <v>1003.5</v>
      </c>
      <c r="I139" s="263"/>
      <c r="J139" s="259"/>
      <c r="K139" s="259"/>
      <c r="L139" s="264"/>
      <c r="M139" s="265"/>
      <c r="N139" s="266"/>
      <c r="O139" s="266"/>
      <c r="P139" s="266"/>
      <c r="Q139" s="266"/>
      <c r="R139" s="266"/>
      <c r="S139" s="266"/>
      <c r="T139" s="267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T139" s="268" t="s">
        <v>141</v>
      </c>
      <c r="AU139" s="268" t="s">
        <v>83</v>
      </c>
      <c r="AV139" s="16" t="s">
        <v>137</v>
      </c>
      <c r="AW139" s="16" t="s">
        <v>35</v>
      </c>
      <c r="AX139" s="16" t="s">
        <v>81</v>
      </c>
      <c r="AY139" s="268" t="s">
        <v>130</v>
      </c>
    </row>
    <row r="140" s="12" customFormat="1" ht="22.8" customHeight="1">
      <c r="A140" s="12"/>
      <c r="B140" s="191"/>
      <c r="C140" s="192"/>
      <c r="D140" s="193" t="s">
        <v>72</v>
      </c>
      <c r="E140" s="205" t="s">
        <v>167</v>
      </c>
      <c r="F140" s="205" t="s">
        <v>235</v>
      </c>
      <c r="G140" s="192"/>
      <c r="H140" s="192"/>
      <c r="I140" s="195"/>
      <c r="J140" s="206">
        <f>BK140</f>
        <v>0</v>
      </c>
      <c r="K140" s="192"/>
      <c r="L140" s="197"/>
      <c r="M140" s="198"/>
      <c r="N140" s="199"/>
      <c r="O140" s="199"/>
      <c r="P140" s="200">
        <f>SUM(P141:P180)</f>
        <v>0</v>
      </c>
      <c r="Q140" s="199"/>
      <c r="R140" s="200">
        <f>SUM(R141:R180)</f>
        <v>233.34369999999996</v>
      </c>
      <c r="S140" s="199"/>
      <c r="T140" s="201">
        <f>SUM(T141:T180)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2" t="s">
        <v>81</v>
      </c>
      <c r="AT140" s="203" t="s">
        <v>72</v>
      </c>
      <c r="AU140" s="203" t="s">
        <v>81</v>
      </c>
      <c r="AY140" s="202" t="s">
        <v>130</v>
      </c>
      <c r="BK140" s="204">
        <f>SUM(BK141:BK180)</f>
        <v>0</v>
      </c>
    </row>
    <row r="141" s="2" customFormat="1" ht="21.75" customHeight="1">
      <c r="A141" s="41"/>
      <c r="B141" s="42"/>
      <c r="C141" s="207" t="s">
        <v>210</v>
      </c>
      <c r="D141" s="207" t="s">
        <v>132</v>
      </c>
      <c r="E141" s="208" t="s">
        <v>525</v>
      </c>
      <c r="F141" s="209" t="s">
        <v>526</v>
      </c>
      <c r="G141" s="210" t="s">
        <v>135</v>
      </c>
      <c r="H141" s="211">
        <v>379</v>
      </c>
      <c r="I141" s="212"/>
      <c r="J141" s="213">
        <f>ROUND(I141*H141,2)</f>
        <v>0</v>
      </c>
      <c r="K141" s="209" t="s">
        <v>136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137</v>
      </c>
      <c r="AT141" s="218" t="s">
        <v>132</v>
      </c>
      <c r="AU141" s="218" t="s">
        <v>83</v>
      </c>
      <c r="AY141" s="20" t="s">
        <v>130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81</v>
      </c>
      <c r="BK141" s="219">
        <f>ROUND(I141*H141,2)</f>
        <v>0</v>
      </c>
      <c r="BL141" s="20" t="s">
        <v>137</v>
      </c>
      <c r="BM141" s="218" t="s">
        <v>527</v>
      </c>
    </row>
    <row r="142" s="2" customFormat="1">
      <c r="A142" s="41"/>
      <c r="B142" s="42"/>
      <c r="C142" s="43"/>
      <c r="D142" s="220" t="s">
        <v>139</v>
      </c>
      <c r="E142" s="43"/>
      <c r="F142" s="221" t="s">
        <v>528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139</v>
      </c>
      <c r="AU142" s="20" t="s">
        <v>83</v>
      </c>
    </row>
    <row r="143" s="13" customFormat="1">
      <c r="A143" s="13"/>
      <c r="B143" s="225"/>
      <c r="C143" s="226"/>
      <c r="D143" s="227" t="s">
        <v>141</v>
      </c>
      <c r="E143" s="228" t="s">
        <v>19</v>
      </c>
      <c r="F143" s="229" t="s">
        <v>142</v>
      </c>
      <c r="G143" s="226"/>
      <c r="H143" s="228" t="s">
        <v>19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141</v>
      </c>
      <c r="AU143" s="235" t="s">
        <v>83</v>
      </c>
      <c r="AV143" s="13" t="s">
        <v>81</v>
      </c>
      <c r="AW143" s="13" t="s">
        <v>35</v>
      </c>
      <c r="AX143" s="13" t="s">
        <v>73</v>
      </c>
      <c r="AY143" s="235" t="s">
        <v>130</v>
      </c>
    </row>
    <row r="144" s="14" customFormat="1">
      <c r="A144" s="14"/>
      <c r="B144" s="236"/>
      <c r="C144" s="237"/>
      <c r="D144" s="227" t="s">
        <v>141</v>
      </c>
      <c r="E144" s="238" t="s">
        <v>19</v>
      </c>
      <c r="F144" s="239" t="s">
        <v>529</v>
      </c>
      <c r="G144" s="237"/>
      <c r="H144" s="240">
        <v>379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141</v>
      </c>
      <c r="AU144" s="246" t="s">
        <v>83</v>
      </c>
      <c r="AV144" s="14" t="s">
        <v>83</v>
      </c>
      <c r="AW144" s="14" t="s">
        <v>35</v>
      </c>
      <c r="AX144" s="14" t="s">
        <v>73</v>
      </c>
      <c r="AY144" s="246" t="s">
        <v>130</v>
      </c>
    </row>
    <row r="145" s="16" customFormat="1">
      <c r="A145" s="16"/>
      <c r="B145" s="258"/>
      <c r="C145" s="259"/>
      <c r="D145" s="227" t="s">
        <v>141</v>
      </c>
      <c r="E145" s="260" t="s">
        <v>19</v>
      </c>
      <c r="F145" s="261" t="s">
        <v>160</v>
      </c>
      <c r="G145" s="259"/>
      <c r="H145" s="262">
        <v>379</v>
      </c>
      <c r="I145" s="263"/>
      <c r="J145" s="259"/>
      <c r="K145" s="259"/>
      <c r="L145" s="264"/>
      <c r="M145" s="265"/>
      <c r="N145" s="266"/>
      <c r="O145" s="266"/>
      <c r="P145" s="266"/>
      <c r="Q145" s="266"/>
      <c r="R145" s="266"/>
      <c r="S145" s="266"/>
      <c r="T145" s="267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68" t="s">
        <v>141</v>
      </c>
      <c r="AU145" s="268" t="s">
        <v>83</v>
      </c>
      <c r="AV145" s="16" t="s">
        <v>137</v>
      </c>
      <c r="AW145" s="16" t="s">
        <v>35</v>
      </c>
      <c r="AX145" s="16" t="s">
        <v>81</v>
      </c>
      <c r="AY145" s="268" t="s">
        <v>130</v>
      </c>
    </row>
    <row r="146" s="2" customFormat="1" ht="21.75" customHeight="1">
      <c r="A146" s="41"/>
      <c r="B146" s="42"/>
      <c r="C146" s="207" t="s">
        <v>8</v>
      </c>
      <c r="D146" s="207" t="s">
        <v>132</v>
      </c>
      <c r="E146" s="208" t="s">
        <v>530</v>
      </c>
      <c r="F146" s="209" t="s">
        <v>531</v>
      </c>
      <c r="G146" s="210" t="s">
        <v>135</v>
      </c>
      <c r="H146" s="211">
        <v>814</v>
      </c>
      <c r="I146" s="212"/>
      <c r="J146" s="213">
        <f>ROUND(I146*H146,2)</f>
        <v>0</v>
      </c>
      <c r="K146" s="209" t="s">
        <v>136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137</v>
      </c>
      <c r="AT146" s="218" t="s">
        <v>132</v>
      </c>
      <c r="AU146" s="218" t="s">
        <v>83</v>
      </c>
      <c r="AY146" s="20" t="s">
        <v>130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81</v>
      </c>
      <c r="BK146" s="219">
        <f>ROUND(I146*H146,2)</f>
        <v>0</v>
      </c>
      <c r="BL146" s="20" t="s">
        <v>137</v>
      </c>
      <c r="BM146" s="218" t="s">
        <v>532</v>
      </c>
    </row>
    <row r="147" s="2" customFormat="1">
      <c r="A147" s="41"/>
      <c r="B147" s="42"/>
      <c r="C147" s="43"/>
      <c r="D147" s="220" t="s">
        <v>139</v>
      </c>
      <c r="E147" s="43"/>
      <c r="F147" s="221" t="s">
        <v>533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139</v>
      </c>
      <c r="AU147" s="20" t="s">
        <v>83</v>
      </c>
    </row>
    <row r="148" s="13" customFormat="1">
      <c r="A148" s="13"/>
      <c r="B148" s="225"/>
      <c r="C148" s="226"/>
      <c r="D148" s="227" t="s">
        <v>141</v>
      </c>
      <c r="E148" s="228" t="s">
        <v>19</v>
      </c>
      <c r="F148" s="229" t="s">
        <v>241</v>
      </c>
      <c r="G148" s="226"/>
      <c r="H148" s="228" t="s">
        <v>19</v>
      </c>
      <c r="I148" s="230"/>
      <c r="J148" s="226"/>
      <c r="K148" s="226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141</v>
      </c>
      <c r="AU148" s="235" t="s">
        <v>83</v>
      </c>
      <c r="AV148" s="13" t="s">
        <v>81</v>
      </c>
      <c r="AW148" s="13" t="s">
        <v>35</v>
      </c>
      <c r="AX148" s="13" t="s">
        <v>73</v>
      </c>
      <c r="AY148" s="235" t="s">
        <v>130</v>
      </c>
    </row>
    <row r="149" s="14" customFormat="1">
      <c r="A149" s="14"/>
      <c r="B149" s="236"/>
      <c r="C149" s="237"/>
      <c r="D149" s="227" t="s">
        <v>141</v>
      </c>
      <c r="E149" s="238" t="s">
        <v>19</v>
      </c>
      <c r="F149" s="239" t="s">
        <v>534</v>
      </c>
      <c r="G149" s="237"/>
      <c r="H149" s="240">
        <v>814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141</v>
      </c>
      <c r="AU149" s="246" t="s">
        <v>83</v>
      </c>
      <c r="AV149" s="14" t="s">
        <v>83</v>
      </c>
      <c r="AW149" s="14" t="s">
        <v>35</v>
      </c>
      <c r="AX149" s="14" t="s">
        <v>73</v>
      </c>
      <c r="AY149" s="246" t="s">
        <v>130</v>
      </c>
    </row>
    <row r="150" s="16" customFormat="1">
      <c r="A150" s="16"/>
      <c r="B150" s="258"/>
      <c r="C150" s="259"/>
      <c r="D150" s="227" t="s">
        <v>141</v>
      </c>
      <c r="E150" s="260" t="s">
        <v>19</v>
      </c>
      <c r="F150" s="261" t="s">
        <v>160</v>
      </c>
      <c r="G150" s="259"/>
      <c r="H150" s="262">
        <v>814</v>
      </c>
      <c r="I150" s="263"/>
      <c r="J150" s="259"/>
      <c r="K150" s="259"/>
      <c r="L150" s="264"/>
      <c r="M150" s="265"/>
      <c r="N150" s="266"/>
      <c r="O150" s="266"/>
      <c r="P150" s="266"/>
      <c r="Q150" s="266"/>
      <c r="R150" s="266"/>
      <c r="S150" s="266"/>
      <c r="T150" s="267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68" t="s">
        <v>141</v>
      </c>
      <c r="AU150" s="268" t="s">
        <v>83</v>
      </c>
      <c r="AV150" s="16" t="s">
        <v>137</v>
      </c>
      <c r="AW150" s="16" t="s">
        <v>35</v>
      </c>
      <c r="AX150" s="16" t="s">
        <v>81</v>
      </c>
      <c r="AY150" s="268" t="s">
        <v>130</v>
      </c>
    </row>
    <row r="151" s="2" customFormat="1" ht="37.8" customHeight="1">
      <c r="A151" s="41"/>
      <c r="B151" s="42"/>
      <c r="C151" s="207" t="s">
        <v>222</v>
      </c>
      <c r="D151" s="207" t="s">
        <v>132</v>
      </c>
      <c r="E151" s="208" t="s">
        <v>535</v>
      </c>
      <c r="F151" s="209" t="s">
        <v>536</v>
      </c>
      <c r="G151" s="210" t="s">
        <v>135</v>
      </c>
      <c r="H151" s="211">
        <v>814</v>
      </c>
      <c r="I151" s="212"/>
      <c r="J151" s="213">
        <f>ROUND(I151*H151,2)</f>
        <v>0</v>
      </c>
      <c r="K151" s="209" t="s">
        <v>136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0.089219999999999994</v>
      </c>
      <c r="R151" s="216">
        <f>Q151*H151</f>
        <v>72.625079999999997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137</v>
      </c>
      <c r="AT151" s="218" t="s">
        <v>132</v>
      </c>
      <c r="AU151" s="218" t="s">
        <v>83</v>
      </c>
      <c r="AY151" s="20" t="s">
        <v>130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81</v>
      </c>
      <c r="BK151" s="219">
        <f>ROUND(I151*H151,2)</f>
        <v>0</v>
      </c>
      <c r="BL151" s="20" t="s">
        <v>137</v>
      </c>
      <c r="BM151" s="218" t="s">
        <v>537</v>
      </c>
    </row>
    <row r="152" s="2" customFormat="1">
      <c r="A152" s="41"/>
      <c r="B152" s="42"/>
      <c r="C152" s="43"/>
      <c r="D152" s="220" t="s">
        <v>139</v>
      </c>
      <c r="E152" s="43"/>
      <c r="F152" s="221" t="s">
        <v>538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139</v>
      </c>
      <c r="AU152" s="20" t="s">
        <v>83</v>
      </c>
    </row>
    <row r="153" s="13" customFormat="1">
      <c r="A153" s="13"/>
      <c r="B153" s="225"/>
      <c r="C153" s="226"/>
      <c r="D153" s="227" t="s">
        <v>141</v>
      </c>
      <c r="E153" s="228" t="s">
        <v>19</v>
      </c>
      <c r="F153" s="229" t="s">
        <v>241</v>
      </c>
      <c r="G153" s="226"/>
      <c r="H153" s="228" t="s">
        <v>19</v>
      </c>
      <c r="I153" s="230"/>
      <c r="J153" s="226"/>
      <c r="K153" s="226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141</v>
      </c>
      <c r="AU153" s="235" t="s">
        <v>83</v>
      </c>
      <c r="AV153" s="13" t="s">
        <v>81</v>
      </c>
      <c r="AW153" s="13" t="s">
        <v>35</v>
      </c>
      <c r="AX153" s="13" t="s">
        <v>73</v>
      </c>
      <c r="AY153" s="235" t="s">
        <v>130</v>
      </c>
    </row>
    <row r="154" s="14" customFormat="1">
      <c r="A154" s="14"/>
      <c r="B154" s="236"/>
      <c r="C154" s="237"/>
      <c r="D154" s="227" t="s">
        <v>141</v>
      </c>
      <c r="E154" s="238" t="s">
        <v>19</v>
      </c>
      <c r="F154" s="239" t="s">
        <v>539</v>
      </c>
      <c r="G154" s="237"/>
      <c r="H154" s="240">
        <v>763.5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141</v>
      </c>
      <c r="AU154" s="246" t="s">
        <v>83</v>
      </c>
      <c r="AV154" s="14" t="s">
        <v>83</v>
      </c>
      <c r="AW154" s="14" t="s">
        <v>35</v>
      </c>
      <c r="AX154" s="14" t="s">
        <v>73</v>
      </c>
      <c r="AY154" s="246" t="s">
        <v>130</v>
      </c>
    </row>
    <row r="155" s="14" customFormat="1">
      <c r="A155" s="14"/>
      <c r="B155" s="236"/>
      <c r="C155" s="237"/>
      <c r="D155" s="227" t="s">
        <v>141</v>
      </c>
      <c r="E155" s="238" t="s">
        <v>19</v>
      </c>
      <c r="F155" s="239" t="s">
        <v>540</v>
      </c>
      <c r="G155" s="237"/>
      <c r="H155" s="240">
        <v>27.5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141</v>
      </c>
      <c r="AU155" s="246" t="s">
        <v>83</v>
      </c>
      <c r="AV155" s="14" t="s">
        <v>83</v>
      </c>
      <c r="AW155" s="14" t="s">
        <v>35</v>
      </c>
      <c r="AX155" s="14" t="s">
        <v>73</v>
      </c>
      <c r="AY155" s="246" t="s">
        <v>130</v>
      </c>
    </row>
    <row r="156" s="14" customFormat="1">
      <c r="A156" s="14"/>
      <c r="B156" s="236"/>
      <c r="C156" s="237"/>
      <c r="D156" s="227" t="s">
        <v>141</v>
      </c>
      <c r="E156" s="238" t="s">
        <v>19</v>
      </c>
      <c r="F156" s="239" t="s">
        <v>541</v>
      </c>
      <c r="G156" s="237"/>
      <c r="H156" s="240">
        <v>23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141</v>
      </c>
      <c r="AU156" s="246" t="s">
        <v>83</v>
      </c>
      <c r="AV156" s="14" t="s">
        <v>83</v>
      </c>
      <c r="AW156" s="14" t="s">
        <v>35</v>
      </c>
      <c r="AX156" s="14" t="s">
        <v>73</v>
      </c>
      <c r="AY156" s="246" t="s">
        <v>130</v>
      </c>
    </row>
    <row r="157" s="16" customFormat="1">
      <c r="A157" s="16"/>
      <c r="B157" s="258"/>
      <c r="C157" s="259"/>
      <c r="D157" s="227" t="s">
        <v>141</v>
      </c>
      <c r="E157" s="260" t="s">
        <v>19</v>
      </c>
      <c r="F157" s="261" t="s">
        <v>160</v>
      </c>
      <c r="G157" s="259"/>
      <c r="H157" s="262">
        <v>814</v>
      </c>
      <c r="I157" s="263"/>
      <c r="J157" s="259"/>
      <c r="K157" s="259"/>
      <c r="L157" s="264"/>
      <c r="M157" s="265"/>
      <c r="N157" s="266"/>
      <c r="O157" s="266"/>
      <c r="P157" s="266"/>
      <c r="Q157" s="266"/>
      <c r="R157" s="266"/>
      <c r="S157" s="266"/>
      <c r="T157" s="267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68" t="s">
        <v>141</v>
      </c>
      <c r="AU157" s="268" t="s">
        <v>83</v>
      </c>
      <c r="AV157" s="16" t="s">
        <v>137</v>
      </c>
      <c r="AW157" s="16" t="s">
        <v>35</v>
      </c>
      <c r="AX157" s="16" t="s">
        <v>81</v>
      </c>
      <c r="AY157" s="268" t="s">
        <v>130</v>
      </c>
    </row>
    <row r="158" s="2" customFormat="1" ht="16.5" customHeight="1">
      <c r="A158" s="41"/>
      <c r="B158" s="42"/>
      <c r="C158" s="269" t="s">
        <v>229</v>
      </c>
      <c r="D158" s="269" t="s">
        <v>205</v>
      </c>
      <c r="E158" s="270" t="s">
        <v>542</v>
      </c>
      <c r="F158" s="271" t="s">
        <v>543</v>
      </c>
      <c r="G158" s="272" t="s">
        <v>135</v>
      </c>
      <c r="H158" s="273">
        <v>806.82000000000005</v>
      </c>
      <c r="I158" s="274"/>
      <c r="J158" s="275">
        <f>ROUND(I158*H158,2)</f>
        <v>0</v>
      </c>
      <c r="K158" s="271" t="s">
        <v>136</v>
      </c>
      <c r="L158" s="276"/>
      <c r="M158" s="277" t="s">
        <v>19</v>
      </c>
      <c r="N158" s="278" t="s">
        <v>44</v>
      </c>
      <c r="O158" s="87"/>
      <c r="P158" s="216">
        <f>O158*H158</f>
        <v>0</v>
      </c>
      <c r="Q158" s="216">
        <v>0.13200000000000001</v>
      </c>
      <c r="R158" s="216">
        <f>Q158*H158</f>
        <v>106.50024000000001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189</v>
      </c>
      <c r="AT158" s="218" t="s">
        <v>205</v>
      </c>
      <c r="AU158" s="218" t="s">
        <v>83</v>
      </c>
      <c r="AY158" s="20" t="s">
        <v>130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81</v>
      </c>
      <c r="BK158" s="219">
        <f>ROUND(I158*H158,2)</f>
        <v>0</v>
      </c>
      <c r="BL158" s="20" t="s">
        <v>137</v>
      </c>
      <c r="BM158" s="218" t="s">
        <v>544</v>
      </c>
    </row>
    <row r="159" s="14" customFormat="1">
      <c r="A159" s="14"/>
      <c r="B159" s="236"/>
      <c r="C159" s="237"/>
      <c r="D159" s="227" t="s">
        <v>141</v>
      </c>
      <c r="E159" s="238" t="s">
        <v>19</v>
      </c>
      <c r="F159" s="239" t="s">
        <v>539</v>
      </c>
      <c r="G159" s="237"/>
      <c r="H159" s="240">
        <v>763.5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141</v>
      </c>
      <c r="AU159" s="246" t="s">
        <v>83</v>
      </c>
      <c r="AV159" s="14" t="s">
        <v>83</v>
      </c>
      <c r="AW159" s="14" t="s">
        <v>35</v>
      </c>
      <c r="AX159" s="14" t="s">
        <v>73</v>
      </c>
      <c r="AY159" s="246" t="s">
        <v>130</v>
      </c>
    </row>
    <row r="160" s="14" customFormat="1">
      <c r="A160" s="14"/>
      <c r="B160" s="236"/>
      <c r="C160" s="237"/>
      <c r="D160" s="227" t="s">
        <v>141</v>
      </c>
      <c r="E160" s="238" t="s">
        <v>19</v>
      </c>
      <c r="F160" s="239" t="s">
        <v>540</v>
      </c>
      <c r="G160" s="237"/>
      <c r="H160" s="240">
        <v>27.5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141</v>
      </c>
      <c r="AU160" s="246" t="s">
        <v>83</v>
      </c>
      <c r="AV160" s="14" t="s">
        <v>83</v>
      </c>
      <c r="AW160" s="14" t="s">
        <v>35</v>
      </c>
      <c r="AX160" s="14" t="s">
        <v>73</v>
      </c>
      <c r="AY160" s="246" t="s">
        <v>130</v>
      </c>
    </row>
    <row r="161" s="15" customFormat="1">
      <c r="A161" s="15"/>
      <c r="B161" s="247"/>
      <c r="C161" s="248"/>
      <c r="D161" s="227" t="s">
        <v>141</v>
      </c>
      <c r="E161" s="249" t="s">
        <v>19</v>
      </c>
      <c r="F161" s="250" t="s">
        <v>157</v>
      </c>
      <c r="G161" s="248"/>
      <c r="H161" s="251">
        <v>791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7" t="s">
        <v>141</v>
      </c>
      <c r="AU161" s="257" t="s">
        <v>83</v>
      </c>
      <c r="AV161" s="15" t="s">
        <v>150</v>
      </c>
      <c r="AW161" s="15" t="s">
        <v>35</v>
      </c>
      <c r="AX161" s="15" t="s">
        <v>73</v>
      </c>
      <c r="AY161" s="257" t="s">
        <v>130</v>
      </c>
    </row>
    <row r="162" s="14" customFormat="1">
      <c r="A162" s="14"/>
      <c r="B162" s="236"/>
      <c r="C162" s="237"/>
      <c r="D162" s="227" t="s">
        <v>141</v>
      </c>
      <c r="E162" s="238" t="s">
        <v>19</v>
      </c>
      <c r="F162" s="239" t="s">
        <v>545</v>
      </c>
      <c r="G162" s="237"/>
      <c r="H162" s="240">
        <v>806.82000000000005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141</v>
      </c>
      <c r="AU162" s="246" t="s">
        <v>83</v>
      </c>
      <c r="AV162" s="14" t="s">
        <v>83</v>
      </c>
      <c r="AW162" s="14" t="s">
        <v>35</v>
      </c>
      <c r="AX162" s="14" t="s">
        <v>81</v>
      </c>
      <c r="AY162" s="246" t="s">
        <v>130</v>
      </c>
    </row>
    <row r="163" s="2" customFormat="1" ht="16.5" customHeight="1">
      <c r="A163" s="41"/>
      <c r="B163" s="42"/>
      <c r="C163" s="269" t="s">
        <v>236</v>
      </c>
      <c r="D163" s="269" t="s">
        <v>205</v>
      </c>
      <c r="E163" s="270" t="s">
        <v>546</v>
      </c>
      <c r="F163" s="271" t="s">
        <v>547</v>
      </c>
      <c r="G163" s="272" t="s">
        <v>135</v>
      </c>
      <c r="H163" s="273">
        <v>23.460000000000001</v>
      </c>
      <c r="I163" s="274"/>
      <c r="J163" s="275">
        <f>ROUND(I163*H163,2)</f>
        <v>0</v>
      </c>
      <c r="K163" s="271" t="s">
        <v>136</v>
      </c>
      <c r="L163" s="276"/>
      <c r="M163" s="277" t="s">
        <v>19</v>
      </c>
      <c r="N163" s="278" t="s">
        <v>44</v>
      </c>
      <c r="O163" s="87"/>
      <c r="P163" s="216">
        <f>O163*H163</f>
        <v>0</v>
      </c>
      <c r="Q163" s="216">
        <v>0.13100000000000001</v>
      </c>
      <c r="R163" s="216">
        <f>Q163*H163</f>
        <v>3.0732600000000003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189</v>
      </c>
      <c r="AT163" s="218" t="s">
        <v>205</v>
      </c>
      <c r="AU163" s="218" t="s">
        <v>83</v>
      </c>
      <c r="AY163" s="20" t="s">
        <v>130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81</v>
      </c>
      <c r="BK163" s="219">
        <f>ROUND(I163*H163,2)</f>
        <v>0</v>
      </c>
      <c r="BL163" s="20" t="s">
        <v>137</v>
      </c>
      <c r="BM163" s="218" t="s">
        <v>548</v>
      </c>
    </row>
    <row r="164" s="14" customFormat="1">
      <c r="A164" s="14"/>
      <c r="B164" s="236"/>
      <c r="C164" s="237"/>
      <c r="D164" s="227" t="s">
        <v>141</v>
      </c>
      <c r="E164" s="238" t="s">
        <v>19</v>
      </c>
      <c r="F164" s="239" t="s">
        <v>541</v>
      </c>
      <c r="G164" s="237"/>
      <c r="H164" s="240">
        <v>23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141</v>
      </c>
      <c r="AU164" s="246" t="s">
        <v>83</v>
      </c>
      <c r="AV164" s="14" t="s">
        <v>83</v>
      </c>
      <c r="AW164" s="14" t="s">
        <v>35</v>
      </c>
      <c r="AX164" s="14" t="s">
        <v>73</v>
      </c>
      <c r="AY164" s="246" t="s">
        <v>130</v>
      </c>
    </row>
    <row r="165" s="15" customFormat="1">
      <c r="A165" s="15"/>
      <c r="B165" s="247"/>
      <c r="C165" s="248"/>
      <c r="D165" s="227" t="s">
        <v>141</v>
      </c>
      <c r="E165" s="249" t="s">
        <v>19</v>
      </c>
      <c r="F165" s="250" t="s">
        <v>157</v>
      </c>
      <c r="G165" s="248"/>
      <c r="H165" s="251">
        <v>23</v>
      </c>
      <c r="I165" s="252"/>
      <c r="J165" s="248"/>
      <c r="K165" s="248"/>
      <c r="L165" s="253"/>
      <c r="M165" s="254"/>
      <c r="N165" s="255"/>
      <c r="O165" s="255"/>
      <c r="P165" s="255"/>
      <c r="Q165" s="255"/>
      <c r="R165" s="255"/>
      <c r="S165" s="255"/>
      <c r="T165" s="25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7" t="s">
        <v>141</v>
      </c>
      <c r="AU165" s="257" t="s">
        <v>83</v>
      </c>
      <c r="AV165" s="15" t="s">
        <v>150</v>
      </c>
      <c r="AW165" s="15" t="s">
        <v>35</v>
      </c>
      <c r="AX165" s="15" t="s">
        <v>73</v>
      </c>
      <c r="AY165" s="257" t="s">
        <v>130</v>
      </c>
    </row>
    <row r="166" s="14" customFormat="1">
      <c r="A166" s="14"/>
      <c r="B166" s="236"/>
      <c r="C166" s="237"/>
      <c r="D166" s="227" t="s">
        <v>141</v>
      </c>
      <c r="E166" s="238" t="s">
        <v>19</v>
      </c>
      <c r="F166" s="239" t="s">
        <v>549</v>
      </c>
      <c r="G166" s="237"/>
      <c r="H166" s="240">
        <v>23.460000000000001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141</v>
      </c>
      <c r="AU166" s="246" t="s">
        <v>83</v>
      </c>
      <c r="AV166" s="14" t="s">
        <v>83</v>
      </c>
      <c r="AW166" s="14" t="s">
        <v>35</v>
      </c>
      <c r="AX166" s="14" t="s">
        <v>81</v>
      </c>
      <c r="AY166" s="246" t="s">
        <v>130</v>
      </c>
    </row>
    <row r="167" s="2" customFormat="1" ht="44.25" customHeight="1">
      <c r="A167" s="41"/>
      <c r="B167" s="42"/>
      <c r="C167" s="207" t="s">
        <v>244</v>
      </c>
      <c r="D167" s="207" t="s">
        <v>132</v>
      </c>
      <c r="E167" s="208" t="s">
        <v>550</v>
      </c>
      <c r="F167" s="209" t="s">
        <v>551</v>
      </c>
      <c r="G167" s="210" t="s">
        <v>135</v>
      </c>
      <c r="H167" s="211">
        <v>189.5</v>
      </c>
      <c r="I167" s="212"/>
      <c r="J167" s="213">
        <f>ROUND(I167*H167,2)</f>
        <v>0</v>
      </c>
      <c r="K167" s="209" t="s">
        <v>136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0.090620000000000006</v>
      </c>
      <c r="R167" s="216">
        <f>Q167*H167</f>
        <v>17.17249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137</v>
      </c>
      <c r="AT167" s="218" t="s">
        <v>132</v>
      </c>
      <c r="AU167" s="218" t="s">
        <v>83</v>
      </c>
      <c r="AY167" s="20" t="s">
        <v>130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81</v>
      </c>
      <c r="BK167" s="219">
        <f>ROUND(I167*H167,2)</f>
        <v>0</v>
      </c>
      <c r="BL167" s="20" t="s">
        <v>137</v>
      </c>
      <c r="BM167" s="218" t="s">
        <v>552</v>
      </c>
    </row>
    <row r="168" s="2" customFormat="1">
      <c r="A168" s="41"/>
      <c r="B168" s="42"/>
      <c r="C168" s="43"/>
      <c r="D168" s="220" t="s">
        <v>139</v>
      </c>
      <c r="E168" s="43"/>
      <c r="F168" s="221" t="s">
        <v>553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139</v>
      </c>
      <c r="AU168" s="20" t="s">
        <v>83</v>
      </c>
    </row>
    <row r="169" s="13" customFormat="1">
      <c r="A169" s="13"/>
      <c r="B169" s="225"/>
      <c r="C169" s="226"/>
      <c r="D169" s="227" t="s">
        <v>141</v>
      </c>
      <c r="E169" s="228" t="s">
        <v>19</v>
      </c>
      <c r="F169" s="229" t="s">
        <v>241</v>
      </c>
      <c r="G169" s="226"/>
      <c r="H169" s="228" t="s">
        <v>19</v>
      </c>
      <c r="I169" s="230"/>
      <c r="J169" s="226"/>
      <c r="K169" s="226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141</v>
      </c>
      <c r="AU169" s="235" t="s">
        <v>83</v>
      </c>
      <c r="AV169" s="13" t="s">
        <v>81</v>
      </c>
      <c r="AW169" s="13" t="s">
        <v>35</v>
      </c>
      <c r="AX169" s="13" t="s">
        <v>73</v>
      </c>
      <c r="AY169" s="235" t="s">
        <v>130</v>
      </c>
    </row>
    <row r="170" s="14" customFormat="1">
      <c r="A170" s="14"/>
      <c r="B170" s="236"/>
      <c r="C170" s="237"/>
      <c r="D170" s="227" t="s">
        <v>141</v>
      </c>
      <c r="E170" s="238" t="s">
        <v>19</v>
      </c>
      <c r="F170" s="239" t="s">
        <v>554</v>
      </c>
      <c r="G170" s="237"/>
      <c r="H170" s="240">
        <v>144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141</v>
      </c>
      <c r="AU170" s="246" t="s">
        <v>83</v>
      </c>
      <c r="AV170" s="14" t="s">
        <v>83</v>
      </c>
      <c r="AW170" s="14" t="s">
        <v>35</v>
      </c>
      <c r="AX170" s="14" t="s">
        <v>73</v>
      </c>
      <c r="AY170" s="246" t="s">
        <v>130</v>
      </c>
    </row>
    <row r="171" s="14" customFormat="1">
      <c r="A171" s="14"/>
      <c r="B171" s="236"/>
      <c r="C171" s="237"/>
      <c r="D171" s="227" t="s">
        <v>141</v>
      </c>
      <c r="E171" s="238" t="s">
        <v>19</v>
      </c>
      <c r="F171" s="239" t="s">
        <v>555</v>
      </c>
      <c r="G171" s="237"/>
      <c r="H171" s="240">
        <v>45.5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141</v>
      </c>
      <c r="AU171" s="246" t="s">
        <v>83</v>
      </c>
      <c r="AV171" s="14" t="s">
        <v>83</v>
      </c>
      <c r="AW171" s="14" t="s">
        <v>35</v>
      </c>
      <c r="AX171" s="14" t="s">
        <v>73</v>
      </c>
      <c r="AY171" s="246" t="s">
        <v>130</v>
      </c>
    </row>
    <row r="172" s="16" customFormat="1">
      <c r="A172" s="16"/>
      <c r="B172" s="258"/>
      <c r="C172" s="259"/>
      <c r="D172" s="227" t="s">
        <v>141</v>
      </c>
      <c r="E172" s="260" t="s">
        <v>19</v>
      </c>
      <c r="F172" s="261" t="s">
        <v>160</v>
      </c>
      <c r="G172" s="259"/>
      <c r="H172" s="262">
        <v>189.5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68" t="s">
        <v>141</v>
      </c>
      <c r="AU172" s="268" t="s">
        <v>83</v>
      </c>
      <c r="AV172" s="16" t="s">
        <v>137</v>
      </c>
      <c r="AW172" s="16" t="s">
        <v>35</v>
      </c>
      <c r="AX172" s="16" t="s">
        <v>81</v>
      </c>
      <c r="AY172" s="268" t="s">
        <v>130</v>
      </c>
    </row>
    <row r="173" s="2" customFormat="1" ht="16.5" customHeight="1">
      <c r="A173" s="41"/>
      <c r="B173" s="42"/>
      <c r="C173" s="269" t="s">
        <v>250</v>
      </c>
      <c r="D173" s="269" t="s">
        <v>205</v>
      </c>
      <c r="E173" s="270" t="s">
        <v>556</v>
      </c>
      <c r="F173" s="271" t="s">
        <v>557</v>
      </c>
      <c r="G173" s="272" t="s">
        <v>135</v>
      </c>
      <c r="H173" s="273">
        <v>46.409999999999997</v>
      </c>
      <c r="I173" s="274"/>
      <c r="J173" s="275">
        <f>ROUND(I173*H173,2)</f>
        <v>0</v>
      </c>
      <c r="K173" s="271" t="s">
        <v>136</v>
      </c>
      <c r="L173" s="276"/>
      <c r="M173" s="277" t="s">
        <v>19</v>
      </c>
      <c r="N173" s="278" t="s">
        <v>44</v>
      </c>
      <c r="O173" s="87"/>
      <c r="P173" s="216">
        <f>O173*H173</f>
        <v>0</v>
      </c>
      <c r="Q173" s="216">
        <v>0.17499999999999999</v>
      </c>
      <c r="R173" s="216">
        <f>Q173*H173</f>
        <v>8.1217499999999987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189</v>
      </c>
      <c r="AT173" s="218" t="s">
        <v>205</v>
      </c>
      <c r="AU173" s="218" t="s">
        <v>83</v>
      </c>
      <c r="AY173" s="20" t="s">
        <v>130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81</v>
      </c>
      <c r="BK173" s="219">
        <f>ROUND(I173*H173,2)</f>
        <v>0</v>
      </c>
      <c r="BL173" s="20" t="s">
        <v>137</v>
      </c>
      <c r="BM173" s="218" t="s">
        <v>558</v>
      </c>
    </row>
    <row r="174" s="14" customFormat="1">
      <c r="A174" s="14"/>
      <c r="B174" s="236"/>
      <c r="C174" s="237"/>
      <c r="D174" s="227" t="s">
        <v>141</v>
      </c>
      <c r="E174" s="238" t="s">
        <v>19</v>
      </c>
      <c r="F174" s="239" t="s">
        <v>555</v>
      </c>
      <c r="G174" s="237"/>
      <c r="H174" s="240">
        <v>45.5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141</v>
      </c>
      <c r="AU174" s="246" t="s">
        <v>83</v>
      </c>
      <c r="AV174" s="14" t="s">
        <v>83</v>
      </c>
      <c r="AW174" s="14" t="s">
        <v>35</v>
      </c>
      <c r="AX174" s="14" t="s">
        <v>73</v>
      </c>
      <c r="AY174" s="246" t="s">
        <v>130</v>
      </c>
    </row>
    <row r="175" s="15" customFormat="1">
      <c r="A175" s="15"/>
      <c r="B175" s="247"/>
      <c r="C175" s="248"/>
      <c r="D175" s="227" t="s">
        <v>141</v>
      </c>
      <c r="E175" s="249" t="s">
        <v>19</v>
      </c>
      <c r="F175" s="250" t="s">
        <v>157</v>
      </c>
      <c r="G175" s="248"/>
      <c r="H175" s="251">
        <v>45.5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7" t="s">
        <v>141</v>
      </c>
      <c r="AU175" s="257" t="s">
        <v>83</v>
      </c>
      <c r="AV175" s="15" t="s">
        <v>150</v>
      </c>
      <c r="AW175" s="15" t="s">
        <v>35</v>
      </c>
      <c r="AX175" s="15" t="s">
        <v>73</v>
      </c>
      <c r="AY175" s="257" t="s">
        <v>130</v>
      </c>
    </row>
    <row r="176" s="14" customFormat="1">
      <c r="A176" s="14"/>
      <c r="B176" s="236"/>
      <c r="C176" s="237"/>
      <c r="D176" s="227" t="s">
        <v>141</v>
      </c>
      <c r="E176" s="238" t="s">
        <v>19</v>
      </c>
      <c r="F176" s="239" t="s">
        <v>559</v>
      </c>
      <c r="G176" s="237"/>
      <c r="H176" s="240">
        <v>46.409999999999997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141</v>
      </c>
      <c r="AU176" s="246" t="s">
        <v>83</v>
      </c>
      <c r="AV176" s="14" t="s">
        <v>83</v>
      </c>
      <c r="AW176" s="14" t="s">
        <v>35</v>
      </c>
      <c r="AX176" s="14" t="s">
        <v>81</v>
      </c>
      <c r="AY176" s="246" t="s">
        <v>130</v>
      </c>
    </row>
    <row r="177" s="2" customFormat="1" ht="16.5" customHeight="1">
      <c r="A177" s="41"/>
      <c r="B177" s="42"/>
      <c r="C177" s="269" t="s">
        <v>255</v>
      </c>
      <c r="D177" s="269" t="s">
        <v>205</v>
      </c>
      <c r="E177" s="270" t="s">
        <v>560</v>
      </c>
      <c r="F177" s="271" t="s">
        <v>561</v>
      </c>
      <c r="G177" s="272" t="s">
        <v>135</v>
      </c>
      <c r="H177" s="273">
        <v>146.88</v>
      </c>
      <c r="I177" s="274"/>
      <c r="J177" s="275">
        <f>ROUND(I177*H177,2)</f>
        <v>0</v>
      </c>
      <c r="K177" s="271" t="s">
        <v>136</v>
      </c>
      <c r="L177" s="276"/>
      <c r="M177" s="277" t="s">
        <v>19</v>
      </c>
      <c r="N177" s="278" t="s">
        <v>44</v>
      </c>
      <c r="O177" s="87"/>
      <c r="P177" s="216">
        <f>O177*H177</f>
        <v>0</v>
      </c>
      <c r="Q177" s="216">
        <v>0.17599999999999999</v>
      </c>
      <c r="R177" s="216">
        <f>Q177*H177</f>
        <v>25.850879999999997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189</v>
      </c>
      <c r="AT177" s="218" t="s">
        <v>205</v>
      </c>
      <c r="AU177" s="218" t="s">
        <v>83</v>
      </c>
      <c r="AY177" s="20" t="s">
        <v>130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81</v>
      </c>
      <c r="BK177" s="219">
        <f>ROUND(I177*H177,2)</f>
        <v>0</v>
      </c>
      <c r="BL177" s="20" t="s">
        <v>137</v>
      </c>
      <c r="BM177" s="218" t="s">
        <v>562</v>
      </c>
    </row>
    <row r="178" s="14" customFormat="1">
      <c r="A178" s="14"/>
      <c r="B178" s="236"/>
      <c r="C178" s="237"/>
      <c r="D178" s="227" t="s">
        <v>141</v>
      </c>
      <c r="E178" s="238" t="s">
        <v>19</v>
      </c>
      <c r="F178" s="239" t="s">
        <v>554</v>
      </c>
      <c r="G178" s="237"/>
      <c r="H178" s="240">
        <v>144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141</v>
      </c>
      <c r="AU178" s="246" t="s">
        <v>83</v>
      </c>
      <c r="AV178" s="14" t="s">
        <v>83</v>
      </c>
      <c r="AW178" s="14" t="s">
        <v>35</v>
      </c>
      <c r="AX178" s="14" t="s">
        <v>73</v>
      </c>
      <c r="AY178" s="246" t="s">
        <v>130</v>
      </c>
    </row>
    <row r="179" s="15" customFormat="1">
      <c r="A179" s="15"/>
      <c r="B179" s="247"/>
      <c r="C179" s="248"/>
      <c r="D179" s="227" t="s">
        <v>141</v>
      </c>
      <c r="E179" s="249" t="s">
        <v>19</v>
      </c>
      <c r="F179" s="250" t="s">
        <v>157</v>
      </c>
      <c r="G179" s="248"/>
      <c r="H179" s="251">
        <v>144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7" t="s">
        <v>141</v>
      </c>
      <c r="AU179" s="257" t="s">
        <v>83</v>
      </c>
      <c r="AV179" s="15" t="s">
        <v>150</v>
      </c>
      <c r="AW179" s="15" t="s">
        <v>35</v>
      </c>
      <c r="AX179" s="15" t="s">
        <v>73</v>
      </c>
      <c r="AY179" s="257" t="s">
        <v>130</v>
      </c>
    </row>
    <row r="180" s="14" customFormat="1">
      <c r="A180" s="14"/>
      <c r="B180" s="236"/>
      <c r="C180" s="237"/>
      <c r="D180" s="227" t="s">
        <v>141</v>
      </c>
      <c r="E180" s="238" t="s">
        <v>19</v>
      </c>
      <c r="F180" s="239" t="s">
        <v>563</v>
      </c>
      <c r="G180" s="237"/>
      <c r="H180" s="240">
        <v>146.88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141</v>
      </c>
      <c r="AU180" s="246" t="s">
        <v>83</v>
      </c>
      <c r="AV180" s="14" t="s">
        <v>83</v>
      </c>
      <c r="AW180" s="14" t="s">
        <v>35</v>
      </c>
      <c r="AX180" s="14" t="s">
        <v>81</v>
      </c>
      <c r="AY180" s="246" t="s">
        <v>130</v>
      </c>
    </row>
    <row r="181" s="12" customFormat="1" ht="22.8" customHeight="1">
      <c r="A181" s="12"/>
      <c r="B181" s="191"/>
      <c r="C181" s="192"/>
      <c r="D181" s="193" t="s">
        <v>72</v>
      </c>
      <c r="E181" s="205" t="s">
        <v>198</v>
      </c>
      <c r="F181" s="205" t="s">
        <v>322</v>
      </c>
      <c r="G181" s="192"/>
      <c r="H181" s="192"/>
      <c r="I181" s="195"/>
      <c r="J181" s="206">
        <f>BK181</f>
        <v>0</v>
      </c>
      <c r="K181" s="192"/>
      <c r="L181" s="197"/>
      <c r="M181" s="198"/>
      <c r="N181" s="199"/>
      <c r="O181" s="199"/>
      <c r="P181" s="200">
        <f>SUM(P182:P214)</f>
        <v>0</v>
      </c>
      <c r="Q181" s="199"/>
      <c r="R181" s="200">
        <f>SUM(R182:R214)</f>
        <v>182.38294178000001</v>
      </c>
      <c r="S181" s="199"/>
      <c r="T181" s="201">
        <f>SUM(T182:T214)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2" t="s">
        <v>81</v>
      </c>
      <c r="AT181" s="203" t="s">
        <v>72</v>
      </c>
      <c r="AU181" s="203" t="s">
        <v>81</v>
      </c>
      <c r="AY181" s="202" t="s">
        <v>130</v>
      </c>
      <c r="BK181" s="204">
        <f>SUM(BK182:BK214)</f>
        <v>0</v>
      </c>
    </row>
    <row r="182" s="2" customFormat="1" ht="24.15" customHeight="1">
      <c r="A182" s="41"/>
      <c r="B182" s="42"/>
      <c r="C182" s="207" t="s">
        <v>261</v>
      </c>
      <c r="D182" s="207" t="s">
        <v>132</v>
      </c>
      <c r="E182" s="208" t="s">
        <v>564</v>
      </c>
      <c r="F182" s="209" t="s">
        <v>565</v>
      </c>
      <c r="G182" s="210" t="s">
        <v>146</v>
      </c>
      <c r="H182" s="211">
        <v>539</v>
      </c>
      <c r="I182" s="212"/>
      <c r="J182" s="213">
        <f>ROUND(I182*H182,2)</f>
        <v>0</v>
      </c>
      <c r="K182" s="209" t="s">
        <v>136</v>
      </c>
      <c r="L182" s="47"/>
      <c r="M182" s="214" t="s">
        <v>19</v>
      </c>
      <c r="N182" s="215" t="s">
        <v>44</v>
      </c>
      <c r="O182" s="87"/>
      <c r="P182" s="216">
        <f>O182*H182</f>
        <v>0</v>
      </c>
      <c r="Q182" s="216">
        <v>0.16850351999999999</v>
      </c>
      <c r="R182" s="216">
        <f>Q182*H182</f>
        <v>90.823397279999995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137</v>
      </c>
      <c r="AT182" s="218" t="s">
        <v>132</v>
      </c>
      <c r="AU182" s="218" t="s">
        <v>83</v>
      </c>
      <c r="AY182" s="20" t="s">
        <v>130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81</v>
      </c>
      <c r="BK182" s="219">
        <f>ROUND(I182*H182,2)</f>
        <v>0</v>
      </c>
      <c r="BL182" s="20" t="s">
        <v>137</v>
      </c>
      <c r="BM182" s="218" t="s">
        <v>566</v>
      </c>
    </row>
    <row r="183" s="2" customFormat="1">
      <c r="A183" s="41"/>
      <c r="B183" s="42"/>
      <c r="C183" s="43"/>
      <c r="D183" s="220" t="s">
        <v>139</v>
      </c>
      <c r="E183" s="43"/>
      <c r="F183" s="221" t="s">
        <v>567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139</v>
      </c>
      <c r="AU183" s="20" t="s">
        <v>83</v>
      </c>
    </row>
    <row r="184" s="13" customFormat="1">
      <c r="A184" s="13"/>
      <c r="B184" s="225"/>
      <c r="C184" s="226"/>
      <c r="D184" s="227" t="s">
        <v>141</v>
      </c>
      <c r="E184" s="228" t="s">
        <v>19</v>
      </c>
      <c r="F184" s="229" t="s">
        <v>391</v>
      </c>
      <c r="G184" s="226"/>
      <c r="H184" s="228" t="s">
        <v>19</v>
      </c>
      <c r="I184" s="230"/>
      <c r="J184" s="226"/>
      <c r="K184" s="226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141</v>
      </c>
      <c r="AU184" s="235" t="s">
        <v>83</v>
      </c>
      <c r="AV184" s="13" t="s">
        <v>81</v>
      </c>
      <c r="AW184" s="13" t="s">
        <v>35</v>
      </c>
      <c r="AX184" s="13" t="s">
        <v>73</v>
      </c>
      <c r="AY184" s="235" t="s">
        <v>130</v>
      </c>
    </row>
    <row r="185" s="14" customFormat="1">
      <c r="A185" s="14"/>
      <c r="B185" s="236"/>
      <c r="C185" s="237"/>
      <c r="D185" s="227" t="s">
        <v>141</v>
      </c>
      <c r="E185" s="238" t="s">
        <v>19</v>
      </c>
      <c r="F185" s="239" t="s">
        <v>568</v>
      </c>
      <c r="G185" s="237"/>
      <c r="H185" s="240">
        <v>370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141</v>
      </c>
      <c r="AU185" s="246" t="s">
        <v>83</v>
      </c>
      <c r="AV185" s="14" t="s">
        <v>83</v>
      </c>
      <c r="AW185" s="14" t="s">
        <v>35</v>
      </c>
      <c r="AX185" s="14" t="s">
        <v>73</v>
      </c>
      <c r="AY185" s="246" t="s">
        <v>130</v>
      </c>
    </row>
    <row r="186" s="14" customFormat="1">
      <c r="A186" s="14"/>
      <c r="B186" s="236"/>
      <c r="C186" s="237"/>
      <c r="D186" s="227" t="s">
        <v>141</v>
      </c>
      <c r="E186" s="238" t="s">
        <v>19</v>
      </c>
      <c r="F186" s="239" t="s">
        <v>569</v>
      </c>
      <c r="G186" s="237"/>
      <c r="H186" s="240">
        <v>124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141</v>
      </c>
      <c r="AU186" s="246" t="s">
        <v>83</v>
      </c>
      <c r="AV186" s="14" t="s">
        <v>83</v>
      </c>
      <c r="AW186" s="14" t="s">
        <v>35</v>
      </c>
      <c r="AX186" s="14" t="s">
        <v>73</v>
      </c>
      <c r="AY186" s="246" t="s">
        <v>130</v>
      </c>
    </row>
    <row r="187" s="14" customFormat="1">
      <c r="A187" s="14"/>
      <c r="B187" s="236"/>
      <c r="C187" s="237"/>
      <c r="D187" s="227" t="s">
        <v>141</v>
      </c>
      <c r="E187" s="238" t="s">
        <v>19</v>
      </c>
      <c r="F187" s="239" t="s">
        <v>570</v>
      </c>
      <c r="G187" s="237"/>
      <c r="H187" s="240">
        <v>45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141</v>
      </c>
      <c r="AU187" s="246" t="s">
        <v>83</v>
      </c>
      <c r="AV187" s="14" t="s">
        <v>83</v>
      </c>
      <c r="AW187" s="14" t="s">
        <v>35</v>
      </c>
      <c r="AX187" s="14" t="s">
        <v>73</v>
      </c>
      <c r="AY187" s="246" t="s">
        <v>130</v>
      </c>
    </row>
    <row r="188" s="16" customFormat="1">
      <c r="A188" s="16"/>
      <c r="B188" s="258"/>
      <c r="C188" s="259"/>
      <c r="D188" s="227" t="s">
        <v>141</v>
      </c>
      <c r="E188" s="260" t="s">
        <v>19</v>
      </c>
      <c r="F188" s="261" t="s">
        <v>160</v>
      </c>
      <c r="G188" s="259"/>
      <c r="H188" s="262">
        <v>539</v>
      </c>
      <c r="I188" s="263"/>
      <c r="J188" s="259"/>
      <c r="K188" s="259"/>
      <c r="L188" s="264"/>
      <c r="M188" s="265"/>
      <c r="N188" s="266"/>
      <c r="O188" s="266"/>
      <c r="P188" s="266"/>
      <c r="Q188" s="266"/>
      <c r="R188" s="266"/>
      <c r="S188" s="266"/>
      <c r="T188" s="267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68" t="s">
        <v>141</v>
      </c>
      <c r="AU188" s="268" t="s">
        <v>83</v>
      </c>
      <c r="AV188" s="16" t="s">
        <v>137</v>
      </c>
      <c r="AW188" s="16" t="s">
        <v>35</v>
      </c>
      <c r="AX188" s="16" t="s">
        <v>81</v>
      </c>
      <c r="AY188" s="268" t="s">
        <v>130</v>
      </c>
    </row>
    <row r="189" s="2" customFormat="1" ht="16.5" customHeight="1">
      <c r="A189" s="41"/>
      <c r="B189" s="42"/>
      <c r="C189" s="269" t="s">
        <v>268</v>
      </c>
      <c r="D189" s="269" t="s">
        <v>205</v>
      </c>
      <c r="E189" s="270" t="s">
        <v>571</v>
      </c>
      <c r="F189" s="271" t="s">
        <v>572</v>
      </c>
      <c r="G189" s="272" t="s">
        <v>146</v>
      </c>
      <c r="H189" s="273">
        <v>377.39999999999998</v>
      </c>
      <c r="I189" s="274"/>
      <c r="J189" s="275">
        <f>ROUND(I189*H189,2)</f>
        <v>0</v>
      </c>
      <c r="K189" s="271" t="s">
        <v>136</v>
      </c>
      <c r="L189" s="276"/>
      <c r="M189" s="277" t="s">
        <v>19</v>
      </c>
      <c r="N189" s="278" t="s">
        <v>44</v>
      </c>
      <c r="O189" s="87"/>
      <c r="P189" s="216">
        <f>O189*H189</f>
        <v>0</v>
      </c>
      <c r="Q189" s="216">
        <v>0.080000000000000002</v>
      </c>
      <c r="R189" s="216">
        <f>Q189*H189</f>
        <v>30.192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189</v>
      </c>
      <c r="AT189" s="218" t="s">
        <v>205</v>
      </c>
      <c r="AU189" s="218" t="s">
        <v>83</v>
      </c>
      <c r="AY189" s="20" t="s">
        <v>130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81</v>
      </c>
      <c r="BK189" s="219">
        <f>ROUND(I189*H189,2)</f>
        <v>0</v>
      </c>
      <c r="BL189" s="20" t="s">
        <v>137</v>
      </c>
      <c r="BM189" s="218" t="s">
        <v>573</v>
      </c>
    </row>
    <row r="190" s="14" customFormat="1">
      <c r="A190" s="14"/>
      <c r="B190" s="236"/>
      <c r="C190" s="237"/>
      <c r="D190" s="227" t="s">
        <v>141</v>
      </c>
      <c r="E190" s="238" t="s">
        <v>19</v>
      </c>
      <c r="F190" s="239" t="s">
        <v>568</v>
      </c>
      <c r="G190" s="237"/>
      <c r="H190" s="240">
        <v>370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141</v>
      </c>
      <c r="AU190" s="246" t="s">
        <v>83</v>
      </c>
      <c r="AV190" s="14" t="s">
        <v>83</v>
      </c>
      <c r="AW190" s="14" t="s">
        <v>35</v>
      </c>
      <c r="AX190" s="14" t="s">
        <v>73</v>
      </c>
      <c r="AY190" s="246" t="s">
        <v>130</v>
      </c>
    </row>
    <row r="191" s="15" customFormat="1">
      <c r="A191" s="15"/>
      <c r="B191" s="247"/>
      <c r="C191" s="248"/>
      <c r="D191" s="227" t="s">
        <v>141</v>
      </c>
      <c r="E191" s="249" t="s">
        <v>19</v>
      </c>
      <c r="F191" s="250" t="s">
        <v>157</v>
      </c>
      <c r="G191" s="248"/>
      <c r="H191" s="251">
        <v>370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7" t="s">
        <v>141</v>
      </c>
      <c r="AU191" s="257" t="s">
        <v>83</v>
      </c>
      <c r="AV191" s="15" t="s">
        <v>150</v>
      </c>
      <c r="AW191" s="15" t="s">
        <v>35</v>
      </c>
      <c r="AX191" s="15" t="s">
        <v>73</v>
      </c>
      <c r="AY191" s="257" t="s">
        <v>130</v>
      </c>
    </row>
    <row r="192" s="14" customFormat="1">
      <c r="A192" s="14"/>
      <c r="B192" s="236"/>
      <c r="C192" s="237"/>
      <c r="D192" s="227" t="s">
        <v>141</v>
      </c>
      <c r="E192" s="238" t="s">
        <v>19</v>
      </c>
      <c r="F192" s="239" t="s">
        <v>574</v>
      </c>
      <c r="G192" s="237"/>
      <c r="H192" s="240">
        <v>377.39999999999998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141</v>
      </c>
      <c r="AU192" s="246" t="s">
        <v>83</v>
      </c>
      <c r="AV192" s="14" t="s">
        <v>83</v>
      </c>
      <c r="AW192" s="14" t="s">
        <v>35</v>
      </c>
      <c r="AX192" s="14" t="s">
        <v>81</v>
      </c>
      <c r="AY192" s="246" t="s">
        <v>130</v>
      </c>
    </row>
    <row r="193" s="2" customFormat="1" ht="16.5" customHeight="1">
      <c r="A193" s="41"/>
      <c r="B193" s="42"/>
      <c r="C193" s="269" t="s">
        <v>7</v>
      </c>
      <c r="D193" s="269" t="s">
        <v>205</v>
      </c>
      <c r="E193" s="270" t="s">
        <v>575</v>
      </c>
      <c r="F193" s="271" t="s">
        <v>576</v>
      </c>
      <c r="G193" s="272" t="s">
        <v>146</v>
      </c>
      <c r="H193" s="273">
        <v>126.48</v>
      </c>
      <c r="I193" s="274"/>
      <c r="J193" s="275">
        <f>ROUND(I193*H193,2)</f>
        <v>0</v>
      </c>
      <c r="K193" s="271" t="s">
        <v>136</v>
      </c>
      <c r="L193" s="276"/>
      <c r="M193" s="277" t="s">
        <v>19</v>
      </c>
      <c r="N193" s="278" t="s">
        <v>44</v>
      </c>
      <c r="O193" s="87"/>
      <c r="P193" s="216">
        <f>O193*H193</f>
        <v>0</v>
      </c>
      <c r="Q193" s="216">
        <v>0.048300000000000003</v>
      </c>
      <c r="R193" s="216">
        <f>Q193*H193</f>
        <v>6.1089840000000004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189</v>
      </c>
      <c r="AT193" s="218" t="s">
        <v>205</v>
      </c>
      <c r="AU193" s="218" t="s">
        <v>83</v>
      </c>
      <c r="AY193" s="20" t="s">
        <v>130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81</v>
      </c>
      <c r="BK193" s="219">
        <f>ROUND(I193*H193,2)</f>
        <v>0</v>
      </c>
      <c r="BL193" s="20" t="s">
        <v>137</v>
      </c>
      <c r="BM193" s="218" t="s">
        <v>577</v>
      </c>
    </row>
    <row r="194" s="14" customFormat="1">
      <c r="A194" s="14"/>
      <c r="B194" s="236"/>
      <c r="C194" s="237"/>
      <c r="D194" s="227" t="s">
        <v>141</v>
      </c>
      <c r="E194" s="238" t="s">
        <v>19</v>
      </c>
      <c r="F194" s="239" t="s">
        <v>569</v>
      </c>
      <c r="G194" s="237"/>
      <c r="H194" s="240">
        <v>124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141</v>
      </c>
      <c r="AU194" s="246" t="s">
        <v>83</v>
      </c>
      <c r="AV194" s="14" t="s">
        <v>83</v>
      </c>
      <c r="AW194" s="14" t="s">
        <v>35</v>
      </c>
      <c r="AX194" s="14" t="s">
        <v>73</v>
      </c>
      <c r="AY194" s="246" t="s">
        <v>130</v>
      </c>
    </row>
    <row r="195" s="15" customFormat="1">
      <c r="A195" s="15"/>
      <c r="B195" s="247"/>
      <c r="C195" s="248"/>
      <c r="D195" s="227" t="s">
        <v>141</v>
      </c>
      <c r="E195" s="249" t="s">
        <v>19</v>
      </c>
      <c r="F195" s="250" t="s">
        <v>157</v>
      </c>
      <c r="G195" s="248"/>
      <c r="H195" s="251">
        <v>124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7" t="s">
        <v>141</v>
      </c>
      <c r="AU195" s="257" t="s">
        <v>83</v>
      </c>
      <c r="AV195" s="15" t="s">
        <v>150</v>
      </c>
      <c r="AW195" s="15" t="s">
        <v>35</v>
      </c>
      <c r="AX195" s="15" t="s">
        <v>73</v>
      </c>
      <c r="AY195" s="257" t="s">
        <v>130</v>
      </c>
    </row>
    <row r="196" s="14" customFormat="1">
      <c r="A196" s="14"/>
      <c r="B196" s="236"/>
      <c r="C196" s="237"/>
      <c r="D196" s="227" t="s">
        <v>141</v>
      </c>
      <c r="E196" s="238" t="s">
        <v>19</v>
      </c>
      <c r="F196" s="239" t="s">
        <v>578</v>
      </c>
      <c r="G196" s="237"/>
      <c r="H196" s="240">
        <v>126.48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141</v>
      </c>
      <c r="AU196" s="246" t="s">
        <v>83</v>
      </c>
      <c r="AV196" s="14" t="s">
        <v>83</v>
      </c>
      <c r="AW196" s="14" t="s">
        <v>35</v>
      </c>
      <c r="AX196" s="14" t="s">
        <v>81</v>
      </c>
      <c r="AY196" s="246" t="s">
        <v>130</v>
      </c>
    </row>
    <row r="197" s="2" customFormat="1" ht="16.5" customHeight="1">
      <c r="A197" s="41"/>
      <c r="B197" s="42"/>
      <c r="C197" s="269" t="s">
        <v>279</v>
      </c>
      <c r="D197" s="269" t="s">
        <v>205</v>
      </c>
      <c r="E197" s="270" t="s">
        <v>579</v>
      </c>
      <c r="F197" s="271" t="s">
        <v>580</v>
      </c>
      <c r="G197" s="272" t="s">
        <v>146</v>
      </c>
      <c r="H197" s="273">
        <v>45</v>
      </c>
      <c r="I197" s="274"/>
      <c r="J197" s="275">
        <f>ROUND(I197*H197,2)</f>
        <v>0</v>
      </c>
      <c r="K197" s="271" t="s">
        <v>136</v>
      </c>
      <c r="L197" s="276"/>
      <c r="M197" s="277" t="s">
        <v>19</v>
      </c>
      <c r="N197" s="278" t="s">
        <v>44</v>
      </c>
      <c r="O197" s="87"/>
      <c r="P197" s="216">
        <f>O197*H197</f>
        <v>0</v>
      </c>
      <c r="Q197" s="216">
        <v>0.065670000000000006</v>
      </c>
      <c r="R197" s="216">
        <f>Q197*H197</f>
        <v>2.9551500000000002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189</v>
      </c>
      <c r="AT197" s="218" t="s">
        <v>205</v>
      </c>
      <c r="AU197" s="218" t="s">
        <v>83</v>
      </c>
      <c r="AY197" s="20" t="s">
        <v>130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81</v>
      </c>
      <c r="BK197" s="219">
        <f>ROUND(I197*H197,2)</f>
        <v>0</v>
      </c>
      <c r="BL197" s="20" t="s">
        <v>137</v>
      </c>
      <c r="BM197" s="218" t="s">
        <v>581</v>
      </c>
    </row>
    <row r="198" s="14" customFormat="1">
      <c r="A198" s="14"/>
      <c r="B198" s="236"/>
      <c r="C198" s="237"/>
      <c r="D198" s="227" t="s">
        <v>141</v>
      </c>
      <c r="E198" s="238" t="s">
        <v>19</v>
      </c>
      <c r="F198" s="239" t="s">
        <v>570</v>
      </c>
      <c r="G198" s="237"/>
      <c r="H198" s="240">
        <v>45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141</v>
      </c>
      <c r="AU198" s="246" t="s">
        <v>83</v>
      </c>
      <c r="AV198" s="14" t="s">
        <v>83</v>
      </c>
      <c r="AW198" s="14" t="s">
        <v>35</v>
      </c>
      <c r="AX198" s="14" t="s">
        <v>81</v>
      </c>
      <c r="AY198" s="246" t="s">
        <v>130</v>
      </c>
    </row>
    <row r="199" s="2" customFormat="1" ht="24.15" customHeight="1">
      <c r="A199" s="41"/>
      <c r="B199" s="42"/>
      <c r="C199" s="207" t="s">
        <v>285</v>
      </c>
      <c r="D199" s="207" t="s">
        <v>132</v>
      </c>
      <c r="E199" s="208" t="s">
        <v>582</v>
      </c>
      <c r="F199" s="209" t="s">
        <v>583</v>
      </c>
      <c r="G199" s="210" t="s">
        <v>146</v>
      </c>
      <c r="H199" s="211">
        <v>44</v>
      </c>
      <c r="I199" s="212"/>
      <c r="J199" s="213">
        <f>ROUND(I199*H199,2)</f>
        <v>0</v>
      </c>
      <c r="K199" s="209" t="s">
        <v>136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0.14041960000000001</v>
      </c>
      <c r="R199" s="216">
        <f>Q199*H199</f>
        <v>6.1784623999999999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137</v>
      </c>
      <c r="AT199" s="218" t="s">
        <v>132</v>
      </c>
      <c r="AU199" s="218" t="s">
        <v>83</v>
      </c>
      <c r="AY199" s="20" t="s">
        <v>130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81</v>
      </c>
      <c r="BK199" s="219">
        <f>ROUND(I199*H199,2)</f>
        <v>0</v>
      </c>
      <c r="BL199" s="20" t="s">
        <v>137</v>
      </c>
      <c r="BM199" s="218" t="s">
        <v>584</v>
      </c>
    </row>
    <row r="200" s="2" customFormat="1">
      <c r="A200" s="41"/>
      <c r="B200" s="42"/>
      <c r="C200" s="43"/>
      <c r="D200" s="220" t="s">
        <v>139</v>
      </c>
      <c r="E200" s="43"/>
      <c r="F200" s="221" t="s">
        <v>585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139</v>
      </c>
      <c r="AU200" s="20" t="s">
        <v>83</v>
      </c>
    </row>
    <row r="201" s="13" customFormat="1">
      <c r="A201" s="13"/>
      <c r="B201" s="225"/>
      <c r="C201" s="226"/>
      <c r="D201" s="227" t="s">
        <v>141</v>
      </c>
      <c r="E201" s="228" t="s">
        <v>19</v>
      </c>
      <c r="F201" s="229" t="s">
        <v>391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141</v>
      </c>
      <c r="AU201" s="235" t="s">
        <v>83</v>
      </c>
      <c r="AV201" s="13" t="s">
        <v>81</v>
      </c>
      <c r="AW201" s="13" t="s">
        <v>35</v>
      </c>
      <c r="AX201" s="13" t="s">
        <v>73</v>
      </c>
      <c r="AY201" s="235" t="s">
        <v>130</v>
      </c>
    </row>
    <row r="202" s="14" customFormat="1">
      <c r="A202" s="14"/>
      <c r="B202" s="236"/>
      <c r="C202" s="237"/>
      <c r="D202" s="227" t="s">
        <v>141</v>
      </c>
      <c r="E202" s="238" t="s">
        <v>19</v>
      </c>
      <c r="F202" s="239" t="s">
        <v>586</v>
      </c>
      <c r="G202" s="237"/>
      <c r="H202" s="240">
        <v>44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141</v>
      </c>
      <c r="AU202" s="246" t="s">
        <v>83</v>
      </c>
      <c r="AV202" s="14" t="s">
        <v>83</v>
      </c>
      <c r="AW202" s="14" t="s">
        <v>35</v>
      </c>
      <c r="AX202" s="14" t="s">
        <v>81</v>
      </c>
      <c r="AY202" s="246" t="s">
        <v>130</v>
      </c>
    </row>
    <row r="203" s="2" customFormat="1" ht="16.5" customHeight="1">
      <c r="A203" s="41"/>
      <c r="B203" s="42"/>
      <c r="C203" s="269" t="s">
        <v>292</v>
      </c>
      <c r="D203" s="269" t="s">
        <v>205</v>
      </c>
      <c r="E203" s="270" t="s">
        <v>587</v>
      </c>
      <c r="F203" s="271" t="s">
        <v>588</v>
      </c>
      <c r="G203" s="272" t="s">
        <v>146</v>
      </c>
      <c r="H203" s="273">
        <v>44.880000000000003</v>
      </c>
      <c r="I203" s="274"/>
      <c r="J203" s="275">
        <f>ROUND(I203*H203,2)</f>
        <v>0</v>
      </c>
      <c r="K203" s="271" t="s">
        <v>136</v>
      </c>
      <c r="L203" s="276"/>
      <c r="M203" s="277" t="s">
        <v>19</v>
      </c>
      <c r="N203" s="278" t="s">
        <v>44</v>
      </c>
      <c r="O203" s="87"/>
      <c r="P203" s="216">
        <f>O203*H203</f>
        <v>0</v>
      </c>
      <c r="Q203" s="216">
        <v>0.024</v>
      </c>
      <c r="R203" s="216">
        <f>Q203*H203</f>
        <v>1.0771200000000001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189</v>
      </c>
      <c r="AT203" s="218" t="s">
        <v>205</v>
      </c>
      <c r="AU203" s="218" t="s">
        <v>83</v>
      </c>
      <c r="AY203" s="20" t="s">
        <v>130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81</v>
      </c>
      <c r="BK203" s="219">
        <f>ROUND(I203*H203,2)</f>
        <v>0</v>
      </c>
      <c r="BL203" s="20" t="s">
        <v>137</v>
      </c>
      <c r="BM203" s="218" t="s">
        <v>589</v>
      </c>
    </row>
    <row r="204" s="14" customFormat="1">
      <c r="A204" s="14"/>
      <c r="B204" s="236"/>
      <c r="C204" s="237"/>
      <c r="D204" s="227" t="s">
        <v>141</v>
      </c>
      <c r="E204" s="238" t="s">
        <v>19</v>
      </c>
      <c r="F204" s="239" t="s">
        <v>586</v>
      </c>
      <c r="G204" s="237"/>
      <c r="H204" s="240">
        <v>44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141</v>
      </c>
      <c r="AU204" s="246" t="s">
        <v>83</v>
      </c>
      <c r="AV204" s="14" t="s">
        <v>83</v>
      </c>
      <c r="AW204" s="14" t="s">
        <v>35</v>
      </c>
      <c r="AX204" s="14" t="s">
        <v>73</v>
      </c>
      <c r="AY204" s="246" t="s">
        <v>130</v>
      </c>
    </row>
    <row r="205" s="15" customFormat="1">
      <c r="A205" s="15"/>
      <c r="B205" s="247"/>
      <c r="C205" s="248"/>
      <c r="D205" s="227" t="s">
        <v>141</v>
      </c>
      <c r="E205" s="249" t="s">
        <v>19</v>
      </c>
      <c r="F205" s="250" t="s">
        <v>157</v>
      </c>
      <c r="G205" s="248"/>
      <c r="H205" s="251">
        <v>44</v>
      </c>
      <c r="I205" s="252"/>
      <c r="J205" s="248"/>
      <c r="K205" s="248"/>
      <c r="L205" s="253"/>
      <c r="M205" s="254"/>
      <c r="N205" s="255"/>
      <c r="O205" s="255"/>
      <c r="P205" s="255"/>
      <c r="Q205" s="255"/>
      <c r="R205" s="255"/>
      <c r="S205" s="255"/>
      <c r="T205" s="25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7" t="s">
        <v>141</v>
      </c>
      <c r="AU205" s="257" t="s">
        <v>83</v>
      </c>
      <c r="AV205" s="15" t="s">
        <v>150</v>
      </c>
      <c r="AW205" s="15" t="s">
        <v>35</v>
      </c>
      <c r="AX205" s="15" t="s">
        <v>73</v>
      </c>
      <c r="AY205" s="257" t="s">
        <v>130</v>
      </c>
    </row>
    <row r="206" s="14" customFormat="1">
      <c r="A206" s="14"/>
      <c r="B206" s="236"/>
      <c r="C206" s="237"/>
      <c r="D206" s="227" t="s">
        <v>141</v>
      </c>
      <c r="E206" s="238" t="s">
        <v>19</v>
      </c>
      <c r="F206" s="239" t="s">
        <v>590</v>
      </c>
      <c r="G206" s="237"/>
      <c r="H206" s="240">
        <v>44.880000000000003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141</v>
      </c>
      <c r="AU206" s="246" t="s">
        <v>83</v>
      </c>
      <c r="AV206" s="14" t="s">
        <v>83</v>
      </c>
      <c r="AW206" s="14" t="s">
        <v>35</v>
      </c>
      <c r="AX206" s="14" t="s">
        <v>81</v>
      </c>
      <c r="AY206" s="246" t="s">
        <v>130</v>
      </c>
    </row>
    <row r="207" s="2" customFormat="1" ht="16.5" customHeight="1">
      <c r="A207" s="41"/>
      <c r="B207" s="42"/>
      <c r="C207" s="207" t="s">
        <v>298</v>
      </c>
      <c r="D207" s="207" t="s">
        <v>132</v>
      </c>
      <c r="E207" s="208" t="s">
        <v>405</v>
      </c>
      <c r="F207" s="209" t="s">
        <v>406</v>
      </c>
      <c r="G207" s="210" t="s">
        <v>153</v>
      </c>
      <c r="H207" s="211">
        <v>19.965</v>
      </c>
      <c r="I207" s="212"/>
      <c r="J207" s="213">
        <f>ROUND(I207*H207,2)</f>
        <v>0</v>
      </c>
      <c r="K207" s="209" t="s">
        <v>136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2.2563399999999998</v>
      </c>
      <c r="R207" s="216">
        <f>Q207*H207</f>
        <v>45.047828099999997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137</v>
      </c>
      <c r="AT207" s="218" t="s">
        <v>132</v>
      </c>
      <c r="AU207" s="218" t="s">
        <v>83</v>
      </c>
      <c r="AY207" s="20" t="s">
        <v>130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81</v>
      </c>
      <c r="BK207" s="219">
        <f>ROUND(I207*H207,2)</f>
        <v>0</v>
      </c>
      <c r="BL207" s="20" t="s">
        <v>137</v>
      </c>
      <c r="BM207" s="218" t="s">
        <v>591</v>
      </c>
    </row>
    <row r="208" s="2" customFormat="1">
      <c r="A208" s="41"/>
      <c r="B208" s="42"/>
      <c r="C208" s="43"/>
      <c r="D208" s="220" t="s">
        <v>139</v>
      </c>
      <c r="E208" s="43"/>
      <c r="F208" s="221" t="s">
        <v>408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139</v>
      </c>
      <c r="AU208" s="20" t="s">
        <v>83</v>
      </c>
    </row>
    <row r="209" s="13" customFormat="1">
      <c r="A209" s="13"/>
      <c r="B209" s="225"/>
      <c r="C209" s="226"/>
      <c r="D209" s="227" t="s">
        <v>141</v>
      </c>
      <c r="E209" s="228" t="s">
        <v>19</v>
      </c>
      <c r="F209" s="229" t="s">
        <v>391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141</v>
      </c>
      <c r="AU209" s="235" t="s">
        <v>83</v>
      </c>
      <c r="AV209" s="13" t="s">
        <v>81</v>
      </c>
      <c r="AW209" s="13" t="s">
        <v>35</v>
      </c>
      <c r="AX209" s="13" t="s">
        <v>73</v>
      </c>
      <c r="AY209" s="235" t="s">
        <v>130</v>
      </c>
    </row>
    <row r="210" s="14" customFormat="1">
      <c r="A210" s="14"/>
      <c r="B210" s="236"/>
      <c r="C210" s="237"/>
      <c r="D210" s="227" t="s">
        <v>141</v>
      </c>
      <c r="E210" s="238" t="s">
        <v>19</v>
      </c>
      <c r="F210" s="239" t="s">
        <v>592</v>
      </c>
      <c r="G210" s="237"/>
      <c r="H210" s="240">
        <v>12.949999999999999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141</v>
      </c>
      <c r="AU210" s="246" t="s">
        <v>83</v>
      </c>
      <c r="AV210" s="14" t="s">
        <v>83</v>
      </c>
      <c r="AW210" s="14" t="s">
        <v>35</v>
      </c>
      <c r="AX210" s="14" t="s">
        <v>73</v>
      </c>
      <c r="AY210" s="246" t="s">
        <v>130</v>
      </c>
    </row>
    <row r="211" s="14" customFormat="1">
      <c r="A211" s="14"/>
      <c r="B211" s="236"/>
      <c r="C211" s="237"/>
      <c r="D211" s="227" t="s">
        <v>141</v>
      </c>
      <c r="E211" s="238" t="s">
        <v>19</v>
      </c>
      <c r="F211" s="239" t="s">
        <v>593</v>
      </c>
      <c r="G211" s="237"/>
      <c r="H211" s="240">
        <v>4.3399999999999999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141</v>
      </c>
      <c r="AU211" s="246" t="s">
        <v>83</v>
      </c>
      <c r="AV211" s="14" t="s">
        <v>83</v>
      </c>
      <c r="AW211" s="14" t="s">
        <v>35</v>
      </c>
      <c r="AX211" s="14" t="s">
        <v>73</v>
      </c>
      <c r="AY211" s="246" t="s">
        <v>130</v>
      </c>
    </row>
    <row r="212" s="14" customFormat="1">
      <c r="A212" s="14"/>
      <c r="B212" s="236"/>
      <c r="C212" s="237"/>
      <c r="D212" s="227" t="s">
        <v>141</v>
      </c>
      <c r="E212" s="238" t="s">
        <v>19</v>
      </c>
      <c r="F212" s="239" t="s">
        <v>594</v>
      </c>
      <c r="G212" s="237"/>
      <c r="H212" s="240">
        <v>1.575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141</v>
      </c>
      <c r="AU212" s="246" t="s">
        <v>83</v>
      </c>
      <c r="AV212" s="14" t="s">
        <v>83</v>
      </c>
      <c r="AW212" s="14" t="s">
        <v>35</v>
      </c>
      <c r="AX212" s="14" t="s">
        <v>73</v>
      </c>
      <c r="AY212" s="246" t="s">
        <v>130</v>
      </c>
    </row>
    <row r="213" s="14" customFormat="1">
      <c r="A213" s="14"/>
      <c r="B213" s="236"/>
      <c r="C213" s="237"/>
      <c r="D213" s="227" t="s">
        <v>141</v>
      </c>
      <c r="E213" s="238" t="s">
        <v>19</v>
      </c>
      <c r="F213" s="239" t="s">
        <v>595</v>
      </c>
      <c r="G213" s="237"/>
      <c r="H213" s="240">
        <v>1.1000000000000001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141</v>
      </c>
      <c r="AU213" s="246" t="s">
        <v>83</v>
      </c>
      <c r="AV213" s="14" t="s">
        <v>83</v>
      </c>
      <c r="AW213" s="14" t="s">
        <v>35</v>
      </c>
      <c r="AX213" s="14" t="s">
        <v>73</v>
      </c>
      <c r="AY213" s="246" t="s">
        <v>130</v>
      </c>
    </row>
    <row r="214" s="16" customFormat="1">
      <c r="A214" s="16"/>
      <c r="B214" s="258"/>
      <c r="C214" s="259"/>
      <c r="D214" s="227" t="s">
        <v>141</v>
      </c>
      <c r="E214" s="260" t="s">
        <v>19</v>
      </c>
      <c r="F214" s="261" t="s">
        <v>160</v>
      </c>
      <c r="G214" s="259"/>
      <c r="H214" s="262">
        <v>19.965</v>
      </c>
      <c r="I214" s="263"/>
      <c r="J214" s="259"/>
      <c r="K214" s="259"/>
      <c r="L214" s="264"/>
      <c r="M214" s="265"/>
      <c r="N214" s="266"/>
      <c r="O214" s="266"/>
      <c r="P214" s="266"/>
      <c r="Q214" s="266"/>
      <c r="R214" s="266"/>
      <c r="S214" s="266"/>
      <c r="T214" s="267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68" t="s">
        <v>141</v>
      </c>
      <c r="AU214" s="268" t="s">
        <v>83</v>
      </c>
      <c r="AV214" s="16" t="s">
        <v>137</v>
      </c>
      <c r="AW214" s="16" t="s">
        <v>35</v>
      </c>
      <c r="AX214" s="16" t="s">
        <v>81</v>
      </c>
      <c r="AY214" s="268" t="s">
        <v>130</v>
      </c>
    </row>
    <row r="215" s="12" customFormat="1" ht="22.8" customHeight="1">
      <c r="A215" s="12"/>
      <c r="B215" s="191"/>
      <c r="C215" s="192"/>
      <c r="D215" s="193" t="s">
        <v>72</v>
      </c>
      <c r="E215" s="205" t="s">
        <v>447</v>
      </c>
      <c r="F215" s="205" t="s">
        <v>448</v>
      </c>
      <c r="G215" s="192"/>
      <c r="H215" s="192"/>
      <c r="I215" s="195"/>
      <c r="J215" s="206">
        <f>BK215</f>
        <v>0</v>
      </c>
      <c r="K215" s="192"/>
      <c r="L215" s="197"/>
      <c r="M215" s="198"/>
      <c r="N215" s="199"/>
      <c r="O215" s="199"/>
      <c r="P215" s="200">
        <f>SUM(P216:P237)</f>
        <v>0</v>
      </c>
      <c r="Q215" s="199"/>
      <c r="R215" s="200">
        <f>SUM(R216:R237)</f>
        <v>0</v>
      </c>
      <c r="S215" s="199"/>
      <c r="T215" s="201">
        <f>SUM(T216:T237)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2" t="s">
        <v>81</v>
      </c>
      <c r="AT215" s="203" t="s">
        <v>72</v>
      </c>
      <c r="AU215" s="203" t="s">
        <v>81</v>
      </c>
      <c r="AY215" s="202" t="s">
        <v>130</v>
      </c>
      <c r="BK215" s="204">
        <f>SUM(BK216:BK237)</f>
        <v>0</v>
      </c>
    </row>
    <row r="216" s="2" customFormat="1" ht="24.15" customHeight="1">
      <c r="A216" s="41"/>
      <c r="B216" s="42"/>
      <c r="C216" s="207" t="s">
        <v>303</v>
      </c>
      <c r="D216" s="207" t="s">
        <v>132</v>
      </c>
      <c r="E216" s="208" t="s">
        <v>450</v>
      </c>
      <c r="F216" s="209" t="s">
        <v>451</v>
      </c>
      <c r="G216" s="210" t="s">
        <v>192</v>
      </c>
      <c r="H216" s="211">
        <v>334.75999999999999</v>
      </c>
      <c r="I216" s="212"/>
      <c r="J216" s="213">
        <f>ROUND(I216*H216,2)</f>
        <v>0</v>
      </c>
      <c r="K216" s="209" t="s">
        <v>136</v>
      </c>
      <c r="L216" s="47"/>
      <c r="M216" s="214" t="s">
        <v>19</v>
      </c>
      <c r="N216" s="215" t="s">
        <v>44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137</v>
      </c>
      <c r="AT216" s="218" t="s">
        <v>132</v>
      </c>
      <c r="AU216" s="218" t="s">
        <v>83</v>
      </c>
      <c r="AY216" s="20" t="s">
        <v>130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81</v>
      </c>
      <c r="BK216" s="219">
        <f>ROUND(I216*H216,2)</f>
        <v>0</v>
      </c>
      <c r="BL216" s="20" t="s">
        <v>137</v>
      </c>
      <c r="BM216" s="218" t="s">
        <v>596</v>
      </c>
    </row>
    <row r="217" s="2" customFormat="1">
      <c r="A217" s="41"/>
      <c r="B217" s="42"/>
      <c r="C217" s="43"/>
      <c r="D217" s="220" t="s">
        <v>139</v>
      </c>
      <c r="E217" s="43"/>
      <c r="F217" s="221" t="s">
        <v>453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139</v>
      </c>
      <c r="AU217" s="20" t="s">
        <v>83</v>
      </c>
    </row>
    <row r="218" s="14" customFormat="1">
      <c r="A218" s="14"/>
      <c r="B218" s="236"/>
      <c r="C218" s="237"/>
      <c r="D218" s="227" t="s">
        <v>141</v>
      </c>
      <c r="E218" s="238" t="s">
        <v>19</v>
      </c>
      <c r="F218" s="239" t="s">
        <v>597</v>
      </c>
      <c r="G218" s="237"/>
      <c r="H218" s="240">
        <v>174.81999999999999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141</v>
      </c>
      <c r="AU218" s="246" t="s">
        <v>83</v>
      </c>
      <c r="AV218" s="14" t="s">
        <v>83</v>
      </c>
      <c r="AW218" s="14" t="s">
        <v>35</v>
      </c>
      <c r="AX218" s="14" t="s">
        <v>73</v>
      </c>
      <c r="AY218" s="246" t="s">
        <v>130</v>
      </c>
    </row>
    <row r="219" s="14" customFormat="1">
      <c r="A219" s="14"/>
      <c r="B219" s="236"/>
      <c r="C219" s="237"/>
      <c r="D219" s="227" t="s">
        <v>141</v>
      </c>
      <c r="E219" s="238" t="s">
        <v>19</v>
      </c>
      <c r="F219" s="239" t="s">
        <v>598</v>
      </c>
      <c r="G219" s="237"/>
      <c r="H219" s="240">
        <v>159.94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141</v>
      </c>
      <c r="AU219" s="246" t="s">
        <v>83</v>
      </c>
      <c r="AV219" s="14" t="s">
        <v>83</v>
      </c>
      <c r="AW219" s="14" t="s">
        <v>35</v>
      </c>
      <c r="AX219" s="14" t="s">
        <v>73</v>
      </c>
      <c r="AY219" s="246" t="s">
        <v>130</v>
      </c>
    </row>
    <row r="220" s="16" customFormat="1">
      <c r="A220" s="16"/>
      <c r="B220" s="258"/>
      <c r="C220" s="259"/>
      <c r="D220" s="227" t="s">
        <v>141</v>
      </c>
      <c r="E220" s="260" t="s">
        <v>19</v>
      </c>
      <c r="F220" s="261" t="s">
        <v>160</v>
      </c>
      <c r="G220" s="259"/>
      <c r="H220" s="262">
        <v>334.75999999999999</v>
      </c>
      <c r="I220" s="263"/>
      <c r="J220" s="259"/>
      <c r="K220" s="259"/>
      <c r="L220" s="264"/>
      <c r="M220" s="265"/>
      <c r="N220" s="266"/>
      <c r="O220" s="266"/>
      <c r="P220" s="266"/>
      <c r="Q220" s="266"/>
      <c r="R220" s="266"/>
      <c r="S220" s="266"/>
      <c r="T220" s="267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68" t="s">
        <v>141</v>
      </c>
      <c r="AU220" s="268" t="s">
        <v>83</v>
      </c>
      <c r="AV220" s="16" t="s">
        <v>137</v>
      </c>
      <c r="AW220" s="16" t="s">
        <v>35</v>
      </c>
      <c r="AX220" s="16" t="s">
        <v>81</v>
      </c>
      <c r="AY220" s="268" t="s">
        <v>130</v>
      </c>
    </row>
    <row r="221" s="2" customFormat="1" ht="24.15" customHeight="1">
      <c r="A221" s="41"/>
      <c r="B221" s="42"/>
      <c r="C221" s="207" t="s">
        <v>309</v>
      </c>
      <c r="D221" s="207" t="s">
        <v>132</v>
      </c>
      <c r="E221" s="208" t="s">
        <v>458</v>
      </c>
      <c r="F221" s="209" t="s">
        <v>459</v>
      </c>
      <c r="G221" s="210" t="s">
        <v>192</v>
      </c>
      <c r="H221" s="211">
        <v>6360.4399999999996</v>
      </c>
      <c r="I221" s="212"/>
      <c r="J221" s="213">
        <f>ROUND(I221*H221,2)</f>
        <v>0</v>
      </c>
      <c r="K221" s="209" t="s">
        <v>136</v>
      </c>
      <c r="L221" s="47"/>
      <c r="M221" s="214" t="s">
        <v>19</v>
      </c>
      <c r="N221" s="215" t="s">
        <v>44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137</v>
      </c>
      <c r="AT221" s="218" t="s">
        <v>132</v>
      </c>
      <c r="AU221" s="218" t="s">
        <v>83</v>
      </c>
      <c r="AY221" s="20" t="s">
        <v>130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81</v>
      </c>
      <c r="BK221" s="219">
        <f>ROUND(I221*H221,2)</f>
        <v>0</v>
      </c>
      <c r="BL221" s="20" t="s">
        <v>137</v>
      </c>
      <c r="BM221" s="218" t="s">
        <v>599</v>
      </c>
    </row>
    <row r="222" s="2" customFormat="1">
      <c r="A222" s="41"/>
      <c r="B222" s="42"/>
      <c r="C222" s="43"/>
      <c r="D222" s="220" t="s">
        <v>139</v>
      </c>
      <c r="E222" s="43"/>
      <c r="F222" s="221" t="s">
        <v>461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139</v>
      </c>
      <c r="AU222" s="20" t="s">
        <v>83</v>
      </c>
    </row>
    <row r="223" s="13" customFormat="1">
      <c r="A223" s="13"/>
      <c r="B223" s="225"/>
      <c r="C223" s="226"/>
      <c r="D223" s="227" t="s">
        <v>141</v>
      </c>
      <c r="E223" s="228" t="s">
        <v>19</v>
      </c>
      <c r="F223" s="229" t="s">
        <v>180</v>
      </c>
      <c r="G223" s="226"/>
      <c r="H223" s="228" t="s">
        <v>19</v>
      </c>
      <c r="I223" s="230"/>
      <c r="J223" s="226"/>
      <c r="K223" s="226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141</v>
      </c>
      <c r="AU223" s="235" t="s">
        <v>83</v>
      </c>
      <c r="AV223" s="13" t="s">
        <v>81</v>
      </c>
      <c r="AW223" s="13" t="s">
        <v>35</v>
      </c>
      <c r="AX223" s="13" t="s">
        <v>73</v>
      </c>
      <c r="AY223" s="235" t="s">
        <v>130</v>
      </c>
    </row>
    <row r="224" s="14" customFormat="1">
      <c r="A224" s="14"/>
      <c r="B224" s="236"/>
      <c r="C224" s="237"/>
      <c r="D224" s="227" t="s">
        <v>141</v>
      </c>
      <c r="E224" s="238" t="s">
        <v>19</v>
      </c>
      <c r="F224" s="239" t="s">
        <v>600</v>
      </c>
      <c r="G224" s="237"/>
      <c r="H224" s="240">
        <v>3321.5799999999999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141</v>
      </c>
      <c r="AU224" s="246" t="s">
        <v>83</v>
      </c>
      <c r="AV224" s="14" t="s">
        <v>83</v>
      </c>
      <c r="AW224" s="14" t="s">
        <v>35</v>
      </c>
      <c r="AX224" s="14" t="s">
        <v>73</v>
      </c>
      <c r="AY224" s="246" t="s">
        <v>130</v>
      </c>
    </row>
    <row r="225" s="14" customFormat="1">
      <c r="A225" s="14"/>
      <c r="B225" s="236"/>
      <c r="C225" s="237"/>
      <c r="D225" s="227" t="s">
        <v>141</v>
      </c>
      <c r="E225" s="238" t="s">
        <v>19</v>
      </c>
      <c r="F225" s="239" t="s">
        <v>601</v>
      </c>
      <c r="G225" s="237"/>
      <c r="H225" s="240">
        <v>3038.8600000000001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141</v>
      </c>
      <c r="AU225" s="246" t="s">
        <v>83</v>
      </c>
      <c r="AV225" s="14" t="s">
        <v>83</v>
      </c>
      <c r="AW225" s="14" t="s">
        <v>35</v>
      </c>
      <c r="AX225" s="14" t="s">
        <v>73</v>
      </c>
      <c r="AY225" s="246" t="s">
        <v>130</v>
      </c>
    </row>
    <row r="226" s="16" customFormat="1">
      <c r="A226" s="16"/>
      <c r="B226" s="258"/>
      <c r="C226" s="259"/>
      <c r="D226" s="227" t="s">
        <v>141</v>
      </c>
      <c r="E226" s="260" t="s">
        <v>19</v>
      </c>
      <c r="F226" s="261" t="s">
        <v>160</v>
      </c>
      <c r="G226" s="259"/>
      <c r="H226" s="262">
        <v>6360.4400000000005</v>
      </c>
      <c r="I226" s="263"/>
      <c r="J226" s="259"/>
      <c r="K226" s="259"/>
      <c r="L226" s="264"/>
      <c r="M226" s="265"/>
      <c r="N226" s="266"/>
      <c r="O226" s="266"/>
      <c r="P226" s="266"/>
      <c r="Q226" s="266"/>
      <c r="R226" s="266"/>
      <c r="S226" s="266"/>
      <c r="T226" s="267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68" t="s">
        <v>141</v>
      </c>
      <c r="AU226" s="268" t="s">
        <v>83</v>
      </c>
      <c r="AV226" s="16" t="s">
        <v>137</v>
      </c>
      <c r="AW226" s="16" t="s">
        <v>35</v>
      </c>
      <c r="AX226" s="16" t="s">
        <v>81</v>
      </c>
      <c r="AY226" s="268" t="s">
        <v>130</v>
      </c>
    </row>
    <row r="227" s="2" customFormat="1" ht="16.5" customHeight="1">
      <c r="A227" s="41"/>
      <c r="B227" s="42"/>
      <c r="C227" s="207" t="s">
        <v>316</v>
      </c>
      <c r="D227" s="207" t="s">
        <v>132</v>
      </c>
      <c r="E227" s="208" t="s">
        <v>466</v>
      </c>
      <c r="F227" s="209" t="s">
        <v>467</v>
      </c>
      <c r="G227" s="210" t="s">
        <v>192</v>
      </c>
      <c r="H227" s="211">
        <v>334.75999999999999</v>
      </c>
      <c r="I227" s="212"/>
      <c r="J227" s="213">
        <f>ROUND(I227*H227,2)</f>
        <v>0</v>
      </c>
      <c r="K227" s="209" t="s">
        <v>136</v>
      </c>
      <c r="L227" s="47"/>
      <c r="M227" s="214" t="s">
        <v>19</v>
      </c>
      <c r="N227" s="215" t="s">
        <v>44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137</v>
      </c>
      <c r="AT227" s="218" t="s">
        <v>132</v>
      </c>
      <c r="AU227" s="218" t="s">
        <v>83</v>
      </c>
      <c r="AY227" s="20" t="s">
        <v>130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81</v>
      </c>
      <c r="BK227" s="219">
        <f>ROUND(I227*H227,2)</f>
        <v>0</v>
      </c>
      <c r="BL227" s="20" t="s">
        <v>137</v>
      </c>
      <c r="BM227" s="218" t="s">
        <v>602</v>
      </c>
    </row>
    <row r="228" s="2" customFormat="1">
      <c r="A228" s="41"/>
      <c r="B228" s="42"/>
      <c r="C228" s="43"/>
      <c r="D228" s="220" t="s">
        <v>139</v>
      </c>
      <c r="E228" s="43"/>
      <c r="F228" s="221" t="s">
        <v>469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139</v>
      </c>
      <c r="AU228" s="20" t="s">
        <v>83</v>
      </c>
    </row>
    <row r="229" s="14" customFormat="1">
      <c r="A229" s="14"/>
      <c r="B229" s="236"/>
      <c r="C229" s="237"/>
      <c r="D229" s="227" t="s">
        <v>141</v>
      </c>
      <c r="E229" s="238" t="s">
        <v>19</v>
      </c>
      <c r="F229" s="239" t="s">
        <v>597</v>
      </c>
      <c r="G229" s="237"/>
      <c r="H229" s="240">
        <v>174.81999999999999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141</v>
      </c>
      <c r="AU229" s="246" t="s">
        <v>83</v>
      </c>
      <c r="AV229" s="14" t="s">
        <v>83</v>
      </c>
      <c r="AW229" s="14" t="s">
        <v>35</v>
      </c>
      <c r="AX229" s="14" t="s">
        <v>73</v>
      </c>
      <c r="AY229" s="246" t="s">
        <v>130</v>
      </c>
    </row>
    <row r="230" s="14" customFormat="1">
      <c r="A230" s="14"/>
      <c r="B230" s="236"/>
      <c r="C230" s="237"/>
      <c r="D230" s="227" t="s">
        <v>141</v>
      </c>
      <c r="E230" s="238" t="s">
        <v>19</v>
      </c>
      <c r="F230" s="239" t="s">
        <v>598</v>
      </c>
      <c r="G230" s="237"/>
      <c r="H230" s="240">
        <v>159.94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141</v>
      </c>
      <c r="AU230" s="246" t="s">
        <v>83</v>
      </c>
      <c r="AV230" s="14" t="s">
        <v>83</v>
      </c>
      <c r="AW230" s="14" t="s">
        <v>35</v>
      </c>
      <c r="AX230" s="14" t="s">
        <v>73</v>
      </c>
      <c r="AY230" s="246" t="s">
        <v>130</v>
      </c>
    </row>
    <row r="231" s="16" customFormat="1">
      <c r="A231" s="16"/>
      <c r="B231" s="258"/>
      <c r="C231" s="259"/>
      <c r="D231" s="227" t="s">
        <v>141</v>
      </c>
      <c r="E231" s="260" t="s">
        <v>19</v>
      </c>
      <c r="F231" s="261" t="s">
        <v>160</v>
      </c>
      <c r="G231" s="259"/>
      <c r="H231" s="262">
        <v>334.75999999999999</v>
      </c>
      <c r="I231" s="263"/>
      <c r="J231" s="259"/>
      <c r="K231" s="259"/>
      <c r="L231" s="264"/>
      <c r="M231" s="265"/>
      <c r="N231" s="266"/>
      <c r="O231" s="266"/>
      <c r="P231" s="266"/>
      <c r="Q231" s="266"/>
      <c r="R231" s="266"/>
      <c r="S231" s="266"/>
      <c r="T231" s="267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68" t="s">
        <v>141</v>
      </c>
      <c r="AU231" s="268" t="s">
        <v>83</v>
      </c>
      <c r="AV231" s="16" t="s">
        <v>137</v>
      </c>
      <c r="AW231" s="16" t="s">
        <v>35</v>
      </c>
      <c r="AX231" s="16" t="s">
        <v>81</v>
      </c>
      <c r="AY231" s="268" t="s">
        <v>130</v>
      </c>
    </row>
    <row r="232" s="2" customFormat="1" ht="24.15" customHeight="1">
      <c r="A232" s="41"/>
      <c r="B232" s="42"/>
      <c r="C232" s="207" t="s">
        <v>323</v>
      </c>
      <c r="D232" s="207" t="s">
        <v>132</v>
      </c>
      <c r="E232" s="208" t="s">
        <v>471</v>
      </c>
      <c r="F232" s="209" t="s">
        <v>472</v>
      </c>
      <c r="G232" s="210" t="s">
        <v>192</v>
      </c>
      <c r="H232" s="211">
        <v>174.81999999999999</v>
      </c>
      <c r="I232" s="212"/>
      <c r="J232" s="213">
        <f>ROUND(I232*H232,2)</f>
        <v>0</v>
      </c>
      <c r="K232" s="209" t="s">
        <v>136</v>
      </c>
      <c r="L232" s="47"/>
      <c r="M232" s="214" t="s">
        <v>19</v>
      </c>
      <c r="N232" s="215" t="s">
        <v>44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137</v>
      </c>
      <c r="AT232" s="218" t="s">
        <v>132</v>
      </c>
      <c r="AU232" s="218" t="s">
        <v>83</v>
      </c>
      <c r="AY232" s="20" t="s">
        <v>130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81</v>
      </c>
      <c r="BK232" s="219">
        <f>ROUND(I232*H232,2)</f>
        <v>0</v>
      </c>
      <c r="BL232" s="20" t="s">
        <v>137</v>
      </c>
      <c r="BM232" s="218" t="s">
        <v>603</v>
      </c>
    </row>
    <row r="233" s="2" customFormat="1">
      <c r="A233" s="41"/>
      <c r="B233" s="42"/>
      <c r="C233" s="43"/>
      <c r="D233" s="220" t="s">
        <v>139</v>
      </c>
      <c r="E233" s="43"/>
      <c r="F233" s="221" t="s">
        <v>474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139</v>
      </c>
      <c r="AU233" s="20" t="s">
        <v>83</v>
      </c>
    </row>
    <row r="234" s="14" customFormat="1">
      <c r="A234" s="14"/>
      <c r="B234" s="236"/>
      <c r="C234" s="237"/>
      <c r="D234" s="227" t="s">
        <v>141</v>
      </c>
      <c r="E234" s="238" t="s">
        <v>19</v>
      </c>
      <c r="F234" s="239" t="s">
        <v>597</v>
      </c>
      <c r="G234" s="237"/>
      <c r="H234" s="240">
        <v>174.81999999999999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141</v>
      </c>
      <c r="AU234" s="246" t="s">
        <v>83</v>
      </c>
      <c r="AV234" s="14" t="s">
        <v>83</v>
      </c>
      <c r="AW234" s="14" t="s">
        <v>35</v>
      </c>
      <c r="AX234" s="14" t="s">
        <v>81</v>
      </c>
      <c r="AY234" s="246" t="s">
        <v>130</v>
      </c>
    </row>
    <row r="235" s="2" customFormat="1" ht="24.15" customHeight="1">
      <c r="A235" s="41"/>
      <c r="B235" s="42"/>
      <c r="C235" s="207" t="s">
        <v>328</v>
      </c>
      <c r="D235" s="207" t="s">
        <v>132</v>
      </c>
      <c r="E235" s="208" t="s">
        <v>476</v>
      </c>
      <c r="F235" s="209" t="s">
        <v>477</v>
      </c>
      <c r="G235" s="210" t="s">
        <v>192</v>
      </c>
      <c r="H235" s="211">
        <v>159.94</v>
      </c>
      <c r="I235" s="212"/>
      <c r="J235" s="213">
        <f>ROUND(I235*H235,2)</f>
        <v>0</v>
      </c>
      <c r="K235" s="209" t="s">
        <v>136</v>
      </c>
      <c r="L235" s="47"/>
      <c r="M235" s="214" t="s">
        <v>19</v>
      </c>
      <c r="N235" s="215" t="s">
        <v>44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137</v>
      </c>
      <c r="AT235" s="218" t="s">
        <v>132</v>
      </c>
      <c r="AU235" s="218" t="s">
        <v>83</v>
      </c>
      <c r="AY235" s="20" t="s">
        <v>130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81</v>
      </c>
      <c r="BK235" s="219">
        <f>ROUND(I235*H235,2)</f>
        <v>0</v>
      </c>
      <c r="BL235" s="20" t="s">
        <v>137</v>
      </c>
      <c r="BM235" s="218" t="s">
        <v>604</v>
      </c>
    </row>
    <row r="236" s="2" customFormat="1">
      <c r="A236" s="41"/>
      <c r="B236" s="42"/>
      <c r="C236" s="43"/>
      <c r="D236" s="220" t="s">
        <v>139</v>
      </c>
      <c r="E236" s="43"/>
      <c r="F236" s="221" t="s">
        <v>479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139</v>
      </c>
      <c r="AU236" s="20" t="s">
        <v>83</v>
      </c>
    </row>
    <row r="237" s="14" customFormat="1">
      <c r="A237" s="14"/>
      <c r="B237" s="236"/>
      <c r="C237" s="237"/>
      <c r="D237" s="227" t="s">
        <v>141</v>
      </c>
      <c r="E237" s="238" t="s">
        <v>19</v>
      </c>
      <c r="F237" s="239" t="s">
        <v>598</v>
      </c>
      <c r="G237" s="237"/>
      <c r="H237" s="240">
        <v>159.94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141</v>
      </c>
      <c r="AU237" s="246" t="s">
        <v>83</v>
      </c>
      <c r="AV237" s="14" t="s">
        <v>83</v>
      </c>
      <c r="AW237" s="14" t="s">
        <v>35</v>
      </c>
      <c r="AX237" s="14" t="s">
        <v>81</v>
      </c>
      <c r="AY237" s="246" t="s">
        <v>130</v>
      </c>
    </row>
    <row r="238" s="12" customFormat="1" ht="22.8" customHeight="1">
      <c r="A238" s="12"/>
      <c r="B238" s="191"/>
      <c r="C238" s="192"/>
      <c r="D238" s="193" t="s">
        <v>72</v>
      </c>
      <c r="E238" s="205" t="s">
        <v>480</v>
      </c>
      <c r="F238" s="205" t="s">
        <v>481</v>
      </c>
      <c r="G238" s="192"/>
      <c r="H238" s="192"/>
      <c r="I238" s="195"/>
      <c r="J238" s="206">
        <f>BK238</f>
        <v>0</v>
      </c>
      <c r="K238" s="192"/>
      <c r="L238" s="197"/>
      <c r="M238" s="198"/>
      <c r="N238" s="199"/>
      <c r="O238" s="199"/>
      <c r="P238" s="200">
        <f>SUM(P239:P240)</f>
        <v>0</v>
      </c>
      <c r="Q238" s="199"/>
      <c r="R238" s="200">
        <f>SUM(R239:R240)</f>
        <v>0</v>
      </c>
      <c r="S238" s="199"/>
      <c r="T238" s="201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2" t="s">
        <v>81</v>
      </c>
      <c r="AT238" s="203" t="s">
        <v>72</v>
      </c>
      <c r="AU238" s="203" t="s">
        <v>81</v>
      </c>
      <c r="AY238" s="202" t="s">
        <v>130</v>
      </c>
      <c r="BK238" s="204">
        <f>SUM(BK239:BK240)</f>
        <v>0</v>
      </c>
    </row>
    <row r="239" s="2" customFormat="1" ht="24.15" customHeight="1">
      <c r="A239" s="41"/>
      <c r="B239" s="42"/>
      <c r="C239" s="207" t="s">
        <v>345</v>
      </c>
      <c r="D239" s="207" t="s">
        <v>132</v>
      </c>
      <c r="E239" s="208" t="s">
        <v>605</v>
      </c>
      <c r="F239" s="209" t="s">
        <v>606</v>
      </c>
      <c r="G239" s="210" t="s">
        <v>192</v>
      </c>
      <c r="H239" s="211">
        <v>415.72699999999998</v>
      </c>
      <c r="I239" s="212"/>
      <c r="J239" s="213">
        <f>ROUND(I239*H239,2)</f>
        <v>0</v>
      </c>
      <c r="K239" s="209" t="s">
        <v>136</v>
      </c>
      <c r="L239" s="47"/>
      <c r="M239" s="214" t="s">
        <v>19</v>
      </c>
      <c r="N239" s="215" t="s">
        <v>44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137</v>
      </c>
      <c r="AT239" s="218" t="s">
        <v>132</v>
      </c>
      <c r="AU239" s="218" t="s">
        <v>83</v>
      </c>
      <c r="AY239" s="20" t="s">
        <v>130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81</v>
      </c>
      <c r="BK239" s="219">
        <f>ROUND(I239*H239,2)</f>
        <v>0</v>
      </c>
      <c r="BL239" s="20" t="s">
        <v>137</v>
      </c>
      <c r="BM239" s="218" t="s">
        <v>607</v>
      </c>
    </row>
    <row r="240" s="2" customFormat="1">
      <c r="A240" s="41"/>
      <c r="B240" s="42"/>
      <c r="C240" s="43"/>
      <c r="D240" s="220" t="s">
        <v>139</v>
      </c>
      <c r="E240" s="43"/>
      <c r="F240" s="221" t="s">
        <v>608</v>
      </c>
      <c r="G240" s="43"/>
      <c r="H240" s="43"/>
      <c r="I240" s="222"/>
      <c r="J240" s="43"/>
      <c r="K240" s="43"/>
      <c r="L240" s="47"/>
      <c r="M240" s="279"/>
      <c r="N240" s="280"/>
      <c r="O240" s="281"/>
      <c r="P240" s="281"/>
      <c r="Q240" s="281"/>
      <c r="R240" s="281"/>
      <c r="S240" s="281"/>
      <c r="T240" s="282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139</v>
      </c>
      <c r="AU240" s="20" t="s">
        <v>83</v>
      </c>
    </row>
    <row r="241" s="2" customFormat="1" ht="6.96" customHeight="1">
      <c r="A241" s="41"/>
      <c r="B241" s="62"/>
      <c r="C241" s="63"/>
      <c r="D241" s="63"/>
      <c r="E241" s="63"/>
      <c r="F241" s="63"/>
      <c r="G241" s="63"/>
      <c r="H241" s="63"/>
      <c r="I241" s="63"/>
      <c r="J241" s="63"/>
      <c r="K241" s="63"/>
      <c r="L241" s="47"/>
      <c r="M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</sheetData>
  <sheetProtection sheet="1" autoFilter="0" formatColumns="0" formatRows="0" objects="1" scenarios="1" spinCount="100000" saltValue="MpgFusOczJNfAy0FNex58Oyaeig7S/Rrdoepts5moT+ZiymFwByDrrY2HJl1aE3jU6oWUjUhYSbo55L7mFOfHA==" hashValue="Bry0JpwX5s/du9HE62xdjJKihMghpFVyQM0cKpma9w/7NyJ+61v2xkytAL5L0ujCqvwpf3FGcJufiy+8Epv6vw==" algorithmName="SHA-512" password="CC35"/>
  <autoFilter ref="C84:K24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13106123"/>
    <hyperlink ref="F93" r:id="rId2" display="https://podminky.urs.cz/item/CS_URS_2025_01/113107342"/>
    <hyperlink ref="F97" r:id="rId3" display="https://podminky.urs.cz/item/CS_URS_2025_01/113201112"/>
    <hyperlink ref="F101" r:id="rId4" display="https://podminky.urs.cz/item/CS_URS_2025_01/113202111"/>
    <hyperlink ref="F105" r:id="rId5" display="https://podminky.urs.cz/item/CS_URS_2025_01/122251105"/>
    <hyperlink ref="F116" r:id="rId6" display="https://podminky.urs.cz/item/CS_URS_2025_01/162751117"/>
    <hyperlink ref="F121" r:id="rId7" display="https://podminky.urs.cz/item/CS_URS_2025_01/162751119"/>
    <hyperlink ref="F125" r:id="rId8" display="https://podminky.urs.cz/item/CS_URS_2025_01/171201201"/>
    <hyperlink ref="F130" r:id="rId9" display="https://podminky.urs.cz/item/CS_URS_2025_01/171201231"/>
    <hyperlink ref="F135" r:id="rId10" display="https://podminky.urs.cz/item/CS_URS_2025_01/181951112"/>
    <hyperlink ref="F142" r:id="rId11" display="https://podminky.urs.cz/item/CS_URS_2025_01/564851111"/>
    <hyperlink ref="F147" r:id="rId12" display="https://podminky.urs.cz/item/CS_URS_2025_01/564861111"/>
    <hyperlink ref="F152" r:id="rId13" display="https://podminky.urs.cz/item/CS_URS_2025_01/596211113"/>
    <hyperlink ref="F168" r:id="rId14" display="https://podminky.urs.cz/item/CS_URS_2025_01/596211211"/>
    <hyperlink ref="F183" r:id="rId15" display="https://podminky.urs.cz/item/CS_URS_2025_01/916131213"/>
    <hyperlink ref="F200" r:id="rId16" display="https://podminky.urs.cz/item/CS_URS_2025_01/916231213"/>
    <hyperlink ref="F208" r:id="rId17" display="https://podminky.urs.cz/item/CS_URS_2025_01/916991121"/>
    <hyperlink ref="F217" r:id="rId18" display="https://podminky.urs.cz/item/CS_URS_2025_01/997221561"/>
    <hyperlink ref="F222" r:id="rId19" display="https://podminky.urs.cz/item/CS_URS_2025_01/997221569"/>
    <hyperlink ref="F228" r:id="rId20" display="https://podminky.urs.cz/item/CS_URS_2025_01/997221611"/>
    <hyperlink ref="F233" r:id="rId21" display="https://podminky.urs.cz/item/CS_URS_2025_01/997221861"/>
    <hyperlink ref="F236" r:id="rId22" display="https://podminky.urs.cz/item/CS_URS_2025_01/997221875"/>
    <hyperlink ref="F240" r:id="rId23" display="https://podminky.urs.cz/item/CS_URS_2025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609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14. 3. 2025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ROUND((SUM(BE85:BE128)),  2)</f>
        <v>0</v>
      </c>
      <c r="G33" s="41"/>
      <c r="H33" s="41"/>
      <c r="I33" s="151">
        <v>0.20999999999999999</v>
      </c>
      <c r="J33" s="150">
        <f>ROUND(((SUM(BE85:BE128))*I33),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ROUND((SUM(BF85:BF128)),  2)</f>
        <v>0</v>
      </c>
      <c r="G34" s="41"/>
      <c r="H34" s="41"/>
      <c r="I34" s="151">
        <v>0.12</v>
      </c>
      <c r="J34" s="150">
        <f>ROUND(((SUM(BF85:BF128))*I34),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ROUND((SUM(BG85:BG128)),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ROUND((SUM(BH85:BH128)),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ROUND((SUM(BI85:BI128)),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072/2024_8 - SO 102.3 Chodníky vedlejší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14. 3. 2025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111</v>
      </c>
      <c r="E62" s="177"/>
      <c r="F62" s="177"/>
      <c r="G62" s="177"/>
      <c r="H62" s="177"/>
      <c r="I62" s="177"/>
      <c r="J62" s="178">
        <f>J99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112</v>
      </c>
      <c r="E63" s="177"/>
      <c r="F63" s="177"/>
      <c r="G63" s="177"/>
      <c r="H63" s="177"/>
      <c r="I63" s="177"/>
      <c r="J63" s="178">
        <f>J109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610</v>
      </c>
      <c r="E64" s="171"/>
      <c r="F64" s="171"/>
      <c r="G64" s="171"/>
      <c r="H64" s="171"/>
      <c r="I64" s="171"/>
      <c r="J64" s="172">
        <f>J122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4"/>
      <c r="C65" s="175"/>
      <c r="D65" s="176" t="s">
        <v>611</v>
      </c>
      <c r="E65" s="177"/>
      <c r="F65" s="177"/>
      <c r="G65" s="177"/>
      <c r="H65" s="177"/>
      <c r="I65" s="177"/>
      <c r="J65" s="178">
        <f>J123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115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Rekonstrukce ulice Čapkova, Světlá nad Sázavou II.etapa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100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072/2024_8 - SO 102.3 Chodníky vedlejší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ul. Čapkova</v>
      </c>
      <c r="G79" s="43"/>
      <c r="H79" s="43"/>
      <c r="I79" s="35" t="s">
        <v>23</v>
      </c>
      <c r="J79" s="75" t="str">
        <f>IF(J12="","",J12)</f>
        <v>14. 3. 2025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>Město Světlá nad Sázavou</v>
      </c>
      <c r="G81" s="43"/>
      <c r="H81" s="43"/>
      <c r="I81" s="35" t="s">
        <v>31</v>
      </c>
      <c r="J81" s="39" t="str">
        <f>E21</f>
        <v>DI PROJEKT s.r.o.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36</v>
      </c>
      <c r="J82" s="39" t="str">
        <f>E24</f>
        <v>DI PROJEKT s.r.o.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116</v>
      </c>
      <c r="D84" s="183" t="s">
        <v>58</v>
      </c>
      <c r="E84" s="183" t="s">
        <v>54</v>
      </c>
      <c r="F84" s="183" t="s">
        <v>55</v>
      </c>
      <c r="G84" s="183" t="s">
        <v>117</v>
      </c>
      <c r="H84" s="183" t="s">
        <v>118</v>
      </c>
      <c r="I84" s="183" t="s">
        <v>119</v>
      </c>
      <c r="J84" s="183" t="s">
        <v>104</v>
      </c>
      <c r="K84" s="184" t="s">
        <v>120</v>
      </c>
      <c r="L84" s="185"/>
      <c r="M84" s="95" t="s">
        <v>19</v>
      </c>
      <c r="N84" s="96" t="s">
        <v>43</v>
      </c>
      <c r="O84" s="96" t="s">
        <v>121</v>
      </c>
      <c r="P84" s="96" t="s">
        <v>122</v>
      </c>
      <c r="Q84" s="96" t="s">
        <v>123</v>
      </c>
      <c r="R84" s="96" t="s">
        <v>124</v>
      </c>
      <c r="S84" s="96" t="s">
        <v>125</v>
      </c>
      <c r="T84" s="97" t="s">
        <v>126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127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P86+P122</f>
        <v>0</v>
      </c>
      <c r="Q85" s="99"/>
      <c r="R85" s="188">
        <f>R86+R122</f>
        <v>6.4498869500000007</v>
      </c>
      <c r="S85" s="99"/>
      <c r="T85" s="189">
        <f>T86+T122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72</v>
      </c>
      <c r="AU85" s="20" t="s">
        <v>105</v>
      </c>
      <c r="BK85" s="190">
        <f>BK86+BK122</f>
        <v>0</v>
      </c>
    </row>
    <row r="86" s="12" customFormat="1" ht="25.92" customHeight="1">
      <c r="A86" s="12"/>
      <c r="B86" s="191"/>
      <c r="C86" s="192"/>
      <c r="D86" s="193" t="s">
        <v>72</v>
      </c>
      <c r="E86" s="194" t="s">
        <v>128</v>
      </c>
      <c r="F86" s="194" t="s">
        <v>129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P87+P99+P109</f>
        <v>0</v>
      </c>
      <c r="Q86" s="199"/>
      <c r="R86" s="200">
        <f>R87+R99+R109</f>
        <v>6.2498869500000005</v>
      </c>
      <c r="S86" s="199"/>
      <c r="T86" s="201">
        <f>T87+T99+T109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81</v>
      </c>
      <c r="AT86" s="203" t="s">
        <v>72</v>
      </c>
      <c r="AU86" s="203" t="s">
        <v>73</v>
      </c>
      <c r="AY86" s="202" t="s">
        <v>130</v>
      </c>
      <c r="BK86" s="204">
        <f>BK87+BK99+BK109</f>
        <v>0</v>
      </c>
    </row>
    <row r="87" s="12" customFormat="1" ht="22.8" customHeight="1">
      <c r="A87" s="12"/>
      <c r="B87" s="191"/>
      <c r="C87" s="192"/>
      <c r="D87" s="193" t="s">
        <v>72</v>
      </c>
      <c r="E87" s="205" t="s">
        <v>81</v>
      </c>
      <c r="F87" s="205" t="s">
        <v>131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SUM(P88:P98)</f>
        <v>0</v>
      </c>
      <c r="Q87" s="199"/>
      <c r="R87" s="200">
        <f>SUM(R88:R98)</f>
        <v>5.4007650000000007</v>
      </c>
      <c r="S87" s="199"/>
      <c r="T87" s="201">
        <f>SUM(T88:T98)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81</v>
      </c>
      <c r="AT87" s="203" t="s">
        <v>72</v>
      </c>
      <c r="AU87" s="203" t="s">
        <v>81</v>
      </c>
      <c r="AY87" s="202" t="s">
        <v>130</v>
      </c>
      <c r="BK87" s="204">
        <f>SUM(BK88:BK98)</f>
        <v>0</v>
      </c>
    </row>
    <row r="88" s="2" customFormat="1" ht="24.15" customHeight="1">
      <c r="A88" s="41"/>
      <c r="B88" s="42"/>
      <c r="C88" s="207" t="s">
        <v>81</v>
      </c>
      <c r="D88" s="207" t="s">
        <v>132</v>
      </c>
      <c r="E88" s="208" t="s">
        <v>612</v>
      </c>
      <c r="F88" s="209" t="s">
        <v>613</v>
      </c>
      <c r="G88" s="210" t="s">
        <v>135</v>
      </c>
      <c r="H88" s="211">
        <v>15</v>
      </c>
      <c r="I88" s="212"/>
      <c r="J88" s="213">
        <f>ROUND(I88*H88,2)</f>
        <v>0</v>
      </c>
      <c r="K88" s="209" t="s">
        <v>136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137</v>
      </c>
      <c r="AT88" s="218" t="s">
        <v>132</v>
      </c>
      <c r="AU88" s="218" t="s">
        <v>83</v>
      </c>
      <c r="AY88" s="20" t="s">
        <v>130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81</v>
      </c>
      <c r="BK88" s="219">
        <f>ROUND(I88*H88,2)</f>
        <v>0</v>
      </c>
      <c r="BL88" s="20" t="s">
        <v>137</v>
      </c>
      <c r="BM88" s="218" t="s">
        <v>614</v>
      </c>
    </row>
    <row r="89" s="2" customFormat="1">
      <c r="A89" s="41"/>
      <c r="B89" s="42"/>
      <c r="C89" s="43"/>
      <c r="D89" s="220" t="s">
        <v>139</v>
      </c>
      <c r="E89" s="43"/>
      <c r="F89" s="221" t="s">
        <v>615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139</v>
      </c>
      <c r="AU89" s="20" t="s">
        <v>83</v>
      </c>
    </row>
    <row r="90" s="13" customFormat="1">
      <c r="A90" s="13"/>
      <c r="B90" s="225"/>
      <c r="C90" s="226"/>
      <c r="D90" s="227" t="s">
        <v>141</v>
      </c>
      <c r="E90" s="228" t="s">
        <v>19</v>
      </c>
      <c r="F90" s="229" t="s">
        <v>616</v>
      </c>
      <c r="G90" s="226"/>
      <c r="H90" s="228" t="s">
        <v>19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141</v>
      </c>
      <c r="AU90" s="235" t="s">
        <v>83</v>
      </c>
      <c r="AV90" s="13" t="s">
        <v>81</v>
      </c>
      <c r="AW90" s="13" t="s">
        <v>35</v>
      </c>
      <c r="AX90" s="13" t="s">
        <v>73</v>
      </c>
      <c r="AY90" s="235" t="s">
        <v>130</v>
      </c>
    </row>
    <row r="91" s="14" customFormat="1">
      <c r="A91" s="14"/>
      <c r="B91" s="236"/>
      <c r="C91" s="237"/>
      <c r="D91" s="227" t="s">
        <v>141</v>
      </c>
      <c r="E91" s="238" t="s">
        <v>19</v>
      </c>
      <c r="F91" s="239" t="s">
        <v>617</v>
      </c>
      <c r="G91" s="237"/>
      <c r="H91" s="240">
        <v>15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141</v>
      </c>
      <c r="AU91" s="246" t="s">
        <v>83</v>
      </c>
      <c r="AV91" s="14" t="s">
        <v>83</v>
      </c>
      <c r="AW91" s="14" t="s">
        <v>35</v>
      </c>
      <c r="AX91" s="14" t="s">
        <v>81</v>
      </c>
      <c r="AY91" s="246" t="s">
        <v>130</v>
      </c>
    </row>
    <row r="92" s="2" customFormat="1" ht="16.5" customHeight="1">
      <c r="A92" s="41"/>
      <c r="B92" s="42"/>
      <c r="C92" s="269" t="s">
        <v>83</v>
      </c>
      <c r="D92" s="269" t="s">
        <v>205</v>
      </c>
      <c r="E92" s="270" t="s">
        <v>618</v>
      </c>
      <c r="F92" s="271" t="s">
        <v>619</v>
      </c>
      <c r="G92" s="272" t="s">
        <v>192</v>
      </c>
      <c r="H92" s="273">
        <v>5.4000000000000004</v>
      </c>
      <c r="I92" s="274"/>
      <c r="J92" s="275">
        <f>ROUND(I92*H92,2)</f>
        <v>0</v>
      </c>
      <c r="K92" s="271" t="s">
        <v>136</v>
      </c>
      <c r="L92" s="276"/>
      <c r="M92" s="277" t="s">
        <v>19</v>
      </c>
      <c r="N92" s="278" t="s">
        <v>44</v>
      </c>
      <c r="O92" s="87"/>
      <c r="P92" s="216">
        <f>O92*H92</f>
        <v>0</v>
      </c>
      <c r="Q92" s="216">
        <v>1</v>
      </c>
      <c r="R92" s="216">
        <f>Q92*H92</f>
        <v>5.4000000000000004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189</v>
      </c>
      <c r="AT92" s="218" t="s">
        <v>205</v>
      </c>
      <c r="AU92" s="218" t="s">
        <v>83</v>
      </c>
      <c r="AY92" s="20" t="s">
        <v>130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81</v>
      </c>
      <c r="BK92" s="219">
        <f>ROUND(I92*H92,2)</f>
        <v>0</v>
      </c>
      <c r="BL92" s="20" t="s">
        <v>137</v>
      </c>
      <c r="BM92" s="218" t="s">
        <v>620</v>
      </c>
    </row>
    <row r="93" s="14" customFormat="1">
      <c r="A93" s="14"/>
      <c r="B93" s="236"/>
      <c r="C93" s="237"/>
      <c r="D93" s="227" t="s">
        <v>141</v>
      </c>
      <c r="E93" s="238" t="s">
        <v>19</v>
      </c>
      <c r="F93" s="239" t="s">
        <v>621</v>
      </c>
      <c r="G93" s="237"/>
      <c r="H93" s="240">
        <v>5.4000000000000004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141</v>
      </c>
      <c r="AU93" s="246" t="s">
        <v>83</v>
      </c>
      <c r="AV93" s="14" t="s">
        <v>83</v>
      </c>
      <c r="AW93" s="14" t="s">
        <v>35</v>
      </c>
      <c r="AX93" s="14" t="s">
        <v>81</v>
      </c>
      <c r="AY93" s="246" t="s">
        <v>130</v>
      </c>
    </row>
    <row r="94" s="2" customFormat="1" ht="24.15" customHeight="1">
      <c r="A94" s="41"/>
      <c r="B94" s="42"/>
      <c r="C94" s="207" t="s">
        <v>150</v>
      </c>
      <c r="D94" s="207" t="s">
        <v>132</v>
      </c>
      <c r="E94" s="208" t="s">
        <v>622</v>
      </c>
      <c r="F94" s="209" t="s">
        <v>623</v>
      </c>
      <c r="G94" s="210" t="s">
        <v>135</v>
      </c>
      <c r="H94" s="211">
        <v>15</v>
      </c>
      <c r="I94" s="212"/>
      <c r="J94" s="213">
        <f>ROUND(I94*H94,2)</f>
        <v>0</v>
      </c>
      <c r="K94" s="209" t="s">
        <v>136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137</v>
      </c>
      <c r="AT94" s="218" t="s">
        <v>132</v>
      </c>
      <c r="AU94" s="218" t="s">
        <v>83</v>
      </c>
      <c r="AY94" s="20" t="s">
        <v>130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81</v>
      </c>
      <c r="BK94" s="219">
        <f>ROUND(I94*H94,2)</f>
        <v>0</v>
      </c>
      <c r="BL94" s="20" t="s">
        <v>137</v>
      </c>
      <c r="BM94" s="218" t="s">
        <v>624</v>
      </c>
    </row>
    <row r="95" s="2" customFormat="1">
      <c r="A95" s="41"/>
      <c r="B95" s="42"/>
      <c r="C95" s="43"/>
      <c r="D95" s="220" t="s">
        <v>139</v>
      </c>
      <c r="E95" s="43"/>
      <c r="F95" s="221" t="s">
        <v>625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139</v>
      </c>
      <c r="AU95" s="20" t="s">
        <v>83</v>
      </c>
    </row>
    <row r="96" s="14" customFormat="1">
      <c r="A96" s="14"/>
      <c r="B96" s="236"/>
      <c r="C96" s="237"/>
      <c r="D96" s="227" t="s">
        <v>141</v>
      </c>
      <c r="E96" s="238" t="s">
        <v>19</v>
      </c>
      <c r="F96" s="239" t="s">
        <v>626</v>
      </c>
      <c r="G96" s="237"/>
      <c r="H96" s="240">
        <v>15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141</v>
      </c>
      <c r="AU96" s="246" t="s">
        <v>83</v>
      </c>
      <c r="AV96" s="14" t="s">
        <v>83</v>
      </c>
      <c r="AW96" s="14" t="s">
        <v>35</v>
      </c>
      <c r="AX96" s="14" t="s">
        <v>81</v>
      </c>
      <c r="AY96" s="246" t="s">
        <v>130</v>
      </c>
    </row>
    <row r="97" s="2" customFormat="1" ht="16.5" customHeight="1">
      <c r="A97" s="41"/>
      <c r="B97" s="42"/>
      <c r="C97" s="269" t="s">
        <v>137</v>
      </c>
      <c r="D97" s="269" t="s">
        <v>205</v>
      </c>
      <c r="E97" s="270" t="s">
        <v>627</v>
      </c>
      <c r="F97" s="271" t="s">
        <v>628</v>
      </c>
      <c r="G97" s="272" t="s">
        <v>629</v>
      </c>
      <c r="H97" s="273">
        <v>0.76500000000000001</v>
      </c>
      <c r="I97" s="274"/>
      <c r="J97" s="275">
        <f>ROUND(I97*H97,2)</f>
        <v>0</v>
      </c>
      <c r="K97" s="271" t="s">
        <v>136</v>
      </c>
      <c r="L97" s="276"/>
      <c r="M97" s="277" t="s">
        <v>19</v>
      </c>
      <c r="N97" s="278" t="s">
        <v>44</v>
      </c>
      <c r="O97" s="87"/>
      <c r="P97" s="216">
        <f>O97*H97</f>
        <v>0</v>
      </c>
      <c r="Q97" s="216">
        <v>0.001</v>
      </c>
      <c r="R97" s="216">
        <f>Q97*H97</f>
        <v>0.00076500000000000005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189</v>
      </c>
      <c r="AT97" s="218" t="s">
        <v>205</v>
      </c>
      <c r="AU97" s="218" t="s">
        <v>83</v>
      </c>
      <c r="AY97" s="20" t="s">
        <v>130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81</v>
      </c>
      <c r="BK97" s="219">
        <f>ROUND(I97*H97,2)</f>
        <v>0</v>
      </c>
      <c r="BL97" s="20" t="s">
        <v>137</v>
      </c>
      <c r="BM97" s="218" t="s">
        <v>630</v>
      </c>
    </row>
    <row r="98" s="14" customFormat="1">
      <c r="A98" s="14"/>
      <c r="B98" s="236"/>
      <c r="C98" s="237"/>
      <c r="D98" s="227" t="s">
        <v>141</v>
      </c>
      <c r="E98" s="238" t="s">
        <v>19</v>
      </c>
      <c r="F98" s="239" t="s">
        <v>631</v>
      </c>
      <c r="G98" s="237"/>
      <c r="H98" s="240">
        <v>0.76500000000000001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141</v>
      </c>
      <c r="AU98" s="246" t="s">
        <v>83</v>
      </c>
      <c r="AV98" s="14" t="s">
        <v>83</v>
      </c>
      <c r="AW98" s="14" t="s">
        <v>35</v>
      </c>
      <c r="AX98" s="14" t="s">
        <v>81</v>
      </c>
      <c r="AY98" s="246" t="s">
        <v>130</v>
      </c>
    </row>
    <row r="99" s="12" customFormat="1" ht="22.8" customHeight="1">
      <c r="A99" s="12"/>
      <c r="B99" s="191"/>
      <c r="C99" s="192"/>
      <c r="D99" s="193" t="s">
        <v>72</v>
      </c>
      <c r="E99" s="205" t="s">
        <v>189</v>
      </c>
      <c r="F99" s="205" t="s">
        <v>291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SUM(P100:P108)</f>
        <v>0</v>
      </c>
      <c r="Q99" s="199"/>
      <c r="R99" s="200">
        <f>SUM(R100:R108)</f>
        <v>0.24659695000000001</v>
      </c>
      <c r="S99" s="199"/>
      <c r="T99" s="201">
        <f>SUM(T100:T108)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81</v>
      </c>
      <c r="AT99" s="203" t="s">
        <v>72</v>
      </c>
      <c r="AU99" s="203" t="s">
        <v>81</v>
      </c>
      <c r="AY99" s="202" t="s">
        <v>130</v>
      </c>
      <c r="BK99" s="204">
        <f>SUM(BK100:BK108)</f>
        <v>0</v>
      </c>
    </row>
    <row r="100" s="2" customFormat="1" ht="24.15" customHeight="1">
      <c r="A100" s="41"/>
      <c r="B100" s="42"/>
      <c r="C100" s="207" t="s">
        <v>167</v>
      </c>
      <c r="D100" s="207" t="s">
        <v>132</v>
      </c>
      <c r="E100" s="208" t="s">
        <v>632</v>
      </c>
      <c r="F100" s="209" t="s">
        <v>633</v>
      </c>
      <c r="G100" s="210" t="s">
        <v>146</v>
      </c>
      <c r="H100" s="211">
        <v>308</v>
      </c>
      <c r="I100" s="212"/>
      <c r="J100" s="213">
        <f>ROUND(I100*H100,2)</f>
        <v>0</v>
      </c>
      <c r="K100" s="209" t="s">
        <v>136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137</v>
      </c>
      <c r="AT100" s="218" t="s">
        <v>132</v>
      </c>
      <c r="AU100" s="218" t="s">
        <v>83</v>
      </c>
      <c r="AY100" s="20" t="s">
        <v>130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81</v>
      </c>
      <c r="BK100" s="219">
        <f>ROUND(I100*H100,2)</f>
        <v>0</v>
      </c>
      <c r="BL100" s="20" t="s">
        <v>137</v>
      </c>
      <c r="BM100" s="218" t="s">
        <v>634</v>
      </c>
    </row>
    <row r="101" s="2" customFormat="1">
      <c r="A101" s="41"/>
      <c r="B101" s="42"/>
      <c r="C101" s="43"/>
      <c r="D101" s="220" t="s">
        <v>139</v>
      </c>
      <c r="E101" s="43"/>
      <c r="F101" s="221" t="s">
        <v>635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139</v>
      </c>
      <c r="AU101" s="20" t="s">
        <v>83</v>
      </c>
    </row>
    <row r="102" s="14" customFormat="1">
      <c r="A102" s="14"/>
      <c r="B102" s="236"/>
      <c r="C102" s="237"/>
      <c r="D102" s="227" t="s">
        <v>141</v>
      </c>
      <c r="E102" s="238" t="s">
        <v>19</v>
      </c>
      <c r="F102" s="239" t="s">
        <v>636</v>
      </c>
      <c r="G102" s="237"/>
      <c r="H102" s="240">
        <v>308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141</v>
      </c>
      <c r="AU102" s="246" t="s">
        <v>83</v>
      </c>
      <c r="AV102" s="14" t="s">
        <v>83</v>
      </c>
      <c r="AW102" s="14" t="s">
        <v>35</v>
      </c>
      <c r="AX102" s="14" t="s">
        <v>81</v>
      </c>
      <c r="AY102" s="246" t="s">
        <v>130</v>
      </c>
    </row>
    <row r="103" s="2" customFormat="1" ht="16.5" customHeight="1">
      <c r="A103" s="41"/>
      <c r="B103" s="42"/>
      <c r="C103" s="269" t="s">
        <v>175</v>
      </c>
      <c r="D103" s="269" t="s">
        <v>205</v>
      </c>
      <c r="E103" s="270" t="s">
        <v>637</v>
      </c>
      <c r="F103" s="271" t="s">
        <v>638</v>
      </c>
      <c r="G103" s="272" t="s">
        <v>146</v>
      </c>
      <c r="H103" s="273">
        <v>308</v>
      </c>
      <c r="I103" s="274"/>
      <c r="J103" s="275">
        <f>ROUND(I103*H103,2)</f>
        <v>0</v>
      </c>
      <c r="K103" s="271" t="s">
        <v>136</v>
      </c>
      <c r="L103" s="276"/>
      <c r="M103" s="277" t="s">
        <v>19</v>
      </c>
      <c r="N103" s="278" t="s">
        <v>44</v>
      </c>
      <c r="O103" s="87"/>
      <c r="P103" s="216">
        <f>O103*H103</f>
        <v>0</v>
      </c>
      <c r="Q103" s="216">
        <v>0.00040999999999999999</v>
      </c>
      <c r="R103" s="216">
        <f>Q103*H103</f>
        <v>0.12628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189</v>
      </c>
      <c r="AT103" s="218" t="s">
        <v>205</v>
      </c>
      <c r="AU103" s="218" t="s">
        <v>83</v>
      </c>
      <c r="AY103" s="20" t="s">
        <v>130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81</v>
      </c>
      <c r="BK103" s="219">
        <f>ROUND(I103*H103,2)</f>
        <v>0</v>
      </c>
      <c r="BL103" s="20" t="s">
        <v>137</v>
      </c>
      <c r="BM103" s="218" t="s">
        <v>639</v>
      </c>
    </row>
    <row r="104" s="14" customFormat="1">
      <c r="A104" s="14"/>
      <c r="B104" s="236"/>
      <c r="C104" s="237"/>
      <c r="D104" s="227" t="s">
        <v>141</v>
      </c>
      <c r="E104" s="238" t="s">
        <v>19</v>
      </c>
      <c r="F104" s="239" t="s">
        <v>640</v>
      </c>
      <c r="G104" s="237"/>
      <c r="H104" s="240">
        <v>308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141</v>
      </c>
      <c r="AU104" s="246" t="s">
        <v>83</v>
      </c>
      <c r="AV104" s="14" t="s">
        <v>83</v>
      </c>
      <c r="AW104" s="14" t="s">
        <v>35</v>
      </c>
      <c r="AX104" s="14" t="s">
        <v>81</v>
      </c>
      <c r="AY104" s="246" t="s">
        <v>130</v>
      </c>
    </row>
    <row r="105" s="2" customFormat="1" ht="24.15" customHeight="1">
      <c r="A105" s="41"/>
      <c r="B105" s="42"/>
      <c r="C105" s="207" t="s">
        <v>184</v>
      </c>
      <c r="D105" s="207" t="s">
        <v>132</v>
      </c>
      <c r="E105" s="208" t="s">
        <v>641</v>
      </c>
      <c r="F105" s="209" t="s">
        <v>642</v>
      </c>
      <c r="G105" s="210" t="s">
        <v>312</v>
      </c>
      <c r="H105" s="211">
        <v>3</v>
      </c>
      <c r="I105" s="212"/>
      <c r="J105" s="213">
        <f>ROUND(I105*H105,2)</f>
        <v>0</v>
      </c>
      <c r="K105" s="209" t="s">
        <v>136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0.00010565000000000001</v>
      </c>
      <c r="R105" s="216">
        <f>Q105*H105</f>
        <v>0.00031695000000000003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137</v>
      </c>
      <c r="AT105" s="218" t="s">
        <v>132</v>
      </c>
      <c r="AU105" s="218" t="s">
        <v>83</v>
      </c>
      <c r="AY105" s="20" t="s">
        <v>130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81</v>
      </c>
      <c r="BK105" s="219">
        <f>ROUND(I105*H105,2)</f>
        <v>0</v>
      </c>
      <c r="BL105" s="20" t="s">
        <v>137</v>
      </c>
      <c r="BM105" s="218" t="s">
        <v>643</v>
      </c>
    </row>
    <row r="106" s="2" customFormat="1">
      <c r="A106" s="41"/>
      <c r="B106" s="42"/>
      <c r="C106" s="43"/>
      <c r="D106" s="220" t="s">
        <v>139</v>
      </c>
      <c r="E106" s="43"/>
      <c r="F106" s="221" t="s">
        <v>644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139</v>
      </c>
      <c r="AU106" s="20" t="s">
        <v>83</v>
      </c>
    </row>
    <row r="107" s="14" customFormat="1">
      <c r="A107" s="14"/>
      <c r="B107" s="236"/>
      <c r="C107" s="237"/>
      <c r="D107" s="227" t="s">
        <v>141</v>
      </c>
      <c r="E107" s="238" t="s">
        <v>19</v>
      </c>
      <c r="F107" s="239" t="s">
        <v>645</v>
      </c>
      <c r="G107" s="237"/>
      <c r="H107" s="240">
        <v>3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141</v>
      </c>
      <c r="AU107" s="246" t="s">
        <v>83</v>
      </c>
      <c r="AV107" s="14" t="s">
        <v>83</v>
      </c>
      <c r="AW107" s="14" t="s">
        <v>35</v>
      </c>
      <c r="AX107" s="14" t="s">
        <v>81</v>
      </c>
      <c r="AY107" s="246" t="s">
        <v>130</v>
      </c>
    </row>
    <row r="108" s="2" customFormat="1" ht="16.5" customHeight="1">
      <c r="A108" s="41"/>
      <c r="B108" s="42"/>
      <c r="C108" s="269" t="s">
        <v>189</v>
      </c>
      <c r="D108" s="269" t="s">
        <v>205</v>
      </c>
      <c r="E108" s="270" t="s">
        <v>646</v>
      </c>
      <c r="F108" s="271" t="s">
        <v>647</v>
      </c>
      <c r="G108" s="272" t="s">
        <v>312</v>
      </c>
      <c r="H108" s="273">
        <v>3</v>
      </c>
      <c r="I108" s="274"/>
      <c r="J108" s="275">
        <f>ROUND(I108*H108,2)</f>
        <v>0</v>
      </c>
      <c r="K108" s="271" t="s">
        <v>648</v>
      </c>
      <c r="L108" s="276"/>
      <c r="M108" s="277" t="s">
        <v>19</v>
      </c>
      <c r="N108" s="278" t="s">
        <v>44</v>
      </c>
      <c r="O108" s="87"/>
      <c r="P108" s="216">
        <f>O108*H108</f>
        <v>0</v>
      </c>
      <c r="Q108" s="216">
        <v>0.040000000000000001</v>
      </c>
      <c r="R108" s="216">
        <f>Q108*H108</f>
        <v>0.12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189</v>
      </c>
      <c r="AT108" s="218" t="s">
        <v>205</v>
      </c>
      <c r="AU108" s="218" t="s">
        <v>83</v>
      </c>
      <c r="AY108" s="20" t="s">
        <v>130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81</v>
      </c>
      <c r="BK108" s="219">
        <f>ROUND(I108*H108,2)</f>
        <v>0</v>
      </c>
      <c r="BL108" s="20" t="s">
        <v>137</v>
      </c>
      <c r="BM108" s="218" t="s">
        <v>649</v>
      </c>
    </row>
    <row r="109" s="12" customFormat="1" ht="22.8" customHeight="1">
      <c r="A109" s="12"/>
      <c r="B109" s="191"/>
      <c r="C109" s="192"/>
      <c r="D109" s="193" t="s">
        <v>72</v>
      </c>
      <c r="E109" s="205" t="s">
        <v>198</v>
      </c>
      <c r="F109" s="205" t="s">
        <v>322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SUM(P110:P121)</f>
        <v>0</v>
      </c>
      <c r="Q109" s="199"/>
      <c r="R109" s="200">
        <f>SUM(R110:R121)</f>
        <v>0.60252499999999987</v>
      </c>
      <c r="S109" s="199"/>
      <c r="T109" s="201">
        <f>SUM(T110:T121)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81</v>
      </c>
      <c r="AT109" s="203" t="s">
        <v>72</v>
      </c>
      <c r="AU109" s="203" t="s">
        <v>81</v>
      </c>
      <c r="AY109" s="202" t="s">
        <v>130</v>
      </c>
      <c r="BK109" s="204">
        <f>SUM(BK110:BK121)</f>
        <v>0</v>
      </c>
    </row>
    <row r="110" s="2" customFormat="1" ht="16.5" customHeight="1">
      <c r="A110" s="41"/>
      <c r="B110" s="42"/>
      <c r="C110" s="207" t="s">
        <v>198</v>
      </c>
      <c r="D110" s="207" t="s">
        <v>132</v>
      </c>
      <c r="E110" s="208" t="s">
        <v>329</v>
      </c>
      <c r="F110" s="209" t="s">
        <v>330</v>
      </c>
      <c r="G110" s="210" t="s">
        <v>312</v>
      </c>
      <c r="H110" s="211">
        <v>5</v>
      </c>
      <c r="I110" s="212"/>
      <c r="J110" s="213">
        <f>ROUND(I110*H110,2)</f>
        <v>0</v>
      </c>
      <c r="K110" s="209" t="s">
        <v>136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0.00069999999999999999</v>
      </c>
      <c r="R110" s="216">
        <f>Q110*H110</f>
        <v>0.0035000000000000001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137</v>
      </c>
      <c r="AT110" s="218" t="s">
        <v>132</v>
      </c>
      <c r="AU110" s="218" t="s">
        <v>83</v>
      </c>
      <c r="AY110" s="20" t="s">
        <v>130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81</v>
      </c>
      <c r="BK110" s="219">
        <f>ROUND(I110*H110,2)</f>
        <v>0</v>
      </c>
      <c r="BL110" s="20" t="s">
        <v>137</v>
      </c>
      <c r="BM110" s="218" t="s">
        <v>650</v>
      </c>
    </row>
    <row r="111" s="2" customFormat="1">
      <c r="A111" s="41"/>
      <c r="B111" s="42"/>
      <c r="C111" s="43"/>
      <c r="D111" s="220" t="s">
        <v>139</v>
      </c>
      <c r="E111" s="43"/>
      <c r="F111" s="221" t="s">
        <v>332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139</v>
      </c>
      <c r="AU111" s="20" t="s">
        <v>83</v>
      </c>
    </row>
    <row r="112" s="13" customFormat="1">
      <c r="A112" s="13"/>
      <c r="B112" s="225"/>
      <c r="C112" s="226"/>
      <c r="D112" s="227" t="s">
        <v>141</v>
      </c>
      <c r="E112" s="228" t="s">
        <v>19</v>
      </c>
      <c r="F112" s="229" t="s">
        <v>142</v>
      </c>
      <c r="G112" s="226"/>
      <c r="H112" s="228" t="s">
        <v>19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141</v>
      </c>
      <c r="AU112" s="235" t="s">
        <v>83</v>
      </c>
      <c r="AV112" s="13" t="s">
        <v>81</v>
      </c>
      <c r="AW112" s="13" t="s">
        <v>35</v>
      </c>
      <c r="AX112" s="13" t="s">
        <v>73</v>
      </c>
      <c r="AY112" s="235" t="s">
        <v>130</v>
      </c>
    </row>
    <row r="113" s="13" customFormat="1">
      <c r="A113" s="13"/>
      <c r="B113" s="225"/>
      <c r="C113" s="226"/>
      <c r="D113" s="227" t="s">
        <v>141</v>
      </c>
      <c r="E113" s="228" t="s">
        <v>19</v>
      </c>
      <c r="F113" s="229" t="s">
        <v>651</v>
      </c>
      <c r="G113" s="226"/>
      <c r="H113" s="228" t="s">
        <v>19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141</v>
      </c>
      <c r="AU113" s="235" t="s">
        <v>83</v>
      </c>
      <c r="AV113" s="13" t="s">
        <v>81</v>
      </c>
      <c r="AW113" s="13" t="s">
        <v>35</v>
      </c>
      <c r="AX113" s="13" t="s">
        <v>73</v>
      </c>
      <c r="AY113" s="235" t="s">
        <v>130</v>
      </c>
    </row>
    <row r="114" s="14" customFormat="1">
      <c r="A114" s="14"/>
      <c r="B114" s="236"/>
      <c r="C114" s="237"/>
      <c r="D114" s="227" t="s">
        <v>141</v>
      </c>
      <c r="E114" s="238" t="s">
        <v>19</v>
      </c>
      <c r="F114" s="239" t="s">
        <v>652</v>
      </c>
      <c r="G114" s="237"/>
      <c r="H114" s="240">
        <v>5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141</v>
      </c>
      <c r="AU114" s="246" t="s">
        <v>83</v>
      </c>
      <c r="AV114" s="14" t="s">
        <v>83</v>
      </c>
      <c r="AW114" s="14" t="s">
        <v>35</v>
      </c>
      <c r="AX114" s="14" t="s">
        <v>73</v>
      </c>
      <c r="AY114" s="246" t="s">
        <v>130</v>
      </c>
    </row>
    <row r="115" s="16" customFormat="1">
      <c r="A115" s="16"/>
      <c r="B115" s="258"/>
      <c r="C115" s="259"/>
      <c r="D115" s="227" t="s">
        <v>141</v>
      </c>
      <c r="E115" s="260" t="s">
        <v>19</v>
      </c>
      <c r="F115" s="261" t="s">
        <v>160</v>
      </c>
      <c r="G115" s="259"/>
      <c r="H115" s="262">
        <v>5</v>
      </c>
      <c r="I115" s="263"/>
      <c r="J115" s="259"/>
      <c r="K115" s="259"/>
      <c r="L115" s="264"/>
      <c r="M115" s="265"/>
      <c r="N115" s="266"/>
      <c r="O115" s="266"/>
      <c r="P115" s="266"/>
      <c r="Q115" s="266"/>
      <c r="R115" s="266"/>
      <c r="S115" s="266"/>
      <c r="T115" s="267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68" t="s">
        <v>141</v>
      </c>
      <c r="AU115" s="268" t="s">
        <v>83</v>
      </c>
      <c r="AV115" s="16" t="s">
        <v>137</v>
      </c>
      <c r="AW115" s="16" t="s">
        <v>35</v>
      </c>
      <c r="AX115" s="16" t="s">
        <v>81</v>
      </c>
      <c r="AY115" s="268" t="s">
        <v>130</v>
      </c>
    </row>
    <row r="116" s="2" customFormat="1" ht="16.5" customHeight="1">
      <c r="A116" s="41"/>
      <c r="B116" s="42"/>
      <c r="C116" s="269" t="s">
        <v>204</v>
      </c>
      <c r="D116" s="269" t="s">
        <v>205</v>
      </c>
      <c r="E116" s="270" t="s">
        <v>653</v>
      </c>
      <c r="F116" s="271" t="s">
        <v>654</v>
      </c>
      <c r="G116" s="272" t="s">
        <v>312</v>
      </c>
      <c r="H116" s="273">
        <v>5</v>
      </c>
      <c r="I116" s="274"/>
      <c r="J116" s="275">
        <f>ROUND(I116*H116,2)</f>
        <v>0</v>
      </c>
      <c r="K116" s="271" t="s">
        <v>136</v>
      </c>
      <c r="L116" s="276"/>
      <c r="M116" s="277" t="s">
        <v>19</v>
      </c>
      <c r="N116" s="278" t="s">
        <v>44</v>
      </c>
      <c r="O116" s="87"/>
      <c r="P116" s="216">
        <f>O116*H116</f>
        <v>0</v>
      </c>
      <c r="Q116" s="216">
        <v>0.0012999999999999999</v>
      </c>
      <c r="R116" s="216">
        <f>Q116*H116</f>
        <v>0.0064999999999999997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189</v>
      </c>
      <c r="AT116" s="218" t="s">
        <v>205</v>
      </c>
      <c r="AU116" s="218" t="s">
        <v>83</v>
      </c>
      <c r="AY116" s="20" t="s">
        <v>130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81</v>
      </c>
      <c r="BK116" s="219">
        <f>ROUND(I116*H116,2)</f>
        <v>0</v>
      </c>
      <c r="BL116" s="20" t="s">
        <v>137</v>
      </c>
      <c r="BM116" s="218" t="s">
        <v>655</v>
      </c>
    </row>
    <row r="117" s="2" customFormat="1" ht="16.5" customHeight="1">
      <c r="A117" s="41"/>
      <c r="B117" s="42"/>
      <c r="C117" s="207" t="s">
        <v>210</v>
      </c>
      <c r="D117" s="207" t="s">
        <v>132</v>
      </c>
      <c r="E117" s="208" t="s">
        <v>371</v>
      </c>
      <c r="F117" s="209" t="s">
        <v>372</v>
      </c>
      <c r="G117" s="210" t="s">
        <v>312</v>
      </c>
      <c r="H117" s="211">
        <v>5</v>
      </c>
      <c r="I117" s="212"/>
      <c r="J117" s="213">
        <f>ROUND(I117*H117,2)</f>
        <v>0</v>
      </c>
      <c r="K117" s="209" t="s">
        <v>136</v>
      </c>
      <c r="L117" s="47"/>
      <c r="M117" s="214" t="s">
        <v>19</v>
      </c>
      <c r="N117" s="215" t="s">
        <v>44</v>
      </c>
      <c r="O117" s="87"/>
      <c r="P117" s="216">
        <f>O117*H117</f>
        <v>0</v>
      </c>
      <c r="Q117" s="216">
        <v>0.11240500000000001</v>
      </c>
      <c r="R117" s="216">
        <f>Q117*H117</f>
        <v>0.562025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137</v>
      </c>
      <c r="AT117" s="218" t="s">
        <v>132</v>
      </c>
      <c r="AU117" s="218" t="s">
        <v>83</v>
      </c>
      <c r="AY117" s="20" t="s">
        <v>130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81</v>
      </c>
      <c r="BK117" s="219">
        <f>ROUND(I117*H117,2)</f>
        <v>0</v>
      </c>
      <c r="BL117" s="20" t="s">
        <v>137</v>
      </c>
      <c r="BM117" s="218" t="s">
        <v>656</v>
      </c>
    </row>
    <row r="118" s="2" customFormat="1">
      <c r="A118" s="41"/>
      <c r="B118" s="42"/>
      <c r="C118" s="43"/>
      <c r="D118" s="220" t="s">
        <v>139</v>
      </c>
      <c r="E118" s="43"/>
      <c r="F118" s="221" t="s">
        <v>374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139</v>
      </c>
      <c r="AU118" s="20" t="s">
        <v>83</v>
      </c>
    </row>
    <row r="119" s="13" customFormat="1">
      <c r="A119" s="13"/>
      <c r="B119" s="225"/>
      <c r="C119" s="226"/>
      <c r="D119" s="227" t="s">
        <v>141</v>
      </c>
      <c r="E119" s="228" t="s">
        <v>19</v>
      </c>
      <c r="F119" s="229" t="s">
        <v>142</v>
      </c>
      <c r="G119" s="226"/>
      <c r="H119" s="228" t="s">
        <v>19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141</v>
      </c>
      <c r="AU119" s="235" t="s">
        <v>83</v>
      </c>
      <c r="AV119" s="13" t="s">
        <v>81</v>
      </c>
      <c r="AW119" s="13" t="s">
        <v>35</v>
      </c>
      <c r="AX119" s="13" t="s">
        <v>73</v>
      </c>
      <c r="AY119" s="235" t="s">
        <v>130</v>
      </c>
    </row>
    <row r="120" s="14" customFormat="1">
      <c r="A120" s="14"/>
      <c r="B120" s="236"/>
      <c r="C120" s="237"/>
      <c r="D120" s="227" t="s">
        <v>141</v>
      </c>
      <c r="E120" s="238" t="s">
        <v>19</v>
      </c>
      <c r="F120" s="239" t="s">
        <v>657</v>
      </c>
      <c r="G120" s="237"/>
      <c r="H120" s="240">
        <v>5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141</v>
      </c>
      <c r="AU120" s="246" t="s">
        <v>83</v>
      </c>
      <c r="AV120" s="14" t="s">
        <v>83</v>
      </c>
      <c r="AW120" s="14" t="s">
        <v>35</v>
      </c>
      <c r="AX120" s="14" t="s">
        <v>81</v>
      </c>
      <c r="AY120" s="246" t="s">
        <v>130</v>
      </c>
    </row>
    <row r="121" s="2" customFormat="1" ht="16.5" customHeight="1">
      <c r="A121" s="41"/>
      <c r="B121" s="42"/>
      <c r="C121" s="269" t="s">
        <v>8</v>
      </c>
      <c r="D121" s="269" t="s">
        <v>205</v>
      </c>
      <c r="E121" s="270" t="s">
        <v>383</v>
      </c>
      <c r="F121" s="271" t="s">
        <v>384</v>
      </c>
      <c r="G121" s="272" t="s">
        <v>312</v>
      </c>
      <c r="H121" s="273">
        <v>5</v>
      </c>
      <c r="I121" s="274"/>
      <c r="J121" s="275">
        <f>ROUND(I121*H121,2)</f>
        <v>0</v>
      </c>
      <c r="K121" s="271" t="s">
        <v>136</v>
      </c>
      <c r="L121" s="276"/>
      <c r="M121" s="277" t="s">
        <v>19</v>
      </c>
      <c r="N121" s="278" t="s">
        <v>44</v>
      </c>
      <c r="O121" s="87"/>
      <c r="P121" s="216">
        <f>O121*H121</f>
        <v>0</v>
      </c>
      <c r="Q121" s="216">
        <v>0.0061000000000000004</v>
      </c>
      <c r="R121" s="216">
        <f>Q121*H121</f>
        <v>0.030500000000000003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189</v>
      </c>
      <c r="AT121" s="218" t="s">
        <v>205</v>
      </c>
      <c r="AU121" s="218" t="s">
        <v>83</v>
      </c>
      <c r="AY121" s="20" t="s">
        <v>130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81</v>
      </c>
      <c r="BK121" s="219">
        <f>ROUND(I121*H121,2)</f>
        <v>0</v>
      </c>
      <c r="BL121" s="20" t="s">
        <v>137</v>
      </c>
      <c r="BM121" s="218" t="s">
        <v>658</v>
      </c>
    </row>
    <row r="122" s="12" customFormat="1" ht="25.92" customHeight="1">
      <c r="A122" s="12"/>
      <c r="B122" s="191"/>
      <c r="C122" s="192"/>
      <c r="D122" s="193" t="s">
        <v>72</v>
      </c>
      <c r="E122" s="194" t="s">
        <v>659</v>
      </c>
      <c r="F122" s="194" t="s">
        <v>660</v>
      </c>
      <c r="G122" s="192"/>
      <c r="H122" s="192"/>
      <c r="I122" s="195"/>
      <c r="J122" s="196">
        <f>BK122</f>
        <v>0</v>
      </c>
      <c r="K122" s="192"/>
      <c r="L122" s="197"/>
      <c r="M122" s="198"/>
      <c r="N122" s="199"/>
      <c r="O122" s="199"/>
      <c r="P122" s="200">
        <f>P123</f>
        <v>0</v>
      </c>
      <c r="Q122" s="199"/>
      <c r="R122" s="200">
        <f>R123</f>
        <v>0.19999999999999998</v>
      </c>
      <c r="S122" s="199"/>
      <c r="T122" s="201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2" t="s">
        <v>83</v>
      </c>
      <c r="AT122" s="203" t="s">
        <v>72</v>
      </c>
      <c r="AU122" s="203" t="s">
        <v>73</v>
      </c>
      <c r="AY122" s="202" t="s">
        <v>130</v>
      </c>
      <c r="BK122" s="204">
        <f>BK123</f>
        <v>0</v>
      </c>
    </row>
    <row r="123" s="12" customFormat="1" ht="22.8" customHeight="1">
      <c r="A123" s="12"/>
      <c r="B123" s="191"/>
      <c r="C123" s="192"/>
      <c r="D123" s="193" t="s">
        <v>72</v>
      </c>
      <c r="E123" s="205" t="s">
        <v>661</v>
      </c>
      <c r="F123" s="205" t="s">
        <v>662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SUM(P124:P128)</f>
        <v>0</v>
      </c>
      <c r="Q123" s="199"/>
      <c r="R123" s="200">
        <f>SUM(R124:R128)</f>
        <v>0.19999999999999998</v>
      </c>
      <c r="S123" s="199"/>
      <c r="T123" s="201">
        <f>SUM(T124:T128)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83</v>
      </c>
      <c r="AT123" s="203" t="s">
        <v>72</v>
      </c>
      <c r="AU123" s="203" t="s">
        <v>81</v>
      </c>
      <c r="AY123" s="202" t="s">
        <v>130</v>
      </c>
      <c r="BK123" s="204">
        <f>SUM(BK124:BK128)</f>
        <v>0</v>
      </c>
    </row>
    <row r="124" s="2" customFormat="1" ht="16.5" customHeight="1">
      <c r="A124" s="41"/>
      <c r="B124" s="42"/>
      <c r="C124" s="207" t="s">
        <v>222</v>
      </c>
      <c r="D124" s="207" t="s">
        <v>132</v>
      </c>
      <c r="E124" s="208" t="s">
        <v>663</v>
      </c>
      <c r="F124" s="209" t="s">
        <v>664</v>
      </c>
      <c r="G124" s="210" t="s">
        <v>135</v>
      </c>
      <c r="H124" s="211">
        <v>500</v>
      </c>
      <c r="I124" s="212"/>
      <c r="J124" s="213">
        <f>ROUND(I124*H124,2)</f>
        <v>0</v>
      </c>
      <c r="K124" s="209" t="s">
        <v>665</v>
      </c>
      <c r="L124" s="47"/>
      <c r="M124" s="214" t="s">
        <v>19</v>
      </c>
      <c r="N124" s="215" t="s">
        <v>44</v>
      </c>
      <c r="O124" s="87"/>
      <c r="P124" s="216">
        <f>O124*H124</f>
        <v>0</v>
      </c>
      <c r="Q124" s="216">
        <v>4.0000000000000003E-05</v>
      </c>
      <c r="R124" s="216">
        <f>Q124*H124</f>
        <v>0.02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244</v>
      </c>
      <c r="AT124" s="218" t="s">
        <v>132</v>
      </c>
      <c r="AU124" s="218" t="s">
        <v>83</v>
      </c>
      <c r="AY124" s="20" t="s">
        <v>130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81</v>
      </c>
      <c r="BK124" s="219">
        <f>ROUND(I124*H124,2)</f>
        <v>0</v>
      </c>
      <c r="BL124" s="20" t="s">
        <v>244</v>
      </c>
      <c r="BM124" s="218" t="s">
        <v>666</v>
      </c>
    </row>
    <row r="125" s="2" customFormat="1">
      <c r="A125" s="41"/>
      <c r="B125" s="42"/>
      <c r="C125" s="43"/>
      <c r="D125" s="220" t="s">
        <v>139</v>
      </c>
      <c r="E125" s="43"/>
      <c r="F125" s="221" t="s">
        <v>667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139</v>
      </c>
      <c r="AU125" s="20" t="s">
        <v>83</v>
      </c>
    </row>
    <row r="126" s="14" customFormat="1">
      <c r="A126" s="14"/>
      <c r="B126" s="236"/>
      <c r="C126" s="237"/>
      <c r="D126" s="227" t="s">
        <v>141</v>
      </c>
      <c r="E126" s="238" t="s">
        <v>19</v>
      </c>
      <c r="F126" s="239" t="s">
        <v>668</v>
      </c>
      <c r="G126" s="237"/>
      <c r="H126" s="240">
        <v>500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141</v>
      </c>
      <c r="AU126" s="246" t="s">
        <v>83</v>
      </c>
      <c r="AV126" s="14" t="s">
        <v>83</v>
      </c>
      <c r="AW126" s="14" t="s">
        <v>35</v>
      </c>
      <c r="AX126" s="14" t="s">
        <v>81</v>
      </c>
      <c r="AY126" s="246" t="s">
        <v>130</v>
      </c>
    </row>
    <row r="127" s="2" customFormat="1" ht="16.5" customHeight="1">
      <c r="A127" s="41"/>
      <c r="B127" s="42"/>
      <c r="C127" s="269" t="s">
        <v>229</v>
      </c>
      <c r="D127" s="269" t="s">
        <v>205</v>
      </c>
      <c r="E127" s="270" t="s">
        <v>669</v>
      </c>
      <c r="F127" s="271" t="s">
        <v>670</v>
      </c>
      <c r="G127" s="272" t="s">
        <v>135</v>
      </c>
      <c r="H127" s="273">
        <v>600</v>
      </c>
      <c r="I127" s="274"/>
      <c r="J127" s="275">
        <f>ROUND(I127*H127,2)</f>
        <v>0</v>
      </c>
      <c r="K127" s="271" t="s">
        <v>136</v>
      </c>
      <c r="L127" s="276"/>
      <c r="M127" s="277" t="s">
        <v>19</v>
      </c>
      <c r="N127" s="278" t="s">
        <v>44</v>
      </c>
      <c r="O127" s="87"/>
      <c r="P127" s="216">
        <f>O127*H127</f>
        <v>0</v>
      </c>
      <c r="Q127" s="216">
        <v>0.00029999999999999997</v>
      </c>
      <c r="R127" s="216">
        <f>Q127*H127</f>
        <v>0.17999999999999999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349</v>
      </c>
      <c r="AT127" s="218" t="s">
        <v>205</v>
      </c>
      <c r="AU127" s="218" t="s">
        <v>83</v>
      </c>
      <c r="AY127" s="20" t="s">
        <v>130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81</v>
      </c>
      <c r="BK127" s="219">
        <f>ROUND(I127*H127,2)</f>
        <v>0</v>
      </c>
      <c r="BL127" s="20" t="s">
        <v>244</v>
      </c>
      <c r="BM127" s="218" t="s">
        <v>671</v>
      </c>
    </row>
    <row r="128" s="14" customFormat="1">
      <c r="A128" s="14"/>
      <c r="B128" s="236"/>
      <c r="C128" s="237"/>
      <c r="D128" s="227" t="s">
        <v>141</v>
      </c>
      <c r="E128" s="237"/>
      <c r="F128" s="239" t="s">
        <v>672</v>
      </c>
      <c r="G128" s="237"/>
      <c r="H128" s="240">
        <v>600</v>
      </c>
      <c r="I128" s="241"/>
      <c r="J128" s="237"/>
      <c r="K128" s="237"/>
      <c r="L128" s="242"/>
      <c r="M128" s="283"/>
      <c r="N128" s="284"/>
      <c r="O128" s="284"/>
      <c r="P128" s="284"/>
      <c r="Q128" s="284"/>
      <c r="R128" s="284"/>
      <c r="S128" s="284"/>
      <c r="T128" s="28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141</v>
      </c>
      <c r="AU128" s="246" t="s">
        <v>83</v>
      </c>
      <c r="AV128" s="14" t="s">
        <v>83</v>
      </c>
      <c r="AW128" s="14" t="s">
        <v>4</v>
      </c>
      <c r="AX128" s="14" t="s">
        <v>81</v>
      </c>
      <c r="AY128" s="246" t="s">
        <v>130</v>
      </c>
    </row>
    <row r="129" s="2" customFormat="1" ht="6.96" customHeight="1">
      <c r="A129" s="41"/>
      <c r="B129" s="62"/>
      <c r="C129" s="63"/>
      <c r="D129" s="63"/>
      <c r="E129" s="63"/>
      <c r="F129" s="63"/>
      <c r="G129" s="63"/>
      <c r="H129" s="63"/>
      <c r="I129" s="63"/>
      <c r="J129" s="63"/>
      <c r="K129" s="63"/>
      <c r="L129" s="47"/>
      <c r="M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</sheetData>
  <sheetProtection sheet="1" autoFilter="0" formatColumns="0" formatRows="0" objects="1" scenarios="1" spinCount="100000" saltValue="Wg6JQlVde6SysleGUaFAemCEC/8aml7diRld6FZWEVz/y2T65E9DoL/EpfPsvvYUXOTGbearjWwOdXzwdNbztw==" hashValue="onLu3DZ3xnsS5IN3Oy+/F8dejYNHb/sURXq1nx7bmoVujo9+Xm5wZF0934rYQoawaruPlrSNTIrrTWsL548ZWg==" algorithmName="SHA-512" password="CC35"/>
  <autoFilter ref="C84:K12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81351003"/>
    <hyperlink ref="F95" r:id="rId2" display="https://podminky.urs.cz/item/CS_URS_2025_01/181411131"/>
    <hyperlink ref="F101" r:id="rId3" display="https://podminky.urs.cz/item/CS_URS_2025_01/871171211"/>
    <hyperlink ref="F106" r:id="rId4" display="https://podminky.urs.cz/item/CS_URS_2025_01/877420440"/>
    <hyperlink ref="F111" r:id="rId5" display="https://podminky.urs.cz/item/CS_URS_2025_01/914111111"/>
    <hyperlink ref="F118" r:id="rId6" display="https://podminky.urs.cz/item/CS_URS_2025_01/914511112"/>
    <hyperlink ref="F125" r:id="rId7" display="https://podminky.urs.cz/item/CS_URS_2024_02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673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14. 3. 2025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ROUND((SUM(BE87:BE260)),  2)</f>
        <v>0</v>
      </c>
      <c r="G33" s="41"/>
      <c r="H33" s="41"/>
      <c r="I33" s="151">
        <v>0.20999999999999999</v>
      </c>
      <c r="J33" s="150">
        <f>ROUND(((SUM(BE87:BE260))*I33),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ROUND((SUM(BF87:BF260)),  2)</f>
        <v>0</v>
      </c>
      <c r="G34" s="41"/>
      <c r="H34" s="41"/>
      <c r="I34" s="151">
        <v>0.12</v>
      </c>
      <c r="J34" s="150">
        <f>ROUND(((SUM(BF87:BF260))*I34),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ROUND((SUM(BG87:BG260)),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ROUND((SUM(BH87:BH260)),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ROUND((SUM(BI87:BI260)),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072/2024_9 - SO 102.4 Chodník boční ulice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14. 3. 2025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110</v>
      </c>
      <c r="E62" s="177"/>
      <c r="F62" s="177"/>
      <c r="G62" s="177"/>
      <c r="H62" s="177"/>
      <c r="I62" s="177"/>
      <c r="J62" s="178">
        <f>J142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112</v>
      </c>
      <c r="E63" s="177"/>
      <c r="F63" s="177"/>
      <c r="G63" s="177"/>
      <c r="H63" s="177"/>
      <c r="I63" s="177"/>
      <c r="J63" s="178">
        <f>J192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113</v>
      </c>
      <c r="E64" s="177"/>
      <c r="F64" s="177"/>
      <c r="G64" s="177"/>
      <c r="H64" s="177"/>
      <c r="I64" s="177"/>
      <c r="J64" s="178">
        <f>J235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114</v>
      </c>
      <c r="E65" s="177"/>
      <c r="F65" s="177"/>
      <c r="G65" s="177"/>
      <c r="H65" s="177"/>
      <c r="I65" s="177"/>
      <c r="J65" s="178">
        <f>J252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610</v>
      </c>
      <c r="E66" s="171"/>
      <c r="F66" s="171"/>
      <c r="G66" s="171"/>
      <c r="H66" s="171"/>
      <c r="I66" s="171"/>
      <c r="J66" s="172">
        <f>J255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611</v>
      </c>
      <c r="E67" s="177"/>
      <c r="F67" s="177"/>
      <c r="G67" s="177"/>
      <c r="H67" s="177"/>
      <c r="I67" s="177"/>
      <c r="J67" s="178">
        <f>J256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115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Rekonstrukce ulice Čapkova, Světlá nad Sázavou II.etapa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100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072/2024_9 - SO 102.4 Chodník boční ulice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ul. Čapkova</v>
      </c>
      <c r="G81" s="43"/>
      <c r="H81" s="43"/>
      <c r="I81" s="35" t="s">
        <v>23</v>
      </c>
      <c r="J81" s="75" t="str">
        <f>IF(J12="","",J12)</f>
        <v>14. 3. 2025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Město Světlá nad Sázavou</v>
      </c>
      <c r="G83" s="43"/>
      <c r="H83" s="43"/>
      <c r="I83" s="35" t="s">
        <v>31</v>
      </c>
      <c r="J83" s="39" t="str">
        <f>E21</f>
        <v>DI PROJEKT s.r.o.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36</v>
      </c>
      <c r="J84" s="39" t="str">
        <f>E24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116</v>
      </c>
      <c r="D86" s="183" t="s">
        <v>58</v>
      </c>
      <c r="E86" s="183" t="s">
        <v>54</v>
      </c>
      <c r="F86" s="183" t="s">
        <v>55</v>
      </c>
      <c r="G86" s="183" t="s">
        <v>117</v>
      </c>
      <c r="H86" s="183" t="s">
        <v>118</v>
      </c>
      <c r="I86" s="183" t="s">
        <v>119</v>
      </c>
      <c r="J86" s="183" t="s">
        <v>104</v>
      </c>
      <c r="K86" s="184" t="s">
        <v>120</v>
      </c>
      <c r="L86" s="185"/>
      <c r="M86" s="95" t="s">
        <v>19</v>
      </c>
      <c r="N86" s="96" t="s">
        <v>43</v>
      </c>
      <c r="O86" s="96" t="s">
        <v>121</v>
      </c>
      <c r="P86" s="96" t="s">
        <v>122</v>
      </c>
      <c r="Q86" s="96" t="s">
        <v>123</v>
      </c>
      <c r="R86" s="96" t="s">
        <v>124</v>
      </c>
      <c r="S86" s="96" t="s">
        <v>125</v>
      </c>
      <c r="T86" s="97" t="s">
        <v>126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127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P88+P255</f>
        <v>0</v>
      </c>
      <c r="Q87" s="99"/>
      <c r="R87" s="188">
        <f>R88+R255</f>
        <v>32.409125334999999</v>
      </c>
      <c r="S87" s="99"/>
      <c r="T87" s="189">
        <f>T88+T255</f>
        <v>28.219999999999999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72</v>
      </c>
      <c r="AU87" s="20" t="s">
        <v>105</v>
      </c>
      <c r="BK87" s="190">
        <f>BK88+BK255</f>
        <v>0</v>
      </c>
    </row>
    <row r="88" s="12" customFormat="1" ht="25.92" customHeight="1">
      <c r="A88" s="12"/>
      <c r="B88" s="191"/>
      <c r="C88" s="192"/>
      <c r="D88" s="193" t="s">
        <v>72</v>
      </c>
      <c r="E88" s="194" t="s">
        <v>128</v>
      </c>
      <c r="F88" s="194" t="s">
        <v>129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P89+P142+P192+P235+P252</f>
        <v>0</v>
      </c>
      <c r="Q88" s="199"/>
      <c r="R88" s="200">
        <f>R89+R142+R192+R235+R252</f>
        <v>32.394505334999998</v>
      </c>
      <c r="S88" s="199"/>
      <c r="T88" s="201">
        <f>T89+T142+T192+T235+T252</f>
        <v>28.219999999999999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81</v>
      </c>
      <c r="AT88" s="203" t="s">
        <v>72</v>
      </c>
      <c r="AU88" s="203" t="s">
        <v>73</v>
      </c>
      <c r="AY88" s="202" t="s">
        <v>130</v>
      </c>
      <c r="BK88" s="204">
        <f>BK89+BK142+BK192+BK235+BK252</f>
        <v>0</v>
      </c>
    </row>
    <row r="89" s="12" customFormat="1" ht="22.8" customHeight="1">
      <c r="A89" s="12"/>
      <c r="B89" s="191"/>
      <c r="C89" s="192"/>
      <c r="D89" s="193" t="s">
        <v>72</v>
      </c>
      <c r="E89" s="205" t="s">
        <v>81</v>
      </c>
      <c r="F89" s="205" t="s">
        <v>131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SUM(P90:P141)</f>
        <v>0</v>
      </c>
      <c r="Q89" s="199"/>
      <c r="R89" s="200">
        <f>SUM(R90:R141)</f>
        <v>0</v>
      </c>
      <c r="S89" s="199"/>
      <c r="T89" s="201">
        <f>SUM(T90:T141)</f>
        <v>28.219999999999999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81</v>
      </c>
      <c r="AT89" s="203" t="s">
        <v>72</v>
      </c>
      <c r="AU89" s="203" t="s">
        <v>81</v>
      </c>
      <c r="AY89" s="202" t="s">
        <v>130</v>
      </c>
      <c r="BK89" s="204">
        <f>SUM(BK90:BK141)</f>
        <v>0</v>
      </c>
    </row>
    <row r="90" s="2" customFormat="1" ht="37.8" customHeight="1">
      <c r="A90" s="41"/>
      <c r="B90" s="42"/>
      <c r="C90" s="207" t="s">
        <v>81</v>
      </c>
      <c r="D90" s="207" t="s">
        <v>132</v>
      </c>
      <c r="E90" s="208" t="s">
        <v>674</v>
      </c>
      <c r="F90" s="209" t="s">
        <v>675</v>
      </c>
      <c r="G90" s="210" t="s">
        <v>135</v>
      </c>
      <c r="H90" s="211">
        <v>3</v>
      </c>
      <c r="I90" s="212"/>
      <c r="J90" s="213">
        <f>ROUND(I90*H90,2)</f>
        <v>0</v>
      </c>
      <c r="K90" s="209" t="s">
        <v>136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0.23499999999999999</v>
      </c>
      <c r="T90" s="217">
        <f>S90*H90</f>
        <v>0.70499999999999996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137</v>
      </c>
      <c r="AT90" s="218" t="s">
        <v>132</v>
      </c>
      <c r="AU90" s="218" t="s">
        <v>83</v>
      </c>
      <c r="AY90" s="20" t="s">
        <v>130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81</v>
      </c>
      <c r="BK90" s="219">
        <f>ROUND(I90*H90,2)</f>
        <v>0</v>
      </c>
      <c r="BL90" s="20" t="s">
        <v>137</v>
      </c>
      <c r="BM90" s="218" t="s">
        <v>676</v>
      </c>
    </row>
    <row r="91" s="2" customFormat="1">
      <c r="A91" s="41"/>
      <c r="B91" s="42"/>
      <c r="C91" s="43"/>
      <c r="D91" s="220" t="s">
        <v>139</v>
      </c>
      <c r="E91" s="43"/>
      <c r="F91" s="221" t="s">
        <v>677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139</v>
      </c>
      <c r="AU91" s="20" t="s">
        <v>83</v>
      </c>
    </row>
    <row r="92" s="13" customFormat="1">
      <c r="A92" s="13"/>
      <c r="B92" s="225"/>
      <c r="C92" s="226"/>
      <c r="D92" s="227" t="s">
        <v>141</v>
      </c>
      <c r="E92" s="228" t="s">
        <v>19</v>
      </c>
      <c r="F92" s="229" t="s">
        <v>142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141</v>
      </c>
      <c r="AU92" s="235" t="s">
        <v>83</v>
      </c>
      <c r="AV92" s="13" t="s">
        <v>81</v>
      </c>
      <c r="AW92" s="13" t="s">
        <v>35</v>
      </c>
      <c r="AX92" s="13" t="s">
        <v>73</v>
      </c>
      <c r="AY92" s="235" t="s">
        <v>130</v>
      </c>
    </row>
    <row r="93" s="14" customFormat="1">
      <c r="A93" s="14"/>
      <c r="B93" s="236"/>
      <c r="C93" s="237"/>
      <c r="D93" s="227" t="s">
        <v>141</v>
      </c>
      <c r="E93" s="238" t="s">
        <v>19</v>
      </c>
      <c r="F93" s="239" t="s">
        <v>678</v>
      </c>
      <c r="G93" s="237"/>
      <c r="H93" s="240">
        <v>3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141</v>
      </c>
      <c r="AU93" s="246" t="s">
        <v>83</v>
      </c>
      <c r="AV93" s="14" t="s">
        <v>83</v>
      </c>
      <c r="AW93" s="14" t="s">
        <v>35</v>
      </c>
      <c r="AX93" s="14" t="s">
        <v>81</v>
      </c>
      <c r="AY93" s="246" t="s">
        <v>130</v>
      </c>
    </row>
    <row r="94" s="2" customFormat="1" ht="33" customHeight="1">
      <c r="A94" s="41"/>
      <c r="B94" s="42"/>
      <c r="C94" s="207" t="s">
        <v>83</v>
      </c>
      <c r="D94" s="207" t="s">
        <v>132</v>
      </c>
      <c r="E94" s="208" t="s">
        <v>493</v>
      </c>
      <c r="F94" s="209" t="s">
        <v>494</v>
      </c>
      <c r="G94" s="210" t="s">
        <v>135</v>
      </c>
      <c r="H94" s="211">
        <v>85</v>
      </c>
      <c r="I94" s="212"/>
      <c r="J94" s="213">
        <f>ROUND(I94*H94,2)</f>
        <v>0</v>
      </c>
      <c r="K94" s="209" t="s">
        <v>136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0.22</v>
      </c>
      <c r="T94" s="217">
        <f>S94*H94</f>
        <v>18.699999999999999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137</v>
      </c>
      <c r="AT94" s="218" t="s">
        <v>132</v>
      </c>
      <c r="AU94" s="218" t="s">
        <v>83</v>
      </c>
      <c r="AY94" s="20" t="s">
        <v>130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81</v>
      </c>
      <c r="BK94" s="219">
        <f>ROUND(I94*H94,2)</f>
        <v>0</v>
      </c>
      <c r="BL94" s="20" t="s">
        <v>137</v>
      </c>
      <c r="BM94" s="218" t="s">
        <v>679</v>
      </c>
    </row>
    <row r="95" s="2" customFormat="1">
      <c r="A95" s="41"/>
      <c r="B95" s="42"/>
      <c r="C95" s="43"/>
      <c r="D95" s="220" t="s">
        <v>139</v>
      </c>
      <c r="E95" s="43"/>
      <c r="F95" s="221" t="s">
        <v>496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139</v>
      </c>
      <c r="AU95" s="20" t="s">
        <v>83</v>
      </c>
    </row>
    <row r="96" s="13" customFormat="1">
      <c r="A96" s="13"/>
      <c r="B96" s="225"/>
      <c r="C96" s="226"/>
      <c r="D96" s="227" t="s">
        <v>141</v>
      </c>
      <c r="E96" s="228" t="s">
        <v>19</v>
      </c>
      <c r="F96" s="229" t="s">
        <v>142</v>
      </c>
      <c r="G96" s="226"/>
      <c r="H96" s="228" t="s">
        <v>19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141</v>
      </c>
      <c r="AU96" s="235" t="s">
        <v>83</v>
      </c>
      <c r="AV96" s="13" t="s">
        <v>81</v>
      </c>
      <c r="AW96" s="13" t="s">
        <v>35</v>
      </c>
      <c r="AX96" s="13" t="s">
        <v>73</v>
      </c>
      <c r="AY96" s="235" t="s">
        <v>130</v>
      </c>
    </row>
    <row r="97" s="14" customFormat="1">
      <c r="A97" s="14"/>
      <c r="B97" s="236"/>
      <c r="C97" s="237"/>
      <c r="D97" s="227" t="s">
        <v>141</v>
      </c>
      <c r="E97" s="238" t="s">
        <v>19</v>
      </c>
      <c r="F97" s="239" t="s">
        <v>680</v>
      </c>
      <c r="G97" s="237"/>
      <c r="H97" s="240">
        <v>74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141</v>
      </c>
      <c r="AU97" s="246" t="s">
        <v>83</v>
      </c>
      <c r="AV97" s="14" t="s">
        <v>83</v>
      </c>
      <c r="AW97" s="14" t="s">
        <v>35</v>
      </c>
      <c r="AX97" s="14" t="s">
        <v>73</v>
      </c>
      <c r="AY97" s="246" t="s">
        <v>130</v>
      </c>
    </row>
    <row r="98" s="14" customFormat="1">
      <c r="A98" s="14"/>
      <c r="B98" s="236"/>
      <c r="C98" s="237"/>
      <c r="D98" s="227" t="s">
        <v>141</v>
      </c>
      <c r="E98" s="238" t="s">
        <v>19</v>
      </c>
      <c r="F98" s="239" t="s">
        <v>681</v>
      </c>
      <c r="G98" s="237"/>
      <c r="H98" s="240">
        <v>11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141</v>
      </c>
      <c r="AU98" s="246" t="s">
        <v>83</v>
      </c>
      <c r="AV98" s="14" t="s">
        <v>83</v>
      </c>
      <c r="AW98" s="14" t="s">
        <v>35</v>
      </c>
      <c r="AX98" s="14" t="s">
        <v>73</v>
      </c>
      <c r="AY98" s="246" t="s">
        <v>130</v>
      </c>
    </row>
    <row r="99" s="16" customFormat="1">
      <c r="A99" s="16"/>
      <c r="B99" s="258"/>
      <c r="C99" s="259"/>
      <c r="D99" s="227" t="s">
        <v>141</v>
      </c>
      <c r="E99" s="260" t="s">
        <v>19</v>
      </c>
      <c r="F99" s="261" t="s">
        <v>160</v>
      </c>
      <c r="G99" s="259"/>
      <c r="H99" s="262">
        <v>85</v>
      </c>
      <c r="I99" s="263"/>
      <c r="J99" s="259"/>
      <c r="K99" s="259"/>
      <c r="L99" s="264"/>
      <c r="M99" s="265"/>
      <c r="N99" s="266"/>
      <c r="O99" s="266"/>
      <c r="P99" s="266"/>
      <c r="Q99" s="266"/>
      <c r="R99" s="266"/>
      <c r="S99" s="266"/>
      <c r="T99" s="267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68" t="s">
        <v>141</v>
      </c>
      <c r="AU99" s="268" t="s">
        <v>83</v>
      </c>
      <c r="AV99" s="16" t="s">
        <v>137</v>
      </c>
      <c r="AW99" s="16" t="s">
        <v>35</v>
      </c>
      <c r="AX99" s="16" t="s">
        <v>81</v>
      </c>
      <c r="AY99" s="268" t="s">
        <v>130</v>
      </c>
    </row>
    <row r="100" s="2" customFormat="1" ht="24.15" customHeight="1">
      <c r="A100" s="41"/>
      <c r="B100" s="42"/>
      <c r="C100" s="207" t="s">
        <v>150</v>
      </c>
      <c r="D100" s="207" t="s">
        <v>132</v>
      </c>
      <c r="E100" s="208" t="s">
        <v>503</v>
      </c>
      <c r="F100" s="209" t="s">
        <v>504</v>
      </c>
      <c r="G100" s="210" t="s">
        <v>146</v>
      </c>
      <c r="H100" s="211">
        <v>43</v>
      </c>
      <c r="I100" s="212"/>
      <c r="J100" s="213">
        <f>ROUND(I100*H100,2)</f>
        <v>0</v>
      </c>
      <c r="K100" s="209" t="s">
        <v>136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0.20499999999999999</v>
      </c>
      <c r="T100" s="217">
        <f>S100*H100</f>
        <v>8.8149999999999995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137</v>
      </c>
      <c r="AT100" s="218" t="s">
        <v>132</v>
      </c>
      <c r="AU100" s="218" t="s">
        <v>83</v>
      </c>
      <c r="AY100" s="20" t="s">
        <v>130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81</v>
      </c>
      <c r="BK100" s="219">
        <f>ROUND(I100*H100,2)</f>
        <v>0</v>
      </c>
      <c r="BL100" s="20" t="s">
        <v>137</v>
      </c>
      <c r="BM100" s="218" t="s">
        <v>682</v>
      </c>
    </row>
    <row r="101" s="2" customFormat="1">
      <c r="A101" s="41"/>
      <c r="B101" s="42"/>
      <c r="C101" s="43"/>
      <c r="D101" s="220" t="s">
        <v>139</v>
      </c>
      <c r="E101" s="43"/>
      <c r="F101" s="221" t="s">
        <v>506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139</v>
      </c>
      <c r="AU101" s="20" t="s">
        <v>83</v>
      </c>
    </row>
    <row r="102" s="13" customFormat="1">
      <c r="A102" s="13"/>
      <c r="B102" s="225"/>
      <c r="C102" s="226"/>
      <c r="D102" s="227" t="s">
        <v>141</v>
      </c>
      <c r="E102" s="228" t="s">
        <v>19</v>
      </c>
      <c r="F102" s="229" t="s">
        <v>142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141</v>
      </c>
      <c r="AU102" s="235" t="s">
        <v>83</v>
      </c>
      <c r="AV102" s="13" t="s">
        <v>81</v>
      </c>
      <c r="AW102" s="13" t="s">
        <v>35</v>
      </c>
      <c r="AX102" s="13" t="s">
        <v>73</v>
      </c>
      <c r="AY102" s="235" t="s">
        <v>130</v>
      </c>
    </row>
    <row r="103" s="14" customFormat="1">
      <c r="A103" s="14"/>
      <c r="B103" s="236"/>
      <c r="C103" s="237"/>
      <c r="D103" s="227" t="s">
        <v>141</v>
      </c>
      <c r="E103" s="238" t="s">
        <v>19</v>
      </c>
      <c r="F103" s="239" t="s">
        <v>683</v>
      </c>
      <c r="G103" s="237"/>
      <c r="H103" s="240">
        <v>43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141</v>
      </c>
      <c r="AU103" s="246" t="s">
        <v>83</v>
      </c>
      <c r="AV103" s="14" t="s">
        <v>83</v>
      </c>
      <c r="AW103" s="14" t="s">
        <v>35</v>
      </c>
      <c r="AX103" s="14" t="s">
        <v>81</v>
      </c>
      <c r="AY103" s="246" t="s">
        <v>130</v>
      </c>
    </row>
    <row r="104" s="2" customFormat="1" ht="21.75" customHeight="1">
      <c r="A104" s="41"/>
      <c r="B104" s="42"/>
      <c r="C104" s="207" t="s">
        <v>137</v>
      </c>
      <c r="D104" s="207" t="s">
        <v>132</v>
      </c>
      <c r="E104" s="208" t="s">
        <v>151</v>
      </c>
      <c r="F104" s="209" t="s">
        <v>152</v>
      </c>
      <c r="G104" s="210" t="s">
        <v>153</v>
      </c>
      <c r="H104" s="211">
        <v>28.550000000000001</v>
      </c>
      <c r="I104" s="212"/>
      <c r="J104" s="213">
        <f>ROUND(I104*H104,2)</f>
        <v>0</v>
      </c>
      <c r="K104" s="209" t="s">
        <v>136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137</v>
      </c>
      <c r="AT104" s="218" t="s">
        <v>132</v>
      </c>
      <c r="AU104" s="218" t="s">
        <v>83</v>
      </c>
      <c r="AY104" s="20" t="s">
        <v>130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81</v>
      </c>
      <c r="BK104" s="219">
        <f>ROUND(I104*H104,2)</f>
        <v>0</v>
      </c>
      <c r="BL104" s="20" t="s">
        <v>137</v>
      </c>
      <c r="BM104" s="218" t="s">
        <v>684</v>
      </c>
    </row>
    <row r="105" s="2" customFormat="1">
      <c r="A105" s="41"/>
      <c r="B105" s="42"/>
      <c r="C105" s="43"/>
      <c r="D105" s="220" t="s">
        <v>139</v>
      </c>
      <c r="E105" s="43"/>
      <c r="F105" s="221" t="s">
        <v>155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139</v>
      </c>
      <c r="AU105" s="20" t="s">
        <v>83</v>
      </c>
    </row>
    <row r="106" s="13" customFormat="1">
      <c r="A106" s="13"/>
      <c r="B106" s="225"/>
      <c r="C106" s="226"/>
      <c r="D106" s="227" t="s">
        <v>141</v>
      </c>
      <c r="E106" s="228" t="s">
        <v>19</v>
      </c>
      <c r="F106" s="229" t="s">
        <v>142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141</v>
      </c>
      <c r="AU106" s="235" t="s">
        <v>83</v>
      </c>
      <c r="AV106" s="13" t="s">
        <v>81</v>
      </c>
      <c r="AW106" s="13" t="s">
        <v>35</v>
      </c>
      <c r="AX106" s="13" t="s">
        <v>73</v>
      </c>
      <c r="AY106" s="235" t="s">
        <v>130</v>
      </c>
    </row>
    <row r="107" s="14" customFormat="1">
      <c r="A107" s="14"/>
      <c r="B107" s="236"/>
      <c r="C107" s="237"/>
      <c r="D107" s="227" t="s">
        <v>141</v>
      </c>
      <c r="E107" s="238" t="s">
        <v>19</v>
      </c>
      <c r="F107" s="239" t="s">
        <v>685</v>
      </c>
      <c r="G107" s="237"/>
      <c r="H107" s="240">
        <v>10.4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141</v>
      </c>
      <c r="AU107" s="246" t="s">
        <v>83</v>
      </c>
      <c r="AV107" s="14" t="s">
        <v>83</v>
      </c>
      <c r="AW107" s="14" t="s">
        <v>35</v>
      </c>
      <c r="AX107" s="14" t="s">
        <v>73</v>
      </c>
      <c r="AY107" s="246" t="s">
        <v>130</v>
      </c>
    </row>
    <row r="108" s="14" customFormat="1">
      <c r="A108" s="14"/>
      <c r="B108" s="236"/>
      <c r="C108" s="237"/>
      <c r="D108" s="227" t="s">
        <v>141</v>
      </c>
      <c r="E108" s="238" t="s">
        <v>19</v>
      </c>
      <c r="F108" s="239" t="s">
        <v>686</v>
      </c>
      <c r="G108" s="237"/>
      <c r="H108" s="240">
        <v>6.9000000000000004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141</v>
      </c>
      <c r="AU108" s="246" t="s">
        <v>83</v>
      </c>
      <c r="AV108" s="14" t="s">
        <v>83</v>
      </c>
      <c r="AW108" s="14" t="s">
        <v>35</v>
      </c>
      <c r="AX108" s="14" t="s">
        <v>73</v>
      </c>
      <c r="AY108" s="246" t="s">
        <v>130</v>
      </c>
    </row>
    <row r="109" s="15" customFormat="1">
      <c r="A109" s="15"/>
      <c r="B109" s="247"/>
      <c r="C109" s="248"/>
      <c r="D109" s="227" t="s">
        <v>141</v>
      </c>
      <c r="E109" s="249" t="s">
        <v>19</v>
      </c>
      <c r="F109" s="250" t="s">
        <v>157</v>
      </c>
      <c r="G109" s="248"/>
      <c r="H109" s="251">
        <v>17.300000000000001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141</v>
      </c>
      <c r="AU109" s="257" t="s">
        <v>83</v>
      </c>
      <c r="AV109" s="15" t="s">
        <v>150</v>
      </c>
      <c r="AW109" s="15" t="s">
        <v>35</v>
      </c>
      <c r="AX109" s="15" t="s">
        <v>73</v>
      </c>
      <c r="AY109" s="257" t="s">
        <v>130</v>
      </c>
    </row>
    <row r="110" s="13" customFormat="1">
      <c r="A110" s="13"/>
      <c r="B110" s="225"/>
      <c r="C110" s="226"/>
      <c r="D110" s="227" t="s">
        <v>141</v>
      </c>
      <c r="E110" s="228" t="s">
        <v>19</v>
      </c>
      <c r="F110" s="229" t="s">
        <v>158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141</v>
      </c>
      <c r="AU110" s="235" t="s">
        <v>83</v>
      </c>
      <c r="AV110" s="13" t="s">
        <v>81</v>
      </c>
      <c r="AW110" s="13" t="s">
        <v>35</v>
      </c>
      <c r="AX110" s="13" t="s">
        <v>73</v>
      </c>
      <c r="AY110" s="235" t="s">
        <v>130</v>
      </c>
    </row>
    <row r="111" s="14" customFormat="1">
      <c r="A111" s="14"/>
      <c r="B111" s="236"/>
      <c r="C111" s="237"/>
      <c r="D111" s="227" t="s">
        <v>141</v>
      </c>
      <c r="E111" s="238" t="s">
        <v>19</v>
      </c>
      <c r="F111" s="239" t="s">
        <v>687</v>
      </c>
      <c r="G111" s="237"/>
      <c r="H111" s="240">
        <v>7.7999999999999998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141</v>
      </c>
      <c r="AU111" s="246" t="s">
        <v>83</v>
      </c>
      <c r="AV111" s="14" t="s">
        <v>83</v>
      </c>
      <c r="AW111" s="14" t="s">
        <v>35</v>
      </c>
      <c r="AX111" s="14" t="s">
        <v>73</v>
      </c>
      <c r="AY111" s="246" t="s">
        <v>130</v>
      </c>
    </row>
    <row r="112" s="14" customFormat="1">
      <c r="A112" s="14"/>
      <c r="B112" s="236"/>
      <c r="C112" s="237"/>
      <c r="D112" s="227" t="s">
        <v>141</v>
      </c>
      <c r="E112" s="238" t="s">
        <v>19</v>
      </c>
      <c r="F112" s="239" t="s">
        <v>688</v>
      </c>
      <c r="G112" s="237"/>
      <c r="H112" s="240">
        <v>3.4500000000000002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141</v>
      </c>
      <c r="AU112" s="246" t="s">
        <v>83</v>
      </c>
      <c r="AV112" s="14" t="s">
        <v>83</v>
      </c>
      <c r="AW112" s="14" t="s">
        <v>35</v>
      </c>
      <c r="AX112" s="14" t="s">
        <v>73</v>
      </c>
      <c r="AY112" s="246" t="s">
        <v>130</v>
      </c>
    </row>
    <row r="113" s="15" customFormat="1">
      <c r="A113" s="15"/>
      <c r="B113" s="247"/>
      <c r="C113" s="248"/>
      <c r="D113" s="227" t="s">
        <v>141</v>
      </c>
      <c r="E113" s="249" t="s">
        <v>19</v>
      </c>
      <c r="F113" s="250" t="s">
        <v>157</v>
      </c>
      <c r="G113" s="248"/>
      <c r="H113" s="251">
        <v>11.25</v>
      </c>
      <c r="I113" s="252"/>
      <c r="J113" s="248"/>
      <c r="K113" s="248"/>
      <c r="L113" s="253"/>
      <c r="M113" s="254"/>
      <c r="N113" s="255"/>
      <c r="O113" s="255"/>
      <c r="P113" s="255"/>
      <c r="Q113" s="255"/>
      <c r="R113" s="255"/>
      <c r="S113" s="255"/>
      <c r="T113" s="256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7" t="s">
        <v>141</v>
      </c>
      <c r="AU113" s="257" t="s">
        <v>83</v>
      </c>
      <c r="AV113" s="15" t="s">
        <v>150</v>
      </c>
      <c r="AW113" s="15" t="s">
        <v>35</v>
      </c>
      <c r="AX113" s="15" t="s">
        <v>73</v>
      </c>
      <c r="AY113" s="257" t="s">
        <v>130</v>
      </c>
    </row>
    <row r="114" s="16" customFormat="1">
      <c r="A114" s="16"/>
      <c r="B114" s="258"/>
      <c r="C114" s="259"/>
      <c r="D114" s="227" t="s">
        <v>141</v>
      </c>
      <c r="E114" s="260" t="s">
        <v>19</v>
      </c>
      <c r="F114" s="261" t="s">
        <v>160</v>
      </c>
      <c r="G114" s="259"/>
      <c r="H114" s="262">
        <v>28.550000000000001</v>
      </c>
      <c r="I114" s="263"/>
      <c r="J114" s="259"/>
      <c r="K114" s="259"/>
      <c r="L114" s="264"/>
      <c r="M114" s="265"/>
      <c r="N114" s="266"/>
      <c r="O114" s="266"/>
      <c r="P114" s="266"/>
      <c r="Q114" s="266"/>
      <c r="R114" s="266"/>
      <c r="S114" s="266"/>
      <c r="T114" s="267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68" t="s">
        <v>141</v>
      </c>
      <c r="AU114" s="268" t="s">
        <v>83</v>
      </c>
      <c r="AV114" s="16" t="s">
        <v>137</v>
      </c>
      <c r="AW114" s="16" t="s">
        <v>35</v>
      </c>
      <c r="AX114" s="16" t="s">
        <v>81</v>
      </c>
      <c r="AY114" s="268" t="s">
        <v>130</v>
      </c>
    </row>
    <row r="115" s="2" customFormat="1" ht="37.8" customHeight="1">
      <c r="A115" s="41"/>
      <c r="B115" s="42"/>
      <c r="C115" s="207" t="s">
        <v>167</v>
      </c>
      <c r="D115" s="207" t="s">
        <v>132</v>
      </c>
      <c r="E115" s="208" t="s">
        <v>168</v>
      </c>
      <c r="F115" s="209" t="s">
        <v>169</v>
      </c>
      <c r="G115" s="210" t="s">
        <v>153</v>
      </c>
      <c r="H115" s="211">
        <v>28.550000000000001</v>
      </c>
      <c r="I115" s="212"/>
      <c r="J115" s="213">
        <f>ROUND(I115*H115,2)</f>
        <v>0</v>
      </c>
      <c r="K115" s="209" t="s">
        <v>136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137</v>
      </c>
      <c r="AT115" s="218" t="s">
        <v>132</v>
      </c>
      <c r="AU115" s="218" t="s">
        <v>83</v>
      </c>
      <c r="AY115" s="20" t="s">
        <v>130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81</v>
      </c>
      <c r="BK115" s="219">
        <f>ROUND(I115*H115,2)</f>
        <v>0</v>
      </c>
      <c r="BL115" s="20" t="s">
        <v>137</v>
      </c>
      <c r="BM115" s="218" t="s">
        <v>689</v>
      </c>
    </row>
    <row r="116" s="2" customFormat="1">
      <c r="A116" s="41"/>
      <c r="B116" s="42"/>
      <c r="C116" s="43"/>
      <c r="D116" s="220" t="s">
        <v>139</v>
      </c>
      <c r="E116" s="43"/>
      <c r="F116" s="221" t="s">
        <v>171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139</v>
      </c>
      <c r="AU116" s="20" t="s">
        <v>83</v>
      </c>
    </row>
    <row r="117" s="14" customFormat="1">
      <c r="A117" s="14"/>
      <c r="B117" s="236"/>
      <c r="C117" s="237"/>
      <c r="D117" s="227" t="s">
        <v>141</v>
      </c>
      <c r="E117" s="238" t="s">
        <v>19</v>
      </c>
      <c r="F117" s="239" t="s">
        <v>690</v>
      </c>
      <c r="G117" s="237"/>
      <c r="H117" s="240">
        <v>17.300000000000001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141</v>
      </c>
      <c r="AU117" s="246" t="s">
        <v>83</v>
      </c>
      <c r="AV117" s="14" t="s">
        <v>83</v>
      </c>
      <c r="AW117" s="14" t="s">
        <v>35</v>
      </c>
      <c r="AX117" s="14" t="s">
        <v>73</v>
      </c>
      <c r="AY117" s="246" t="s">
        <v>130</v>
      </c>
    </row>
    <row r="118" s="14" customFormat="1">
      <c r="A118" s="14"/>
      <c r="B118" s="236"/>
      <c r="C118" s="237"/>
      <c r="D118" s="227" t="s">
        <v>141</v>
      </c>
      <c r="E118" s="238" t="s">
        <v>19</v>
      </c>
      <c r="F118" s="239" t="s">
        <v>691</v>
      </c>
      <c r="G118" s="237"/>
      <c r="H118" s="240">
        <v>11.25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141</v>
      </c>
      <c r="AU118" s="246" t="s">
        <v>83</v>
      </c>
      <c r="AV118" s="14" t="s">
        <v>83</v>
      </c>
      <c r="AW118" s="14" t="s">
        <v>35</v>
      </c>
      <c r="AX118" s="14" t="s">
        <v>73</v>
      </c>
      <c r="AY118" s="246" t="s">
        <v>130</v>
      </c>
    </row>
    <row r="119" s="16" customFormat="1">
      <c r="A119" s="16"/>
      <c r="B119" s="258"/>
      <c r="C119" s="259"/>
      <c r="D119" s="227" t="s">
        <v>141</v>
      </c>
      <c r="E119" s="260" t="s">
        <v>19</v>
      </c>
      <c r="F119" s="261" t="s">
        <v>160</v>
      </c>
      <c r="G119" s="259"/>
      <c r="H119" s="262">
        <v>28.550000000000001</v>
      </c>
      <c r="I119" s="263"/>
      <c r="J119" s="259"/>
      <c r="K119" s="259"/>
      <c r="L119" s="264"/>
      <c r="M119" s="265"/>
      <c r="N119" s="266"/>
      <c r="O119" s="266"/>
      <c r="P119" s="266"/>
      <c r="Q119" s="266"/>
      <c r="R119" s="266"/>
      <c r="S119" s="266"/>
      <c r="T119" s="26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68" t="s">
        <v>141</v>
      </c>
      <c r="AU119" s="268" t="s">
        <v>83</v>
      </c>
      <c r="AV119" s="16" t="s">
        <v>137</v>
      </c>
      <c r="AW119" s="16" t="s">
        <v>35</v>
      </c>
      <c r="AX119" s="16" t="s">
        <v>81</v>
      </c>
      <c r="AY119" s="268" t="s">
        <v>130</v>
      </c>
    </row>
    <row r="120" s="2" customFormat="1" ht="37.8" customHeight="1">
      <c r="A120" s="41"/>
      <c r="B120" s="42"/>
      <c r="C120" s="207" t="s">
        <v>175</v>
      </c>
      <c r="D120" s="207" t="s">
        <v>132</v>
      </c>
      <c r="E120" s="208" t="s">
        <v>176</v>
      </c>
      <c r="F120" s="209" t="s">
        <v>177</v>
      </c>
      <c r="G120" s="210" t="s">
        <v>153</v>
      </c>
      <c r="H120" s="211">
        <v>285.5</v>
      </c>
      <c r="I120" s="212"/>
      <c r="J120" s="213">
        <f>ROUND(I120*H120,2)</f>
        <v>0</v>
      </c>
      <c r="K120" s="209" t="s">
        <v>136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137</v>
      </c>
      <c r="AT120" s="218" t="s">
        <v>132</v>
      </c>
      <c r="AU120" s="218" t="s">
        <v>83</v>
      </c>
      <c r="AY120" s="20" t="s">
        <v>130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81</v>
      </c>
      <c r="BK120" s="219">
        <f>ROUND(I120*H120,2)</f>
        <v>0</v>
      </c>
      <c r="BL120" s="20" t="s">
        <v>137</v>
      </c>
      <c r="BM120" s="218" t="s">
        <v>692</v>
      </c>
    </row>
    <row r="121" s="2" customFormat="1">
      <c r="A121" s="41"/>
      <c r="B121" s="42"/>
      <c r="C121" s="43"/>
      <c r="D121" s="220" t="s">
        <v>139</v>
      </c>
      <c r="E121" s="43"/>
      <c r="F121" s="221" t="s">
        <v>179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139</v>
      </c>
      <c r="AU121" s="20" t="s">
        <v>83</v>
      </c>
    </row>
    <row r="122" s="13" customFormat="1">
      <c r="A122" s="13"/>
      <c r="B122" s="225"/>
      <c r="C122" s="226"/>
      <c r="D122" s="227" t="s">
        <v>141</v>
      </c>
      <c r="E122" s="228" t="s">
        <v>19</v>
      </c>
      <c r="F122" s="229" t="s">
        <v>180</v>
      </c>
      <c r="G122" s="226"/>
      <c r="H122" s="228" t="s">
        <v>19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141</v>
      </c>
      <c r="AU122" s="235" t="s">
        <v>83</v>
      </c>
      <c r="AV122" s="13" t="s">
        <v>81</v>
      </c>
      <c r="AW122" s="13" t="s">
        <v>35</v>
      </c>
      <c r="AX122" s="13" t="s">
        <v>73</v>
      </c>
      <c r="AY122" s="235" t="s">
        <v>130</v>
      </c>
    </row>
    <row r="123" s="14" customFormat="1">
      <c r="A123" s="14"/>
      <c r="B123" s="236"/>
      <c r="C123" s="237"/>
      <c r="D123" s="227" t="s">
        <v>141</v>
      </c>
      <c r="E123" s="238" t="s">
        <v>19</v>
      </c>
      <c r="F123" s="239" t="s">
        <v>693</v>
      </c>
      <c r="G123" s="237"/>
      <c r="H123" s="240">
        <v>173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141</v>
      </c>
      <c r="AU123" s="246" t="s">
        <v>83</v>
      </c>
      <c r="AV123" s="14" t="s">
        <v>83</v>
      </c>
      <c r="AW123" s="14" t="s">
        <v>35</v>
      </c>
      <c r="AX123" s="14" t="s">
        <v>73</v>
      </c>
      <c r="AY123" s="246" t="s">
        <v>130</v>
      </c>
    </row>
    <row r="124" s="14" customFormat="1">
      <c r="A124" s="14"/>
      <c r="B124" s="236"/>
      <c r="C124" s="237"/>
      <c r="D124" s="227" t="s">
        <v>141</v>
      </c>
      <c r="E124" s="238" t="s">
        <v>19</v>
      </c>
      <c r="F124" s="239" t="s">
        <v>694</v>
      </c>
      <c r="G124" s="237"/>
      <c r="H124" s="240">
        <v>112.5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141</v>
      </c>
      <c r="AU124" s="246" t="s">
        <v>83</v>
      </c>
      <c r="AV124" s="14" t="s">
        <v>83</v>
      </c>
      <c r="AW124" s="14" t="s">
        <v>35</v>
      </c>
      <c r="AX124" s="14" t="s">
        <v>73</v>
      </c>
      <c r="AY124" s="246" t="s">
        <v>130</v>
      </c>
    </row>
    <row r="125" s="16" customFormat="1">
      <c r="A125" s="16"/>
      <c r="B125" s="258"/>
      <c r="C125" s="259"/>
      <c r="D125" s="227" t="s">
        <v>141</v>
      </c>
      <c r="E125" s="260" t="s">
        <v>19</v>
      </c>
      <c r="F125" s="261" t="s">
        <v>160</v>
      </c>
      <c r="G125" s="259"/>
      <c r="H125" s="262">
        <v>285.5</v>
      </c>
      <c r="I125" s="263"/>
      <c r="J125" s="259"/>
      <c r="K125" s="259"/>
      <c r="L125" s="264"/>
      <c r="M125" s="265"/>
      <c r="N125" s="266"/>
      <c r="O125" s="266"/>
      <c r="P125" s="266"/>
      <c r="Q125" s="266"/>
      <c r="R125" s="266"/>
      <c r="S125" s="266"/>
      <c r="T125" s="267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68" t="s">
        <v>141</v>
      </c>
      <c r="AU125" s="268" t="s">
        <v>83</v>
      </c>
      <c r="AV125" s="16" t="s">
        <v>137</v>
      </c>
      <c r="AW125" s="16" t="s">
        <v>35</v>
      </c>
      <c r="AX125" s="16" t="s">
        <v>81</v>
      </c>
      <c r="AY125" s="268" t="s">
        <v>130</v>
      </c>
    </row>
    <row r="126" s="2" customFormat="1" ht="24.15" customHeight="1">
      <c r="A126" s="41"/>
      <c r="B126" s="42"/>
      <c r="C126" s="207" t="s">
        <v>184</v>
      </c>
      <c r="D126" s="207" t="s">
        <v>132</v>
      </c>
      <c r="E126" s="208" t="s">
        <v>185</v>
      </c>
      <c r="F126" s="209" t="s">
        <v>186</v>
      </c>
      <c r="G126" s="210" t="s">
        <v>153</v>
      </c>
      <c r="H126" s="211">
        <v>28.550000000000001</v>
      </c>
      <c r="I126" s="212"/>
      <c r="J126" s="213">
        <f>ROUND(I126*H126,2)</f>
        <v>0</v>
      </c>
      <c r="K126" s="209" t="s">
        <v>136</v>
      </c>
      <c r="L126" s="47"/>
      <c r="M126" s="214" t="s">
        <v>19</v>
      </c>
      <c r="N126" s="215" t="s">
        <v>44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137</v>
      </c>
      <c r="AT126" s="218" t="s">
        <v>132</v>
      </c>
      <c r="AU126" s="218" t="s">
        <v>83</v>
      </c>
      <c r="AY126" s="20" t="s">
        <v>130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81</v>
      </c>
      <c r="BK126" s="219">
        <f>ROUND(I126*H126,2)</f>
        <v>0</v>
      </c>
      <c r="BL126" s="20" t="s">
        <v>137</v>
      </c>
      <c r="BM126" s="218" t="s">
        <v>695</v>
      </c>
    </row>
    <row r="127" s="2" customFormat="1">
      <c r="A127" s="41"/>
      <c r="B127" s="42"/>
      <c r="C127" s="43"/>
      <c r="D127" s="220" t="s">
        <v>139</v>
      </c>
      <c r="E127" s="43"/>
      <c r="F127" s="221" t="s">
        <v>188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139</v>
      </c>
      <c r="AU127" s="20" t="s">
        <v>83</v>
      </c>
    </row>
    <row r="128" s="14" customFormat="1">
      <c r="A128" s="14"/>
      <c r="B128" s="236"/>
      <c r="C128" s="237"/>
      <c r="D128" s="227" t="s">
        <v>141</v>
      </c>
      <c r="E128" s="238" t="s">
        <v>19</v>
      </c>
      <c r="F128" s="239" t="s">
        <v>690</v>
      </c>
      <c r="G128" s="237"/>
      <c r="H128" s="240">
        <v>17.300000000000001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141</v>
      </c>
      <c r="AU128" s="246" t="s">
        <v>83</v>
      </c>
      <c r="AV128" s="14" t="s">
        <v>83</v>
      </c>
      <c r="AW128" s="14" t="s">
        <v>35</v>
      </c>
      <c r="AX128" s="14" t="s">
        <v>73</v>
      </c>
      <c r="AY128" s="246" t="s">
        <v>130</v>
      </c>
    </row>
    <row r="129" s="14" customFormat="1">
      <c r="A129" s="14"/>
      <c r="B129" s="236"/>
      <c r="C129" s="237"/>
      <c r="D129" s="227" t="s">
        <v>141</v>
      </c>
      <c r="E129" s="238" t="s">
        <v>19</v>
      </c>
      <c r="F129" s="239" t="s">
        <v>691</v>
      </c>
      <c r="G129" s="237"/>
      <c r="H129" s="240">
        <v>11.25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141</v>
      </c>
      <c r="AU129" s="246" t="s">
        <v>83</v>
      </c>
      <c r="AV129" s="14" t="s">
        <v>83</v>
      </c>
      <c r="AW129" s="14" t="s">
        <v>35</v>
      </c>
      <c r="AX129" s="14" t="s">
        <v>73</v>
      </c>
      <c r="AY129" s="246" t="s">
        <v>130</v>
      </c>
    </row>
    <row r="130" s="16" customFormat="1">
      <c r="A130" s="16"/>
      <c r="B130" s="258"/>
      <c r="C130" s="259"/>
      <c r="D130" s="227" t="s">
        <v>141</v>
      </c>
      <c r="E130" s="260" t="s">
        <v>19</v>
      </c>
      <c r="F130" s="261" t="s">
        <v>160</v>
      </c>
      <c r="G130" s="259"/>
      <c r="H130" s="262">
        <v>28.550000000000001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7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8" t="s">
        <v>141</v>
      </c>
      <c r="AU130" s="268" t="s">
        <v>83</v>
      </c>
      <c r="AV130" s="16" t="s">
        <v>137</v>
      </c>
      <c r="AW130" s="16" t="s">
        <v>35</v>
      </c>
      <c r="AX130" s="16" t="s">
        <v>81</v>
      </c>
      <c r="AY130" s="268" t="s">
        <v>130</v>
      </c>
    </row>
    <row r="131" s="2" customFormat="1" ht="24.15" customHeight="1">
      <c r="A131" s="41"/>
      <c r="B131" s="42"/>
      <c r="C131" s="207" t="s">
        <v>189</v>
      </c>
      <c r="D131" s="207" t="s">
        <v>132</v>
      </c>
      <c r="E131" s="208" t="s">
        <v>190</v>
      </c>
      <c r="F131" s="209" t="s">
        <v>191</v>
      </c>
      <c r="G131" s="210" t="s">
        <v>192</v>
      </c>
      <c r="H131" s="211">
        <v>51.390000000000001</v>
      </c>
      <c r="I131" s="212"/>
      <c r="J131" s="213">
        <f>ROUND(I131*H131,2)</f>
        <v>0</v>
      </c>
      <c r="K131" s="209" t="s">
        <v>136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137</v>
      </c>
      <c r="AT131" s="218" t="s">
        <v>132</v>
      </c>
      <c r="AU131" s="218" t="s">
        <v>83</v>
      </c>
      <c r="AY131" s="20" t="s">
        <v>130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81</v>
      </c>
      <c r="BK131" s="219">
        <f>ROUND(I131*H131,2)</f>
        <v>0</v>
      </c>
      <c r="BL131" s="20" t="s">
        <v>137</v>
      </c>
      <c r="BM131" s="218" t="s">
        <v>696</v>
      </c>
    </row>
    <row r="132" s="2" customFormat="1">
      <c r="A132" s="41"/>
      <c r="B132" s="42"/>
      <c r="C132" s="43"/>
      <c r="D132" s="220" t="s">
        <v>139</v>
      </c>
      <c r="E132" s="43"/>
      <c r="F132" s="221" t="s">
        <v>194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139</v>
      </c>
      <c r="AU132" s="20" t="s">
        <v>83</v>
      </c>
    </row>
    <row r="133" s="14" customFormat="1">
      <c r="A133" s="14"/>
      <c r="B133" s="236"/>
      <c r="C133" s="237"/>
      <c r="D133" s="227" t="s">
        <v>141</v>
      </c>
      <c r="E133" s="238" t="s">
        <v>19</v>
      </c>
      <c r="F133" s="239" t="s">
        <v>697</v>
      </c>
      <c r="G133" s="237"/>
      <c r="H133" s="240">
        <v>31.140000000000001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141</v>
      </c>
      <c r="AU133" s="246" t="s">
        <v>83</v>
      </c>
      <c r="AV133" s="14" t="s">
        <v>83</v>
      </c>
      <c r="AW133" s="14" t="s">
        <v>35</v>
      </c>
      <c r="AX133" s="14" t="s">
        <v>73</v>
      </c>
      <c r="AY133" s="246" t="s">
        <v>130</v>
      </c>
    </row>
    <row r="134" s="14" customFormat="1">
      <c r="A134" s="14"/>
      <c r="B134" s="236"/>
      <c r="C134" s="237"/>
      <c r="D134" s="227" t="s">
        <v>141</v>
      </c>
      <c r="E134" s="238" t="s">
        <v>19</v>
      </c>
      <c r="F134" s="239" t="s">
        <v>698</v>
      </c>
      <c r="G134" s="237"/>
      <c r="H134" s="240">
        <v>20.25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141</v>
      </c>
      <c r="AU134" s="246" t="s">
        <v>83</v>
      </c>
      <c r="AV134" s="14" t="s">
        <v>83</v>
      </c>
      <c r="AW134" s="14" t="s">
        <v>35</v>
      </c>
      <c r="AX134" s="14" t="s">
        <v>73</v>
      </c>
      <c r="AY134" s="246" t="s">
        <v>130</v>
      </c>
    </row>
    <row r="135" s="16" customFormat="1">
      <c r="A135" s="16"/>
      <c r="B135" s="258"/>
      <c r="C135" s="259"/>
      <c r="D135" s="227" t="s">
        <v>141</v>
      </c>
      <c r="E135" s="260" t="s">
        <v>19</v>
      </c>
      <c r="F135" s="261" t="s">
        <v>160</v>
      </c>
      <c r="G135" s="259"/>
      <c r="H135" s="262">
        <v>51.390000000000001</v>
      </c>
      <c r="I135" s="263"/>
      <c r="J135" s="259"/>
      <c r="K135" s="259"/>
      <c r="L135" s="264"/>
      <c r="M135" s="265"/>
      <c r="N135" s="266"/>
      <c r="O135" s="266"/>
      <c r="P135" s="266"/>
      <c r="Q135" s="266"/>
      <c r="R135" s="266"/>
      <c r="S135" s="266"/>
      <c r="T135" s="267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68" t="s">
        <v>141</v>
      </c>
      <c r="AU135" s="268" t="s">
        <v>83</v>
      </c>
      <c r="AV135" s="16" t="s">
        <v>137</v>
      </c>
      <c r="AW135" s="16" t="s">
        <v>35</v>
      </c>
      <c r="AX135" s="16" t="s">
        <v>81</v>
      </c>
      <c r="AY135" s="268" t="s">
        <v>130</v>
      </c>
    </row>
    <row r="136" s="2" customFormat="1" ht="21.75" customHeight="1">
      <c r="A136" s="41"/>
      <c r="B136" s="42"/>
      <c r="C136" s="207" t="s">
        <v>198</v>
      </c>
      <c r="D136" s="207" t="s">
        <v>132</v>
      </c>
      <c r="E136" s="208" t="s">
        <v>211</v>
      </c>
      <c r="F136" s="209" t="s">
        <v>212</v>
      </c>
      <c r="G136" s="210" t="s">
        <v>135</v>
      </c>
      <c r="H136" s="211">
        <v>75</v>
      </c>
      <c r="I136" s="212"/>
      <c r="J136" s="213">
        <f>ROUND(I136*H136,2)</f>
        <v>0</v>
      </c>
      <c r="K136" s="209" t="s">
        <v>136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137</v>
      </c>
      <c r="AT136" s="218" t="s">
        <v>132</v>
      </c>
      <c r="AU136" s="218" t="s">
        <v>83</v>
      </c>
      <c r="AY136" s="20" t="s">
        <v>130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81</v>
      </c>
      <c r="BK136" s="219">
        <f>ROUND(I136*H136,2)</f>
        <v>0</v>
      </c>
      <c r="BL136" s="20" t="s">
        <v>137</v>
      </c>
      <c r="BM136" s="218" t="s">
        <v>699</v>
      </c>
    </row>
    <row r="137" s="2" customFormat="1">
      <c r="A137" s="41"/>
      <c r="B137" s="42"/>
      <c r="C137" s="43"/>
      <c r="D137" s="220" t="s">
        <v>139</v>
      </c>
      <c r="E137" s="43"/>
      <c r="F137" s="221" t="s">
        <v>214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139</v>
      </c>
      <c r="AU137" s="20" t="s">
        <v>83</v>
      </c>
    </row>
    <row r="138" s="13" customFormat="1">
      <c r="A138" s="13"/>
      <c r="B138" s="225"/>
      <c r="C138" s="226"/>
      <c r="D138" s="227" t="s">
        <v>141</v>
      </c>
      <c r="E138" s="228" t="s">
        <v>19</v>
      </c>
      <c r="F138" s="229" t="s">
        <v>142</v>
      </c>
      <c r="G138" s="226"/>
      <c r="H138" s="228" t="s">
        <v>19</v>
      </c>
      <c r="I138" s="230"/>
      <c r="J138" s="226"/>
      <c r="K138" s="226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141</v>
      </c>
      <c r="AU138" s="235" t="s">
        <v>83</v>
      </c>
      <c r="AV138" s="13" t="s">
        <v>81</v>
      </c>
      <c r="AW138" s="13" t="s">
        <v>35</v>
      </c>
      <c r="AX138" s="13" t="s">
        <v>73</v>
      </c>
      <c r="AY138" s="235" t="s">
        <v>130</v>
      </c>
    </row>
    <row r="139" s="14" customFormat="1">
      <c r="A139" s="14"/>
      <c r="B139" s="236"/>
      <c r="C139" s="237"/>
      <c r="D139" s="227" t="s">
        <v>141</v>
      </c>
      <c r="E139" s="238" t="s">
        <v>19</v>
      </c>
      <c r="F139" s="239" t="s">
        <v>700</v>
      </c>
      <c r="G139" s="237"/>
      <c r="H139" s="240">
        <v>23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141</v>
      </c>
      <c r="AU139" s="246" t="s">
        <v>83</v>
      </c>
      <c r="AV139" s="14" t="s">
        <v>83</v>
      </c>
      <c r="AW139" s="14" t="s">
        <v>35</v>
      </c>
      <c r="AX139" s="14" t="s">
        <v>73</v>
      </c>
      <c r="AY139" s="246" t="s">
        <v>130</v>
      </c>
    </row>
    <row r="140" s="14" customFormat="1">
      <c r="A140" s="14"/>
      <c r="B140" s="236"/>
      <c r="C140" s="237"/>
      <c r="D140" s="227" t="s">
        <v>141</v>
      </c>
      <c r="E140" s="238" t="s">
        <v>19</v>
      </c>
      <c r="F140" s="239" t="s">
        <v>701</v>
      </c>
      <c r="G140" s="237"/>
      <c r="H140" s="240">
        <v>52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141</v>
      </c>
      <c r="AU140" s="246" t="s">
        <v>83</v>
      </c>
      <c r="AV140" s="14" t="s">
        <v>83</v>
      </c>
      <c r="AW140" s="14" t="s">
        <v>35</v>
      </c>
      <c r="AX140" s="14" t="s">
        <v>73</v>
      </c>
      <c r="AY140" s="246" t="s">
        <v>130</v>
      </c>
    </row>
    <row r="141" s="16" customFormat="1">
      <c r="A141" s="16"/>
      <c r="B141" s="258"/>
      <c r="C141" s="259"/>
      <c r="D141" s="227" t="s">
        <v>141</v>
      </c>
      <c r="E141" s="260" t="s">
        <v>19</v>
      </c>
      <c r="F141" s="261" t="s">
        <v>160</v>
      </c>
      <c r="G141" s="259"/>
      <c r="H141" s="262">
        <v>75</v>
      </c>
      <c r="I141" s="263"/>
      <c r="J141" s="259"/>
      <c r="K141" s="259"/>
      <c r="L141" s="264"/>
      <c r="M141" s="265"/>
      <c r="N141" s="266"/>
      <c r="O141" s="266"/>
      <c r="P141" s="266"/>
      <c r="Q141" s="266"/>
      <c r="R141" s="266"/>
      <c r="S141" s="266"/>
      <c r="T141" s="267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68" t="s">
        <v>141</v>
      </c>
      <c r="AU141" s="268" t="s">
        <v>83</v>
      </c>
      <c r="AV141" s="16" t="s">
        <v>137</v>
      </c>
      <c r="AW141" s="16" t="s">
        <v>35</v>
      </c>
      <c r="AX141" s="16" t="s">
        <v>81</v>
      </c>
      <c r="AY141" s="268" t="s">
        <v>130</v>
      </c>
    </row>
    <row r="142" s="12" customFormat="1" ht="22.8" customHeight="1">
      <c r="A142" s="12"/>
      <c r="B142" s="191"/>
      <c r="C142" s="192"/>
      <c r="D142" s="193" t="s">
        <v>72</v>
      </c>
      <c r="E142" s="205" t="s">
        <v>167</v>
      </c>
      <c r="F142" s="205" t="s">
        <v>235</v>
      </c>
      <c r="G142" s="192"/>
      <c r="H142" s="192"/>
      <c r="I142" s="195"/>
      <c r="J142" s="206">
        <f>BK142</f>
        <v>0</v>
      </c>
      <c r="K142" s="192"/>
      <c r="L142" s="197"/>
      <c r="M142" s="198"/>
      <c r="N142" s="199"/>
      <c r="O142" s="199"/>
      <c r="P142" s="200">
        <f>SUM(P143:P191)</f>
        <v>0</v>
      </c>
      <c r="Q142" s="199"/>
      <c r="R142" s="200">
        <f>SUM(R143:R191)</f>
        <v>18.387589999999999</v>
      </c>
      <c r="S142" s="199"/>
      <c r="T142" s="201">
        <f>SUM(T143:T191)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81</v>
      </c>
      <c r="AT142" s="203" t="s">
        <v>72</v>
      </c>
      <c r="AU142" s="203" t="s">
        <v>81</v>
      </c>
      <c r="AY142" s="202" t="s">
        <v>130</v>
      </c>
      <c r="BK142" s="204">
        <f>SUM(BK143:BK191)</f>
        <v>0</v>
      </c>
    </row>
    <row r="143" s="2" customFormat="1" ht="21.75" customHeight="1">
      <c r="A143" s="41"/>
      <c r="B143" s="42"/>
      <c r="C143" s="207" t="s">
        <v>204</v>
      </c>
      <c r="D143" s="207" t="s">
        <v>132</v>
      </c>
      <c r="E143" s="208" t="s">
        <v>525</v>
      </c>
      <c r="F143" s="209" t="s">
        <v>526</v>
      </c>
      <c r="G143" s="210" t="s">
        <v>135</v>
      </c>
      <c r="H143" s="211">
        <v>46</v>
      </c>
      <c r="I143" s="212"/>
      <c r="J143" s="213">
        <f>ROUND(I143*H143,2)</f>
        <v>0</v>
      </c>
      <c r="K143" s="209" t="s">
        <v>136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137</v>
      </c>
      <c r="AT143" s="218" t="s">
        <v>132</v>
      </c>
      <c r="AU143" s="218" t="s">
        <v>83</v>
      </c>
      <c r="AY143" s="20" t="s">
        <v>130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81</v>
      </c>
      <c r="BK143" s="219">
        <f>ROUND(I143*H143,2)</f>
        <v>0</v>
      </c>
      <c r="BL143" s="20" t="s">
        <v>137</v>
      </c>
      <c r="BM143" s="218" t="s">
        <v>702</v>
      </c>
    </row>
    <row r="144" s="2" customFormat="1">
      <c r="A144" s="41"/>
      <c r="B144" s="42"/>
      <c r="C144" s="43"/>
      <c r="D144" s="220" t="s">
        <v>139</v>
      </c>
      <c r="E144" s="43"/>
      <c r="F144" s="221" t="s">
        <v>528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139</v>
      </c>
      <c r="AU144" s="20" t="s">
        <v>83</v>
      </c>
    </row>
    <row r="145" s="13" customFormat="1">
      <c r="A145" s="13"/>
      <c r="B145" s="225"/>
      <c r="C145" s="226"/>
      <c r="D145" s="227" t="s">
        <v>141</v>
      </c>
      <c r="E145" s="228" t="s">
        <v>19</v>
      </c>
      <c r="F145" s="229" t="s">
        <v>142</v>
      </c>
      <c r="G145" s="226"/>
      <c r="H145" s="228" t="s">
        <v>19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141</v>
      </c>
      <c r="AU145" s="235" t="s">
        <v>83</v>
      </c>
      <c r="AV145" s="13" t="s">
        <v>81</v>
      </c>
      <c r="AW145" s="13" t="s">
        <v>35</v>
      </c>
      <c r="AX145" s="13" t="s">
        <v>73</v>
      </c>
      <c r="AY145" s="235" t="s">
        <v>130</v>
      </c>
    </row>
    <row r="146" s="14" customFormat="1">
      <c r="A146" s="14"/>
      <c r="B146" s="236"/>
      <c r="C146" s="237"/>
      <c r="D146" s="227" t="s">
        <v>141</v>
      </c>
      <c r="E146" s="238" t="s">
        <v>19</v>
      </c>
      <c r="F146" s="239" t="s">
        <v>700</v>
      </c>
      <c r="G146" s="237"/>
      <c r="H146" s="240">
        <v>23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141</v>
      </c>
      <c r="AU146" s="246" t="s">
        <v>83</v>
      </c>
      <c r="AV146" s="14" t="s">
        <v>83</v>
      </c>
      <c r="AW146" s="14" t="s">
        <v>35</v>
      </c>
      <c r="AX146" s="14" t="s">
        <v>73</v>
      </c>
      <c r="AY146" s="246" t="s">
        <v>130</v>
      </c>
    </row>
    <row r="147" s="15" customFormat="1">
      <c r="A147" s="15"/>
      <c r="B147" s="247"/>
      <c r="C147" s="248"/>
      <c r="D147" s="227" t="s">
        <v>141</v>
      </c>
      <c r="E147" s="249" t="s">
        <v>19</v>
      </c>
      <c r="F147" s="250" t="s">
        <v>157</v>
      </c>
      <c r="G147" s="248"/>
      <c r="H147" s="251">
        <v>23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7" t="s">
        <v>141</v>
      </c>
      <c r="AU147" s="257" t="s">
        <v>83</v>
      </c>
      <c r="AV147" s="15" t="s">
        <v>150</v>
      </c>
      <c r="AW147" s="15" t="s">
        <v>35</v>
      </c>
      <c r="AX147" s="15" t="s">
        <v>73</v>
      </c>
      <c r="AY147" s="257" t="s">
        <v>130</v>
      </c>
    </row>
    <row r="148" s="14" customFormat="1">
      <c r="A148" s="14"/>
      <c r="B148" s="236"/>
      <c r="C148" s="237"/>
      <c r="D148" s="227" t="s">
        <v>141</v>
      </c>
      <c r="E148" s="238" t="s">
        <v>19</v>
      </c>
      <c r="F148" s="239" t="s">
        <v>703</v>
      </c>
      <c r="G148" s="237"/>
      <c r="H148" s="240">
        <v>23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141</v>
      </c>
      <c r="AU148" s="246" t="s">
        <v>83</v>
      </c>
      <c r="AV148" s="14" t="s">
        <v>83</v>
      </c>
      <c r="AW148" s="14" t="s">
        <v>35</v>
      </c>
      <c r="AX148" s="14" t="s">
        <v>73</v>
      </c>
      <c r="AY148" s="246" t="s">
        <v>130</v>
      </c>
    </row>
    <row r="149" s="15" customFormat="1">
      <c r="A149" s="15"/>
      <c r="B149" s="247"/>
      <c r="C149" s="248"/>
      <c r="D149" s="227" t="s">
        <v>141</v>
      </c>
      <c r="E149" s="249" t="s">
        <v>19</v>
      </c>
      <c r="F149" s="250" t="s">
        <v>157</v>
      </c>
      <c r="G149" s="248"/>
      <c r="H149" s="251">
        <v>23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7" t="s">
        <v>141</v>
      </c>
      <c r="AU149" s="257" t="s">
        <v>83</v>
      </c>
      <c r="AV149" s="15" t="s">
        <v>150</v>
      </c>
      <c r="AW149" s="15" t="s">
        <v>35</v>
      </c>
      <c r="AX149" s="15" t="s">
        <v>73</v>
      </c>
      <c r="AY149" s="257" t="s">
        <v>130</v>
      </c>
    </row>
    <row r="150" s="16" customFormat="1">
      <c r="A150" s="16"/>
      <c r="B150" s="258"/>
      <c r="C150" s="259"/>
      <c r="D150" s="227" t="s">
        <v>141</v>
      </c>
      <c r="E150" s="260" t="s">
        <v>19</v>
      </c>
      <c r="F150" s="261" t="s">
        <v>160</v>
      </c>
      <c r="G150" s="259"/>
      <c r="H150" s="262">
        <v>46</v>
      </c>
      <c r="I150" s="263"/>
      <c r="J150" s="259"/>
      <c r="K150" s="259"/>
      <c r="L150" s="264"/>
      <c r="M150" s="265"/>
      <c r="N150" s="266"/>
      <c r="O150" s="266"/>
      <c r="P150" s="266"/>
      <c r="Q150" s="266"/>
      <c r="R150" s="266"/>
      <c r="S150" s="266"/>
      <c r="T150" s="267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68" t="s">
        <v>141</v>
      </c>
      <c r="AU150" s="268" t="s">
        <v>83</v>
      </c>
      <c r="AV150" s="16" t="s">
        <v>137</v>
      </c>
      <c r="AW150" s="16" t="s">
        <v>35</v>
      </c>
      <c r="AX150" s="16" t="s">
        <v>81</v>
      </c>
      <c r="AY150" s="268" t="s">
        <v>130</v>
      </c>
    </row>
    <row r="151" s="2" customFormat="1" ht="21.75" customHeight="1">
      <c r="A151" s="41"/>
      <c r="B151" s="42"/>
      <c r="C151" s="207" t="s">
        <v>210</v>
      </c>
      <c r="D151" s="207" t="s">
        <v>132</v>
      </c>
      <c r="E151" s="208" t="s">
        <v>530</v>
      </c>
      <c r="F151" s="209" t="s">
        <v>531</v>
      </c>
      <c r="G151" s="210" t="s">
        <v>135</v>
      </c>
      <c r="H151" s="211">
        <v>52</v>
      </c>
      <c r="I151" s="212"/>
      <c r="J151" s="213">
        <f>ROUND(I151*H151,2)</f>
        <v>0</v>
      </c>
      <c r="K151" s="209" t="s">
        <v>136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137</v>
      </c>
      <c r="AT151" s="218" t="s">
        <v>132</v>
      </c>
      <c r="AU151" s="218" t="s">
        <v>83</v>
      </c>
      <c r="AY151" s="20" t="s">
        <v>130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81</v>
      </c>
      <c r="BK151" s="219">
        <f>ROUND(I151*H151,2)</f>
        <v>0</v>
      </c>
      <c r="BL151" s="20" t="s">
        <v>137</v>
      </c>
      <c r="BM151" s="218" t="s">
        <v>704</v>
      </c>
    </row>
    <row r="152" s="2" customFormat="1">
      <c r="A152" s="41"/>
      <c r="B152" s="42"/>
      <c r="C152" s="43"/>
      <c r="D152" s="220" t="s">
        <v>139</v>
      </c>
      <c r="E152" s="43"/>
      <c r="F152" s="221" t="s">
        <v>533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139</v>
      </c>
      <c r="AU152" s="20" t="s">
        <v>83</v>
      </c>
    </row>
    <row r="153" s="13" customFormat="1">
      <c r="A153" s="13"/>
      <c r="B153" s="225"/>
      <c r="C153" s="226"/>
      <c r="D153" s="227" t="s">
        <v>141</v>
      </c>
      <c r="E153" s="228" t="s">
        <v>19</v>
      </c>
      <c r="F153" s="229" t="s">
        <v>241</v>
      </c>
      <c r="G153" s="226"/>
      <c r="H153" s="228" t="s">
        <v>19</v>
      </c>
      <c r="I153" s="230"/>
      <c r="J153" s="226"/>
      <c r="K153" s="226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141</v>
      </c>
      <c r="AU153" s="235" t="s">
        <v>83</v>
      </c>
      <c r="AV153" s="13" t="s">
        <v>81</v>
      </c>
      <c r="AW153" s="13" t="s">
        <v>35</v>
      </c>
      <c r="AX153" s="13" t="s">
        <v>73</v>
      </c>
      <c r="AY153" s="235" t="s">
        <v>130</v>
      </c>
    </row>
    <row r="154" s="14" customFormat="1">
      <c r="A154" s="14"/>
      <c r="B154" s="236"/>
      <c r="C154" s="237"/>
      <c r="D154" s="227" t="s">
        <v>141</v>
      </c>
      <c r="E154" s="238" t="s">
        <v>19</v>
      </c>
      <c r="F154" s="239" t="s">
        <v>701</v>
      </c>
      <c r="G154" s="237"/>
      <c r="H154" s="240">
        <v>52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141</v>
      </c>
      <c r="AU154" s="246" t="s">
        <v>83</v>
      </c>
      <c r="AV154" s="14" t="s">
        <v>83</v>
      </c>
      <c r="AW154" s="14" t="s">
        <v>35</v>
      </c>
      <c r="AX154" s="14" t="s">
        <v>81</v>
      </c>
      <c r="AY154" s="246" t="s">
        <v>130</v>
      </c>
    </row>
    <row r="155" s="2" customFormat="1" ht="24.15" customHeight="1">
      <c r="A155" s="41"/>
      <c r="B155" s="42"/>
      <c r="C155" s="207" t="s">
        <v>8</v>
      </c>
      <c r="D155" s="207" t="s">
        <v>132</v>
      </c>
      <c r="E155" s="208" t="s">
        <v>705</v>
      </c>
      <c r="F155" s="209" t="s">
        <v>706</v>
      </c>
      <c r="G155" s="210" t="s">
        <v>135</v>
      </c>
      <c r="H155" s="211">
        <v>75</v>
      </c>
      <c r="I155" s="212"/>
      <c r="J155" s="213">
        <f>ROUND(I155*H155,2)</f>
        <v>0</v>
      </c>
      <c r="K155" s="209" t="s">
        <v>136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137</v>
      </c>
      <c r="AT155" s="218" t="s">
        <v>132</v>
      </c>
      <c r="AU155" s="218" t="s">
        <v>83</v>
      </c>
      <c r="AY155" s="20" t="s">
        <v>130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81</v>
      </c>
      <c r="BK155" s="219">
        <f>ROUND(I155*H155,2)</f>
        <v>0</v>
      </c>
      <c r="BL155" s="20" t="s">
        <v>137</v>
      </c>
      <c r="BM155" s="218" t="s">
        <v>707</v>
      </c>
    </row>
    <row r="156" s="2" customFormat="1">
      <c r="A156" s="41"/>
      <c r="B156" s="42"/>
      <c r="C156" s="43"/>
      <c r="D156" s="220" t="s">
        <v>139</v>
      </c>
      <c r="E156" s="43"/>
      <c r="F156" s="221" t="s">
        <v>708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139</v>
      </c>
      <c r="AU156" s="20" t="s">
        <v>83</v>
      </c>
    </row>
    <row r="157" s="13" customFormat="1">
      <c r="A157" s="13"/>
      <c r="B157" s="225"/>
      <c r="C157" s="226"/>
      <c r="D157" s="227" t="s">
        <v>141</v>
      </c>
      <c r="E157" s="228" t="s">
        <v>19</v>
      </c>
      <c r="F157" s="229" t="s">
        <v>241</v>
      </c>
      <c r="G157" s="226"/>
      <c r="H157" s="228" t="s">
        <v>19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141</v>
      </c>
      <c r="AU157" s="235" t="s">
        <v>83</v>
      </c>
      <c r="AV157" s="13" t="s">
        <v>81</v>
      </c>
      <c r="AW157" s="13" t="s">
        <v>35</v>
      </c>
      <c r="AX157" s="13" t="s">
        <v>73</v>
      </c>
      <c r="AY157" s="235" t="s">
        <v>130</v>
      </c>
    </row>
    <row r="158" s="13" customFormat="1">
      <c r="A158" s="13"/>
      <c r="B158" s="225"/>
      <c r="C158" s="226"/>
      <c r="D158" s="227" t="s">
        <v>141</v>
      </c>
      <c r="E158" s="228" t="s">
        <v>19</v>
      </c>
      <c r="F158" s="229" t="s">
        <v>266</v>
      </c>
      <c r="G158" s="226"/>
      <c r="H158" s="228" t="s">
        <v>19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141</v>
      </c>
      <c r="AU158" s="235" t="s">
        <v>83</v>
      </c>
      <c r="AV158" s="13" t="s">
        <v>81</v>
      </c>
      <c r="AW158" s="13" t="s">
        <v>35</v>
      </c>
      <c r="AX158" s="13" t="s">
        <v>73</v>
      </c>
      <c r="AY158" s="235" t="s">
        <v>130</v>
      </c>
    </row>
    <row r="159" s="14" customFormat="1">
      <c r="A159" s="14"/>
      <c r="B159" s="236"/>
      <c r="C159" s="237"/>
      <c r="D159" s="227" t="s">
        <v>141</v>
      </c>
      <c r="E159" s="238" t="s">
        <v>19</v>
      </c>
      <c r="F159" s="239" t="s">
        <v>701</v>
      </c>
      <c r="G159" s="237"/>
      <c r="H159" s="240">
        <v>52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141</v>
      </c>
      <c r="AU159" s="246" t="s">
        <v>83</v>
      </c>
      <c r="AV159" s="14" t="s">
        <v>83</v>
      </c>
      <c r="AW159" s="14" t="s">
        <v>35</v>
      </c>
      <c r="AX159" s="14" t="s">
        <v>73</v>
      </c>
      <c r="AY159" s="246" t="s">
        <v>130</v>
      </c>
    </row>
    <row r="160" s="14" customFormat="1">
      <c r="A160" s="14"/>
      <c r="B160" s="236"/>
      <c r="C160" s="237"/>
      <c r="D160" s="227" t="s">
        <v>141</v>
      </c>
      <c r="E160" s="238" t="s">
        <v>19</v>
      </c>
      <c r="F160" s="239" t="s">
        <v>700</v>
      </c>
      <c r="G160" s="237"/>
      <c r="H160" s="240">
        <v>23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141</v>
      </c>
      <c r="AU160" s="246" t="s">
        <v>83</v>
      </c>
      <c r="AV160" s="14" t="s">
        <v>83</v>
      </c>
      <c r="AW160" s="14" t="s">
        <v>35</v>
      </c>
      <c r="AX160" s="14" t="s">
        <v>73</v>
      </c>
      <c r="AY160" s="246" t="s">
        <v>130</v>
      </c>
    </row>
    <row r="161" s="16" customFormat="1">
      <c r="A161" s="16"/>
      <c r="B161" s="258"/>
      <c r="C161" s="259"/>
      <c r="D161" s="227" t="s">
        <v>141</v>
      </c>
      <c r="E161" s="260" t="s">
        <v>19</v>
      </c>
      <c r="F161" s="261" t="s">
        <v>160</v>
      </c>
      <c r="G161" s="259"/>
      <c r="H161" s="262">
        <v>75</v>
      </c>
      <c r="I161" s="263"/>
      <c r="J161" s="259"/>
      <c r="K161" s="259"/>
      <c r="L161" s="264"/>
      <c r="M161" s="265"/>
      <c r="N161" s="266"/>
      <c r="O161" s="266"/>
      <c r="P161" s="266"/>
      <c r="Q161" s="266"/>
      <c r="R161" s="266"/>
      <c r="S161" s="266"/>
      <c r="T161" s="267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68" t="s">
        <v>141</v>
      </c>
      <c r="AU161" s="268" t="s">
        <v>83</v>
      </c>
      <c r="AV161" s="16" t="s">
        <v>137</v>
      </c>
      <c r="AW161" s="16" t="s">
        <v>35</v>
      </c>
      <c r="AX161" s="16" t="s">
        <v>81</v>
      </c>
      <c r="AY161" s="268" t="s">
        <v>130</v>
      </c>
    </row>
    <row r="162" s="2" customFormat="1" ht="16.5" customHeight="1">
      <c r="A162" s="41"/>
      <c r="B162" s="42"/>
      <c r="C162" s="207" t="s">
        <v>222</v>
      </c>
      <c r="D162" s="207" t="s">
        <v>132</v>
      </c>
      <c r="E162" s="208" t="s">
        <v>269</v>
      </c>
      <c r="F162" s="209" t="s">
        <v>270</v>
      </c>
      <c r="G162" s="210" t="s">
        <v>135</v>
      </c>
      <c r="H162" s="211">
        <v>11</v>
      </c>
      <c r="I162" s="212"/>
      <c r="J162" s="213">
        <f>ROUND(I162*H162,2)</f>
        <v>0</v>
      </c>
      <c r="K162" s="209" t="s">
        <v>136</v>
      </c>
      <c r="L162" s="47"/>
      <c r="M162" s="214" t="s">
        <v>19</v>
      </c>
      <c r="N162" s="215" t="s">
        <v>44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137</v>
      </c>
      <c r="AT162" s="218" t="s">
        <v>132</v>
      </c>
      <c r="AU162" s="218" t="s">
        <v>83</v>
      </c>
      <c r="AY162" s="20" t="s">
        <v>130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81</v>
      </c>
      <c r="BK162" s="219">
        <f>ROUND(I162*H162,2)</f>
        <v>0</v>
      </c>
      <c r="BL162" s="20" t="s">
        <v>137</v>
      </c>
      <c r="BM162" s="218" t="s">
        <v>709</v>
      </c>
    </row>
    <row r="163" s="2" customFormat="1">
      <c r="A163" s="41"/>
      <c r="B163" s="42"/>
      <c r="C163" s="43"/>
      <c r="D163" s="220" t="s">
        <v>139</v>
      </c>
      <c r="E163" s="43"/>
      <c r="F163" s="221" t="s">
        <v>272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139</v>
      </c>
      <c r="AU163" s="20" t="s">
        <v>83</v>
      </c>
    </row>
    <row r="164" s="13" customFormat="1">
      <c r="A164" s="13"/>
      <c r="B164" s="225"/>
      <c r="C164" s="226"/>
      <c r="D164" s="227" t="s">
        <v>141</v>
      </c>
      <c r="E164" s="228" t="s">
        <v>19</v>
      </c>
      <c r="F164" s="229" t="s">
        <v>142</v>
      </c>
      <c r="G164" s="226"/>
      <c r="H164" s="228" t="s">
        <v>19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141</v>
      </c>
      <c r="AU164" s="235" t="s">
        <v>83</v>
      </c>
      <c r="AV164" s="13" t="s">
        <v>81</v>
      </c>
      <c r="AW164" s="13" t="s">
        <v>35</v>
      </c>
      <c r="AX164" s="13" t="s">
        <v>73</v>
      </c>
      <c r="AY164" s="235" t="s">
        <v>130</v>
      </c>
    </row>
    <row r="165" s="14" customFormat="1">
      <c r="A165" s="14"/>
      <c r="B165" s="236"/>
      <c r="C165" s="237"/>
      <c r="D165" s="227" t="s">
        <v>141</v>
      </c>
      <c r="E165" s="238" t="s">
        <v>19</v>
      </c>
      <c r="F165" s="239" t="s">
        <v>710</v>
      </c>
      <c r="G165" s="237"/>
      <c r="H165" s="240">
        <v>11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141</v>
      </c>
      <c r="AU165" s="246" t="s">
        <v>83</v>
      </c>
      <c r="AV165" s="14" t="s">
        <v>83</v>
      </c>
      <c r="AW165" s="14" t="s">
        <v>35</v>
      </c>
      <c r="AX165" s="14" t="s">
        <v>81</v>
      </c>
      <c r="AY165" s="246" t="s">
        <v>130</v>
      </c>
    </row>
    <row r="166" s="2" customFormat="1" ht="24.15" customHeight="1">
      <c r="A166" s="41"/>
      <c r="B166" s="42"/>
      <c r="C166" s="207" t="s">
        <v>229</v>
      </c>
      <c r="D166" s="207" t="s">
        <v>132</v>
      </c>
      <c r="E166" s="208" t="s">
        <v>274</v>
      </c>
      <c r="F166" s="209" t="s">
        <v>275</v>
      </c>
      <c r="G166" s="210" t="s">
        <v>135</v>
      </c>
      <c r="H166" s="211">
        <v>11</v>
      </c>
      <c r="I166" s="212"/>
      <c r="J166" s="213">
        <f>ROUND(I166*H166,2)</f>
        <v>0</v>
      </c>
      <c r="K166" s="209" t="s">
        <v>136</v>
      </c>
      <c r="L166" s="47"/>
      <c r="M166" s="214" t="s">
        <v>19</v>
      </c>
      <c r="N166" s="215" t="s">
        <v>44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137</v>
      </c>
      <c r="AT166" s="218" t="s">
        <v>132</v>
      </c>
      <c r="AU166" s="218" t="s">
        <v>83</v>
      </c>
      <c r="AY166" s="20" t="s">
        <v>130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81</v>
      </c>
      <c r="BK166" s="219">
        <f>ROUND(I166*H166,2)</f>
        <v>0</v>
      </c>
      <c r="BL166" s="20" t="s">
        <v>137</v>
      </c>
      <c r="BM166" s="218" t="s">
        <v>711</v>
      </c>
    </row>
    <row r="167" s="2" customFormat="1">
      <c r="A167" s="41"/>
      <c r="B167" s="42"/>
      <c r="C167" s="43"/>
      <c r="D167" s="220" t="s">
        <v>139</v>
      </c>
      <c r="E167" s="43"/>
      <c r="F167" s="221" t="s">
        <v>277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139</v>
      </c>
      <c r="AU167" s="20" t="s">
        <v>83</v>
      </c>
    </row>
    <row r="168" s="13" customFormat="1">
      <c r="A168" s="13"/>
      <c r="B168" s="225"/>
      <c r="C168" s="226"/>
      <c r="D168" s="227" t="s">
        <v>141</v>
      </c>
      <c r="E168" s="228" t="s">
        <v>19</v>
      </c>
      <c r="F168" s="229" t="s">
        <v>241</v>
      </c>
      <c r="G168" s="226"/>
      <c r="H168" s="228" t="s">
        <v>19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141</v>
      </c>
      <c r="AU168" s="235" t="s">
        <v>83</v>
      </c>
      <c r="AV168" s="13" t="s">
        <v>81</v>
      </c>
      <c r="AW168" s="13" t="s">
        <v>35</v>
      </c>
      <c r="AX168" s="13" t="s">
        <v>73</v>
      </c>
      <c r="AY168" s="235" t="s">
        <v>130</v>
      </c>
    </row>
    <row r="169" s="14" customFormat="1">
      <c r="A169" s="14"/>
      <c r="B169" s="236"/>
      <c r="C169" s="237"/>
      <c r="D169" s="227" t="s">
        <v>141</v>
      </c>
      <c r="E169" s="238" t="s">
        <v>19</v>
      </c>
      <c r="F169" s="239" t="s">
        <v>712</v>
      </c>
      <c r="G169" s="237"/>
      <c r="H169" s="240">
        <v>11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141</v>
      </c>
      <c r="AU169" s="246" t="s">
        <v>83</v>
      </c>
      <c r="AV169" s="14" t="s">
        <v>83</v>
      </c>
      <c r="AW169" s="14" t="s">
        <v>35</v>
      </c>
      <c r="AX169" s="14" t="s">
        <v>81</v>
      </c>
      <c r="AY169" s="246" t="s">
        <v>130</v>
      </c>
    </row>
    <row r="170" s="2" customFormat="1" ht="37.8" customHeight="1">
      <c r="A170" s="41"/>
      <c r="B170" s="42"/>
      <c r="C170" s="207" t="s">
        <v>236</v>
      </c>
      <c r="D170" s="207" t="s">
        <v>132</v>
      </c>
      <c r="E170" s="208" t="s">
        <v>535</v>
      </c>
      <c r="F170" s="209" t="s">
        <v>536</v>
      </c>
      <c r="G170" s="210" t="s">
        <v>135</v>
      </c>
      <c r="H170" s="211">
        <v>52</v>
      </c>
      <c r="I170" s="212"/>
      <c r="J170" s="213">
        <f>ROUND(I170*H170,2)</f>
        <v>0</v>
      </c>
      <c r="K170" s="209" t="s">
        <v>136</v>
      </c>
      <c r="L170" s="47"/>
      <c r="M170" s="214" t="s">
        <v>19</v>
      </c>
      <c r="N170" s="215" t="s">
        <v>44</v>
      </c>
      <c r="O170" s="87"/>
      <c r="P170" s="216">
        <f>O170*H170</f>
        <v>0</v>
      </c>
      <c r="Q170" s="216">
        <v>0.089219999999999994</v>
      </c>
      <c r="R170" s="216">
        <f>Q170*H170</f>
        <v>4.6394399999999996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137</v>
      </c>
      <c r="AT170" s="218" t="s">
        <v>132</v>
      </c>
      <c r="AU170" s="218" t="s">
        <v>83</v>
      </c>
      <c r="AY170" s="20" t="s">
        <v>130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81</v>
      </c>
      <c r="BK170" s="219">
        <f>ROUND(I170*H170,2)</f>
        <v>0</v>
      </c>
      <c r="BL170" s="20" t="s">
        <v>137</v>
      </c>
      <c r="BM170" s="218" t="s">
        <v>713</v>
      </c>
    </row>
    <row r="171" s="2" customFormat="1">
      <c r="A171" s="41"/>
      <c r="B171" s="42"/>
      <c r="C171" s="43"/>
      <c r="D171" s="220" t="s">
        <v>139</v>
      </c>
      <c r="E171" s="43"/>
      <c r="F171" s="221" t="s">
        <v>538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139</v>
      </c>
      <c r="AU171" s="20" t="s">
        <v>83</v>
      </c>
    </row>
    <row r="172" s="13" customFormat="1">
      <c r="A172" s="13"/>
      <c r="B172" s="225"/>
      <c r="C172" s="226"/>
      <c r="D172" s="227" t="s">
        <v>141</v>
      </c>
      <c r="E172" s="228" t="s">
        <v>19</v>
      </c>
      <c r="F172" s="229" t="s">
        <v>241</v>
      </c>
      <c r="G172" s="226"/>
      <c r="H172" s="228" t="s">
        <v>19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141</v>
      </c>
      <c r="AU172" s="235" t="s">
        <v>83</v>
      </c>
      <c r="AV172" s="13" t="s">
        <v>81</v>
      </c>
      <c r="AW172" s="13" t="s">
        <v>35</v>
      </c>
      <c r="AX172" s="13" t="s">
        <v>73</v>
      </c>
      <c r="AY172" s="235" t="s">
        <v>130</v>
      </c>
    </row>
    <row r="173" s="14" customFormat="1">
      <c r="A173" s="14"/>
      <c r="B173" s="236"/>
      <c r="C173" s="237"/>
      <c r="D173" s="227" t="s">
        <v>141</v>
      </c>
      <c r="E173" s="238" t="s">
        <v>19</v>
      </c>
      <c r="F173" s="239" t="s">
        <v>701</v>
      </c>
      <c r="G173" s="237"/>
      <c r="H173" s="240">
        <v>52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141</v>
      </c>
      <c r="AU173" s="246" t="s">
        <v>83</v>
      </c>
      <c r="AV173" s="14" t="s">
        <v>83</v>
      </c>
      <c r="AW173" s="14" t="s">
        <v>35</v>
      </c>
      <c r="AX173" s="14" t="s">
        <v>81</v>
      </c>
      <c r="AY173" s="246" t="s">
        <v>130</v>
      </c>
    </row>
    <row r="174" s="2" customFormat="1" ht="16.5" customHeight="1">
      <c r="A174" s="41"/>
      <c r="B174" s="42"/>
      <c r="C174" s="269" t="s">
        <v>244</v>
      </c>
      <c r="D174" s="269" t="s">
        <v>205</v>
      </c>
      <c r="E174" s="270" t="s">
        <v>542</v>
      </c>
      <c r="F174" s="271" t="s">
        <v>543</v>
      </c>
      <c r="G174" s="272" t="s">
        <v>135</v>
      </c>
      <c r="H174" s="273">
        <v>53.039999999999999</v>
      </c>
      <c r="I174" s="274"/>
      <c r="J174" s="275">
        <f>ROUND(I174*H174,2)</f>
        <v>0</v>
      </c>
      <c r="K174" s="271" t="s">
        <v>136</v>
      </c>
      <c r="L174" s="276"/>
      <c r="M174" s="277" t="s">
        <v>19</v>
      </c>
      <c r="N174" s="278" t="s">
        <v>44</v>
      </c>
      <c r="O174" s="87"/>
      <c r="P174" s="216">
        <f>O174*H174</f>
        <v>0</v>
      </c>
      <c r="Q174" s="216">
        <v>0.13200000000000001</v>
      </c>
      <c r="R174" s="216">
        <f>Q174*H174</f>
        <v>7.0012800000000004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189</v>
      </c>
      <c r="AT174" s="218" t="s">
        <v>205</v>
      </c>
      <c r="AU174" s="218" t="s">
        <v>83</v>
      </c>
      <c r="AY174" s="20" t="s">
        <v>130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81</v>
      </c>
      <c r="BK174" s="219">
        <f>ROUND(I174*H174,2)</f>
        <v>0</v>
      </c>
      <c r="BL174" s="20" t="s">
        <v>137</v>
      </c>
      <c r="BM174" s="218" t="s">
        <v>714</v>
      </c>
    </row>
    <row r="175" s="14" customFormat="1">
      <c r="A175" s="14"/>
      <c r="B175" s="236"/>
      <c r="C175" s="237"/>
      <c r="D175" s="227" t="s">
        <v>141</v>
      </c>
      <c r="E175" s="238" t="s">
        <v>19</v>
      </c>
      <c r="F175" s="239" t="s">
        <v>701</v>
      </c>
      <c r="G175" s="237"/>
      <c r="H175" s="240">
        <v>52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141</v>
      </c>
      <c r="AU175" s="246" t="s">
        <v>83</v>
      </c>
      <c r="AV175" s="14" t="s">
        <v>83</v>
      </c>
      <c r="AW175" s="14" t="s">
        <v>35</v>
      </c>
      <c r="AX175" s="14" t="s">
        <v>73</v>
      </c>
      <c r="AY175" s="246" t="s">
        <v>130</v>
      </c>
    </row>
    <row r="176" s="15" customFormat="1">
      <c r="A176" s="15"/>
      <c r="B176" s="247"/>
      <c r="C176" s="248"/>
      <c r="D176" s="227" t="s">
        <v>141</v>
      </c>
      <c r="E176" s="249" t="s">
        <v>19</v>
      </c>
      <c r="F176" s="250" t="s">
        <v>157</v>
      </c>
      <c r="G176" s="248"/>
      <c r="H176" s="251">
        <v>52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7" t="s">
        <v>141</v>
      </c>
      <c r="AU176" s="257" t="s">
        <v>83</v>
      </c>
      <c r="AV176" s="15" t="s">
        <v>150</v>
      </c>
      <c r="AW176" s="15" t="s">
        <v>35</v>
      </c>
      <c r="AX176" s="15" t="s">
        <v>73</v>
      </c>
      <c r="AY176" s="257" t="s">
        <v>130</v>
      </c>
    </row>
    <row r="177" s="14" customFormat="1">
      <c r="A177" s="14"/>
      <c r="B177" s="236"/>
      <c r="C177" s="237"/>
      <c r="D177" s="227" t="s">
        <v>141</v>
      </c>
      <c r="E177" s="238" t="s">
        <v>19</v>
      </c>
      <c r="F177" s="239" t="s">
        <v>715</v>
      </c>
      <c r="G177" s="237"/>
      <c r="H177" s="240">
        <v>53.039999999999999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141</v>
      </c>
      <c r="AU177" s="246" t="s">
        <v>83</v>
      </c>
      <c r="AV177" s="14" t="s">
        <v>83</v>
      </c>
      <c r="AW177" s="14" t="s">
        <v>35</v>
      </c>
      <c r="AX177" s="14" t="s">
        <v>81</v>
      </c>
      <c r="AY177" s="246" t="s">
        <v>130</v>
      </c>
    </row>
    <row r="178" s="2" customFormat="1" ht="44.25" customHeight="1">
      <c r="A178" s="41"/>
      <c r="B178" s="42"/>
      <c r="C178" s="207" t="s">
        <v>250</v>
      </c>
      <c r="D178" s="207" t="s">
        <v>132</v>
      </c>
      <c r="E178" s="208" t="s">
        <v>550</v>
      </c>
      <c r="F178" s="209" t="s">
        <v>551</v>
      </c>
      <c r="G178" s="210" t="s">
        <v>135</v>
      </c>
      <c r="H178" s="211">
        <v>25</v>
      </c>
      <c r="I178" s="212"/>
      <c r="J178" s="213">
        <f>ROUND(I178*H178,2)</f>
        <v>0</v>
      </c>
      <c r="K178" s="209" t="s">
        <v>136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0.090620000000000006</v>
      </c>
      <c r="R178" s="216">
        <f>Q178*H178</f>
        <v>2.2655000000000003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137</v>
      </c>
      <c r="AT178" s="218" t="s">
        <v>132</v>
      </c>
      <c r="AU178" s="218" t="s">
        <v>83</v>
      </c>
      <c r="AY178" s="20" t="s">
        <v>130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81</v>
      </c>
      <c r="BK178" s="219">
        <f>ROUND(I178*H178,2)</f>
        <v>0</v>
      </c>
      <c r="BL178" s="20" t="s">
        <v>137</v>
      </c>
      <c r="BM178" s="218" t="s">
        <v>716</v>
      </c>
    </row>
    <row r="179" s="2" customFormat="1">
      <c r="A179" s="41"/>
      <c r="B179" s="42"/>
      <c r="C179" s="43"/>
      <c r="D179" s="220" t="s">
        <v>139</v>
      </c>
      <c r="E179" s="43"/>
      <c r="F179" s="221" t="s">
        <v>553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139</v>
      </c>
      <c r="AU179" s="20" t="s">
        <v>83</v>
      </c>
    </row>
    <row r="180" s="13" customFormat="1">
      <c r="A180" s="13"/>
      <c r="B180" s="225"/>
      <c r="C180" s="226"/>
      <c r="D180" s="227" t="s">
        <v>141</v>
      </c>
      <c r="E180" s="228" t="s">
        <v>19</v>
      </c>
      <c r="F180" s="229" t="s">
        <v>241</v>
      </c>
      <c r="G180" s="226"/>
      <c r="H180" s="228" t="s">
        <v>19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141</v>
      </c>
      <c r="AU180" s="235" t="s">
        <v>83</v>
      </c>
      <c r="AV180" s="13" t="s">
        <v>81</v>
      </c>
      <c r="AW180" s="13" t="s">
        <v>35</v>
      </c>
      <c r="AX180" s="13" t="s">
        <v>73</v>
      </c>
      <c r="AY180" s="235" t="s">
        <v>130</v>
      </c>
    </row>
    <row r="181" s="14" customFormat="1">
      <c r="A181" s="14"/>
      <c r="B181" s="236"/>
      <c r="C181" s="237"/>
      <c r="D181" s="227" t="s">
        <v>141</v>
      </c>
      <c r="E181" s="238" t="s">
        <v>19</v>
      </c>
      <c r="F181" s="239" t="s">
        <v>717</v>
      </c>
      <c r="G181" s="237"/>
      <c r="H181" s="240">
        <v>18.5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141</v>
      </c>
      <c r="AU181" s="246" t="s">
        <v>83</v>
      </c>
      <c r="AV181" s="14" t="s">
        <v>83</v>
      </c>
      <c r="AW181" s="14" t="s">
        <v>35</v>
      </c>
      <c r="AX181" s="14" t="s">
        <v>73</v>
      </c>
      <c r="AY181" s="246" t="s">
        <v>130</v>
      </c>
    </row>
    <row r="182" s="14" customFormat="1">
      <c r="A182" s="14"/>
      <c r="B182" s="236"/>
      <c r="C182" s="237"/>
      <c r="D182" s="227" t="s">
        <v>141</v>
      </c>
      <c r="E182" s="238" t="s">
        <v>19</v>
      </c>
      <c r="F182" s="239" t="s">
        <v>718</v>
      </c>
      <c r="G182" s="237"/>
      <c r="H182" s="240">
        <v>6.5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141</v>
      </c>
      <c r="AU182" s="246" t="s">
        <v>83</v>
      </c>
      <c r="AV182" s="14" t="s">
        <v>83</v>
      </c>
      <c r="AW182" s="14" t="s">
        <v>35</v>
      </c>
      <c r="AX182" s="14" t="s">
        <v>73</v>
      </c>
      <c r="AY182" s="246" t="s">
        <v>130</v>
      </c>
    </row>
    <row r="183" s="16" customFormat="1">
      <c r="A183" s="16"/>
      <c r="B183" s="258"/>
      <c r="C183" s="259"/>
      <c r="D183" s="227" t="s">
        <v>141</v>
      </c>
      <c r="E183" s="260" t="s">
        <v>19</v>
      </c>
      <c r="F183" s="261" t="s">
        <v>160</v>
      </c>
      <c r="G183" s="259"/>
      <c r="H183" s="262">
        <v>25</v>
      </c>
      <c r="I183" s="263"/>
      <c r="J183" s="259"/>
      <c r="K183" s="259"/>
      <c r="L183" s="264"/>
      <c r="M183" s="265"/>
      <c r="N183" s="266"/>
      <c r="O183" s="266"/>
      <c r="P183" s="266"/>
      <c r="Q183" s="266"/>
      <c r="R183" s="266"/>
      <c r="S183" s="266"/>
      <c r="T183" s="267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68" t="s">
        <v>141</v>
      </c>
      <c r="AU183" s="268" t="s">
        <v>83</v>
      </c>
      <c r="AV183" s="16" t="s">
        <v>137</v>
      </c>
      <c r="AW183" s="16" t="s">
        <v>35</v>
      </c>
      <c r="AX183" s="16" t="s">
        <v>81</v>
      </c>
      <c r="AY183" s="268" t="s">
        <v>130</v>
      </c>
    </row>
    <row r="184" s="2" customFormat="1" ht="16.5" customHeight="1">
      <c r="A184" s="41"/>
      <c r="B184" s="42"/>
      <c r="C184" s="269" t="s">
        <v>255</v>
      </c>
      <c r="D184" s="269" t="s">
        <v>205</v>
      </c>
      <c r="E184" s="270" t="s">
        <v>556</v>
      </c>
      <c r="F184" s="271" t="s">
        <v>557</v>
      </c>
      <c r="G184" s="272" t="s">
        <v>135</v>
      </c>
      <c r="H184" s="273">
        <v>6.6299999999999999</v>
      </c>
      <c r="I184" s="274"/>
      <c r="J184" s="275">
        <f>ROUND(I184*H184,2)</f>
        <v>0</v>
      </c>
      <c r="K184" s="271" t="s">
        <v>136</v>
      </c>
      <c r="L184" s="276"/>
      <c r="M184" s="277" t="s">
        <v>19</v>
      </c>
      <c r="N184" s="278" t="s">
        <v>44</v>
      </c>
      <c r="O184" s="87"/>
      <c r="P184" s="216">
        <f>O184*H184</f>
        <v>0</v>
      </c>
      <c r="Q184" s="216">
        <v>0.17499999999999999</v>
      </c>
      <c r="R184" s="216">
        <f>Q184*H184</f>
        <v>1.16025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189</v>
      </c>
      <c r="AT184" s="218" t="s">
        <v>205</v>
      </c>
      <c r="AU184" s="218" t="s">
        <v>83</v>
      </c>
      <c r="AY184" s="20" t="s">
        <v>130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81</v>
      </c>
      <c r="BK184" s="219">
        <f>ROUND(I184*H184,2)</f>
        <v>0</v>
      </c>
      <c r="BL184" s="20" t="s">
        <v>137</v>
      </c>
      <c r="BM184" s="218" t="s">
        <v>719</v>
      </c>
    </row>
    <row r="185" s="14" customFormat="1">
      <c r="A185" s="14"/>
      <c r="B185" s="236"/>
      <c r="C185" s="237"/>
      <c r="D185" s="227" t="s">
        <v>141</v>
      </c>
      <c r="E185" s="238" t="s">
        <v>19</v>
      </c>
      <c r="F185" s="239" t="s">
        <v>718</v>
      </c>
      <c r="G185" s="237"/>
      <c r="H185" s="240">
        <v>6.5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141</v>
      </c>
      <c r="AU185" s="246" t="s">
        <v>83</v>
      </c>
      <c r="AV185" s="14" t="s">
        <v>83</v>
      </c>
      <c r="AW185" s="14" t="s">
        <v>35</v>
      </c>
      <c r="AX185" s="14" t="s">
        <v>73</v>
      </c>
      <c r="AY185" s="246" t="s">
        <v>130</v>
      </c>
    </row>
    <row r="186" s="15" customFormat="1">
      <c r="A186" s="15"/>
      <c r="B186" s="247"/>
      <c r="C186" s="248"/>
      <c r="D186" s="227" t="s">
        <v>141</v>
      </c>
      <c r="E186" s="249" t="s">
        <v>19</v>
      </c>
      <c r="F186" s="250" t="s">
        <v>157</v>
      </c>
      <c r="G186" s="248"/>
      <c r="H186" s="251">
        <v>6.5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7" t="s">
        <v>141</v>
      </c>
      <c r="AU186" s="257" t="s">
        <v>83</v>
      </c>
      <c r="AV186" s="15" t="s">
        <v>150</v>
      </c>
      <c r="AW186" s="15" t="s">
        <v>35</v>
      </c>
      <c r="AX186" s="15" t="s">
        <v>73</v>
      </c>
      <c r="AY186" s="257" t="s">
        <v>130</v>
      </c>
    </row>
    <row r="187" s="14" customFormat="1">
      <c r="A187" s="14"/>
      <c r="B187" s="236"/>
      <c r="C187" s="237"/>
      <c r="D187" s="227" t="s">
        <v>141</v>
      </c>
      <c r="E187" s="238" t="s">
        <v>19</v>
      </c>
      <c r="F187" s="239" t="s">
        <v>720</v>
      </c>
      <c r="G187" s="237"/>
      <c r="H187" s="240">
        <v>6.6299999999999999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141</v>
      </c>
      <c r="AU187" s="246" t="s">
        <v>83</v>
      </c>
      <c r="AV187" s="14" t="s">
        <v>83</v>
      </c>
      <c r="AW187" s="14" t="s">
        <v>35</v>
      </c>
      <c r="AX187" s="14" t="s">
        <v>81</v>
      </c>
      <c r="AY187" s="246" t="s">
        <v>130</v>
      </c>
    </row>
    <row r="188" s="2" customFormat="1" ht="16.5" customHeight="1">
      <c r="A188" s="41"/>
      <c r="B188" s="42"/>
      <c r="C188" s="269" t="s">
        <v>261</v>
      </c>
      <c r="D188" s="269" t="s">
        <v>205</v>
      </c>
      <c r="E188" s="270" t="s">
        <v>560</v>
      </c>
      <c r="F188" s="271" t="s">
        <v>561</v>
      </c>
      <c r="G188" s="272" t="s">
        <v>135</v>
      </c>
      <c r="H188" s="273">
        <v>18.870000000000001</v>
      </c>
      <c r="I188" s="274"/>
      <c r="J188" s="275">
        <f>ROUND(I188*H188,2)</f>
        <v>0</v>
      </c>
      <c r="K188" s="271" t="s">
        <v>136</v>
      </c>
      <c r="L188" s="276"/>
      <c r="M188" s="277" t="s">
        <v>19</v>
      </c>
      <c r="N188" s="278" t="s">
        <v>44</v>
      </c>
      <c r="O188" s="87"/>
      <c r="P188" s="216">
        <f>O188*H188</f>
        <v>0</v>
      </c>
      <c r="Q188" s="216">
        <v>0.17599999999999999</v>
      </c>
      <c r="R188" s="216">
        <f>Q188*H188</f>
        <v>3.3211200000000001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189</v>
      </c>
      <c r="AT188" s="218" t="s">
        <v>205</v>
      </c>
      <c r="AU188" s="218" t="s">
        <v>83</v>
      </c>
      <c r="AY188" s="20" t="s">
        <v>130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81</v>
      </c>
      <c r="BK188" s="219">
        <f>ROUND(I188*H188,2)</f>
        <v>0</v>
      </c>
      <c r="BL188" s="20" t="s">
        <v>137</v>
      </c>
      <c r="BM188" s="218" t="s">
        <v>721</v>
      </c>
    </row>
    <row r="189" s="14" customFormat="1">
      <c r="A189" s="14"/>
      <c r="B189" s="236"/>
      <c r="C189" s="237"/>
      <c r="D189" s="227" t="s">
        <v>141</v>
      </c>
      <c r="E189" s="238" t="s">
        <v>19</v>
      </c>
      <c r="F189" s="239" t="s">
        <v>717</v>
      </c>
      <c r="G189" s="237"/>
      <c r="H189" s="240">
        <v>18.5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141</v>
      </c>
      <c r="AU189" s="246" t="s">
        <v>83</v>
      </c>
      <c r="AV189" s="14" t="s">
        <v>83</v>
      </c>
      <c r="AW189" s="14" t="s">
        <v>35</v>
      </c>
      <c r="AX189" s="14" t="s">
        <v>73</v>
      </c>
      <c r="AY189" s="246" t="s">
        <v>130</v>
      </c>
    </row>
    <row r="190" s="15" customFormat="1">
      <c r="A190" s="15"/>
      <c r="B190" s="247"/>
      <c r="C190" s="248"/>
      <c r="D190" s="227" t="s">
        <v>141</v>
      </c>
      <c r="E190" s="249" t="s">
        <v>19</v>
      </c>
      <c r="F190" s="250" t="s">
        <v>157</v>
      </c>
      <c r="G190" s="248"/>
      <c r="H190" s="251">
        <v>18.5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7" t="s">
        <v>141</v>
      </c>
      <c r="AU190" s="257" t="s">
        <v>83</v>
      </c>
      <c r="AV190" s="15" t="s">
        <v>150</v>
      </c>
      <c r="AW190" s="15" t="s">
        <v>35</v>
      </c>
      <c r="AX190" s="15" t="s">
        <v>73</v>
      </c>
      <c r="AY190" s="257" t="s">
        <v>130</v>
      </c>
    </row>
    <row r="191" s="14" customFormat="1">
      <c r="A191" s="14"/>
      <c r="B191" s="236"/>
      <c r="C191" s="237"/>
      <c r="D191" s="227" t="s">
        <v>141</v>
      </c>
      <c r="E191" s="238" t="s">
        <v>19</v>
      </c>
      <c r="F191" s="239" t="s">
        <v>722</v>
      </c>
      <c r="G191" s="237"/>
      <c r="H191" s="240">
        <v>18.870000000000001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141</v>
      </c>
      <c r="AU191" s="246" t="s">
        <v>83</v>
      </c>
      <c r="AV191" s="14" t="s">
        <v>83</v>
      </c>
      <c r="AW191" s="14" t="s">
        <v>35</v>
      </c>
      <c r="AX191" s="14" t="s">
        <v>81</v>
      </c>
      <c r="AY191" s="246" t="s">
        <v>130</v>
      </c>
    </row>
    <row r="192" s="12" customFormat="1" ht="22.8" customHeight="1">
      <c r="A192" s="12"/>
      <c r="B192" s="191"/>
      <c r="C192" s="192"/>
      <c r="D192" s="193" t="s">
        <v>72</v>
      </c>
      <c r="E192" s="205" t="s">
        <v>198</v>
      </c>
      <c r="F192" s="205" t="s">
        <v>322</v>
      </c>
      <c r="G192" s="192"/>
      <c r="H192" s="192"/>
      <c r="I192" s="195"/>
      <c r="J192" s="206">
        <f>BK192</f>
        <v>0</v>
      </c>
      <c r="K192" s="192"/>
      <c r="L192" s="197"/>
      <c r="M192" s="198"/>
      <c r="N192" s="199"/>
      <c r="O192" s="199"/>
      <c r="P192" s="200">
        <f>SUM(P193:P234)</f>
        <v>0</v>
      </c>
      <c r="Q192" s="199"/>
      <c r="R192" s="200">
        <f>SUM(R193:R234)</f>
        <v>14.006915334999999</v>
      </c>
      <c r="S192" s="199"/>
      <c r="T192" s="201">
        <f>SUM(T193:T234)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2" t="s">
        <v>81</v>
      </c>
      <c r="AT192" s="203" t="s">
        <v>72</v>
      </c>
      <c r="AU192" s="203" t="s">
        <v>81</v>
      </c>
      <c r="AY192" s="202" t="s">
        <v>130</v>
      </c>
      <c r="BK192" s="204">
        <f>SUM(BK193:BK234)</f>
        <v>0</v>
      </c>
    </row>
    <row r="193" s="2" customFormat="1" ht="16.5" customHeight="1">
      <c r="A193" s="41"/>
      <c r="B193" s="42"/>
      <c r="C193" s="207" t="s">
        <v>268</v>
      </c>
      <c r="D193" s="207" t="s">
        <v>132</v>
      </c>
      <c r="E193" s="208" t="s">
        <v>329</v>
      </c>
      <c r="F193" s="209" t="s">
        <v>330</v>
      </c>
      <c r="G193" s="210" t="s">
        <v>312</v>
      </c>
      <c r="H193" s="211">
        <v>4</v>
      </c>
      <c r="I193" s="212"/>
      <c r="J193" s="213">
        <f>ROUND(I193*H193,2)</f>
        <v>0</v>
      </c>
      <c r="K193" s="209" t="s">
        <v>136</v>
      </c>
      <c r="L193" s="47"/>
      <c r="M193" s="214" t="s">
        <v>19</v>
      </c>
      <c r="N193" s="215" t="s">
        <v>44</v>
      </c>
      <c r="O193" s="87"/>
      <c r="P193" s="216">
        <f>O193*H193</f>
        <v>0</v>
      </c>
      <c r="Q193" s="216">
        <v>0.00069999999999999999</v>
      </c>
      <c r="R193" s="216">
        <f>Q193*H193</f>
        <v>0.0028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137</v>
      </c>
      <c r="AT193" s="218" t="s">
        <v>132</v>
      </c>
      <c r="AU193" s="218" t="s">
        <v>83</v>
      </c>
      <c r="AY193" s="20" t="s">
        <v>130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81</v>
      </c>
      <c r="BK193" s="219">
        <f>ROUND(I193*H193,2)</f>
        <v>0</v>
      </c>
      <c r="BL193" s="20" t="s">
        <v>137</v>
      </c>
      <c r="BM193" s="218" t="s">
        <v>723</v>
      </c>
    </row>
    <row r="194" s="2" customFormat="1">
      <c r="A194" s="41"/>
      <c r="B194" s="42"/>
      <c r="C194" s="43"/>
      <c r="D194" s="220" t="s">
        <v>139</v>
      </c>
      <c r="E194" s="43"/>
      <c r="F194" s="221" t="s">
        <v>332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139</v>
      </c>
      <c r="AU194" s="20" t="s">
        <v>83</v>
      </c>
    </row>
    <row r="195" s="13" customFormat="1">
      <c r="A195" s="13"/>
      <c r="B195" s="225"/>
      <c r="C195" s="226"/>
      <c r="D195" s="227" t="s">
        <v>141</v>
      </c>
      <c r="E195" s="228" t="s">
        <v>19</v>
      </c>
      <c r="F195" s="229" t="s">
        <v>142</v>
      </c>
      <c r="G195" s="226"/>
      <c r="H195" s="228" t="s">
        <v>19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141</v>
      </c>
      <c r="AU195" s="235" t="s">
        <v>83</v>
      </c>
      <c r="AV195" s="13" t="s">
        <v>81</v>
      </c>
      <c r="AW195" s="13" t="s">
        <v>35</v>
      </c>
      <c r="AX195" s="13" t="s">
        <v>73</v>
      </c>
      <c r="AY195" s="235" t="s">
        <v>130</v>
      </c>
    </row>
    <row r="196" s="13" customFormat="1">
      <c r="A196" s="13"/>
      <c r="B196" s="225"/>
      <c r="C196" s="226"/>
      <c r="D196" s="227" t="s">
        <v>141</v>
      </c>
      <c r="E196" s="228" t="s">
        <v>19</v>
      </c>
      <c r="F196" s="229" t="s">
        <v>651</v>
      </c>
      <c r="G196" s="226"/>
      <c r="H196" s="228" t="s">
        <v>19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141</v>
      </c>
      <c r="AU196" s="235" t="s">
        <v>83</v>
      </c>
      <c r="AV196" s="13" t="s">
        <v>81</v>
      </c>
      <c r="AW196" s="13" t="s">
        <v>35</v>
      </c>
      <c r="AX196" s="13" t="s">
        <v>73</v>
      </c>
      <c r="AY196" s="235" t="s">
        <v>130</v>
      </c>
    </row>
    <row r="197" s="14" customFormat="1">
      <c r="A197" s="14"/>
      <c r="B197" s="236"/>
      <c r="C197" s="237"/>
      <c r="D197" s="227" t="s">
        <v>141</v>
      </c>
      <c r="E197" s="238" t="s">
        <v>19</v>
      </c>
      <c r="F197" s="239" t="s">
        <v>724</v>
      </c>
      <c r="G197" s="237"/>
      <c r="H197" s="240">
        <v>2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141</v>
      </c>
      <c r="AU197" s="246" t="s">
        <v>83</v>
      </c>
      <c r="AV197" s="14" t="s">
        <v>83</v>
      </c>
      <c r="AW197" s="14" t="s">
        <v>35</v>
      </c>
      <c r="AX197" s="14" t="s">
        <v>73</v>
      </c>
      <c r="AY197" s="246" t="s">
        <v>130</v>
      </c>
    </row>
    <row r="198" s="14" customFormat="1">
      <c r="A198" s="14"/>
      <c r="B198" s="236"/>
      <c r="C198" s="237"/>
      <c r="D198" s="227" t="s">
        <v>141</v>
      </c>
      <c r="E198" s="238" t="s">
        <v>19</v>
      </c>
      <c r="F198" s="239" t="s">
        <v>725</v>
      </c>
      <c r="G198" s="237"/>
      <c r="H198" s="240">
        <v>2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141</v>
      </c>
      <c r="AU198" s="246" t="s">
        <v>83</v>
      </c>
      <c r="AV198" s="14" t="s">
        <v>83</v>
      </c>
      <c r="AW198" s="14" t="s">
        <v>35</v>
      </c>
      <c r="AX198" s="14" t="s">
        <v>73</v>
      </c>
      <c r="AY198" s="246" t="s">
        <v>130</v>
      </c>
    </row>
    <row r="199" s="16" customFormat="1">
      <c r="A199" s="16"/>
      <c r="B199" s="258"/>
      <c r="C199" s="259"/>
      <c r="D199" s="227" t="s">
        <v>141</v>
      </c>
      <c r="E199" s="260" t="s">
        <v>19</v>
      </c>
      <c r="F199" s="261" t="s">
        <v>160</v>
      </c>
      <c r="G199" s="259"/>
      <c r="H199" s="262">
        <v>4</v>
      </c>
      <c r="I199" s="263"/>
      <c r="J199" s="259"/>
      <c r="K199" s="259"/>
      <c r="L199" s="264"/>
      <c r="M199" s="265"/>
      <c r="N199" s="266"/>
      <c r="O199" s="266"/>
      <c r="P199" s="266"/>
      <c r="Q199" s="266"/>
      <c r="R199" s="266"/>
      <c r="S199" s="266"/>
      <c r="T199" s="267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68" t="s">
        <v>141</v>
      </c>
      <c r="AU199" s="268" t="s">
        <v>83</v>
      </c>
      <c r="AV199" s="16" t="s">
        <v>137</v>
      </c>
      <c r="AW199" s="16" t="s">
        <v>35</v>
      </c>
      <c r="AX199" s="16" t="s">
        <v>81</v>
      </c>
      <c r="AY199" s="268" t="s">
        <v>130</v>
      </c>
    </row>
    <row r="200" s="2" customFormat="1" ht="16.5" customHeight="1">
      <c r="A200" s="41"/>
      <c r="B200" s="42"/>
      <c r="C200" s="269" t="s">
        <v>7</v>
      </c>
      <c r="D200" s="269" t="s">
        <v>205</v>
      </c>
      <c r="E200" s="270" t="s">
        <v>726</v>
      </c>
      <c r="F200" s="271" t="s">
        <v>727</v>
      </c>
      <c r="G200" s="272" t="s">
        <v>312</v>
      </c>
      <c r="H200" s="273">
        <v>2</v>
      </c>
      <c r="I200" s="274"/>
      <c r="J200" s="275">
        <f>ROUND(I200*H200,2)</f>
        <v>0</v>
      </c>
      <c r="K200" s="271" t="s">
        <v>136</v>
      </c>
      <c r="L200" s="276"/>
      <c r="M200" s="277" t="s">
        <v>19</v>
      </c>
      <c r="N200" s="278" t="s">
        <v>44</v>
      </c>
      <c r="O200" s="87"/>
      <c r="P200" s="216">
        <f>O200*H200</f>
        <v>0</v>
      </c>
      <c r="Q200" s="216">
        <v>0.0050000000000000001</v>
      </c>
      <c r="R200" s="216">
        <f>Q200*H200</f>
        <v>0.01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189</v>
      </c>
      <c r="AT200" s="218" t="s">
        <v>205</v>
      </c>
      <c r="AU200" s="218" t="s">
        <v>83</v>
      </c>
      <c r="AY200" s="20" t="s">
        <v>130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81</v>
      </c>
      <c r="BK200" s="219">
        <f>ROUND(I200*H200,2)</f>
        <v>0</v>
      </c>
      <c r="BL200" s="20" t="s">
        <v>137</v>
      </c>
      <c r="BM200" s="218" t="s">
        <v>728</v>
      </c>
    </row>
    <row r="201" s="2" customFormat="1" ht="16.5" customHeight="1">
      <c r="A201" s="41"/>
      <c r="B201" s="42"/>
      <c r="C201" s="269" t="s">
        <v>279</v>
      </c>
      <c r="D201" s="269" t="s">
        <v>205</v>
      </c>
      <c r="E201" s="270" t="s">
        <v>729</v>
      </c>
      <c r="F201" s="271" t="s">
        <v>730</v>
      </c>
      <c r="G201" s="272" t="s">
        <v>312</v>
      </c>
      <c r="H201" s="273">
        <v>2</v>
      </c>
      <c r="I201" s="274"/>
      <c r="J201" s="275">
        <f>ROUND(I201*H201,2)</f>
        <v>0</v>
      </c>
      <c r="K201" s="271" t="s">
        <v>136</v>
      </c>
      <c r="L201" s="276"/>
      <c r="M201" s="277" t="s">
        <v>19</v>
      </c>
      <c r="N201" s="278" t="s">
        <v>44</v>
      </c>
      <c r="O201" s="87"/>
      <c r="P201" s="216">
        <f>O201*H201</f>
        <v>0</v>
      </c>
      <c r="Q201" s="216">
        <v>0.0050000000000000001</v>
      </c>
      <c r="R201" s="216">
        <f>Q201*H201</f>
        <v>0.01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189</v>
      </c>
      <c r="AT201" s="218" t="s">
        <v>205</v>
      </c>
      <c r="AU201" s="218" t="s">
        <v>83</v>
      </c>
      <c r="AY201" s="20" t="s">
        <v>130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81</v>
      </c>
      <c r="BK201" s="219">
        <f>ROUND(I201*H201,2)</f>
        <v>0</v>
      </c>
      <c r="BL201" s="20" t="s">
        <v>137</v>
      </c>
      <c r="BM201" s="218" t="s">
        <v>731</v>
      </c>
    </row>
    <row r="202" s="2" customFormat="1" ht="16.5" customHeight="1">
      <c r="A202" s="41"/>
      <c r="B202" s="42"/>
      <c r="C202" s="207" t="s">
        <v>285</v>
      </c>
      <c r="D202" s="207" t="s">
        <v>132</v>
      </c>
      <c r="E202" s="208" t="s">
        <v>371</v>
      </c>
      <c r="F202" s="209" t="s">
        <v>372</v>
      </c>
      <c r="G202" s="210" t="s">
        <v>312</v>
      </c>
      <c r="H202" s="211">
        <v>4</v>
      </c>
      <c r="I202" s="212"/>
      <c r="J202" s="213">
        <f>ROUND(I202*H202,2)</f>
        <v>0</v>
      </c>
      <c r="K202" s="209" t="s">
        <v>136</v>
      </c>
      <c r="L202" s="47"/>
      <c r="M202" s="214" t="s">
        <v>19</v>
      </c>
      <c r="N202" s="215" t="s">
        <v>44</v>
      </c>
      <c r="O202" s="87"/>
      <c r="P202" s="216">
        <f>O202*H202</f>
        <v>0</v>
      </c>
      <c r="Q202" s="216">
        <v>0.11240500000000001</v>
      </c>
      <c r="R202" s="216">
        <f>Q202*H202</f>
        <v>0.44962000000000002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137</v>
      </c>
      <c r="AT202" s="218" t="s">
        <v>132</v>
      </c>
      <c r="AU202" s="218" t="s">
        <v>83</v>
      </c>
      <c r="AY202" s="20" t="s">
        <v>130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81</v>
      </c>
      <c r="BK202" s="219">
        <f>ROUND(I202*H202,2)</f>
        <v>0</v>
      </c>
      <c r="BL202" s="20" t="s">
        <v>137</v>
      </c>
      <c r="BM202" s="218" t="s">
        <v>732</v>
      </c>
    </row>
    <row r="203" s="2" customFormat="1">
      <c r="A203" s="41"/>
      <c r="B203" s="42"/>
      <c r="C203" s="43"/>
      <c r="D203" s="220" t="s">
        <v>139</v>
      </c>
      <c r="E203" s="43"/>
      <c r="F203" s="221" t="s">
        <v>374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139</v>
      </c>
      <c r="AU203" s="20" t="s">
        <v>83</v>
      </c>
    </row>
    <row r="204" s="13" customFormat="1">
      <c r="A204" s="13"/>
      <c r="B204" s="225"/>
      <c r="C204" s="226"/>
      <c r="D204" s="227" t="s">
        <v>141</v>
      </c>
      <c r="E204" s="228" t="s">
        <v>19</v>
      </c>
      <c r="F204" s="229" t="s">
        <v>142</v>
      </c>
      <c r="G204" s="226"/>
      <c r="H204" s="228" t="s">
        <v>19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141</v>
      </c>
      <c r="AU204" s="235" t="s">
        <v>83</v>
      </c>
      <c r="AV204" s="13" t="s">
        <v>81</v>
      </c>
      <c r="AW204" s="13" t="s">
        <v>35</v>
      </c>
      <c r="AX204" s="13" t="s">
        <v>73</v>
      </c>
      <c r="AY204" s="235" t="s">
        <v>130</v>
      </c>
    </row>
    <row r="205" s="14" customFormat="1">
      <c r="A205" s="14"/>
      <c r="B205" s="236"/>
      <c r="C205" s="237"/>
      <c r="D205" s="227" t="s">
        <v>141</v>
      </c>
      <c r="E205" s="238" t="s">
        <v>19</v>
      </c>
      <c r="F205" s="239" t="s">
        <v>733</v>
      </c>
      <c r="G205" s="237"/>
      <c r="H205" s="240">
        <v>4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141</v>
      </c>
      <c r="AU205" s="246" t="s">
        <v>83</v>
      </c>
      <c r="AV205" s="14" t="s">
        <v>83</v>
      </c>
      <c r="AW205" s="14" t="s">
        <v>35</v>
      </c>
      <c r="AX205" s="14" t="s">
        <v>81</v>
      </c>
      <c r="AY205" s="246" t="s">
        <v>130</v>
      </c>
    </row>
    <row r="206" s="2" customFormat="1" ht="16.5" customHeight="1">
      <c r="A206" s="41"/>
      <c r="B206" s="42"/>
      <c r="C206" s="269" t="s">
        <v>292</v>
      </c>
      <c r="D206" s="269" t="s">
        <v>205</v>
      </c>
      <c r="E206" s="270" t="s">
        <v>383</v>
      </c>
      <c r="F206" s="271" t="s">
        <v>384</v>
      </c>
      <c r="G206" s="272" t="s">
        <v>312</v>
      </c>
      <c r="H206" s="273">
        <v>4</v>
      </c>
      <c r="I206" s="274"/>
      <c r="J206" s="275">
        <f>ROUND(I206*H206,2)</f>
        <v>0</v>
      </c>
      <c r="K206" s="271" t="s">
        <v>136</v>
      </c>
      <c r="L206" s="276"/>
      <c r="M206" s="277" t="s">
        <v>19</v>
      </c>
      <c r="N206" s="278" t="s">
        <v>44</v>
      </c>
      <c r="O206" s="87"/>
      <c r="P206" s="216">
        <f>O206*H206</f>
        <v>0</v>
      </c>
      <c r="Q206" s="216">
        <v>0.0061000000000000004</v>
      </c>
      <c r="R206" s="216">
        <f>Q206*H206</f>
        <v>0.024400000000000002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189</v>
      </c>
      <c r="AT206" s="218" t="s">
        <v>205</v>
      </c>
      <c r="AU206" s="218" t="s">
        <v>83</v>
      </c>
      <c r="AY206" s="20" t="s">
        <v>130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81</v>
      </c>
      <c r="BK206" s="219">
        <f>ROUND(I206*H206,2)</f>
        <v>0</v>
      </c>
      <c r="BL206" s="20" t="s">
        <v>137</v>
      </c>
      <c r="BM206" s="218" t="s">
        <v>734</v>
      </c>
    </row>
    <row r="207" s="2" customFormat="1" ht="24.15" customHeight="1">
      <c r="A207" s="41"/>
      <c r="B207" s="42"/>
      <c r="C207" s="207" t="s">
        <v>298</v>
      </c>
      <c r="D207" s="207" t="s">
        <v>132</v>
      </c>
      <c r="E207" s="208" t="s">
        <v>564</v>
      </c>
      <c r="F207" s="209" t="s">
        <v>565</v>
      </c>
      <c r="G207" s="210" t="s">
        <v>146</v>
      </c>
      <c r="H207" s="211">
        <v>43</v>
      </c>
      <c r="I207" s="212"/>
      <c r="J207" s="213">
        <f>ROUND(I207*H207,2)</f>
        <v>0</v>
      </c>
      <c r="K207" s="209" t="s">
        <v>136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0.16850351999999999</v>
      </c>
      <c r="R207" s="216">
        <f>Q207*H207</f>
        <v>7.2456513599999992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137</v>
      </c>
      <c r="AT207" s="218" t="s">
        <v>132</v>
      </c>
      <c r="AU207" s="218" t="s">
        <v>83</v>
      </c>
      <c r="AY207" s="20" t="s">
        <v>130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81</v>
      </c>
      <c r="BK207" s="219">
        <f>ROUND(I207*H207,2)</f>
        <v>0</v>
      </c>
      <c r="BL207" s="20" t="s">
        <v>137</v>
      </c>
      <c r="BM207" s="218" t="s">
        <v>735</v>
      </c>
    </row>
    <row r="208" s="2" customFormat="1">
      <c r="A208" s="41"/>
      <c r="B208" s="42"/>
      <c r="C208" s="43"/>
      <c r="D208" s="220" t="s">
        <v>139</v>
      </c>
      <c r="E208" s="43"/>
      <c r="F208" s="221" t="s">
        <v>567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139</v>
      </c>
      <c r="AU208" s="20" t="s">
        <v>83</v>
      </c>
    </row>
    <row r="209" s="13" customFormat="1">
      <c r="A209" s="13"/>
      <c r="B209" s="225"/>
      <c r="C209" s="226"/>
      <c r="D209" s="227" t="s">
        <v>141</v>
      </c>
      <c r="E209" s="228" t="s">
        <v>19</v>
      </c>
      <c r="F209" s="229" t="s">
        <v>391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141</v>
      </c>
      <c r="AU209" s="235" t="s">
        <v>83</v>
      </c>
      <c r="AV209" s="13" t="s">
        <v>81</v>
      </c>
      <c r="AW209" s="13" t="s">
        <v>35</v>
      </c>
      <c r="AX209" s="13" t="s">
        <v>73</v>
      </c>
      <c r="AY209" s="235" t="s">
        <v>130</v>
      </c>
    </row>
    <row r="210" s="14" customFormat="1">
      <c r="A210" s="14"/>
      <c r="B210" s="236"/>
      <c r="C210" s="237"/>
      <c r="D210" s="227" t="s">
        <v>141</v>
      </c>
      <c r="E210" s="238" t="s">
        <v>19</v>
      </c>
      <c r="F210" s="239" t="s">
        <v>736</v>
      </c>
      <c r="G210" s="237"/>
      <c r="H210" s="240">
        <v>24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141</v>
      </c>
      <c r="AU210" s="246" t="s">
        <v>83</v>
      </c>
      <c r="AV210" s="14" t="s">
        <v>83</v>
      </c>
      <c r="AW210" s="14" t="s">
        <v>35</v>
      </c>
      <c r="AX210" s="14" t="s">
        <v>73</v>
      </c>
      <c r="AY210" s="246" t="s">
        <v>130</v>
      </c>
    </row>
    <row r="211" s="14" customFormat="1">
      <c r="A211" s="14"/>
      <c r="B211" s="236"/>
      <c r="C211" s="237"/>
      <c r="D211" s="227" t="s">
        <v>141</v>
      </c>
      <c r="E211" s="238" t="s">
        <v>19</v>
      </c>
      <c r="F211" s="239" t="s">
        <v>737</v>
      </c>
      <c r="G211" s="237"/>
      <c r="H211" s="240">
        <v>13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141</v>
      </c>
      <c r="AU211" s="246" t="s">
        <v>83</v>
      </c>
      <c r="AV211" s="14" t="s">
        <v>83</v>
      </c>
      <c r="AW211" s="14" t="s">
        <v>35</v>
      </c>
      <c r="AX211" s="14" t="s">
        <v>73</v>
      </c>
      <c r="AY211" s="246" t="s">
        <v>130</v>
      </c>
    </row>
    <row r="212" s="14" customFormat="1">
      <c r="A212" s="14"/>
      <c r="B212" s="236"/>
      <c r="C212" s="237"/>
      <c r="D212" s="227" t="s">
        <v>141</v>
      </c>
      <c r="E212" s="238" t="s">
        <v>19</v>
      </c>
      <c r="F212" s="239" t="s">
        <v>738</v>
      </c>
      <c r="G212" s="237"/>
      <c r="H212" s="240">
        <v>6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141</v>
      </c>
      <c r="AU212" s="246" t="s">
        <v>83</v>
      </c>
      <c r="AV212" s="14" t="s">
        <v>83</v>
      </c>
      <c r="AW212" s="14" t="s">
        <v>35</v>
      </c>
      <c r="AX212" s="14" t="s">
        <v>73</v>
      </c>
      <c r="AY212" s="246" t="s">
        <v>130</v>
      </c>
    </row>
    <row r="213" s="16" customFormat="1">
      <c r="A213" s="16"/>
      <c r="B213" s="258"/>
      <c r="C213" s="259"/>
      <c r="D213" s="227" t="s">
        <v>141</v>
      </c>
      <c r="E213" s="260" t="s">
        <v>19</v>
      </c>
      <c r="F213" s="261" t="s">
        <v>160</v>
      </c>
      <c r="G213" s="259"/>
      <c r="H213" s="262">
        <v>43</v>
      </c>
      <c r="I213" s="263"/>
      <c r="J213" s="259"/>
      <c r="K213" s="259"/>
      <c r="L213" s="264"/>
      <c r="M213" s="265"/>
      <c r="N213" s="266"/>
      <c r="O213" s="266"/>
      <c r="P213" s="266"/>
      <c r="Q213" s="266"/>
      <c r="R213" s="266"/>
      <c r="S213" s="266"/>
      <c r="T213" s="267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68" t="s">
        <v>141</v>
      </c>
      <c r="AU213" s="268" t="s">
        <v>83</v>
      </c>
      <c r="AV213" s="16" t="s">
        <v>137</v>
      </c>
      <c r="AW213" s="16" t="s">
        <v>35</v>
      </c>
      <c r="AX213" s="16" t="s">
        <v>81</v>
      </c>
      <c r="AY213" s="268" t="s">
        <v>130</v>
      </c>
    </row>
    <row r="214" s="2" customFormat="1" ht="16.5" customHeight="1">
      <c r="A214" s="41"/>
      <c r="B214" s="42"/>
      <c r="C214" s="269" t="s">
        <v>303</v>
      </c>
      <c r="D214" s="269" t="s">
        <v>205</v>
      </c>
      <c r="E214" s="270" t="s">
        <v>571</v>
      </c>
      <c r="F214" s="271" t="s">
        <v>572</v>
      </c>
      <c r="G214" s="272" t="s">
        <v>146</v>
      </c>
      <c r="H214" s="273">
        <v>24.48</v>
      </c>
      <c r="I214" s="274"/>
      <c r="J214" s="275">
        <f>ROUND(I214*H214,2)</f>
        <v>0</v>
      </c>
      <c r="K214" s="271" t="s">
        <v>136</v>
      </c>
      <c r="L214" s="276"/>
      <c r="M214" s="277" t="s">
        <v>19</v>
      </c>
      <c r="N214" s="278" t="s">
        <v>44</v>
      </c>
      <c r="O214" s="87"/>
      <c r="P214" s="216">
        <f>O214*H214</f>
        <v>0</v>
      </c>
      <c r="Q214" s="216">
        <v>0.080000000000000002</v>
      </c>
      <c r="R214" s="216">
        <f>Q214*H214</f>
        <v>1.9584000000000001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189</v>
      </c>
      <c r="AT214" s="218" t="s">
        <v>205</v>
      </c>
      <c r="AU214" s="218" t="s">
        <v>83</v>
      </c>
      <c r="AY214" s="20" t="s">
        <v>130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81</v>
      </c>
      <c r="BK214" s="219">
        <f>ROUND(I214*H214,2)</f>
        <v>0</v>
      </c>
      <c r="BL214" s="20" t="s">
        <v>137</v>
      </c>
      <c r="BM214" s="218" t="s">
        <v>739</v>
      </c>
    </row>
    <row r="215" s="14" customFormat="1">
      <c r="A215" s="14"/>
      <c r="B215" s="236"/>
      <c r="C215" s="237"/>
      <c r="D215" s="227" t="s">
        <v>141</v>
      </c>
      <c r="E215" s="238" t="s">
        <v>19</v>
      </c>
      <c r="F215" s="239" t="s">
        <v>736</v>
      </c>
      <c r="G215" s="237"/>
      <c r="H215" s="240">
        <v>24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141</v>
      </c>
      <c r="AU215" s="246" t="s">
        <v>83</v>
      </c>
      <c r="AV215" s="14" t="s">
        <v>83</v>
      </c>
      <c r="AW215" s="14" t="s">
        <v>35</v>
      </c>
      <c r="AX215" s="14" t="s">
        <v>73</v>
      </c>
      <c r="AY215" s="246" t="s">
        <v>130</v>
      </c>
    </row>
    <row r="216" s="15" customFormat="1">
      <c r="A216" s="15"/>
      <c r="B216" s="247"/>
      <c r="C216" s="248"/>
      <c r="D216" s="227" t="s">
        <v>141</v>
      </c>
      <c r="E216" s="249" t="s">
        <v>19</v>
      </c>
      <c r="F216" s="250" t="s">
        <v>157</v>
      </c>
      <c r="G216" s="248"/>
      <c r="H216" s="251">
        <v>24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7" t="s">
        <v>141</v>
      </c>
      <c r="AU216" s="257" t="s">
        <v>83</v>
      </c>
      <c r="AV216" s="15" t="s">
        <v>150</v>
      </c>
      <c r="AW216" s="15" t="s">
        <v>35</v>
      </c>
      <c r="AX216" s="15" t="s">
        <v>73</v>
      </c>
      <c r="AY216" s="257" t="s">
        <v>130</v>
      </c>
    </row>
    <row r="217" s="14" customFormat="1">
      <c r="A217" s="14"/>
      <c r="B217" s="236"/>
      <c r="C217" s="237"/>
      <c r="D217" s="227" t="s">
        <v>141</v>
      </c>
      <c r="E217" s="238" t="s">
        <v>19</v>
      </c>
      <c r="F217" s="239" t="s">
        <v>740</v>
      </c>
      <c r="G217" s="237"/>
      <c r="H217" s="240">
        <v>24.48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141</v>
      </c>
      <c r="AU217" s="246" t="s">
        <v>83</v>
      </c>
      <c r="AV217" s="14" t="s">
        <v>83</v>
      </c>
      <c r="AW217" s="14" t="s">
        <v>35</v>
      </c>
      <c r="AX217" s="14" t="s">
        <v>81</v>
      </c>
      <c r="AY217" s="246" t="s">
        <v>130</v>
      </c>
    </row>
    <row r="218" s="2" customFormat="1" ht="16.5" customHeight="1">
      <c r="A218" s="41"/>
      <c r="B218" s="42"/>
      <c r="C218" s="269" t="s">
        <v>309</v>
      </c>
      <c r="D218" s="269" t="s">
        <v>205</v>
      </c>
      <c r="E218" s="270" t="s">
        <v>575</v>
      </c>
      <c r="F218" s="271" t="s">
        <v>576</v>
      </c>
      <c r="G218" s="272" t="s">
        <v>146</v>
      </c>
      <c r="H218" s="273">
        <v>13.26</v>
      </c>
      <c r="I218" s="274"/>
      <c r="J218" s="275">
        <f>ROUND(I218*H218,2)</f>
        <v>0</v>
      </c>
      <c r="K218" s="271" t="s">
        <v>136</v>
      </c>
      <c r="L218" s="276"/>
      <c r="M218" s="277" t="s">
        <v>19</v>
      </c>
      <c r="N218" s="278" t="s">
        <v>44</v>
      </c>
      <c r="O218" s="87"/>
      <c r="P218" s="216">
        <f>O218*H218</f>
        <v>0</v>
      </c>
      <c r="Q218" s="216">
        <v>0.048300000000000003</v>
      </c>
      <c r="R218" s="216">
        <f>Q218*H218</f>
        <v>0.64045799999999997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189</v>
      </c>
      <c r="AT218" s="218" t="s">
        <v>205</v>
      </c>
      <c r="AU218" s="218" t="s">
        <v>83</v>
      </c>
      <c r="AY218" s="20" t="s">
        <v>130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81</v>
      </c>
      <c r="BK218" s="219">
        <f>ROUND(I218*H218,2)</f>
        <v>0</v>
      </c>
      <c r="BL218" s="20" t="s">
        <v>137</v>
      </c>
      <c r="BM218" s="218" t="s">
        <v>741</v>
      </c>
    </row>
    <row r="219" s="14" customFormat="1">
      <c r="A219" s="14"/>
      <c r="B219" s="236"/>
      <c r="C219" s="237"/>
      <c r="D219" s="227" t="s">
        <v>141</v>
      </c>
      <c r="E219" s="238" t="s">
        <v>19</v>
      </c>
      <c r="F219" s="239" t="s">
        <v>742</v>
      </c>
      <c r="G219" s="237"/>
      <c r="H219" s="240">
        <v>13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141</v>
      </c>
      <c r="AU219" s="246" t="s">
        <v>83</v>
      </c>
      <c r="AV219" s="14" t="s">
        <v>83</v>
      </c>
      <c r="AW219" s="14" t="s">
        <v>35</v>
      </c>
      <c r="AX219" s="14" t="s">
        <v>73</v>
      </c>
      <c r="AY219" s="246" t="s">
        <v>130</v>
      </c>
    </row>
    <row r="220" s="15" customFormat="1">
      <c r="A220" s="15"/>
      <c r="B220" s="247"/>
      <c r="C220" s="248"/>
      <c r="D220" s="227" t="s">
        <v>141</v>
      </c>
      <c r="E220" s="249" t="s">
        <v>19</v>
      </c>
      <c r="F220" s="250" t="s">
        <v>157</v>
      </c>
      <c r="G220" s="248"/>
      <c r="H220" s="251">
        <v>13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7" t="s">
        <v>141</v>
      </c>
      <c r="AU220" s="257" t="s">
        <v>83</v>
      </c>
      <c r="AV220" s="15" t="s">
        <v>150</v>
      </c>
      <c r="AW220" s="15" t="s">
        <v>35</v>
      </c>
      <c r="AX220" s="15" t="s">
        <v>73</v>
      </c>
      <c r="AY220" s="257" t="s">
        <v>130</v>
      </c>
    </row>
    <row r="221" s="14" customFormat="1">
      <c r="A221" s="14"/>
      <c r="B221" s="236"/>
      <c r="C221" s="237"/>
      <c r="D221" s="227" t="s">
        <v>141</v>
      </c>
      <c r="E221" s="238" t="s">
        <v>19</v>
      </c>
      <c r="F221" s="239" t="s">
        <v>743</v>
      </c>
      <c r="G221" s="237"/>
      <c r="H221" s="240">
        <v>13.26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141</v>
      </c>
      <c r="AU221" s="246" t="s">
        <v>83</v>
      </c>
      <c r="AV221" s="14" t="s">
        <v>83</v>
      </c>
      <c r="AW221" s="14" t="s">
        <v>35</v>
      </c>
      <c r="AX221" s="14" t="s">
        <v>81</v>
      </c>
      <c r="AY221" s="246" t="s">
        <v>130</v>
      </c>
    </row>
    <row r="222" s="2" customFormat="1" ht="16.5" customHeight="1">
      <c r="A222" s="41"/>
      <c r="B222" s="42"/>
      <c r="C222" s="269" t="s">
        <v>316</v>
      </c>
      <c r="D222" s="269" t="s">
        <v>205</v>
      </c>
      <c r="E222" s="270" t="s">
        <v>579</v>
      </c>
      <c r="F222" s="271" t="s">
        <v>580</v>
      </c>
      <c r="G222" s="272" t="s">
        <v>146</v>
      </c>
      <c r="H222" s="273">
        <v>4</v>
      </c>
      <c r="I222" s="274"/>
      <c r="J222" s="275">
        <f>ROUND(I222*H222,2)</f>
        <v>0</v>
      </c>
      <c r="K222" s="271" t="s">
        <v>136</v>
      </c>
      <c r="L222" s="276"/>
      <c r="M222" s="277" t="s">
        <v>19</v>
      </c>
      <c r="N222" s="278" t="s">
        <v>44</v>
      </c>
      <c r="O222" s="87"/>
      <c r="P222" s="216">
        <f>O222*H222</f>
        <v>0</v>
      </c>
      <c r="Q222" s="216">
        <v>0.065670000000000006</v>
      </c>
      <c r="R222" s="216">
        <f>Q222*H222</f>
        <v>0.26268000000000002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189</v>
      </c>
      <c r="AT222" s="218" t="s">
        <v>205</v>
      </c>
      <c r="AU222" s="218" t="s">
        <v>83</v>
      </c>
      <c r="AY222" s="20" t="s">
        <v>130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81</v>
      </c>
      <c r="BK222" s="219">
        <f>ROUND(I222*H222,2)</f>
        <v>0</v>
      </c>
      <c r="BL222" s="20" t="s">
        <v>137</v>
      </c>
      <c r="BM222" s="218" t="s">
        <v>744</v>
      </c>
    </row>
    <row r="223" s="14" customFormat="1">
      <c r="A223" s="14"/>
      <c r="B223" s="236"/>
      <c r="C223" s="237"/>
      <c r="D223" s="227" t="s">
        <v>141</v>
      </c>
      <c r="E223" s="238" t="s">
        <v>19</v>
      </c>
      <c r="F223" s="239" t="s">
        <v>745</v>
      </c>
      <c r="G223" s="237"/>
      <c r="H223" s="240">
        <v>4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141</v>
      </c>
      <c r="AU223" s="246" t="s">
        <v>83</v>
      </c>
      <c r="AV223" s="14" t="s">
        <v>83</v>
      </c>
      <c r="AW223" s="14" t="s">
        <v>35</v>
      </c>
      <c r="AX223" s="14" t="s">
        <v>81</v>
      </c>
      <c r="AY223" s="246" t="s">
        <v>130</v>
      </c>
    </row>
    <row r="224" s="2" customFormat="1" ht="16.5" customHeight="1">
      <c r="A224" s="41"/>
      <c r="B224" s="42"/>
      <c r="C224" s="207" t="s">
        <v>323</v>
      </c>
      <c r="D224" s="207" t="s">
        <v>132</v>
      </c>
      <c r="E224" s="208" t="s">
        <v>405</v>
      </c>
      <c r="F224" s="209" t="s">
        <v>406</v>
      </c>
      <c r="G224" s="210" t="s">
        <v>153</v>
      </c>
      <c r="H224" s="211">
        <v>1.5049999999999999</v>
      </c>
      <c r="I224" s="212"/>
      <c r="J224" s="213">
        <f>ROUND(I224*H224,2)</f>
        <v>0</v>
      </c>
      <c r="K224" s="209" t="s">
        <v>136</v>
      </c>
      <c r="L224" s="47"/>
      <c r="M224" s="214" t="s">
        <v>19</v>
      </c>
      <c r="N224" s="215" t="s">
        <v>44</v>
      </c>
      <c r="O224" s="87"/>
      <c r="P224" s="216">
        <f>O224*H224</f>
        <v>0</v>
      </c>
      <c r="Q224" s="216">
        <v>2.2563399999999998</v>
      </c>
      <c r="R224" s="216">
        <f>Q224*H224</f>
        <v>3.3957916999999993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137</v>
      </c>
      <c r="AT224" s="218" t="s">
        <v>132</v>
      </c>
      <c r="AU224" s="218" t="s">
        <v>83</v>
      </c>
      <c r="AY224" s="20" t="s">
        <v>130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81</v>
      </c>
      <c r="BK224" s="219">
        <f>ROUND(I224*H224,2)</f>
        <v>0</v>
      </c>
      <c r="BL224" s="20" t="s">
        <v>137</v>
      </c>
      <c r="BM224" s="218" t="s">
        <v>746</v>
      </c>
    </row>
    <row r="225" s="2" customFormat="1">
      <c r="A225" s="41"/>
      <c r="B225" s="42"/>
      <c r="C225" s="43"/>
      <c r="D225" s="220" t="s">
        <v>139</v>
      </c>
      <c r="E225" s="43"/>
      <c r="F225" s="221" t="s">
        <v>408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139</v>
      </c>
      <c r="AU225" s="20" t="s">
        <v>83</v>
      </c>
    </row>
    <row r="226" s="13" customFormat="1">
      <c r="A226" s="13"/>
      <c r="B226" s="225"/>
      <c r="C226" s="226"/>
      <c r="D226" s="227" t="s">
        <v>141</v>
      </c>
      <c r="E226" s="228" t="s">
        <v>19</v>
      </c>
      <c r="F226" s="229" t="s">
        <v>391</v>
      </c>
      <c r="G226" s="226"/>
      <c r="H226" s="228" t="s">
        <v>19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141</v>
      </c>
      <c r="AU226" s="235" t="s">
        <v>83</v>
      </c>
      <c r="AV226" s="13" t="s">
        <v>81</v>
      </c>
      <c r="AW226" s="13" t="s">
        <v>35</v>
      </c>
      <c r="AX226" s="13" t="s">
        <v>73</v>
      </c>
      <c r="AY226" s="235" t="s">
        <v>130</v>
      </c>
    </row>
    <row r="227" s="14" customFormat="1">
      <c r="A227" s="14"/>
      <c r="B227" s="236"/>
      <c r="C227" s="237"/>
      <c r="D227" s="227" t="s">
        <v>141</v>
      </c>
      <c r="E227" s="238" t="s">
        <v>19</v>
      </c>
      <c r="F227" s="239" t="s">
        <v>747</v>
      </c>
      <c r="G227" s="237"/>
      <c r="H227" s="240">
        <v>1.5049999999999999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141</v>
      </c>
      <c r="AU227" s="246" t="s">
        <v>83</v>
      </c>
      <c r="AV227" s="14" t="s">
        <v>83</v>
      </c>
      <c r="AW227" s="14" t="s">
        <v>35</v>
      </c>
      <c r="AX227" s="14" t="s">
        <v>73</v>
      </c>
      <c r="AY227" s="246" t="s">
        <v>130</v>
      </c>
    </row>
    <row r="228" s="16" customFormat="1">
      <c r="A228" s="16"/>
      <c r="B228" s="258"/>
      <c r="C228" s="259"/>
      <c r="D228" s="227" t="s">
        <v>141</v>
      </c>
      <c r="E228" s="260" t="s">
        <v>19</v>
      </c>
      <c r="F228" s="261" t="s">
        <v>160</v>
      </c>
      <c r="G228" s="259"/>
      <c r="H228" s="262">
        <v>1.5049999999999999</v>
      </c>
      <c r="I228" s="263"/>
      <c r="J228" s="259"/>
      <c r="K228" s="259"/>
      <c r="L228" s="264"/>
      <c r="M228" s="265"/>
      <c r="N228" s="266"/>
      <c r="O228" s="266"/>
      <c r="P228" s="266"/>
      <c r="Q228" s="266"/>
      <c r="R228" s="266"/>
      <c r="S228" s="266"/>
      <c r="T228" s="267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68" t="s">
        <v>141</v>
      </c>
      <c r="AU228" s="268" t="s">
        <v>83</v>
      </c>
      <c r="AV228" s="16" t="s">
        <v>137</v>
      </c>
      <c r="AW228" s="16" t="s">
        <v>35</v>
      </c>
      <c r="AX228" s="16" t="s">
        <v>81</v>
      </c>
      <c r="AY228" s="268" t="s">
        <v>130</v>
      </c>
    </row>
    <row r="229" s="2" customFormat="1" ht="21.75" customHeight="1">
      <c r="A229" s="41"/>
      <c r="B229" s="42"/>
      <c r="C229" s="207" t="s">
        <v>328</v>
      </c>
      <c r="D229" s="207" t="s">
        <v>132</v>
      </c>
      <c r="E229" s="208" t="s">
        <v>411</v>
      </c>
      <c r="F229" s="209" t="s">
        <v>412</v>
      </c>
      <c r="G229" s="210" t="s">
        <v>146</v>
      </c>
      <c r="H229" s="211">
        <v>45</v>
      </c>
      <c r="I229" s="212"/>
      <c r="J229" s="213">
        <f>ROUND(I229*H229,2)</f>
        <v>0</v>
      </c>
      <c r="K229" s="209" t="s">
        <v>136</v>
      </c>
      <c r="L229" s="47"/>
      <c r="M229" s="214" t="s">
        <v>19</v>
      </c>
      <c r="N229" s="215" t="s">
        <v>44</v>
      </c>
      <c r="O229" s="87"/>
      <c r="P229" s="216">
        <f>O229*H229</f>
        <v>0</v>
      </c>
      <c r="Q229" s="216">
        <v>1.4950000000000001E-06</v>
      </c>
      <c r="R229" s="216">
        <f>Q229*H229</f>
        <v>6.7275000000000009E-05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137</v>
      </c>
      <c r="AT229" s="218" t="s">
        <v>132</v>
      </c>
      <c r="AU229" s="218" t="s">
        <v>83</v>
      </c>
      <c r="AY229" s="20" t="s">
        <v>130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81</v>
      </c>
      <c r="BK229" s="219">
        <f>ROUND(I229*H229,2)</f>
        <v>0</v>
      </c>
      <c r="BL229" s="20" t="s">
        <v>137</v>
      </c>
      <c r="BM229" s="218" t="s">
        <v>748</v>
      </c>
    </row>
    <row r="230" s="2" customFormat="1">
      <c r="A230" s="41"/>
      <c r="B230" s="42"/>
      <c r="C230" s="43"/>
      <c r="D230" s="220" t="s">
        <v>139</v>
      </c>
      <c r="E230" s="43"/>
      <c r="F230" s="221" t="s">
        <v>414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139</v>
      </c>
      <c r="AU230" s="20" t="s">
        <v>83</v>
      </c>
    </row>
    <row r="231" s="14" customFormat="1">
      <c r="A231" s="14"/>
      <c r="B231" s="236"/>
      <c r="C231" s="237"/>
      <c r="D231" s="227" t="s">
        <v>141</v>
      </c>
      <c r="E231" s="238" t="s">
        <v>19</v>
      </c>
      <c r="F231" s="239" t="s">
        <v>749</v>
      </c>
      <c r="G231" s="237"/>
      <c r="H231" s="240">
        <v>45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141</v>
      </c>
      <c r="AU231" s="246" t="s">
        <v>83</v>
      </c>
      <c r="AV231" s="14" t="s">
        <v>83</v>
      </c>
      <c r="AW231" s="14" t="s">
        <v>35</v>
      </c>
      <c r="AX231" s="14" t="s">
        <v>81</v>
      </c>
      <c r="AY231" s="246" t="s">
        <v>130</v>
      </c>
    </row>
    <row r="232" s="2" customFormat="1" ht="24.15" customHeight="1">
      <c r="A232" s="41"/>
      <c r="B232" s="42"/>
      <c r="C232" s="207" t="s">
        <v>345</v>
      </c>
      <c r="D232" s="207" t="s">
        <v>132</v>
      </c>
      <c r="E232" s="208" t="s">
        <v>417</v>
      </c>
      <c r="F232" s="209" t="s">
        <v>418</v>
      </c>
      <c r="G232" s="210" t="s">
        <v>146</v>
      </c>
      <c r="H232" s="211">
        <v>45</v>
      </c>
      <c r="I232" s="212"/>
      <c r="J232" s="213">
        <f>ROUND(I232*H232,2)</f>
        <v>0</v>
      </c>
      <c r="K232" s="209" t="s">
        <v>136</v>
      </c>
      <c r="L232" s="47"/>
      <c r="M232" s="214" t="s">
        <v>19</v>
      </c>
      <c r="N232" s="215" t="s">
        <v>44</v>
      </c>
      <c r="O232" s="87"/>
      <c r="P232" s="216">
        <f>O232*H232</f>
        <v>0</v>
      </c>
      <c r="Q232" s="216">
        <v>0.00015660000000000001</v>
      </c>
      <c r="R232" s="216">
        <f>Q232*H232</f>
        <v>0.0070470000000000003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137</v>
      </c>
      <c r="AT232" s="218" t="s">
        <v>132</v>
      </c>
      <c r="AU232" s="218" t="s">
        <v>83</v>
      </c>
      <c r="AY232" s="20" t="s">
        <v>130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81</v>
      </c>
      <c r="BK232" s="219">
        <f>ROUND(I232*H232,2)</f>
        <v>0</v>
      </c>
      <c r="BL232" s="20" t="s">
        <v>137</v>
      </c>
      <c r="BM232" s="218" t="s">
        <v>750</v>
      </c>
    </row>
    <row r="233" s="2" customFormat="1">
      <c r="A233" s="41"/>
      <c r="B233" s="42"/>
      <c r="C233" s="43"/>
      <c r="D233" s="220" t="s">
        <v>139</v>
      </c>
      <c r="E233" s="43"/>
      <c r="F233" s="221" t="s">
        <v>420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139</v>
      </c>
      <c r="AU233" s="20" t="s">
        <v>83</v>
      </c>
    </row>
    <row r="234" s="14" customFormat="1">
      <c r="A234" s="14"/>
      <c r="B234" s="236"/>
      <c r="C234" s="237"/>
      <c r="D234" s="227" t="s">
        <v>141</v>
      </c>
      <c r="E234" s="238" t="s">
        <v>19</v>
      </c>
      <c r="F234" s="239" t="s">
        <v>751</v>
      </c>
      <c r="G234" s="237"/>
      <c r="H234" s="240">
        <v>45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141</v>
      </c>
      <c r="AU234" s="246" t="s">
        <v>83</v>
      </c>
      <c r="AV234" s="14" t="s">
        <v>83</v>
      </c>
      <c r="AW234" s="14" t="s">
        <v>35</v>
      </c>
      <c r="AX234" s="14" t="s">
        <v>81</v>
      </c>
      <c r="AY234" s="246" t="s">
        <v>130</v>
      </c>
    </row>
    <row r="235" s="12" customFormat="1" ht="22.8" customHeight="1">
      <c r="A235" s="12"/>
      <c r="B235" s="191"/>
      <c r="C235" s="192"/>
      <c r="D235" s="193" t="s">
        <v>72</v>
      </c>
      <c r="E235" s="205" t="s">
        <v>447</v>
      </c>
      <c r="F235" s="205" t="s">
        <v>448</v>
      </c>
      <c r="G235" s="192"/>
      <c r="H235" s="192"/>
      <c r="I235" s="195"/>
      <c r="J235" s="206">
        <f>BK235</f>
        <v>0</v>
      </c>
      <c r="K235" s="192"/>
      <c r="L235" s="197"/>
      <c r="M235" s="198"/>
      <c r="N235" s="199"/>
      <c r="O235" s="199"/>
      <c r="P235" s="200">
        <f>SUM(P236:P251)</f>
        <v>0</v>
      </c>
      <c r="Q235" s="199"/>
      <c r="R235" s="200">
        <f>SUM(R236:R251)</f>
        <v>0</v>
      </c>
      <c r="S235" s="199"/>
      <c r="T235" s="201">
        <f>SUM(T236:T251)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2" t="s">
        <v>81</v>
      </c>
      <c r="AT235" s="203" t="s">
        <v>72</v>
      </c>
      <c r="AU235" s="203" t="s">
        <v>81</v>
      </c>
      <c r="AY235" s="202" t="s">
        <v>130</v>
      </c>
      <c r="BK235" s="204">
        <f>SUM(BK236:BK251)</f>
        <v>0</v>
      </c>
    </row>
    <row r="236" s="2" customFormat="1" ht="24.15" customHeight="1">
      <c r="A236" s="41"/>
      <c r="B236" s="42"/>
      <c r="C236" s="207" t="s">
        <v>349</v>
      </c>
      <c r="D236" s="207" t="s">
        <v>132</v>
      </c>
      <c r="E236" s="208" t="s">
        <v>450</v>
      </c>
      <c r="F236" s="209" t="s">
        <v>451</v>
      </c>
      <c r="G236" s="210" t="s">
        <v>192</v>
      </c>
      <c r="H236" s="211">
        <v>28.219999999999999</v>
      </c>
      <c r="I236" s="212"/>
      <c r="J236" s="213">
        <f>ROUND(I236*H236,2)</f>
        <v>0</v>
      </c>
      <c r="K236" s="209" t="s">
        <v>136</v>
      </c>
      <c r="L236" s="47"/>
      <c r="M236" s="214" t="s">
        <v>19</v>
      </c>
      <c r="N236" s="215" t="s">
        <v>44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137</v>
      </c>
      <c r="AT236" s="218" t="s">
        <v>132</v>
      </c>
      <c r="AU236" s="218" t="s">
        <v>83</v>
      </c>
      <c r="AY236" s="20" t="s">
        <v>130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81</v>
      </c>
      <c r="BK236" s="219">
        <f>ROUND(I236*H236,2)</f>
        <v>0</v>
      </c>
      <c r="BL236" s="20" t="s">
        <v>137</v>
      </c>
      <c r="BM236" s="218" t="s">
        <v>752</v>
      </c>
    </row>
    <row r="237" s="2" customFormat="1">
      <c r="A237" s="41"/>
      <c r="B237" s="42"/>
      <c r="C237" s="43"/>
      <c r="D237" s="220" t="s">
        <v>139</v>
      </c>
      <c r="E237" s="43"/>
      <c r="F237" s="221" t="s">
        <v>453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139</v>
      </c>
      <c r="AU237" s="20" t="s">
        <v>83</v>
      </c>
    </row>
    <row r="238" s="14" customFormat="1">
      <c r="A238" s="14"/>
      <c r="B238" s="236"/>
      <c r="C238" s="237"/>
      <c r="D238" s="227" t="s">
        <v>141</v>
      </c>
      <c r="E238" s="238" t="s">
        <v>19</v>
      </c>
      <c r="F238" s="239" t="s">
        <v>753</v>
      </c>
      <c r="G238" s="237"/>
      <c r="H238" s="240">
        <v>9.5199999999999996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141</v>
      </c>
      <c r="AU238" s="246" t="s">
        <v>83</v>
      </c>
      <c r="AV238" s="14" t="s">
        <v>83</v>
      </c>
      <c r="AW238" s="14" t="s">
        <v>35</v>
      </c>
      <c r="AX238" s="14" t="s">
        <v>73</v>
      </c>
      <c r="AY238" s="246" t="s">
        <v>130</v>
      </c>
    </row>
    <row r="239" s="14" customFormat="1">
      <c r="A239" s="14"/>
      <c r="B239" s="236"/>
      <c r="C239" s="237"/>
      <c r="D239" s="227" t="s">
        <v>141</v>
      </c>
      <c r="E239" s="238" t="s">
        <v>19</v>
      </c>
      <c r="F239" s="239" t="s">
        <v>754</v>
      </c>
      <c r="G239" s="237"/>
      <c r="H239" s="240">
        <v>18.699999999999999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141</v>
      </c>
      <c r="AU239" s="246" t="s">
        <v>83</v>
      </c>
      <c r="AV239" s="14" t="s">
        <v>83</v>
      </c>
      <c r="AW239" s="14" t="s">
        <v>35</v>
      </c>
      <c r="AX239" s="14" t="s">
        <v>73</v>
      </c>
      <c r="AY239" s="246" t="s">
        <v>130</v>
      </c>
    </row>
    <row r="240" s="16" customFormat="1">
      <c r="A240" s="16"/>
      <c r="B240" s="258"/>
      <c r="C240" s="259"/>
      <c r="D240" s="227" t="s">
        <v>141</v>
      </c>
      <c r="E240" s="260" t="s">
        <v>19</v>
      </c>
      <c r="F240" s="261" t="s">
        <v>160</v>
      </c>
      <c r="G240" s="259"/>
      <c r="H240" s="262">
        <v>28.219999999999999</v>
      </c>
      <c r="I240" s="263"/>
      <c r="J240" s="259"/>
      <c r="K240" s="259"/>
      <c r="L240" s="264"/>
      <c r="M240" s="265"/>
      <c r="N240" s="266"/>
      <c r="O240" s="266"/>
      <c r="P240" s="266"/>
      <c r="Q240" s="266"/>
      <c r="R240" s="266"/>
      <c r="S240" s="266"/>
      <c r="T240" s="267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68" t="s">
        <v>141</v>
      </c>
      <c r="AU240" s="268" t="s">
        <v>83</v>
      </c>
      <c r="AV240" s="16" t="s">
        <v>137</v>
      </c>
      <c r="AW240" s="16" t="s">
        <v>35</v>
      </c>
      <c r="AX240" s="16" t="s">
        <v>81</v>
      </c>
      <c r="AY240" s="268" t="s">
        <v>130</v>
      </c>
    </row>
    <row r="241" s="2" customFormat="1" ht="16.5" customHeight="1">
      <c r="A241" s="41"/>
      <c r="B241" s="42"/>
      <c r="C241" s="207" t="s">
        <v>353</v>
      </c>
      <c r="D241" s="207" t="s">
        <v>132</v>
      </c>
      <c r="E241" s="208" t="s">
        <v>466</v>
      </c>
      <c r="F241" s="209" t="s">
        <v>467</v>
      </c>
      <c r="G241" s="210" t="s">
        <v>192</v>
      </c>
      <c r="H241" s="211">
        <v>28.219999999999999</v>
      </c>
      <c r="I241" s="212"/>
      <c r="J241" s="213">
        <f>ROUND(I241*H241,2)</f>
        <v>0</v>
      </c>
      <c r="K241" s="209" t="s">
        <v>136</v>
      </c>
      <c r="L241" s="47"/>
      <c r="M241" s="214" t="s">
        <v>19</v>
      </c>
      <c r="N241" s="215" t="s">
        <v>44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137</v>
      </c>
      <c r="AT241" s="218" t="s">
        <v>132</v>
      </c>
      <c r="AU241" s="218" t="s">
        <v>83</v>
      </c>
      <c r="AY241" s="20" t="s">
        <v>130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81</v>
      </c>
      <c r="BK241" s="219">
        <f>ROUND(I241*H241,2)</f>
        <v>0</v>
      </c>
      <c r="BL241" s="20" t="s">
        <v>137</v>
      </c>
      <c r="BM241" s="218" t="s">
        <v>755</v>
      </c>
    </row>
    <row r="242" s="2" customFormat="1">
      <c r="A242" s="41"/>
      <c r="B242" s="42"/>
      <c r="C242" s="43"/>
      <c r="D242" s="220" t="s">
        <v>139</v>
      </c>
      <c r="E242" s="43"/>
      <c r="F242" s="221" t="s">
        <v>469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139</v>
      </c>
      <c r="AU242" s="20" t="s">
        <v>83</v>
      </c>
    </row>
    <row r="243" s="14" customFormat="1">
      <c r="A243" s="14"/>
      <c r="B243" s="236"/>
      <c r="C243" s="237"/>
      <c r="D243" s="227" t="s">
        <v>141</v>
      </c>
      <c r="E243" s="238" t="s">
        <v>19</v>
      </c>
      <c r="F243" s="239" t="s">
        <v>753</v>
      </c>
      <c r="G243" s="237"/>
      <c r="H243" s="240">
        <v>9.5199999999999996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141</v>
      </c>
      <c r="AU243" s="246" t="s">
        <v>83</v>
      </c>
      <c r="AV243" s="14" t="s">
        <v>83</v>
      </c>
      <c r="AW243" s="14" t="s">
        <v>35</v>
      </c>
      <c r="AX243" s="14" t="s">
        <v>73</v>
      </c>
      <c r="AY243" s="246" t="s">
        <v>130</v>
      </c>
    </row>
    <row r="244" s="14" customFormat="1">
      <c r="A244" s="14"/>
      <c r="B244" s="236"/>
      <c r="C244" s="237"/>
      <c r="D244" s="227" t="s">
        <v>141</v>
      </c>
      <c r="E244" s="238" t="s">
        <v>19</v>
      </c>
      <c r="F244" s="239" t="s">
        <v>754</v>
      </c>
      <c r="G244" s="237"/>
      <c r="H244" s="240">
        <v>18.699999999999999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141</v>
      </c>
      <c r="AU244" s="246" t="s">
        <v>83</v>
      </c>
      <c r="AV244" s="14" t="s">
        <v>83</v>
      </c>
      <c r="AW244" s="14" t="s">
        <v>35</v>
      </c>
      <c r="AX244" s="14" t="s">
        <v>73</v>
      </c>
      <c r="AY244" s="246" t="s">
        <v>130</v>
      </c>
    </row>
    <row r="245" s="16" customFormat="1">
      <c r="A245" s="16"/>
      <c r="B245" s="258"/>
      <c r="C245" s="259"/>
      <c r="D245" s="227" t="s">
        <v>141</v>
      </c>
      <c r="E245" s="260" t="s">
        <v>19</v>
      </c>
      <c r="F245" s="261" t="s">
        <v>160</v>
      </c>
      <c r="G245" s="259"/>
      <c r="H245" s="262">
        <v>28.219999999999999</v>
      </c>
      <c r="I245" s="263"/>
      <c r="J245" s="259"/>
      <c r="K245" s="259"/>
      <c r="L245" s="264"/>
      <c r="M245" s="265"/>
      <c r="N245" s="266"/>
      <c r="O245" s="266"/>
      <c r="P245" s="266"/>
      <c r="Q245" s="266"/>
      <c r="R245" s="266"/>
      <c r="S245" s="266"/>
      <c r="T245" s="267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68" t="s">
        <v>141</v>
      </c>
      <c r="AU245" s="268" t="s">
        <v>83</v>
      </c>
      <c r="AV245" s="16" t="s">
        <v>137</v>
      </c>
      <c r="AW245" s="16" t="s">
        <v>35</v>
      </c>
      <c r="AX245" s="16" t="s">
        <v>81</v>
      </c>
      <c r="AY245" s="268" t="s">
        <v>130</v>
      </c>
    </row>
    <row r="246" s="2" customFormat="1" ht="24.15" customHeight="1">
      <c r="A246" s="41"/>
      <c r="B246" s="42"/>
      <c r="C246" s="207" t="s">
        <v>357</v>
      </c>
      <c r="D246" s="207" t="s">
        <v>132</v>
      </c>
      <c r="E246" s="208" t="s">
        <v>471</v>
      </c>
      <c r="F246" s="209" t="s">
        <v>472</v>
      </c>
      <c r="G246" s="210" t="s">
        <v>192</v>
      </c>
      <c r="H246" s="211">
        <v>9.5199999999999996</v>
      </c>
      <c r="I246" s="212"/>
      <c r="J246" s="213">
        <f>ROUND(I246*H246,2)</f>
        <v>0</v>
      </c>
      <c r="K246" s="209" t="s">
        <v>136</v>
      </c>
      <c r="L246" s="47"/>
      <c r="M246" s="214" t="s">
        <v>19</v>
      </c>
      <c r="N246" s="215" t="s">
        <v>44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137</v>
      </c>
      <c r="AT246" s="218" t="s">
        <v>132</v>
      </c>
      <c r="AU246" s="218" t="s">
        <v>83</v>
      </c>
      <c r="AY246" s="20" t="s">
        <v>130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81</v>
      </c>
      <c r="BK246" s="219">
        <f>ROUND(I246*H246,2)</f>
        <v>0</v>
      </c>
      <c r="BL246" s="20" t="s">
        <v>137</v>
      </c>
      <c r="BM246" s="218" t="s">
        <v>756</v>
      </c>
    </row>
    <row r="247" s="2" customFormat="1">
      <c r="A247" s="41"/>
      <c r="B247" s="42"/>
      <c r="C247" s="43"/>
      <c r="D247" s="220" t="s">
        <v>139</v>
      </c>
      <c r="E247" s="43"/>
      <c r="F247" s="221" t="s">
        <v>474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139</v>
      </c>
      <c r="AU247" s="20" t="s">
        <v>83</v>
      </c>
    </row>
    <row r="248" s="14" customFormat="1">
      <c r="A248" s="14"/>
      <c r="B248" s="236"/>
      <c r="C248" s="237"/>
      <c r="D248" s="227" t="s">
        <v>141</v>
      </c>
      <c r="E248" s="238" t="s">
        <v>19</v>
      </c>
      <c r="F248" s="239" t="s">
        <v>753</v>
      </c>
      <c r="G248" s="237"/>
      <c r="H248" s="240">
        <v>9.5199999999999996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141</v>
      </c>
      <c r="AU248" s="246" t="s">
        <v>83</v>
      </c>
      <c r="AV248" s="14" t="s">
        <v>83</v>
      </c>
      <c r="AW248" s="14" t="s">
        <v>35</v>
      </c>
      <c r="AX248" s="14" t="s">
        <v>81</v>
      </c>
      <c r="AY248" s="246" t="s">
        <v>130</v>
      </c>
    </row>
    <row r="249" s="2" customFormat="1" ht="24.15" customHeight="1">
      <c r="A249" s="41"/>
      <c r="B249" s="42"/>
      <c r="C249" s="207" t="s">
        <v>361</v>
      </c>
      <c r="D249" s="207" t="s">
        <v>132</v>
      </c>
      <c r="E249" s="208" t="s">
        <v>476</v>
      </c>
      <c r="F249" s="209" t="s">
        <v>477</v>
      </c>
      <c r="G249" s="210" t="s">
        <v>192</v>
      </c>
      <c r="H249" s="211">
        <v>18.699999999999999</v>
      </c>
      <c r="I249" s="212"/>
      <c r="J249" s="213">
        <f>ROUND(I249*H249,2)</f>
        <v>0</v>
      </c>
      <c r="K249" s="209" t="s">
        <v>136</v>
      </c>
      <c r="L249" s="47"/>
      <c r="M249" s="214" t="s">
        <v>19</v>
      </c>
      <c r="N249" s="215" t="s">
        <v>44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137</v>
      </c>
      <c r="AT249" s="218" t="s">
        <v>132</v>
      </c>
      <c r="AU249" s="218" t="s">
        <v>83</v>
      </c>
      <c r="AY249" s="20" t="s">
        <v>130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81</v>
      </c>
      <c r="BK249" s="219">
        <f>ROUND(I249*H249,2)</f>
        <v>0</v>
      </c>
      <c r="BL249" s="20" t="s">
        <v>137</v>
      </c>
      <c r="BM249" s="218" t="s">
        <v>757</v>
      </c>
    </row>
    <row r="250" s="2" customFormat="1">
      <c r="A250" s="41"/>
      <c r="B250" s="42"/>
      <c r="C250" s="43"/>
      <c r="D250" s="220" t="s">
        <v>139</v>
      </c>
      <c r="E250" s="43"/>
      <c r="F250" s="221" t="s">
        <v>479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139</v>
      </c>
      <c r="AU250" s="20" t="s">
        <v>83</v>
      </c>
    </row>
    <row r="251" s="14" customFormat="1">
      <c r="A251" s="14"/>
      <c r="B251" s="236"/>
      <c r="C251" s="237"/>
      <c r="D251" s="227" t="s">
        <v>141</v>
      </c>
      <c r="E251" s="238" t="s">
        <v>19</v>
      </c>
      <c r="F251" s="239" t="s">
        <v>754</v>
      </c>
      <c r="G251" s="237"/>
      <c r="H251" s="240">
        <v>18.699999999999999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141</v>
      </c>
      <c r="AU251" s="246" t="s">
        <v>83</v>
      </c>
      <c r="AV251" s="14" t="s">
        <v>83</v>
      </c>
      <c r="AW251" s="14" t="s">
        <v>35</v>
      </c>
      <c r="AX251" s="14" t="s">
        <v>81</v>
      </c>
      <c r="AY251" s="246" t="s">
        <v>130</v>
      </c>
    </row>
    <row r="252" s="12" customFormat="1" ht="22.8" customHeight="1">
      <c r="A252" s="12"/>
      <c r="B252" s="191"/>
      <c r="C252" s="192"/>
      <c r="D252" s="193" t="s">
        <v>72</v>
      </c>
      <c r="E252" s="205" t="s">
        <v>480</v>
      </c>
      <c r="F252" s="205" t="s">
        <v>481</v>
      </c>
      <c r="G252" s="192"/>
      <c r="H252" s="192"/>
      <c r="I252" s="195"/>
      <c r="J252" s="206">
        <f>BK252</f>
        <v>0</v>
      </c>
      <c r="K252" s="192"/>
      <c r="L252" s="197"/>
      <c r="M252" s="198"/>
      <c r="N252" s="199"/>
      <c r="O252" s="199"/>
      <c r="P252" s="200">
        <f>SUM(P253:P254)</f>
        <v>0</v>
      </c>
      <c r="Q252" s="199"/>
      <c r="R252" s="200">
        <f>SUM(R253:R254)</f>
        <v>0</v>
      </c>
      <c r="S252" s="199"/>
      <c r="T252" s="201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2" t="s">
        <v>81</v>
      </c>
      <c r="AT252" s="203" t="s">
        <v>72</v>
      </c>
      <c r="AU252" s="203" t="s">
        <v>81</v>
      </c>
      <c r="AY252" s="202" t="s">
        <v>130</v>
      </c>
      <c r="BK252" s="204">
        <f>SUM(BK253:BK254)</f>
        <v>0</v>
      </c>
    </row>
    <row r="253" s="2" customFormat="1" ht="24.15" customHeight="1">
      <c r="A253" s="41"/>
      <c r="B253" s="42"/>
      <c r="C253" s="207" t="s">
        <v>366</v>
      </c>
      <c r="D253" s="207" t="s">
        <v>132</v>
      </c>
      <c r="E253" s="208" t="s">
        <v>605</v>
      </c>
      <c r="F253" s="209" t="s">
        <v>606</v>
      </c>
      <c r="G253" s="210" t="s">
        <v>192</v>
      </c>
      <c r="H253" s="211">
        <v>32.395000000000003</v>
      </c>
      <c r="I253" s="212"/>
      <c r="J253" s="213">
        <f>ROUND(I253*H253,2)</f>
        <v>0</v>
      </c>
      <c r="K253" s="209" t="s">
        <v>136</v>
      </c>
      <c r="L253" s="47"/>
      <c r="M253" s="214" t="s">
        <v>19</v>
      </c>
      <c r="N253" s="215" t="s">
        <v>44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137</v>
      </c>
      <c r="AT253" s="218" t="s">
        <v>132</v>
      </c>
      <c r="AU253" s="218" t="s">
        <v>83</v>
      </c>
      <c r="AY253" s="20" t="s">
        <v>130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81</v>
      </c>
      <c r="BK253" s="219">
        <f>ROUND(I253*H253,2)</f>
        <v>0</v>
      </c>
      <c r="BL253" s="20" t="s">
        <v>137</v>
      </c>
      <c r="BM253" s="218" t="s">
        <v>758</v>
      </c>
    </row>
    <row r="254" s="2" customFormat="1">
      <c r="A254" s="41"/>
      <c r="B254" s="42"/>
      <c r="C254" s="43"/>
      <c r="D254" s="220" t="s">
        <v>139</v>
      </c>
      <c r="E254" s="43"/>
      <c r="F254" s="221" t="s">
        <v>608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139</v>
      </c>
      <c r="AU254" s="20" t="s">
        <v>83</v>
      </c>
    </row>
    <row r="255" s="12" customFormat="1" ht="25.92" customHeight="1">
      <c r="A255" s="12"/>
      <c r="B255" s="191"/>
      <c r="C255" s="192"/>
      <c r="D255" s="193" t="s">
        <v>72</v>
      </c>
      <c r="E255" s="194" t="s">
        <v>659</v>
      </c>
      <c r="F255" s="194" t="s">
        <v>660</v>
      </c>
      <c r="G255" s="192"/>
      <c r="H255" s="192"/>
      <c r="I255" s="195"/>
      <c r="J255" s="196">
        <f>BK255</f>
        <v>0</v>
      </c>
      <c r="K255" s="192"/>
      <c r="L255" s="197"/>
      <c r="M255" s="198"/>
      <c r="N255" s="199"/>
      <c r="O255" s="199"/>
      <c r="P255" s="200">
        <f>P256</f>
        <v>0</v>
      </c>
      <c r="Q255" s="199"/>
      <c r="R255" s="200">
        <f>R256</f>
        <v>0.014619999999999998</v>
      </c>
      <c r="S255" s="199"/>
      <c r="T255" s="201">
        <f>T256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2" t="s">
        <v>83</v>
      </c>
      <c r="AT255" s="203" t="s">
        <v>72</v>
      </c>
      <c r="AU255" s="203" t="s">
        <v>73</v>
      </c>
      <c r="AY255" s="202" t="s">
        <v>130</v>
      </c>
      <c r="BK255" s="204">
        <f>BK256</f>
        <v>0</v>
      </c>
    </row>
    <row r="256" s="12" customFormat="1" ht="22.8" customHeight="1">
      <c r="A256" s="12"/>
      <c r="B256" s="191"/>
      <c r="C256" s="192"/>
      <c r="D256" s="193" t="s">
        <v>72</v>
      </c>
      <c r="E256" s="205" t="s">
        <v>661</v>
      </c>
      <c r="F256" s="205" t="s">
        <v>662</v>
      </c>
      <c r="G256" s="192"/>
      <c r="H256" s="192"/>
      <c r="I256" s="195"/>
      <c r="J256" s="206">
        <f>BK256</f>
        <v>0</v>
      </c>
      <c r="K256" s="192"/>
      <c r="L256" s="197"/>
      <c r="M256" s="198"/>
      <c r="N256" s="199"/>
      <c r="O256" s="199"/>
      <c r="P256" s="200">
        <f>SUM(P257:P260)</f>
        <v>0</v>
      </c>
      <c r="Q256" s="199"/>
      <c r="R256" s="200">
        <f>SUM(R257:R260)</f>
        <v>0.014619999999999998</v>
      </c>
      <c r="S256" s="199"/>
      <c r="T256" s="201">
        <f>SUM(T257:T260)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2" t="s">
        <v>83</v>
      </c>
      <c r="AT256" s="203" t="s">
        <v>72</v>
      </c>
      <c r="AU256" s="203" t="s">
        <v>81</v>
      </c>
      <c r="AY256" s="202" t="s">
        <v>130</v>
      </c>
      <c r="BK256" s="204">
        <f>SUM(BK257:BK260)</f>
        <v>0</v>
      </c>
    </row>
    <row r="257" s="2" customFormat="1" ht="16.5" customHeight="1">
      <c r="A257" s="41"/>
      <c r="B257" s="42"/>
      <c r="C257" s="207" t="s">
        <v>370</v>
      </c>
      <c r="D257" s="207" t="s">
        <v>132</v>
      </c>
      <c r="E257" s="208" t="s">
        <v>663</v>
      </c>
      <c r="F257" s="209" t="s">
        <v>664</v>
      </c>
      <c r="G257" s="210" t="s">
        <v>135</v>
      </c>
      <c r="H257" s="211">
        <v>43</v>
      </c>
      <c r="I257" s="212"/>
      <c r="J257" s="213">
        <f>ROUND(I257*H257,2)</f>
        <v>0</v>
      </c>
      <c r="K257" s="209" t="s">
        <v>665</v>
      </c>
      <c r="L257" s="47"/>
      <c r="M257" s="214" t="s">
        <v>19</v>
      </c>
      <c r="N257" s="215" t="s">
        <v>44</v>
      </c>
      <c r="O257" s="87"/>
      <c r="P257" s="216">
        <f>O257*H257</f>
        <v>0</v>
      </c>
      <c r="Q257" s="216">
        <v>4.0000000000000003E-05</v>
      </c>
      <c r="R257" s="216">
        <f>Q257*H257</f>
        <v>0.0017200000000000002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244</v>
      </c>
      <c r="AT257" s="218" t="s">
        <v>132</v>
      </c>
      <c r="AU257" s="218" t="s">
        <v>83</v>
      </c>
      <c r="AY257" s="20" t="s">
        <v>130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81</v>
      </c>
      <c r="BK257" s="219">
        <f>ROUND(I257*H257,2)</f>
        <v>0</v>
      </c>
      <c r="BL257" s="20" t="s">
        <v>244</v>
      </c>
      <c r="BM257" s="218" t="s">
        <v>759</v>
      </c>
    </row>
    <row r="258" s="2" customFormat="1">
      <c r="A258" s="41"/>
      <c r="B258" s="42"/>
      <c r="C258" s="43"/>
      <c r="D258" s="220" t="s">
        <v>139</v>
      </c>
      <c r="E258" s="43"/>
      <c r="F258" s="221" t="s">
        <v>667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139</v>
      </c>
      <c r="AU258" s="20" t="s">
        <v>83</v>
      </c>
    </row>
    <row r="259" s="14" customFormat="1">
      <c r="A259" s="14"/>
      <c r="B259" s="236"/>
      <c r="C259" s="237"/>
      <c r="D259" s="227" t="s">
        <v>141</v>
      </c>
      <c r="E259" s="238" t="s">
        <v>19</v>
      </c>
      <c r="F259" s="239" t="s">
        <v>760</v>
      </c>
      <c r="G259" s="237"/>
      <c r="H259" s="240">
        <v>43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141</v>
      </c>
      <c r="AU259" s="246" t="s">
        <v>83</v>
      </c>
      <c r="AV259" s="14" t="s">
        <v>83</v>
      </c>
      <c r="AW259" s="14" t="s">
        <v>35</v>
      </c>
      <c r="AX259" s="14" t="s">
        <v>81</v>
      </c>
      <c r="AY259" s="246" t="s">
        <v>130</v>
      </c>
    </row>
    <row r="260" s="2" customFormat="1" ht="16.5" customHeight="1">
      <c r="A260" s="41"/>
      <c r="B260" s="42"/>
      <c r="C260" s="269" t="s">
        <v>382</v>
      </c>
      <c r="D260" s="269" t="s">
        <v>205</v>
      </c>
      <c r="E260" s="270" t="s">
        <v>669</v>
      </c>
      <c r="F260" s="271" t="s">
        <v>670</v>
      </c>
      <c r="G260" s="272" t="s">
        <v>135</v>
      </c>
      <c r="H260" s="273">
        <v>43</v>
      </c>
      <c r="I260" s="274"/>
      <c r="J260" s="275">
        <f>ROUND(I260*H260,2)</f>
        <v>0</v>
      </c>
      <c r="K260" s="271" t="s">
        <v>136</v>
      </c>
      <c r="L260" s="276"/>
      <c r="M260" s="286" t="s">
        <v>19</v>
      </c>
      <c r="N260" s="287" t="s">
        <v>44</v>
      </c>
      <c r="O260" s="281"/>
      <c r="P260" s="288">
        <f>O260*H260</f>
        <v>0</v>
      </c>
      <c r="Q260" s="288">
        <v>0.00029999999999999997</v>
      </c>
      <c r="R260" s="288">
        <f>Q260*H260</f>
        <v>0.012899999999999998</v>
      </c>
      <c r="S260" s="288">
        <v>0</v>
      </c>
      <c r="T260" s="289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349</v>
      </c>
      <c r="AT260" s="218" t="s">
        <v>205</v>
      </c>
      <c r="AU260" s="218" t="s">
        <v>83</v>
      </c>
      <c r="AY260" s="20" t="s">
        <v>130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81</v>
      </c>
      <c r="BK260" s="219">
        <f>ROUND(I260*H260,2)</f>
        <v>0</v>
      </c>
      <c r="BL260" s="20" t="s">
        <v>244</v>
      </c>
      <c r="BM260" s="218" t="s">
        <v>761</v>
      </c>
    </row>
    <row r="261" s="2" customFormat="1" ht="6.96" customHeight="1">
      <c r="A261" s="41"/>
      <c r="B261" s="62"/>
      <c r="C261" s="63"/>
      <c r="D261" s="63"/>
      <c r="E261" s="63"/>
      <c r="F261" s="63"/>
      <c r="G261" s="63"/>
      <c r="H261" s="63"/>
      <c r="I261" s="63"/>
      <c r="J261" s="63"/>
      <c r="K261" s="63"/>
      <c r="L261" s="47"/>
      <c r="M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</row>
  </sheetData>
  <sheetProtection sheet="1" autoFilter="0" formatColumns="0" formatRows="0" objects="1" scenarios="1" spinCount="100000" saltValue="dqO/oaZy/R7zyEM148fjfdRx9ef07Z6tpeAc85YYP8k0qjtqRoE7pCbosX+/fDC7JB88yGThSOyonpMBf1fz9A==" hashValue="L3MLRheYml4hT+WsNT651GW044hg7g9d1c07SDUgw4g1anKcmWBC5hPo4jHUL/sLpleTlmnHtj4ia5WntftEMw==" algorithmName="SHA-512" password="CC35"/>
  <autoFilter ref="C86:K26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1/113106122"/>
    <hyperlink ref="F95" r:id="rId2" display="https://podminky.urs.cz/item/CS_URS_2025_01/113107342"/>
    <hyperlink ref="F101" r:id="rId3" display="https://podminky.urs.cz/item/CS_URS_2025_01/113202111"/>
    <hyperlink ref="F105" r:id="rId4" display="https://podminky.urs.cz/item/CS_URS_2025_01/122251105"/>
    <hyperlink ref="F116" r:id="rId5" display="https://podminky.urs.cz/item/CS_URS_2025_01/162751117"/>
    <hyperlink ref="F121" r:id="rId6" display="https://podminky.urs.cz/item/CS_URS_2025_01/162751119"/>
    <hyperlink ref="F127" r:id="rId7" display="https://podminky.urs.cz/item/CS_URS_2025_01/171201201"/>
    <hyperlink ref="F132" r:id="rId8" display="https://podminky.urs.cz/item/CS_URS_2025_01/171201231"/>
    <hyperlink ref="F137" r:id="rId9" display="https://podminky.urs.cz/item/CS_URS_2025_01/181951112"/>
    <hyperlink ref="F144" r:id="rId10" display="https://podminky.urs.cz/item/CS_URS_2025_01/564851111"/>
    <hyperlink ref="F152" r:id="rId11" display="https://podminky.urs.cz/item/CS_URS_2025_01/564861111"/>
    <hyperlink ref="F156" r:id="rId12" display="https://podminky.urs.cz/item/CS_URS_2025_01/567122114"/>
    <hyperlink ref="F163" r:id="rId13" display="https://podminky.urs.cz/item/CS_URS_2025_01/573211109"/>
    <hyperlink ref="F167" r:id="rId14" display="https://podminky.urs.cz/item/CS_URS_2025_01/577134111"/>
    <hyperlink ref="F171" r:id="rId15" display="https://podminky.urs.cz/item/CS_URS_2025_01/596211113"/>
    <hyperlink ref="F179" r:id="rId16" display="https://podminky.urs.cz/item/CS_URS_2025_01/596211211"/>
    <hyperlink ref="F194" r:id="rId17" display="https://podminky.urs.cz/item/CS_URS_2025_01/914111111"/>
    <hyperlink ref="F203" r:id="rId18" display="https://podminky.urs.cz/item/CS_URS_2025_01/914511112"/>
    <hyperlink ref="F208" r:id="rId19" display="https://podminky.urs.cz/item/CS_URS_2025_01/916131213"/>
    <hyperlink ref="F225" r:id="rId20" display="https://podminky.urs.cz/item/CS_URS_2025_01/916991121"/>
    <hyperlink ref="F230" r:id="rId21" display="https://podminky.urs.cz/item/CS_URS_2025_01/919112212"/>
    <hyperlink ref="F233" r:id="rId22" display="https://podminky.urs.cz/item/CS_URS_2025_01/919121111"/>
    <hyperlink ref="F237" r:id="rId23" display="https://podminky.urs.cz/item/CS_URS_2025_01/997221561"/>
    <hyperlink ref="F242" r:id="rId24" display="https://podminky.urs.cz/item/CS_URS_2025_01/997221611"/>
    <hyperlink ref="F247" r:id="rId25" display="https://podminky.urs.cz/item/CS_URS_2025_01/997221861"/>
    <hyperlink ref="F250" r:id="rId26" display="https://podminky.urs.cz/item/CS_URS_2025_01/997221875"/>
    <hyperlink ref="F254" r:id="rId27" display="https://podminky.urs.cz/item/CS_URS_2025_01/998223011"/>
    <hyperlink ref="F258" r:id="rId28" display="https://podminky.urs.cz/item/CS_URS_2024_02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762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14. 3. 2025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ROUND((SUM(BE90:BE152)),  2)</f>
        <v>0</v>
      </c>
      <c r="G33" s="41"/>
      <c r="H33" s="41"/>
      <c r="I33" s="151">
        <v>0.20999999999999999</v>
      </c>
      <c r="J33" s="150">
        <f>ROUND(((SUM(BE90:BE152))*I33),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ROUND((SUM(BF90:BF152)),  2)</f>
        <v>0</v>
      </c>
      <c r="G34" s="41"/>
      <c r="H34" s="41"/>
      <c r="I34" s="151">
        <v>0.12</v>
      </c>
      <c r="J34" s="150">
        <f>ROUND(((SUM(BF90:BF152))*I34),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ROUND((SUM(BG90:BG152)),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ROUND((SUM(BH90:BH152)),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ROUND((SUM(BI90:BI152)),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072/2024_98 - SO 402 Veřejné osvětlení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14. 3. 2025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110</v>
      </c>
      <c r="E62" s="177"/>
      <c r="F62" s="177"/>
      <c r="G62" s="177"/>
      <c r="H62" s="177"/>
      <c r="I62" s="177"/>
      <c r="J62" s="178">
        <f>J94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610</v>
      </c>
      <c r="E63" s="171"/>
      <c r="F63" s="171"/>
      <c r="G63" s="171"/>
      <c r="H63" s="171"/>
      <c r="I63" s="171"/>
      <c r="J63" s="172">
        <f>J96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763</v>
      </c>
      <c r="E64" s="177"/>
      <c r="F64" s="177"/>
      <c r="G64" s="177"/>
      <c r="H64" s="177"/>
      <c r="I64" s="177"/>
      <c r="J64" s="178">
        <f>J97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764</v>
      </c>
      <c r="E65" s="171"/>
      <c r="F65" s="171"/>
      <c r="G65" s="171"/>
      <c r="H65" s="171"/>
      <c r="I65" s="171"/>
      <c r="J65" s="172">
        <f>J101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765</v>
      </c>
      <c r="E66" s="177"/>
      <c r="F66" s="177"/>
      <c r="G66" s="177"/>
      <c r="H66" s="177"/>
      <c r="I66" s="177"/>
      <c r="J66" s="178">
        <f>J102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766</v>
      </c>
      <c r="E67" s="177"/>
      <c r="F67" s="177"/>
      <c r="G67" s="177"/>
      <c r="H67" s="177"/>
      <c r="I67" s="177"/>
      <c r="J67" s="178">
        <f>J123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767</v>
      </c>
      <c r="E68" s="171"/>
      <c r="F68" s="171"/>
      <c r="G68" s="171"/>
      <c r="H68" s="171"/>
      <c r="I68" s="171"/>
      <c r="J68" s="172">
        <f>J145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8"/>
      <c r="C69" s="169"/>
      <c r="D69" s="170" t="s">
        <v>768</v>
      </c>
      <c r="E69" s="171"/>
      <c r="F69" s="171"/>
      <c r="G69" s="171"/>
      <c r="H69" s="171"/>
      <c r="I69" s="171"/>
      <c r="J69" s="172">
        <f>J150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769</v>
      </c>
      <c r="E70" s="177"/>
      <c r="F70" s="177"/>
      <c r="G70" s="177"/>
      <c r="H70" s="177"/>
      <c r="I70" s="177"/>
      <c r="J70" s="178">
        <f>J151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115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Rekonstrukce ulice Čapkova, Světlá nad Sázavou II.etapa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100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072/2024_98 - SO 402 Veřejné osvětlení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ul. Čapkova</v>
      </c>
      <c r="G84" s="43"/>
      <c r="H84" s="43"/>
      <c r="I84" s="35" t="s">
        <v>23</v>
      </c>
      <c r="J84" s="75" t="str">
        <f>IF(J12="","",J12)</f>
        <v>14. 3. 2025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Město Světlá nad Sázavou</v>
      </c>
      <c r="G86" s="43"/>
      <c r="H86" s="43"/>
      <c r="I86" s="35" t="s">
        <v>31</v>
      </c>
      <c r="J86" s="39" t="str">
        <f>E21</f>
        <v>DI PROJEKT s.r.o.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36</v>
      </c>
      <c r="J87" s="39" t="str">
        <f>E24</f>
        <v>DI PROJEKT s.r.o.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116</v>
      </c>
      <c r="D89" s="183" t="s">
        <v>58</v>
      </c>
      <c r="E89" s="183" t="s">
        <v>54</v>
      </c>
      <c r="F89" s="183" t="s">
        <v>55</v>
      </c>
      <c r="G89" s="183" t="s">
        <v>117</v>
      </c>
      <c r="H89" s="183" t="s">
        <v>118</v>
      </c>
      <c r="I89" s="183" t="s">
        <v>119</v>
      </c>
      <c r="J89" s="183" t="s">
        <v>104</v>
      </c>
      <c r="K89" s="184" t="s">
        <v>120</v>
      </c>
      <c r="L89" s="185"/>
      <c r="M89" s="95" t="s">
        <v>19</v>
      </c>
      <c r="N89" s="96" t="s">
        <v>43</v>
      </c>
      <c r="O89" s="96" t="s">
        <v>121</v>
      </c>
      <c r="P89" s="96" t="s">
        <v>122</v>
      </c>
      <c r="Q89" s="96" t="s">
        <v>123</v>
      </c>
      <c r="R89" s="96" t="s">
        <v>124</v>
      </c>
      <c r="S89" s="96" t="s">
        <v>125</v>
      </c>
      <c r="T89" s="97" t="s">
        <v>126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127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P91+P96+P101+P145+P150</f>
        <v>0</v>
      </c>
      <c r="Q90" s="99"/>
      <c r="R90" s="188">
        <f>R91+R96+R101+R145+R150</f>
        <v>1.7737301999999999</v>
      </c>
      <c r="S90" s="99"/>
      <c r="T90" s="189">
        <f>T91+T96+T101+T145+T150</f>
        <v>2.7039999999999997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72</v>
      </c>
      <c r="AU90" s="20" t="s">
        <v>105</v>
      </c>
      <c r="BK90" s="190">
        <f>BK91+BK96+BK101+BK145+BK150</f>
        <v>0</v>
      </c>
    </row>
    <row r="91" s="12" customFormat="1" ht="25.92" customHeight="1">
      <c r="A91" s="12"/>
      <c r="B91" s="191"/>
      <c r="C91" s="192"/>
      <c r="D91" s="193" t="s">
        <v>72</v>
      </c>
      <c r="E91" s="194" t="s">
        <v>128</v>
      </c>
      <c r="F91" s="194" t="s">
        <v>129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P92+P94</f>
        <v>0</v>
      </c>
      <c r="Q91" s="199"/>
      <c r="R91" s="200">
        <f>R92+R94</f>
        <v>0.54371999999999998</v>
      </c>
      <c r="S91" s="199"/>
      <c r="T91" s="201">
        <f>T92+T94</f>
        <v>0.78400000000000003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81</v>
      </c>
      <c r="AT91" s="203" t="s">
        <v>72</v>
      </c>
      <c r="AU91" s="203" t="s">
        <v>73</v>
      </c>
      <c r="AY91" s="202" t="s">
        <v>130</v>
      </c>
      <c r="BK91" s="204">
        <f>BK92+BK94</f>
        <v>0</v>
      </c>
    </row>
    <row r="92" s="12" customFormat="1" ht="22.8" customHeight="1">
      <c r="A92" s="12"/>
      <c r="B92" s="191"/>
      <c r="C92" s="192"/>
      <c r="D92" s="193" t="s">
        <v>72</v>
      </c>
      <c r="E92" s="205" t="s">
        <v>81</v>
      </c>
      <c r="F92" s="205" t="s">
        <v>131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P93</f>
        <v>0</v>
      </c>
      <c r="Q92" s="199"/>
      <c r="R92" s="200">
        <f>R93</f>
        <v>0</v>
      </c>
      <c r="S92" s="199"/>
      <c r="T92" s="201">
        <f>T93</f>
        <v>0.78400000000000003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81</v>
      </c>
      <c r="AT92" s="203" t="s">
        <v>72</v>
      </c>
      <c r="AU92" s="203" t="s">
        <v>81</v>
      </c>
      <c r="AY92" s="202" t="s">
        <v>130</v>
      </c>
      <c r="BK92" s="204">
        <f>BK93</f>
        <v>0</v>
      </c>
    </row>
    <row r="93" s="2" customFormat="1" ht="16.5" customHeight="1">
      <c r="A93" s="41"/>
      <c r="B93" s="42"/>
      <c r="C93" s="207" t="s">
        <v>81</v>
      </c>
      <c r="D93" s="207" t="s">
        <v>132</v>
      </c>
      <c r="E93" s="208" t="s">
        <v>770</v>
      </c>
      <c r="F93" s="209" t="s">
        <v>771</v>
      </c>
      <c r="G93" s="210" t="s">
        <v>135</v>
      </c>
      <c r="H93" s="211">
        <v>8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0.098000000000000004</v>
      </c>
      <c r="T93" s="217">
        <f>S93*H93</f>
        <v>0.78400000000000003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137</v>
      </c>
      <c r="AT93" s="218" t="s">
        <v>132</v>
      </c>
      <c r="AU93" s="218" t="s">
        <v>83</v>
      </c>
      <c r="AY93" s="20" t="s">
        <v>130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81</v>
      </c>
      <c r="BK93" s="219">
        <f>ROUND(I93*H93,2)</f>
        <v>0</v>
      </c>
      <c r="BL93" s="20" t="s">
        <v>137</v>
      </c>
      <c r="BM93" s="218" t="s">
        <v>772</v>
      </c>
    </row>
    <row r="94" s="12" customFormat="1" ht="22.8" customHeight="1">
      <c r="A94" s="12"/>
      <c r="B94" s="191"/>
      <c r="C94" s="192"/>
      <c r="D94" s="193" t="s">
        <v>72</v>
      </c>
      <c r="E94" s="205" t="s">
        <v>167</v>
      </c>
      <c r="F94" s="205" t="s">
        <v>235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P95</f>
        <v>0</v>
      </c>
      <c r="Q94" s="199"/>
      <c r="R94" s="200">
        <f>R95</f>
        <v>0.54371999999999998</v>
      </c>
      <c r="S94" s="199"/>
      <c r="T94" s="201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81</v>
      </c>
      <c r="AT94" s="203" t="s">
        <v>72</v>
      </c>
      <c r="AU94" s="203" t="s">
        <v>81</v>
      </c>
      <c r="AY94" s="202" t="s">
        <v>130</v>
      </c>
      <c r="BK94" s="204">
        <f>BK95</f>
        <v>0</v>
      </c>
    </row>
    <row r="95" s="2" customFormat="1" ht="16.5" customHeight="1">
      <c r="A95" s="41"/>
      <c r="B95" s="42"/>
      <c r="C95" s="207" t="s">
        <v>83</v>
      </c>
      <c r="D95" s="207" t="s">
        <v>132</v>
      </c>
      <c r="E95" s="208" t="s">
        <v>773</v>
      </c>
      <c r="F95" s="209" t="s">
        <v>774</v>
      </c>
      <c r="G95" s="210" t="s">
        <v>135</v>
      </c>
      <c r="H95" s="211">
        <v>6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0.090620000000000006</v>
      </c>
      <c r="R95" s="216">
        <f>Q95*H95</f>
        <v>0.54371999999999998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137</v>
      </c>
      <c r="AT95" s="218" t="s">
        <v>132</v>
      </c>
      <c r="AU95" s="218" t="s">
        <v>83</v>
      </c>
      <c r="AY95" s="20" t="s">
        <v>130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81</v>
      </c>
      <c r="BK95" s="219">
        <f>ROUND(I95*H95,2)</f>
        <v>0</v>
      </c>
      <c r="BL95" s="20" t="s">
        <v>137</v>
      </c>
      <c r="BM95" s="218" t="s">
        <v>775</v>
      </c>
    </row>
    <row r="96" s="12" customFormat="1" ht="25.92" customHeight="1">
      <c r="A96" s="12"/>
      <c r="B96" s="191"/>
      <c r="C96" s="192"/>
      <c r="D96" s="193" t="s">
        <v>72</v>
      </c>
      <c r="E96" s="194" t="s">
        <v>659</v>
      </c>
      <c r="F96" s="194" t="s">
        <v>660</v>
      </c>
      <c r="G96" s="192"/>
      <c r="H96" s="192"/>
      <c r="I96" s="195"/>
      <c r="J96" s="196">
        <f>BK96</f>
        <v>0</v>
      </c>
      <c r="K96" s="192"/>
      <c r="L96" s="197"/>
      <c r="M96" s="198"/>
      <c r="N96" s="199"/>
      <c r="O96" s="199"/>
      <c r="P96" s="200">
        <f>P97</f>
        <v>0</v>
      </c>
      <c r="Q96" s="199"/>
      <c r="R96" s="200">
        <f>R97</f>
        <v>0.12011999999999999</v>
      </c>
      <c r="S96" s="199"/>
      <c r="T96" s="201">
        <f>T97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83</v>
      </c>
      <c r="AT96" s="203" t="s">
        <v>72</v>
      </c>
      <c r="AU96" s="203" t="s">
        <v>73</v>
      </c>
      <c r="AY96" s="202" t="s">
        <v>130</v>
      </c>
      <c r="BK96" s="204">
        <f>BK97</f>
        <v>0</v>
      </c>
    </row>
    <row r="97" s="12" customFormat="1" ht="22.8" customHeight="1">
      <c r="A97" s="12"/>
      <c r="B97" s="191"/>
      <c r="C97" s="192"/>
      <c r="D97" s="193" t="s">
        <v>72</v>
      </c>
      <c r="E97" s="205" t="s">
        <v>776</v>
      </c>
      <c r="F97" s="205" t="s">
        <v>777</v>
      </c>
      <c r="G97" s="192"/>
      <c r="H97" s="192"/>
      <c r="I97" s="195"/>
      <c r="J97" s="206">
        <f>BK97</f>
        <v>0</v>
      </c>
      <c r="K97" s="192"/>
      <c r="L97" s="197"/>
      <c r="M97" s="198"/>
      <c r="N97" s="199"/>
      <c r="O97" s="199"/>
      <c r="P97" s="200">
        <f>SUM(P98:P100)</f>
        <v>0</v>
      </c>
      <c r="Q97" s="199"/>
      <c r="R97" s="200">
        <f>SUM(R98:R100)</f>
        <v>0.12011999999999999</v>
      </c>
      <c r="S97" s="199"/>
      <c r="T97" s="201">
        <f>SUM(T98:T100)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83</v>
      </c>
      <c r="AT97" s="203" t="s">
        <v>72</v>
      </c>
      <c r="AU97" s="203" t="s">
        <v>81</v>
      </c>
      <c r="AY97" s="202" t="s">
        <v>130</v>
      </c>
      <c r="BK97" s="204">
        <f>SUM(BK98:BK100)</f>
        <v>0</v>
      </c>
    </row>
    <row r="98" s="2" customFormat="1" ht="16.5" customHeight="1">
      <c r="A98" s="41"/>
      <c r="B98" s="42"/>
      <c r="C98" s="207" t="s">
        <v>150</v>
      </c>
      <c r="D98" s="207" t="s">
        <v>132</v>
      </c>
      <c r="E98" s="208" t="s">
        <v>778</v>
      </c>
      <c r="F98" s="209" t="s">
        <v>779</v>
      </c>
      <c r="G98" s="210" t="s">
        <v>146</v>
      </c>
      <c r="H98" s="211">
        <v>440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44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137</v>
      </c>
      <c r="AT98" s="218" t="s">
        <v>132</v>
      </c>
      <c r="AU98" s="218" t="s">
        <v>83</v>
      </c>
      <c r="AY98" s="20" t="s">
        <v>130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81</v>
      </c>
      <c r="BK98" s="219">
        <f>ROUND(I98*H98,2)</f>
        <v>0</v>
      </c>
      <c r="BL98" s="20" t="s">
        <v>137</v>
      </c>
      <c r="BM98" s="218" t="s">
        <v>780</v>
      </c>
    </row>
    <row r="99" s="2" customFormat="1" ht="16.5" customHeight="1">
      <c r="A99" s="41"/>
      <c r="B99" s="42"/>
      <c r="C99" s="269" t="s">
        <v>137</v>
      </c>
      <c r="D99" s="269" t="s">
        <v>205</v>
      </c>
      <c r="E99" s="270" t="s">
        <v>781</v>
      </c>
      <c r="F99" s="271" t="s">
        <v>782</v>
      </c>
      <c r="G99" s="272" t="s">
        <v>146</v>
      </c>
      <c r="H99" s="273">
        <v>462</v>
      </c>
      <c r="I99" s="274"/>
      <c r="J99" s="275">
        <f>ROUND(I99*H99,2)</f>
        <v>0</v>
      </c>
      <c r="K99" s="271" t="s">
        <v>19</v>
      </c>
      <c r="L99" s="276"/>
      <c r="M99" s="277" t="s">
        <v>19</v>
      </c>
      <c r="N99" s="278" t="s">
        <v>44</v>
      </c>
      <c r="O99" s="87"/>
      <c r="P99" s="216">
        <f>O99*H99</f>
        <v>0</v>
      </c>
      <c r="Q99" s="216">
        <v>0.00025999999999999998</v>
      </c>
      <c r="R99" s="216">
        <f>Q99*H99</f>
        <v>0.12011999999999999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189</v>
      </c>
      <c r="AT99" s="218" t="s">
        <v>205</v>
      </c>
      <c r="AU99" s="218" t="s">
        <v>83</v>
      </c>
      <c r="AY99" s="20" t="s">
        <v>130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81</v>
      </c>
      <c r="BK99" s="219">
        <f>ROUND(I99*H99,2)</f>
        <v>0</v>
      </c>
      <c r="BL99" s="20" t="s">
        <v>137</v>
      </c>
      <c r="BM99" s="218" t="s">
        <v>783</v>
      </c>
    </row>
    <row r="100" s="14" customFormat="1">
      <c r="A100" s="14"/>
      <c r="B100" s="236"/>
      <c r="C100" s="237"/>
      <c r="D100" s="227" t="s">
        <v>141</v>
      </c>
      <c r="E100" s="238" t="s">
        <v>19</v>
      </c>
      <c r="F100" s="239" t="s">
        <v>784</v>
      </c>
      <c r="G100" s="237"/>
      <c r="H100" s="240">
        <v>462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141</v>
      </c>
      <c r="AU100" s="246" t="s">
        <v>83</v>
      </c>
      <c r="AV100" s="14" t="s">
        <v>83</v>
      </c>
      <c r="AW100" s="14" t="s">
        <v>35</v>
      </c>
      <c r="AX100" s="14" t="s">
        <v>81</v>
      </c>
      <c r="AY100" s="246" t="s">
        <v>130</v>
      </c>
    </row>
    <row r="101" s="12" customFormat="1" ht="25.92" customHeight="1">
      <c r="A101" s="12"/>
      <c r="B101" s="191"/>
      <c r="C101" s="192"/>
      <c r="D101" s="193" t="s">
        <v>72</v>
      </c>
      <c r="E101" s="194" t="s">
        <v>205</v>
      </c>
      <c r="F101" s="194" t="s">
        <v>785</v>
      </c>
      <c r="G101" s="192"/>
      <c r="H101" s="192"/>
      <c r="I101" s="195"/>
      <c r="J101" s="196">
        <f>BK101</f>
        <v>0</v>
      </c>
      <c r="K101" s="192"/>
      <c r="L101" s="197"/>
      <c r="M101" s="198"/>
      <c r="N101" s="199"/>
      <c r="O101" s="199"/>
      <c r="P101" s="200">
        <f>P102+P123</f>
        <v>0</v>
      </c>
      <c r="Q101" s="199"/>
      <c r="R101" s="200">
        <f>R102+R123</f>
        <v>1.1098901999999999</v>
      </c>
      <c r="S101" s="199"/>
      <c r="T101" s="201">
        <f>T102+T123</f>
        <v>1.9199999999999999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150</v>
      </c>
      <c r="AT101" s="203" t="s">
        <v>72</v>
      </c>
      <c r="AU101" s="203" t="s">
        <v>73</v>
      </c>
      <c r="AY101" s="202" t="s">
        <v>130</v>
      </c>
      <c r="BK101" s="204">
        <f>BK102+BK123</f>
        <v>0</v>
      </c>
    </row>
    <row r="102" s="12" customFormat="1" ht="22.8" customHeight="1">
      <c r="A102" s="12"/>
      <c r="B102" s="191"/>
      <c r="C102" s="192"/>
      <c r="D102" s="193" t="s">
        <v>72</v>
      </c>
      <c r="E102" s="205" t="s">
        <v>786</v>
      </c>
      <c r="F102" s="205" t="s">
        <v>787</v>
      </c>
      <c r="G102" s="192"/>
      <c r="H102" s="192"/>
      <c r="I102" s="195"/>
      <c r="J102" s="206">
        <f>BK102</f>
        <v>0</v>
      </c>
      <c r="K102" s="192"/>
      <c r="L102" s="197"/>
      <c r="M102" s="198"/>
      <c r="N102" s="199"/>
      <c r="O102" s="199"/>
      <c r="P102" s="200">
        <f>SUM(P103:P122)</f>
        <v>0</v>
      </c>
      <c r="Q102" s="199"/>
      <c r="R102" s="200">
        <f>SUM(R103:R122)</f>
        <v>0.95422999999999991</v>
      </c>
      <c r="S102" s="199"/>
      <c r="T102" s="201">
        <f>SUM(T103:T122)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150</v>
      </c>
      <c r="AT102" s="203" t="s">
        <v>72</v>
      </c>
      <c r="AU102" s="203" t="s">
        <v>81</v>
      </c>
      <c r="AY102" s="202" t="s">
        <v>130</v>
      </c>
      <c r="BK102" s="204">
        <f>SUM(BK103:BK122)</f>
        <v>0</v>
      </c>
    </row>
    <row r="103" s="2" customFormat="1" ht="16.5" customHeight="1">
      <c r="A103" s="41"/>
      <c r="B103" s="42"/>
      <c r="C103" s="207" t="s">
        <v>167</v>
      </c>
      <c r="D103" s="207" t="s">
        <v>132</v>
      </c>
      <c r="E103" s="208" t="s">
        <v>788</v>
      </c>
      <c r="F103" s="209" t="s">
        <v>789</v>
      </c>
      <c r="G103" s="210" t="s">
        <v>790</v>
      </c>
      <c r="H103" s="211">
        <v>1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791</v>
      </c>
      <c r="AT103" s="218" t="s">
        <v>132</v>
      </c>
      <c r="AU103" s="218" t="s">
        <v>83</v>
      </c>
      <c r="AY103" s="20" t="s">
        <v>130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81</v>
      </c>
      <c r="BK103" s="219">
        <f>ROUND(I103*H103,2)</f>
        <v>0</v>
      </c>
      <c r="BL103" s="20" t="s">
        <v>791</v>
      </c>
      <c r="BM103" s="218" t="s">
        <v>792</v>
      </c>
    </row>
    <row r="104" s="14" customFormat="1">
      <c r="A104" s="14"/>
      <c r="B104" s="236"/>
      <c r="C104" s="237"/>
      <c r="D104" s="227" t="s">
        <v>141</v>
      </c>
      <c r="E104" s="238" t="s">
        <v>19</v>
      </c>
      <c r="F104" s="239" t="s">
        <v>793</v>
      </c>
      <c r="G104" s="237"/>
      <c r="H104" s="240">
        <v>1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141</v>
      </c>
      <c r="AU104" s="246" t="s">
        <v>83</v>
      </c>
      <c r="AV104" s="14" t="s">
        <v>83</v>
      </c>
      <c r="AW104" s="14" t="s">
        <v>35</v>
      </c>
      <c r="AX104" s="14" t="s">
        <v>81</v>
      </c>
      <c r="AY104" s="246" t="s">
        <v>130</v>
      </c>
    </row>
    <row r="105" s="2" customFormat="1" ht="16.5" customHeight="1">
      <c r="A105" s="41"/>
      <c r="B105" s="42"/>
      <c r="C105" s="207" t="s">
        <v>175</v>
      </c>
      <c r="D105" s="207" t="s">
        <v>132</v>
      </c>
      <c r="E105" s="208" t="s">
        <v>794</v>
      </c>
      <c r="F105" s="209" t="s">
        <v>795</v>
      </c>
      <c r="G105" s="210" t="s">
        <v>790</v>
      </c>
      <c r="H105" s="211">
        <v>1</v>
      </c>
      <c r="I105" s="212"/>
      <c r="J105" s="213">
        <f>ROUND(I105*H105,2)</f>
        <v>0</v>
      </c>
      <c r="K105" s="209" t="s">
        <v>19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791</v>
      </c>
      <c r="AT105" s="218" t="s">
        <v>132</v>
      </c>
      <c r="AU105" s="218" t="s">
        <v>83</v>
      </c>
      <c r="AY105" s="20" t="s">
        <v>130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81</v>
      </c>
      <c r="BK105" s="219">
        <f>ROUND(I105*H105,2)</f>
        <v>0</v>
      </c>
      <c r="BL105" s="20" t="s">
        <v>791</v>
      </c>
      <c r="BM105" s="218" t="s">
        <v>796</v>
      </c>
    </row>
    <row r="106" s="14" customFormat="1">
      <c r="A106" s="14"/>
      <c r="B106" s="236"/>
      <c r="C106" s="237"/>
      <c r="D106" s="227" t="s">
        <v>141</v>
      </c>
      <c r="E106" s="238" t="s">
        <v>19</v>
      </c>
      <c r="F106" s="239" t="s">
        <v>797</v>
      </c>
      <c r="G106" s="237"/>
      <c r="H106" s="240">
        <v>1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141</v>
      </c>
      <c r="AU106" s="246" t="s">
        <v>83</v>
      </c>
      <c r="AV106" s="14" t="s">
        <v>83</v>
      </c>
      <c r="AW106" s="14" t="s">
        <v>35</v>
      </c>
      <c r="AX106" s="14" t="s">
        <v>81</v>
      </c>
      <c r="AY106" s="246" t="s">
        <v>130</v>
      </c>
    </row>
    <row r="107" s="2" customFormat="1" ht="21.75" customHeight="1">
      <c r="A107" s="41"/>
      <c r="B107" s="42"/>
      <c r="C107" s="207" t="s">
        <v>184</v>
      </c>
      <c r="D107" s="207" t="s">
        <v>132</v>
      </c>
      <c r="E107" s="208" t="s">
        <v>798</v>
      </c>
      <c r="F107" s="209" t="s">
        <v>799</v>
      </c>
      <c r="G107" s="210" t="s">
        <v>312</v>
      </c>
      <c r="H107" s="211">
        <v>96</v>
      </c>
      <c r="I107" s="212"/>
      <c r="J107" s="213">
        <f>ROUND(I107*H107,2)</f>
        <v>0</v>
      </c>
      <c r="K107" s="209" t="s">
        <v>19</v>
      </c>
      <c r="L107" s="47"/>
      <c r="M107" s="214" t="s">
        <v>19</v>
      </c>
      <c r="N107" s="215" t="s">
        <v>44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791</v>
      </c>
      <c r="AT107" s="218" t="s">
        <v>132</v>
      </c>
      <c r="AU107" s="218" t="s">
        <v>83</v>
      </c>
      <c r="AY107" s="20" t="s">
        <v>130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81</v>
      </c>
      <c r="BK107" s="219">
        <f>ROUND(I107*H107,2)</f>
        <v>0</v>
      </c>
      <c r="BL107" s="20" t="s">
        <v>791</v>
      </c>
      <c r="BM107" s="218" t="s">
        <v>800</v>
      </c>
    </row>
    <row r="108" s="2" customFormat="1" ht="21.75" customHeight="1">
      <c r="A108" s="41"/>
      <c r="B108" s="42"/>
      <c r="C108" s="207" t="s">
        <v>189</v>
      </c>
      <c r="D108" s="207" t="s">
        <v>132</v>
      </c>
      <c r="E108" s="208" t="s">
        <v>801</v>
      </c>
      <c r="F108" s="209" t="s">
        <v>802</v>
      </c>
      <c r="G108" s="210" t="s">
        <v>312</v>
      </c>
      <c r="H108" s="211">
        <v>24</v>
      </c>
      <c r="I108" s="212"/>
      <c r="J108" s="213">
        <f>ROUND(I108*H108,2)</f>
        <v>0</v>
      </c>
      <c r="K108" s="209" t="s">
        <v>19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791</v>
      </c>
      <c r="AT108" s="218" t="s">
        <v>132</v>
      </c>
      <c r="AU108" s="218" t="s">
        <v>83</v>
      </c>
      <c r="AY108" s="20" t="s">
        <v>130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81</v>
      </c>
      <c r="BK108" s="219">
        <f>ROUND(I108*H108,2)</f>
        <v>0</v>
      </c>
      <c r="BL108" s="20" t="s">
        <v>791</v>
      </c>
      <c r="BM108" s="218" t="s">
        <v>803</v>
      </c>
    </row>
    <row r="109" s="2" customFormat="1" ht="16.5" customHeight="1">
      <c r="A109" s="41"/>
      <c r="B109" s="42"/>
      <c r="C109" s="269" t="s">
        <v>198</v>
      </c>
      <c r="D109" s="269" t="s">
        <v>205</v>
      </c>
      <c r="E109" s="270" t="s">
        <v>804</v>
      </c>
      <c r="F109" s="271" t="s">
        <v>805</v>
      </c>
      <c r="G109" s="272" t="s">
        <v>312</v>
      </c>
      <c r="H109" s="273">
        <v>24</v>
      </c>
      <c r="I109" s="274"/>
      <c r="J109" s="275">
        <f>ROUND(I109*H109,2)</f>
        <v>0</v>
      </c>
      <c r="K109" s="271" t="s">
        <v>19</v>
      </c>
      <c r="L109" s="276"/>
      <c r="M109" s="277" t="s">
        <v>19</v>
      </c>
      <c r="N109" s="278" t="s">
        <v>44</v>
      </c>
      <c r="O109" s="87"/>
      <c r="P109" s="216">
        <f>O109*H109</f>
        <v>0</v>
      </c>
      <c r="Q109" s="216">
        <v>0.0037000000000000002</v>
      </c>
      <c r="R109" s="216">
        <f>Q109*H109</f>
        <v>0.088800000000000004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806</v>
      </c>
      <c r="AT109" s="218" t="s">
        <v>205</v>
      </c>
      <c r="AU109" s="218" t="s">
        <v>83</v>
      </c>
      <c r="AY109" s="20" t="s">
        <v>130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81</v>
      </c>
      <c r="BK109" s="219">
        <f>ROUND(I109*H109,2)</f>
        <v>0</v>
      </c>
      <c r="BL109" s="20" t="s">
        <v>806</v>
      </c>
      <c r="BM109" s="218" t="s">
        <v>807</v>
      </c>
    </row>
    <row r="110" s="2" customFormat="1" ht="16.5" customHeight="1">
      <c r="A110" s="41"/>
      <c r="B110" s="42"/>
      <c r="C110" s="207" t="s">
        <v>204</v>
      </c>
      <c r="D110" s="207" t="s">
        <v>132</v>
      </c>
      <c r="E110" s="208" t="s">
        <v>808</v>
      </c>
      <c r="F110" s="209" t="s">
        <v>809</v>
      </c>
      <c r="G110" s="210" t="s">
        <v>146</v>
      </c>
      <c r="H110" s="211">
        <v>360</v>
      </c>
      <c r="I110" s="212"/>
      <c r="J110" s="213">
        <f>ROUND(I110*H110,2)</f>
        <v>0</v>
      </c>
      <c r="K110" s="209" t="s">
        <v>19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791</v>
      </c>
      <c r="AT110" s="218" t="s">
        <v>132</v>
      </c>
      <c r="AU110" s="218" t="s">
        <v>83</v>
      </c>
      <c r="AY110" s="20" t="s">
        <v>130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81</v>
      </c>
      <c r="BK110" s="219">
        <f>ROUND(I110*H110,2)</f>
        <v>0</v>
      </c>
      <c r="BL110" s="20" t="s">
        <v>791</v>
      </c>
      <c r="BM110" s="218" t="s">
        <v>810</v>
      </c>
    </row>
    <row r="111" s="2" customFormat="1" ht="16.5" customHeight="1">
      <c r="A111" s="41"/>
      <c r="B111" s="42"/>
      <c r="C111" s="269" t="s">
        <v>210</v>
      </c>
      <c r="D111" s="269" t="s">
        <v>205</v>
      </c>
      <c r="E111" s="270" t="s">
        <v>811</v>
      </c>
      <c r="F111" s="271" t="s">
        <v>812</v>
      </c>
      <c r="G111" s="272" t="s">
        <v>629</v>
      </c>
      <c r="H111" s="273">
        <v>360</v>
      </c>
      <c r="I111" s="274"/>
      <c r="J111" s="275">
        <f>ROUND(I111*H111,2)</f>
        <v>0</v>
      </c>
      <c r="K111" s="271" t="s">
        <v>19</v>
      </c>
      <c r="L111" s="276"/>
      <c r="M111" s="277" t="s">
        <v>19</v>
      </c>
      <c r="N111" s="278" t="s">
        <v>44</v>
      </c>
      <c r="O111" s="87"/>
      <c r="P111" s="216">
        <f>O111*H111</f>
        <v>0</v>
      </c>
      <c r="Q111" s="216">
        <v>0.001</v>
      </c>
      <c r="R111" s="216">
        <f>Q111*H111</f>
        <v>0.35999999999999999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806</v>
      </c>
      <c r="AT111" s="218" t="s">
        <v>205</v>
      </c>
      <c r="AU111" s="218" t="s">
        <v>83</v>
      </c>
      <c r="AY111" s="20" t="s">
        <v>130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81</v>
      </c>
      <c r="BK111" s="219">
        <f>ROUND(I111*H111,2)</f>
        <v>0</v>
      </c>
      <c r="BL111" s="20" t="s">
        <v>806</v>
      </c>
      <c r="BM111" s="218" t="s">
        <v>813</v>
      </c>
    </row>
    <row r="112" s="2" customFormat="1" ht="16.5" customHeight="1">
      <c r="A112" s="41"/>
      <c r="B112" s="42"/>
      <c r="C112" s="207" t="s">
        <v>8</v>
      </c>
      <c r="D112" s="207" t="s">
        <v>132</v>
      </c>
      <c r="E112" s="208" t="s">
        <v>814</v>
      </c>
      <c r="F112" s="209" t="s">
        <v>815</v>
      </c>
      <c r="G112" s="210" t="s">
        <v>146</v>
      </c>
      <c r="H112" s="211">
        <v>10</v>
      </c>
      <c r="I112" s="212"/>
      <c r="J112" s="213">
        <f>ROUND(I112*H112,2)</f>
        <v>0</v>
      </c>
      <c r="K112" s="209" t="s">
        <v>19</v>
      </c>
      <c r="L112" s="47"/>
      <c r="M112" s="214" t="s">
        <v>19</v>
      </c>
      <c r="N112" s="215" t="s">
        <v>44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791</v>
      </c>
      <c r="AT112" s="218" t="s">
        <v>132</v>
      </c>
      <c r="AU112" s="218" t="s">
        <v>83</v>
      </c>
      <c r="AY112" s="20" t="s">
        <v>130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81</v>
      </c>
      <c r="BK112" s="219">
        <f>ROUND(I112*H112,2)</f>
        <v>0</v>
      </c>
      <c r="BL112" s="20" t="s">
        <v>791</v>
      </c>
      <c r="BM112" s="218" t="s">
        <v>816</v>
      </c>
    </row>
    <row r="113" s="2" customFormat="1" ht="16.5" customHeight="1">
      <c r="A113" s="41"/>
      <c r="B113" s="42"/>
      <c r="C113" s="269" t="s">
        <v>222</v>
      </c>
      <c r="D113" s="269" t="s">
        <v>205</v>
      </c>
      <c r="E113" s="270" t="s">
        <v>817</v>
      </c>
      <c r="F113" s="271" t="s">
        <v>818</v>
      </c>
      <c r="G113" s="272" t="s">
        <v>629</v>
      </c>
      <c r="H113" s="273">
        <v>6.4000000000000004</v>
      </c>
      <c r="I113" s="274"/>
      <c r="J113" s="275">
        <f>ROUND(I113*H113,2)</f>
        <v>0</v>
      </c>
      <c r="K113" s="271" t="s">
        <v>19</v>
      </c>
      <c r="L113" s="276"/>
      <c r="M113" s="277" t="s">
        <v>19</v>
      </c>
      <c r="N113" s="278" t="s">
        <v>44</v>
      </c>
      <c r="O113" s="87"/>
      <c r="P113" s="216">
        <f>O113*H113</f>
        <v>0</v>
      </c>
      <c r="Q113" s="216">
        <v>0.001</v>
      </c>
      <c r="R113" s="216">
        <f>Q113*H113</f>
        <v>0.0064000000000000003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819</v>
      </c>
      <c r="AT113" s="218" t="s">
        <v>205</v>
      </c>
      <c r="AU113" s="218" t="s">
        <v>83</v>
      </c>
      <c r="AY113" s="20" t="s">
        <v>130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81</v>
      </c>
      <c r="BK113" s="219">
        <f>ROUND(I113*H113,2)</f>
        <v>0</v>
      </c>
      <c r="BL113" s="20" t="s">
        <v>791</v>
      </c>
      <c r="BM113" s="218" t="s">
        <v>820</v>
      </c>
    </row>
    <row r="114" s="2" customFormat="1" ht="16.5" customHeight="1">
      <c r="A114" s="41"/>
      <c r="B114" s="42"/>
      <c r="C114" s="207" t="s">
        <v>229</v>
      </c>
      <c r="D114" s="207" t="s">
        <v>132</v>
      </c>
      <c r="E114" s="208" t="s">
        <v>821</v>
      </c>
      <c r="F114" s="209" t="s">
        <v>822</v>
      </c>
      <c r="G114" s="210" t="s">
        <v>312</v>
      </c>
      <c r="H114" s="211">
        <v>28</v>
      </c>
      <c r="I114" s="212"/>
      <c r="J114" s="213">
        <f>ROUND(I114*H114,2)</f>
        <v>0</v>
      </c>
      <c r="K114" s="209" t="s">
        <v>19</v>
      </c>
      <c r="L114" s="47"/>
      <c r="M114" s="214" t="s">
        <v>19</v>
      </c>
      <c r="N114" s="215" t="s">
        <v>44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791</v>
      </c>
      <c r="AT114" s="218" t="s">
        <v>132</v>
      </c>
      <c r="AU114" s="218" t="s">
        <v>83</v>
      </c>
      <c r="AY114" s="20" t="s">
        <v>130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81</v>
      </c>
      <c r="BK114" s="219">
        <f>ROUND(I114*H114,2)</f>
        <v>0</v>
      </c>
      <c r="BL114" s="20" t="s">
        <v>791</v>
      </c>
      <c r="BM114" s="218" t="s">
        <v>823</v>
      </c>
    </row>
    <row r="115" s="2" customFormat="1" ht="16.5" customHeight="1">
      <c r="A115" s="41"/>
      <c r="B115" s="42"/>
      <c r="C115" s="269" t="s">
        <v>236</v>
      </c>
      <c r="D115" s="269" t="s">
        <v>205</v>
      </c>
      <c r="E115" s="270" t="s">
        <v>824</v>
      </c>
      <c r="F115" s="271" t="s">
        <v>825</v>
      </c>
      <c r="G115" s="272" t="s">
        <v>312</v>
      </c>
      <c r="H115" s="273">
        <v>6</v>
      </c>
      <c r="I115" s="274"/>
      <c r="J115" s="275">
        <f>ROUND(I115*H115,2)</f>
        <v>0</v>
      </c>
      <c r="K115" s="271" t="s">
        <v>19</v>
      </c>
      <c r="L115" s="276"/>
      <c r="M115" s="277" t="s">
        <v>19</v>
      </c>
      <c r="N115" s="278" t="s">
        <v>44</v>
      </c>
      <c r="O115" s="87"/>
      <c r="P115" s="216">
        <f>O115*H115</f>
        <v>0</v>
      </c>
      <c r="Q115" s="216">
        <v>0.00023000000000000001</v>
      </c>
      <c r="R115" s="216">
        <f>Q115*H115</f>
        <v>0.0013800000000000002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819</v>
      </c>
      <c r="AT115" s="218" t="s">
        <v>205</v>
      </c>
      <c r="AU115" s="218" t="s">
        <v>83</v>
      </c>
      <c r="AY115" s="20" t="s">
        <v>130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81</v>
      </c>
      <c r="BK115" s="219">
        <f>ROUND(I115*H115,2)</f>
        <v>0</v>
      </c>
      <c r="BL115" s="20" t="s">
        <v>791</v>
      </c>
      <c r="BM115" s="218" t="s">
        <v>826</v>
      </c>
    </row>
    <row r="116" s="2" customFormat="1" ht="16.5" customHeight="1">
      <c r="A116" s="41"/>
      <c r="B116" s="42"/>
      <c r="C116" s="269" t="s">
        <v>244</v>
      </c>
      <c r="D116" s="269" t="s">
        <v>205</v>
      </c>
      <c r="E116" s="270" t="s">
        <v>827</v>
      </c>
      <c r="F116" s="271" t="s">
        <v>828</v>
      </c>
      <c r="G116" s="272" t="s">
        <v>312</v>
      </c>
      <c r="H116" s="273">
        <v>10</v>
      </c>
      <c r="I116" s="274"/>
      <c r="J116" s="275">
        <f>ROUND(I116*H116,2)</f>
        <v>0</v>
      </c>
      <c r="K116" s="271" t="s">
        <v>19</v>
      </c>
      <c r="L116" s="276"/>
      <c r="M116" s="277" t="s">
        <v>19</v>
      </c>
      <c r="N116" s="278" t="s">
        <v>44</v>
      </c>
      <c r="O116" s="87"/>
      <c r="P116" s="216">
        <f>O116*H116</f>
        <v>0</v>
      </c>
      <c r="Q116" s="216">
        <v>0.00016000000000000001</v>
      </c>
      <c r="R116" s="216">
        <f>Q116*H116</f>
        <v>0.0016000000000000001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819</v>
      </c>
      <c r="AT116" s="218" t="s">
        <v>205</v>
      </c>
      <c r="AU116" s="218" t="s">
        <v>83</v>
      </c>
      <c r="AY116" s="20" t="s">
        <v>130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81</v>
      </c>
      <c r="BK116" s="219">
        <f>ROUND(I116*H116,2)</f>
        <v>0</v>
      </c>
      <c r="BL116" s="20" t="s">
        <v>791</v>
      </c>
      <c r="BM116" s="218" t="s">
        <v>829</v>
      </c>
    </row>
    <row r="117" s="2" customFormat="1" ht="16.5" customHeight="1">
      <c r="A117" s="41"/>
      <c r="B117" s="42"/>
      <c r="C117" s="269" t="s">
        <v>250</v>
      </c>
      <c r="D117" s="269" t="s">
        <v>205</v>
      </c>
      <c r="E117" s="270" t="s">
        <v>830</v>
      </c>
      <c r="F117" s="271" t="s">
        <v>831</v>
      </c>
      <c r="G117" s="272" t="s">
        <v>312</v>
      </c>
      <c r="H117" s="273">
        <v>12</v>
      </c>
      <c r="I117" s="274"/>
      <c r="J117" s="275">
        <f>ROUND(I117*H117,2)</f>
        <v>0</v>
      </c>
      <c r="K117" s="271" t="s">
        <v>19</v>
      </c>
      <c r="L117" s="276"/>
      <c r="M117" s="277" t="s">
        <v>19</v>
      </c>
      <c r="N117" s="278" t="s">
        <v>44</v>
      </c>
      <c r="O117" s="87"/>
      <c r="P117" s="216">
        <f>O117*H117</f>
        <v>0</v>
      </c>
      <c r="Q117" s="216">
        <v>0.00069999999999999999</v>
      </c>
      <c r="R117" s="216">
        <f>Q117*H117</f>
        <v>0.0083999999999999995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819</v>
      </c>
      <c r="AT117" s="218" t="s">
        <v>205</v>
      </c>
      <c r="AU117" s="218" t="s">
        <v>83</v>
      </c>
      <c r="AY117" s="20" t="s">
        <v>130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81</v>
      </c>
      <c r="BK117" s="219">
        <f>ROUND(I117*H117,2)</f>
        <v>0</v>
      </c>
      <c r="BL117" s="20" t="s">
        <v>791</v>
      </c>
      <c r="BM117" s="218" t="s">
        <v>832</v>
      </c>
    </row>
    <row r="118" s="2" customFormat="1" ht="16.5" customHeight="1">
      <c r="A118" s="41"/>
      <c r="B118" s="42"/>
      <c r="C118" s="207" t="s">
        <v>255</v>
      </c>
      <c r="D118" s="207" t="s">
        <v>132</v>
      </c>
      <c r="E118" s="208" t="s">
        <v>833</v>
      </c>
      <c r="F118" s="209" t="s">
        <v>834</v>
      </c>
      <c r="G118" s="210" t="s">
        <v>312</v>
      </c>
      <c r="H118" s="211">
        <v>4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44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791</v>
      </c>
      <c r="AT118" s="218" t="s">
        <v>132</v>
      </c>
      <c r="AU118" s="218" t="s">
        <v>83</v>
      </c>
      <c r="AY118" s="20" t="s">
        <v>130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81</v>
      </c>
      <c r="BK118" s="219">
        <f>ROUND(I118*H118,2)</f>
        <v>0</v>
      </c>
      <c r="BL118" s="20" t="s">
        <v>791</v>
      </c>
      <c r="BM118" s="218" t="s">
        <v>835</v>
      </c>
    </row>
    <row r="119" s="2" customFormat="1" ht="16.5" customHeight="1">
      <c r="A119" s="41"/>
      <c r="B119" s="42"/>
      <c r="C119" s="269" t="s">
        <v>261</v>
      </c>
      <c r="D119" s="269" t="s">
        <v>205</v>
      </c>
      <c r="E119" s="270" t="s">
        <v>836</v>
      </c>
      <c r="F119" s="271" t="s">
        <v>837</v>
      </c>
      <c r="G119" s="272" t="s">
        <v>312</v>
      </c>
      <c r="H119" s="273">
        <v>4</v>
      </c>
      <c r="I119" s="274"/>
      <c r="J119" s="275">
        <f>ROUND(I119*H119,2)</f>
        <v>0</v>
      </c>
      <c r="K119" s="271" t="s">
        <v>19</v>
      </c>
      <c r="L119" s="276"/>
      <c r="M119" s="277" t="s">
        <v>19</v>
      </c>
      <c r="N119" s="278" t="s">
        <v>44</v>
      </c>
      <c r="O119" s="87"/>
      <c r="P119" s="216">
        <f>O119*H119</f>
        <v>0</v>
      </c>
      <c r="Q119" s="216">
        <v>0.00029999999999999997</v>
      </c>
      <c r="R119" s="216">
        <f>Q119*H119</f>
        <v>0.0011999999999999999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819</v>
      </c>
      <c r="AT119" s="218" t="s">
        <v>205</v>
      </c>
      <c r="AU119" s="218" t="s">
        <v>83</v>
      </c>
      <c r="AY119" s="20" t="s">
        <v>130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81</v>
      </c>
      <c r="BK119" s="219">
        <f>ROUND(I119*H119,2)</f>
        <v>0</v>
      </c>
      <c r="BL119" s="20" t="s">
        <v>791</v>
      </c>
      <c r="BM119" s="218" t="s">
        <v>838</v>
      </c>
    </row>
    <row r="120" s="2" customFormat="1" ht="21.75" customHeight="1">
      <c r="A120" s="41"/>
      <c r="B120" s="42"/>
      <c r="C120" s="207" t="s">
        <v>268</v>
      </c>
      <c r="D120" s="207" t="s">
        <v>132</v>
      </c>
      <c r="E120" s="208" t="s">
        <v>839</v>
      </c>
      <c r="F120" s="209" t="s">
        <v>840</v>
      </c>
      <c r="G120" s="210" t="s">
        <v>146</v>
      </c>
      <c r="H120" s="211">
        <v>470</v>
      </c>
      <c r="I120" s="212"/>
      <c r="J120" s="213">
        <f>ROUND(I120*H120,2)</f>
        <v>0</v>
      </c>
      <c r="K120" s="209" t="s">
        <v>19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791</v>
      </c>
      <c r="AT120" s="218" t="s">
        <v>132</v>
      </c>
      <c r="AU120" s="218" t="s">
        <v>83</v>
      </c>
      <c r="AY120" s="20" t="s">
        <v>130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81</v>
      </c>
      <c r="BK120" s="219">
        <f>ROUND(I120*H120,2)</f>
        <v>0</v>
      </c>
      <c r="BL120" s="20" t="s">
        <v>791</v>
      </c>
      <c r="BM120" s="218" t="s">
        <v>841</v>
      </c>
    </row>
    <row r="121" s="2" customFormat="1" ht="16.5" customHeight="1">
      <c r="A121" s="41"/>
      <c r="B121" s="42"/>
      <c r="C121" s="269" t="s">
        <v>7</v>
      </c>
      <c r="D121" s="269" t="s">
        <v>205</v>
      </c>
      <c r="E121" s="270" t="s">
        <v>842</v>
      </c>
      <c r="F121" s="271" t="s">
        <v>843</v>
      </c>
      <c r="G121" s="272" t="s">
        <v>146</v>
      </c>
      <c r="H121" s="273">
        <v>540.5</v>
      </c>
      <c r="I121" s="274"/>
      <c r="J121" s="275">
        <f>ROUND(I121*H121,2)</f>
        <v>0</v>
      </c>
      <c r="K121" s="271" t="s">
        <v>19</v>
      </c>
      <c r="L121" s="276"/>
      <c r="M121" s="277" t="s">
        <v>19</v>
      </c>
      <c r="N121" s="278" t="s">
        <v>44</v>
      </c>
      <c r="O121" s="87"/>
      <c r="P121" s="216">
        <f>O121*H121</f>
        <v>0</v>
      </c>
      <c r="Q121" s="216">
        <v>0.00089999999999999998</v>
      </c>
      <c r="R121" s="216">
        <f>Q121*H121</f>
        <v>0.48644999999999999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806</v>
      </c>
      <c r="AT121" s="218" t="s">
        <v>205</v>
      </c>
      <c r="AU121" s="218" t="s">
        <v>83</v>
      </c>
      <c r="AY121" s="20" t="s">
        <v>130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81</v>
      </c>
      <c r="BK121" s="219">
        <f>ROUND(I121*H121,2)</f>
        <v>0</v>
      </c>
      <c r="BL121" s="20" t="s">
        <v>806</v>
      </c>
      <c r="BM121" s="218" t="s">
        <v>844</v>
      </c>
    </row>
    <row r="122" s="14" customFormat="1">
      <c r="A122" s="14"/>
      <c r="B122" s="236"/>
      <c r="C122" s="237"/>
      <c r="D122" s="227" t="s">
        <v>141</v>
      </c>
      <c r="E122" s="238" t="s">
        <v>19</v>
      </c>
      <c r="F122" s="239" t="s">
        <v>845</v>
      </c>
      <c r="G122" s="237"/>
      <c r="H122" s="240">
        <v>540.5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141</v>
      </c>
      <c r="AU122" s="246" t="s">
        <v>83</v>
      </c>
      <c r="AV122" s="14" t="s">
        <v>83</v>
      </c>
      <c r="AW122" s="14" t="s">
        <v>35</v>
      </c>
      <c r="AX122" s="14" t="s">
        <v>81</v>
      </c>
      <c r="AY122" s="246" t="s">
        <v>130</v>
      </c>
    </row>
    <row r="123" s="12" customFormat="1" ht="22.8" customHeight="1">
      <c r="A123" s="12"/>
      <c r="B123" s="191"/>
      <c r="C123" s="192"/>
      <c r="D123" s="193" t="s">
        <v>72</v>
      </c>
      <c r="E123" s="205" t="s">
        <v>846</v>
      </c>
      <c r="F123" s="205" t="s">
        <v>847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SUM(P124:P144)</f>
        <v>0</v>
      </c>
      <c r="Q123" s="199"/>
      <c r="R123" s="200">
        <f>SUM(R124:R144)</f>
        <v>0.15566019999999997</v>
      </c>
      <c r="S123" s="199"/>
      <c r="T123" s="201">
        <f>SUM(T124:T144)</f>
        <v>1.9199999999999999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150</v>
      </c>
      <c r="AT123" s="203" t="s">
        <v>72</v>
      </c>
      <c r="AU123" s="203" t="s">
        <v>81</v>
      </c>
      <c r="AY123" s="202" t="s">
        <v>130</v>
      </c>
      <c r="BK123" s="204">
        <f>SUM(BK124:BK144)</f>
        <v>0</v>
      </c>
    </row>
    <row r="124" s="2" customFormat="1" ht="16.5" customHeight="1">
      <c r="A124" s="41"/>
      <c r="B124" s="42"/>
      <c r="C124" s="207" t="s">
        <v>279</v>
      </c>
      <c r="D124" s="207" t="s">
        <v>132</v>
      </c>
      <c r="E124" s="208" t="s">
        <v>848</v>
      </c>
      <c r="F124" s="209" t="s">
        <v>849</v>
      </c>
      <c r="G124" s="210" t="s">
        <v>850</v>
      </c>
      <c r="H124" s="211">
        <v>0.40000000000000002</v>
      </c>
      <c r="I124" s="212"/>
      <c r="J124" s="213">
        <f>ROUND(I124*H124,2)</f>
        <v>0</v>
      </c>
      <c r="K124" s="209" t="s">
        <v>19</v>
      </c>
      <c r="L124" s="47"/>
      <c r="M124" s="214" t="s">
        <v>19</v>
      </c>
      <c r="N124" s="215" t="s">
        <v>44</v>
      </c>
      <c r="O124" s="87"/>
      <c r="P124" s="216">
        <f>O124*H124</f>
        <v>0</v>
      </c>
      <c r="Q124" s="216">
        <v>0.0019300000000000001</v>
      </c>
      <c r="R124" s="216">
        <f>Q124*H124</f>
        <v>0.00077200000000000012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791</v>
      </c>
      <c r="AT124" s="218" t="s">
        <v>132</v>
      </c>
      <c r="AU124" s="218" t="s">
        <v>83</v>
      </c>
      <c r="AY124" s="20" t="s">
        <v>130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81</v>
      </c>
      <c r="BK124" s="219">
        <f>ROUND(I124*H124,2)</f>
        <v>0</v>
      </c>
      <c r="BL124" s="20" t="s">
        <v>791</v>
      </c>
      <c r="BM124" s="218" t="s">
        <v>851</v>
      </c>
    </row>
    <row r="125" s="2" customFormat="1" ht="16.5" customHeight="1">
      <c r="A125" s="41"/>
      <c r="B125" s="42"/>
      <c r="C125" s="207" t="s">
        <v>285</v>
      </c>
      <c r="D125" s="207" t="s">
        <v>132</v>
      </c>
      <c r="E125" s="208" t="s">
        <v>852</v>
      </c>
      <c r="F125" s="209" t="s">
        <v>853</v>
      </c>
      <c r="G125" s="210" t="s">
        <v>153</v>
      </c>
      <c r="H125" s="211">
        <v>1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854</v>
      </c>
      <c r="AT125" s="218" t="s">
        <v>132</v>
      </c>
      <c r="AU125" s="218" t="s">
        <v>83</v>
      </c>
      <c r="AY125" s="20" t="s">
        <v>130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81</v>
      </c>
      <c r="BK125" s="219">
        <f>ROUND(I125*H125,2)</f>
        <v>0</v>
      </c>
      <c r="BL125" s="20" t="s">
        <v>854</v>
      </c>
      <c r="BM125" s="218" t="s">
        <v>855</v>
      </c>
    </row>
    <row r="126" s="2" customFormat="1" ht="16.5" customHeight="1">
      <c r="A126" s="41"/>
      <c r="B126" s="42"/>
      <c r="C126" s="207" t="s">
        <v>292</v>
      </c>
      <c r="D126" s="207" t="s">
        <v>132</v>
      </c>
      <c r="E126" s="208" t="s">
        <v>856</v>
      </c>
      <c r="F126" s="209" t="s">
        <v>857</v>
      </c>
      <c r="G126" s="210" t="s">
        <v>146</v>
      </c>
      <c r="H126" s="211">
        <v>294</v>
      </c>
      <c r="I126" s="212"/>
      <c r="J126" s="213">
        <f>ROUND(I126*H126,2)</f>
        <v>0</v>
      </c>
      <c r="K126" s="209" t="s">
        <v>19</v>
      </c>
      <c r="L126" s="47"/>
      <c r="M126" s="214" t="s">
        <v>19</v>
      </c>
      <c r="N126" s="215" t="s">
        <v>44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791</v>
      </c>
      <c r="AT126" s="218" t="s">
        <v>132</v>
      </c>
      <c r="AU126" s="218" t="s">
        <v>83</v>
      </c>
      <c r="AY126" s="20" t="s">
        <v>130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81</v>
      </c>
      <c r="BK126" s="219">
        <f>ROUND(I126*H126,2)</f>
        <v>0</v>
      </c>
      <c r="BL126" s="20" t="s">
        <v>791</v>
      </c>
      <c r="BM126" s="218" t="s">
        <v>858</v>
      </c>
    </row>
    <row r="127" s="2" customFormat="1" ht="16.5" customHeight="1">
      <c r="A127" s="41"/>
      <c r="B127" s="42"/>
      <c r="C127" s="207" t="s">
        <v>298</v>
      </c>
      <c r="D127" s="207" t="s">
        <v>132</v>
      </c>
      <c r="E127" s="208" t="s">
        <v>859</v>
      </c>
      <c r="F127" s="209" t="s">
        <v>860</v>
      </c>
      <c r="G127" s="210" t="s">
        <v>146</v>
      </c>
      <c r="H127" s="211">
        <v>27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791</v>
      </c>
      <c r="AT127" s="218" t="s">
        <v>132</v>
      </c>
      <c r="AU127" s="218" t="s">
        <v>83</v>
      </c>
      <c r="AY127" s="20" t="s">
        <v>130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81</v>
      </c>
      <c r="BK127" s="219">
        <f>ROUND(I127*H127,2)</f>
        <v>0</v>
      </c>
      <c r="BL127" s="20" t="s">
        <v>791</v>
      </c>
      <c r="BM127" s="218" t="s">
        <v>861</v>
      </c>
    </row>
    <row r="128" s="2" customFormat="1" ht="16.5" customHeight="1">
      <c r="A128" s="41"/>
      <c r="B128" s="42"/>
      <c r="C128" s="207" t="s">
        <v>303</v>
      </c>
      <c r="D128" s="207" t="s">
        <v>132</v>
      </c>
      <c r="E128" s="208" t="s">
        <v>862</v>
      </c>
      <c r="F128" s="209" t="s">
        <v>863</v>
      </c>
      <c r="G128" s="210" t="s">
        <v>146</v>
      </c>
      <c r="H128" s="211">
        <v>17</v>
      </c>
      <c r="I128" s="212"/>
      <c r="J128" s="213">
        <f>ROUND(I128*H128,2)</f>
        <v>0</v>
      </c>
      <c r="K128" s="209" t="s">
        <v>19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791</v>
      </c>
      <c r="AT128" s="218" t="s">
        <v>132</v>
      </c>
      <c r="AU128" s="218" t="s">
        <v>83</v>
      </c>
      <c r="AY128" s="20" t="s">
        <v>130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81</v>
      </c>
      <c r="BK128" s="219">
        <f>ROUND(I128*H128,2)</f>
        <v>0</v>
      </c>
      <c r="BL128" s="20" t="s">
        <v>791</v>
      </c>
      <c r="BM128" s="218" t="s">
        <v>864</v>
      </c>
    </row>
    <row r="129" s="2" customFormat="1" ht="21.75" customHeight="1">
      <c r="A129" s="41"/>
      <c r="B129" s="42"/>
      <c r="C129" s="207" t="s">
        <v>309</v>
      </c>
      <c r="D129" s="207" t="s">
        <v>132</v>
      </c>
      <c r="E129" s="208" t="s">
        <v>865</v>
      </c>
      <c r="F129" s="209" t="s">
        <v>866</v>
      </c>
      <c r="G129" s="210" t="s">
        <v>153</v>
      </c>
      <c r="H129" s="211">
        <v>60</v>
      </c>
      <c r="I129" s="212"/>
      <c r="J129" s="213">
        <f>ROUND(I129*H129,2)</f>
        <v>0</v>
      </c>
      <c r="K129" s="209" t="s">
        <v>19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791</v>
      </c>
      <c r="AT129" s="218" t="s">
        <v>132</v>
      </c>
      <c r="AU129" s="218" t="s">
        <v>83</v>
      </c>
      <c r="AY129" s="20" t="s">
        <v>130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81</v>
      </c>
      <c r="BK129" s="219">
        <f>ROUND(I129*H129,2)</f>
        <v>0</v>
      </c>
      <c r="BL129" s="20" t="s">
        <v>791</v>
      </c>
      <c r="BM129" s="218" t="s">
        <v>867</v>
      </c>
    </row>
    <row r="130" s="2" customFormat="1" ht="24.15" customHeight="1">
      <c r="A130" s="41"/>
      <c r="B130" s="42"/>
      <c r="C130" s="207" t="s">
        <v>316</v>
      </c>
      <c r="D130" s="207" t="s">
        <v>132</v>
      </c>
      <c r="E130" s="208" t="s">
        <v>868</v>
      </c>
      <c r="F130" s="209" t="s">
        <v>869</v>
      </c>
      <c r="G130" s="210" t="s">
        <v>153</v>
      </c>
      <c r="H130" s="211">
        <v>900</v>
      </c>
      <c r="I130" s="212"/>
      <c r="J130" s="213">
        <f>ROUND(I130*H130,2)</f>
        <v>0</v>
      </c>
      <c r="K130" s="209" t="s">
        <v>19</v>
      </c>
      <c r="L130" s="47"/>
      <c r="M130" s="214" t="s">
        <v>19</v>
      </c>
      <c r="N130" s="215" t="s">
        <v>44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791</v>
      </c>
      <c r="AT130" s="218" t="s">
        <v>132</v>
      </c>
      <c r="AU130" s="218" t="s">
        <v>83</v>
      </c>
      <c r="AY130" s="20" t="s">
        <v>130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81</v>
      </c>
      <c r="BK130" s="219">
        <f>ROUND(I130*H130,2)</f>
        <v>0</v>
      </c>
      <c r="BL130" s="20" t="s">
        <v>791</v>
      </c>
      <c r="BM130" s="218" t="s">
        <v>870</v>
      </c>
    </row>
    <row r="131" s="2" customFormat="1" ht="16.5" customHeight="1">
      <c r="A131" s="41"/>
      <c r="B131" s="42"/>
      <c r="C131" s="207" t="s">
        <v>323</v>
      </c>
      <c r="D131" s="207" t="s">
        <v>132</v>
      </c>
      <c r="E131" s="208" t="s">
        <v>871</v>
      </c>
      <c r="F131" s="209" t="s">
        <v>872</v>
      </c>
      <c r="G131" s="210" t="s">
        <v>192</v>
      </c>
      <c r="H131" s="211">
        <v>126</v>
      </c>
      <c r="I131" s="212"/>
      <c r="J131" s="213">
        <f>ROUND(I131*H131,2)</f>
        <v>0</v>
      </c>
      <c r="K131" s="209" t="s">
        <v>19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791</v>
      </c>
      <c r="AT131" s="218" t="s">
        <v>132</v>
      </c>
      <c r="AU131" s="218" t="s">
        <v>83</v>
      </c>
      <c r="AY131" s="20" t="s">
        <v>130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81</v>
      </c>
      <c r="BK131" s="219">
        <f>ROUND(I131*H131,2)</f>
        <v>0</v>
      </c>
      <c r="BL131" s="20" t="s">
        <v>791</v>
      </c>
      <c r="BM131" s="218" t="s">
        <v>873</v>
      </c>
    </row>
    <row r="132" s="2" customFormat="1" ht="16.5" customHeight="1">
      <c r="A132" s="41"/>
      <c r="B132" s="42"/>
      <c r="C132" s="207" t="s">
        <v>328</v>
      </c>
      <c r="D132" s="207" t="s">
        <v>132</v>
      </c>
      <c r="E132" s="208" t="s">
        <v>874</v>
      </c>
      <c r="F132" s="209" t="s">
        <v>875</v>
      </c>
      <c r="G132" s="210" t="s">
        <v>146</v>
      </c>
      <c r="H132" s="211">
        <v>27</v>
      </c>
      <c r="I132" s="212"/>
      <c r="J132" s="213">
        <f>ROUND(I132*H132,2)</f>
        <v>0</v>
      </c>
      <c r="K132" s="209" t="s">
        <v>19</v>
      </c>
      <c r="L132" s="47"/>
      <c r="M132" s="214" t="s">
        <v>19</v>
      </c>
      <c r="N132" s="215" t="s">
        <v>44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791</v>
      </c>
      <c r="AT132" s="218" t="s">
        <v>132</v>
      </c>
      <c r="AU132" s="218" t="s">
        <v>83</v>
      </c>
      <c r="AY132" s="20" t="s">
        <v>130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81</v>
      </c>
      <c r="BK132" s="219">
        <f>ROUND(I132*H132,2)</f>
        <v>0</v>
      </c>
      <c r="BL132" s="20" t="s">
        <v>791</v>
      </c>
      <c r="BM132" s="218" t="s">
        <v>876</v>
      </c>
    </row>
    <row r="133" s="2" customFormat="1" ht="16.5" customHeight="1">
      <c r="A133" s="41"/>
      <c r="B133" s="42"/>
      <c r="C133" s="207" t="s">
        <v>345</v>
      </c>
      <c r="D133" s="207" t="s">
        <v>132</v>
      </c>
      <c r="E133" s="208" t="s">
        <v>877</v>
      </c>
      <c r="F133" s="209" t="s">
        <v>878</v>
      </c>
      <c r="G133" s="210" t="s">
        <v>146</v>
      </c>
      <c r="H133" s="211">
        <v>17</v>
      </c>
      <c r="I133" s="212"/>
      <c r="J133" s="213">
        <f>ROUND(I133*H133,2)</f>
        <v>0</v>
      </c>
      <c r="K133" s="209" t="s">
        <v>19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791</v>
      </c>
      <c r="AT133" s="218" t="s">
        <v>132</v>
      </c>
      <c r="AU133" s="218" t="s">
        <v>83</v>
      </c>
      <c r="AY133" s="20" t="s">
        <v>130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81</v>
      </c>
      <c r="BK133" s="219">
        <f>ROUND(I133*H133,2)</f>
        <v>0</v>
      </c>
      <c r="BL133" s="20" t="s">
        <v>791</v>
      </c>
      <c r="BM133" s="218" t="s">
        <v>879</v>
      </c>
    </row>
    <row r="134" s="2" customFormat="1" ht="16.5" customHeight="1">
      <c r="A134" s="41"/>
      <c r="B134" s="42"/>
      <c r="C134" s="207" t="s">
        <v>349</v>
      </c>
      <c r="D134" s="207" t="s">
        <v>132</v>
      </c>
      <c r="E134" s="208" t="s">
        <v>880</v>
      </c>
      <c r="F134" s="209" t="s">
        <v>881</v>
      </c>
      <c r="G134" s="210" t="s">
        <v>135</v>
      </c>
      <c r="H134" s="211">
        <v>169</v>
      </c>
      <c r="I134" s="212"/>
      <c r="J134" s="213">
        <f>ROUND(I134*H134,2)</f>
        <v>0</v>
      </c>
      <c r="K134" s="209" t="s">
        <v>19</v>
      </c>
      <c r="L134" s="47"/>
      <c r="M134" s="214" t="s">
        <v>19</v>
      </c>
      <c r="N134" s="215" t="s">
        <v>44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791</v>
      </c>
      <c r="AT134" s="218" t="s">
        <v>132</v>
      </c>
      <c r="AU134" s="218" t="s">
        <v>83</v>
      </c>
      <c r="AY134" s="20" t="s">
        <v>130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81</v>
      </c>
      <c r="BK134" s="219">
        <f>ROUND(I134*H134,2)</f>
        <v>0</v>
      </c>
      <c r="BL134" s="20" t="s">
        <v>791</v>
      </c>
      <c r="BM134" s="218" t="s">
        <v>882</v>
      </c>
    </row>
    <row r="135" s="2" customFormat="1" ht="24.15" customHeight="1">
      <c r="A135" s="41"/>
      <c r="B135" s="42"/>
      <c r="C135" s="207" t="s">
        <v>353</v>
      </c>
      <c r="D135" s="207" t="s">
        <v>132</v>
      </c>
      <c r="E135" s="208" t="s">
        <v>883</v>
      </c>
      <c r="F135" s="209" t="s">
        <v>884</v>
      </c>
      <c r="G135" s="210" t="s">
        <v>146</v>
      </c>
      <c r="H135" s="211">
        <v>9</v>
      </c>
      <c r="I135" s="212"/>
      <c r="J135" s="213">
        <f>ROUND(I135*H135,2)</f>
        <v>0</v>
      </c>
      <c r="K135" s="209" t="s">
        <v>19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0.0027299999999999998</v>
      </c>
      <c r="R135" s="216">
        <f>Q135*H135</f>
        <v>0.024569999999999998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791</v>
      </c>
      <c r="AT135" s="218" t="s">
        <v>132</v>
      </c>
      <c r="AU135" s="218" t="s">
        <v>83</v>
      </c>
      <c r="AY135" s="20" t="s">
        <v>130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81</v>
      </c>
      <c r="BK135" s="219">
        <f>ROUND(I135*H135,2)</f>
        <v>0</v>
      </c>
      <c r="BL135" s="20" t="s">
        <v>791</v>
      </c>
      <c r="BM135" s="218" t="s">
        <v>885</v>
      </c>
    </row>
    <row r="136" s="2" customFormat="1" ht="16.5" customHeight="1">
      <c r="A136" s="41"/>
      <c r="B136" s="42"/>
      <c r="C136" s="269" t="s">
        <v>357</v>
      </c>
      <c r="D136" s="269" t="s">
        <v>205</v>
      </c>
      <c r="E136" s="270" t="s">
        <v>886</v>
      </c>
      <c r="F136" s="271" t="s">
        <v>887</v>
      </c>
      <c r="G136" s="272" t="s">
        <v>146</v>
      </c>
      <c r="H136" s="273">
        <v>9.2699999999999996</v>
      </c>
      <c r="I136" s="274"/>
      <c r="J136" s="275">
        <f>ROUND(I136*H136,2)</f>
        <v>0</v>
      </c>
      <c r="K136" s="271" t="s">
        <v>19</v>
      </c>
      <c r="L136" s="276"/>
      <c r="M136" s="277" t="s">
        <v>19</v>
      </c>
      <c r="N136" s="278" t="s">
        <v>44</v>
      </c>
      <c r="O136" s="87"/>
      <c r="P136" s="216">
        <f>O136*H136</f>
        <v>0</v>
      </c>
      <c r="Q136" s="216">
        <v>0.010659999999999999</v>
      </c>
      <c r="R136" s="216">
        <f>Q136*H136</f>
        <v>0.098818199999999995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806</v>
      </c>
      <c r="AT136" s="218" t="s">
        <v>205</v>
      </c>
      <c r="AU136" s="218" t="s">
        <v>83</v>
      </c>
      <c r="AY136" s="20" t="s">
        <v>130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81</v>
      </c>
      <c r="BK136" s="219">
        <f>ROUND(I136*H136,2)</f>
        <v>0</v>
      </c>
      <c r="BL136" s="20" t="s">
        <v>806</v>
      </c>
      <c r="BM136" s="218" t="s">
        <v>888</v>
      </c>
    </row>
    <row r="137" s="14" customFormat="1">
      <c r="A137" s="14"/>
      <c r="B137" s="236"/>
      <c r="C137" s="237"/>
      <c r="D137" s="227" t="s">
        <v>141</v>
      </c>
      <c r="E137" s="238" t="s">
        <v>19</v>
      </c>
      <c r="F137" s="239" t="s">
        <v>889</v>
      </c>
      <c r="G137" s="237"/>
      <c r="H137" s="240">
        <v>9.2699999999999996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141</v>
      </c>
      <c r="AU137" s="246" t="s">
        <v>83</v>
      </c>
      <c r="AV137" s="14" t="s">
        <v>83</v>
      </c>
      <c r="AW137" s="14" t="s">
        <v>35</v>
      </c>
      <c r="AX137" s="14" t="s">
        <v>81</v>
      </c>
      <c r="AY137" s="246" t="s">
        <v>130</v>
      </c>
    </row>
    <row r="138" s="2" customFormat="1" ht="16.5" customHeight="1">
      <c r="A138" s="41"/>
      <c r="B138" s="42"/>
      <c r="C138" s="207" t="s">
        <v>361</v>
      </c>
      <c r="D138" s="207" t="s">
        <v>132</v>
      </c>
      <c r="E138" s="208" t="s">
        <v>890</v>
      </c>
      <c r="F138" s="209" t="s">
        <v>891</v>
      </c>
      <c r="G138" s="210" t="s">
        <v>146</v>
      </c>
      <c r="H138" s="211">
        <v>676</v>
      </c>
      <c r="I138" s="212"/>
      <c r="J138" s="213">
        <f>ROUND(I138*H138,2)</f>
        <v>0</v>
      </c>
      <c r="K138" s="209" t="s">
        <v>19</v>
      </c>
      <c r="L138" s="47"/>
      <c r="M138" s="214" t="s">
        <v>19</v>
      </c>
      <c r="N138" s="215" t="s">
        <v>44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791</v>
      </c>
      <c r="AT138" s="218" t="s">
        <v>132</v>
      </c>
      <c r="AU138" s="218" t="s">
        <v>83</v>
      </c>
      <c r="AY138" s="20" t="s">
        <v>130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81</v>
      </c>
      <c r="BK138" s="219">
        <f>ROUND(I138*H138,2)</f>
        <v>0</v>
      </c>
      <c r="BL138" s="20" t="s">
        <v>791</v>
      </c>
      <c r="BM138" s="218" t="s">
        <v>892</v>
      </c>
    </row>
    <row r="139" s="2" customFormat="1" ht="16.5" customHeight="1">
      <c r="A139" s="41"/>
      <c r="B139" s="42"/>
      <c r="C139" s="207" t="s">
        <v>366</v>
      </c>
      <c r="D139" s="207" t="s">
        <v>132</v>
      </c>
      <c r="E139" s="208" t="s">
        <v>893</v>
      </c>
      <c r="F139" s="209" t="s">
        <v>894</v>
      </c>
      <c r="G139" s="210" t="s">
        <v>146</v>
      </c>
      <c r="H139" s="211">
        <v>350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9.0000000000000006E-05</v>
      </c>
      <c r="R139" s="216">
        <f>Q139*H139</f>
        <v>0.0315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791</v>
      </c>
      <c r="AT139" s="218" t="s">
        <v>132</v>
      </c>
      <c r="AU139" s="218" t="s">
        <v>83</v>
      </c>
      <c r="AY139" s="20" t="s">
        <v>130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81</v>
      </c>
      <c r="BK139" s="219">
        <f>ROUND(I139*H139,2)</f>
        <v>0</v>
      </c>
      <c r="BL139" s="20" t="s">
        <v>791</v>
      </c>
      <c r="BM139" s="218" t="s">
        <v>895</v>
      </c>
    </row>
    <row r="140" s="2" customFormat="1" ht="21.75" customHeight="1">
      <c r="A140" s="41"/>
      <c r="B140" s="42"/>
      <c r="C140" s="207" t="s">
        <v>370</v>
      </c>
      <c r="D140" s="207" t="s">
        <v>132</v>
      </c>
      <c r="E140" s="208" t="s">
        <v>896</v>
      </c>
      <c r="F140" s="209" t="s">
        <v>897</v>
      </c>
      <c r="G140" s="210" t="s">
        <v>135</v>
      </c>
      <c r="H140" s="211">
        <v>3.3999999999999999</v>
      </c>
      <c r="I140" s="212"/>
      <c r="J140" s="213">
        <f>ROUND(I140*H140,2)</f>
        <v>0</v>
      </c>
      <c r="K140" s="209" t="s">
        <v>19</v>
      </c>
      <c r="L140" s="47"/>
      <c r="M140" s="214" t="s">
        <v>19</v>
      </c>
      <c r="N140" s="215" t="s">
        <v>44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791</v>
      </c>
      <c r="AT140" s="218" t="s">
        <v>132</v>
      </c>
      <c r="AU140" s="218" t="s">
        <v>83</v>
      </c>
      <c r="AY140" s="20" t="s">
        <v>130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81</v>
      </c>
      <c r="BK140" s="219">
        <f>ROUND(I140*H140,2)</f>
        <v>0</v>
      </c>
      <c r="BL140" s="20" t="s">
        <v>791</v>
      </c>
      <c r="BM140" s="218" t="s">
        <v>898</v>
      </c>
    </row>
    <row r="141" s="2" customFormat="1" ht="16.5" customHeight="1">
      <c r="A141" s="41"/>
      <c r="B141" s="42"/>
      <c r="C141" s="207" t="s">
        <v>382</v>
      </c>
      <c r="D141" s="207" t="s">
        <v>132</v>
      </c>
      <c r="E141" s="208" t="s">
        <v>899</v>
      </c>
      <c r="F141" s="209" t="s">
        <v>900</v>
      </c>
      <c r="G141" s="210" t="s">
        <v>135</v>
      </c>
      <c r="H141" s="211">
        <v>7.5</v>
      </c>
      <c r="I141" s="212"/>
      <c r="J141" s="213">
        <f>ROUND(I141*H141,2)</f>
        <v>0</v>
      </c>
      <c r="K141" s="209" t="s">
        <v>19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791</v>
      </c>
      <c r="AT141" s="218" t="s">
        <v>132</v>
      </c>
      <c r="AU141" s="218" t="s">
        <v>83</v>
      </c>
      <c r="AY141" s="20" t="s">
        <v>130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81</v>
      </c>
      <c r="BK141" s="219">
        <f>ROUND(I141*H141,2)</f>
        <v>0</v>
      </c>
      <c r="BL141" s="20" t="s">
        <v>791</v>
      </c>
      <c r="BM141" s="218" t="s">
        <v>901</v>
      </c>
    </row>
    <row r="142" s="2" customFormat="1" ht="16.5" customHeight="1">
      <c r="A142" s="41"/>
      <c r="B142" s="42"/>
      <c r="C142" s="207" t="s">
        <v>386</v>
      </c>
      <c r="D142" s="207" t="s">
        <v>132</v>
      </c>
      <c r="E142" s="208" t="s">
        <v>902</v>
      </c>
      <c r="F142" s="209" t="s">
        <v>903</v>
      </c>
      <c r="G142" s="210" t="s">
        <v>135</v>
      </c>
      <c r="H142" s="211">
        <v>6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44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0.32000000000000001</v>
      </c>
      <c r="T142" s="217">
        <f>S142*H142</f>
        <v>1.9199999999999999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791</v>
      </c>
      <c r="AT142" s="218" t="s">
        <v>132</v>
      </c>
      <c r="AU142" s="218" t="s">
        <v>83</v>
      </c>
      <c r="AY142" s="20" t="s">
        <v>130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81</v>
      </c>
      <c r="BK142" s="219">
        <f>ROUND(I142*H142,2)</f>
        <v>0</v>
      </c>
      <c r="BL142" s="20" t="s">
        <v>791</v>
      </c>
      <c r="BM142" s="218" t="s">
        <v>904</v>
      </c>
    </row>
    <row r="143" s="2" customFormat="1" ht="16.5" customHeight="1">
      <c r="A143" s="41"/>
      <c r="B143" s="42"/>
      <c r="C143" s="207" t="s">
        <v>393</v>
      </c>
      <c r="D143" s="207" t="s">
        <v>132</v>
      </c>
      <c r="E143" s="208" t="s">
        <v>905</v>
      </c>
      <c r="F143" s="209" t="s">
        <v>906</v>
      </c>
      <c r="G143" s="210" t="s">
        <v>146</v>
      </c>
      <c r="H143" s="211">
        <v>30</v>
      </c>
      <c r="I143" s="212"/>
      <c r="J143" s="213">
        <f>ROUND(I143*H143,2)</f>
        <v>0</v>
      </c>
      <c r="K143" s="209" t="s">
        <v>19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791</v>
      </c>
      <c r="AT143" s="218" t="s">
        <v>132</v>
      </c>
      <c r="AU143" s="218" t="s">
        <v>83</v>
      </c>
      <c r="AY143" s="20" t="s">
        <v>130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81</v>
      </c>
      <c r="BK143" s="219">
        <f>ROUND(I143*H143,2)</f>
        <v>0</v>
      </c>
      <c r="BL143" s="20" t="s">
        <v>791</v>
      </c>
      <c r="BM143" s="218" t="s">
        <v>907</v>
      </c>
    </row>
    <row r="144" s="2" customFormat="1" ht="21.75" customHeight="1">
      <c r="A144" s="41"/>
      <c r="B144" s="42"/>
      <c r="C144" s="207" t="s">
        <v>399</v>
      </c>
      <c r="D144" s="207" t="s">
        <v>132</v>
      </c>
      <c r="E144" s="208" t="s">
        <v>908</v>
      </c>
      <c r="F144" s="209" t="s">
        <v>909</v>
      </c>
      <c r="G144" s="210" t="s">
        <v>192</v>
      </c>
      <c r="H144" s="211">
        <v>0.80000000000000004</v>
      </c>
      <c r="I144" s="212"/>
      <c r="J144" s="213">
        <f>ROUND(I144*H144,2)</f>
        <v>0</v>
      </c>
      <c r="K144" s="209" t="s">
        <v>19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791</v>
      </c>
      <c r="AT144" s="218" t="s">
        <v>132</v>
      </c>
      <c r="AU144" s="218" t="s">
        <v>83</v>
      </c>
      <c r="AY144" s="20" t="s">
        <v>130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81</v>
      </c>
      <c r="BK144" s="219">
        <f>ROUND(I144*H144,2)</f>
        <v>0</v>
      </c>
      <c r="BL144" s="20" t="s">
        <v>791</v>
      </c>
      <c r="BM144" s="218" t="s">
        <v>910</v>
      </c>
    </row>
    <row r="145" s="12" customFormat="1" ht="25.92" customHeight="1">
      <c r="A145" s="12"/>
      <c r="B145" s="191"/>
      <c r="C145" s="192"/>
      <c r="D145" s="193" t="s">
        <v>72</v>
      </c>
      <c r="E145" s="194" t="s">
        <v>911</v>
      </c>
      <c r="F145" s="194" t="s">
        <v>912</v>
      </c>
      <c r="G145" s="192"/>
      <c r="H145" s="192"/>
      <c r="I145" s="195"/>
      <c r="J145" s="196">
        <f>BK145</f>
        <v>0</v>
      </c>
      <c r="K145" s="192"/>
      <c r="L145" s="197"/>
      <c r="M145" s="198"/>
      <c r="N145" s="199"/>
      <c r="O145" s="199"/>
      <c r="P145" s="200">
        <f>SUM(P146:P149)</f>
        <v>0</v>
      </c>
      <c r="Q145" s="199"/>
      <c r="R145" s="200">
        <f>SUM(R146:R149)</f>
        <v>0</v>
      </c>
      <c r="S145" s="199"/>
      <c r="T145" s="201">
        <f>SUM(T146:T149)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137</v>
      </c>
      <c r="AT145" s="203" t="s">
        <v>72</v>
      </c>
      <c r="AU145" s="203" t="s">
        <v>73</v>
      </c>
      <c r="AY145" s="202" t="s">
        <v>130</v>
      </c>
      <c r="BK145" s="204">
        <f>SUM(BK146:BK149)</f>
        <v>0</v>
      </c>
    </row>
    <row r="146" s="2" customFormat="1" ht="16.5" customHeight="1">
      <c r="A146" s="41"/>
      <c r="B146" s="42"/>
      <c r="C146" s="207" t="s">
        <v>404</v>
      </c>
      <c r="D146" s="207" t="s">
        <v>132</v>
      </c>
      <c r="E146" s="208" t="s">
        <v>913</v>
      </c>
      <c r="F146" s="209" t="s">
        <v>914</v>
      </c>
      <c r="G146" s="210" t="s">
        <v>915</v>
      </c>
      <c r="H146" s="211">
        <v>12</v>
      </c>
      <c r="I146" s="212"/>
      <c r="J146" s="213">
        <f>ROUND(I146*H146,2)</f>
        <v>0</v>
      </c>
      <c r="K146" s="209" t="s">
        <v>19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854</v>
      </c>
      <c r="AT146" s="218" t="s">
        <v>132</v>
      </c>
      <c r="AU146" s="218" t="s">
        <v>81</v>
      </c>
      <c r="AY146" s="20" t="s">
        <v>130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81</v>
      </c>
      <c r="BK146" s="219">
        <f>ROUND(I146*H146,2)</f>
        <v>0</v>
      </c>
      <c r="BL146" s="20" t="s">
        <v>854</v>
      </c>
      <c r="BM146" s="218" t="s">
        <v>916</v>
      </c>
    </row>
    <row r="147" s="2" customFormat="1" ht="16.5" customHeight="1">
      <c r="A147" s="41"/>
      <c r="B147" s="42"/>
      <c r="C147" s="207" t="s">
        <v>410</v>
      </c>
      <c r="D147" s="207" t="s">
        <v>132</v>
      </c>
      <c r="E147" s="208" t="s">
        <v>913</v>
      </c>
      <c r="F147" s="209" t="s">
        <v>914</v>
      </c>
      <c r="G147" s="210" t="s">
        <v>915</v>
      </c>
      <c r="H147" s="211">
        <v>6</v>
      </c>
      <c r="I147" s="212"/>
      <c r="J147" s="213">
        <f>ROUND(I147*H147,2)</f>
        <v>0</v>
      </c>
      <c r="K147" s="209" t="s">
        <v>19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854</v>
      </c>
      <c r="AT147" s="218" t="s">
        <v>132</v>
      </c>
      <c r="AU147" s="218" t="s">
        <v>81</v>
      </c>
      <c r="AY147" s="20" t="s">
        <v>130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81</v>
      </c>
      <c r="BK147" s="219">
        <f>ROUND(I147*H147,2)</f>
        <v>0</v>
      </c>
      <c r="BL147" s="20" t="s">
        <v>854</v>
      </c>
      <c r="BM147" s="218" t="s">
        <v>917</v>
      </c>
    </row>
    <row r="148" s="2" customFormat="1" ht="16.5" customHeight="1">
      <c r="A148" s="41"/>
      <c r="B148" s="42"/>
      <c r="C148" s="207" t="s">
        <v>416</v>
      </c>
      <c r="D148" s="207" t="s">
        <v>132</v>
      </c>
      <c r="E148" s="208" t="s">
        <v>918</v>
      </c>
      <c r="F148" s="209" t="s">
        <v>919</v>
      </c>
      <c r="G148" s="210" t="s">
        <v>915</v>
      </c>
      <c r="H148" s="211">
        <v>12</v>
      </c>
      <c r="I148" s="212"/>
      <c r="J148" s="213">
        <f>ROUND(I148*H148,2)</f>
        <v>0</v>
      </c>
      <c r="K148" s="209" t="s">
        <v>19</v>
      </c>
      <c r="L148" s="47"/>
      <c r="M148" s="214" t="s">
        <v>19</v>
      </c>
      <c r="N148" s="215" t="s">
        <v>44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854</v>
      </c>
      <c r="AT148" s="218" t="s">
        <v>132</v>
      </c>
      <c r="AU148" s="218" t="s">
        <v>81</v>
      </c>
      <c r="AY148" s="20" t="s">
        <v>130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81</v>
      </c>
      <c r="BK148" s="219">
        <f>ROUND(I148*H148,2)</f>
        <v>0</v>
      </c>
      <c r="BL148" s="20" t="s">
        <v>854</v>
      </c>
      <c r="BM148" s="218" t="s">
        <v>920</v>
      </c>
    </row>
    <row r="149" s="2" customFormat="1" ht="16.5" customHeight="1">
      <c r="A149" s="41"/>
      <c r="B149" s="42"/>
      <c r="C149" s="207" t="s">
        <v>422</v>
      </c>
      <c r="D149" s="207" t="s">
        <v>132</v>
      </c>
      <c r="E149" s="208" t="s">
        <v>921</v>
      </c>
      <c r="F149" s="209" t="s">
        <v>922</v>
      </c>
      <c r="G149" s="210" t="s">
        <v>915</v>
      </c>
      <c r="H149" s="211">
        <v>9</v>
      </c>
      <c r="I149" s="212"/>
      <c r="J149" s="213">
        <f>ROUND(I149*H149,2)</f>
        <v>0</v>
      </c>
      <c r="K149" s="209" t="s">
        <v>19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854</v>
      </c>
      <c r="AT149" s="218" t="s">
        <v>132</v>
      </c>
      <c r="AU149" s="218" t="s">
        <v>81</v>
      </c>
      <c r="AY149" s="20" t="s">
        <v>130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81</v>
      </c>
      <c r="BK149" s="219">
        <f>ROUND(I149*H149,2)</f>
        <v>0</v>
      </c>
      <c r="BL149" s="20" t="s">
        <v>854</v>
      </c>
      <c r="BM149" s="218" t="s">
        <v>923</v>
      </c>
    </row>
    <row r="150" s="12" customFormat="1" ht="25.92" customHeight="1">
      <c r="A150" s="12"/>
      <c r="B150" s="191"/>
      <c r="C150" s="192"/>
      <c r="D150" s="193" t="s">
        <v>72</v>
      </c>
      <c r="E150" s="194" t="s">
        <v>924</v>
      </c>
      <c r="F150" s="194" t="s">
        <v>925</v>
      </c>
      <c r="G150" s="192"/>
      <c r="H150" s="192"/>
      <c r="I150" s="195"/>
      <c r="J150" s="196">
        <f>BK150</f>
        <v>0</v>
      </c>
      <c r="K150" s="192"/>
      <c r="L150" s="197"/>
      <c r="M150" s="198"/>
      <c r="N150" s="199"/>
      <c r="O150" s="199"/>
      <c r="P150" s="200">
        <f>P151</f>
        <v>0</v>
      </c>
      <c r="Q150" s="199"/>
      <c r="R150" s="200">
        <f>R151</f>
        <v>0</v>
      </c>
      <c r="S150" s="199"/>
      <c r="T150" s="201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2" t="s">
        <v>167</v>
      </c>
      <c r="AT150" s="203" t="s">
        <v>72</v>
      </c>
      <c r="AU150" s="203" t="s">
        <v>73</v>
      </c>
      <c r="AY150" s="202" t="s">
        <v>130</v>
      </c>
      <c r="BK150" s="204">
        <f>BK151</f>
        <v>0</v>
      </c>
    </row>
    <row r="151" s="12" customFormat="1" ht="22.8" customHeight="1">
      <c r="A151" s="12"/>
      <c r="B151" s="191"/>
      <c r="C151" s="192"/>
      <c r="D151" s="193" t="s">
        <v>72</v>
      </c>
      <c r="E151" s="205" t="s">
        <v>926</v>
      </c>
      <c r="F151" s="205" t="s">
        <v>927</v>
      </c>
      <c r="G151" s="192"/>
      <c r="H151" s="192"/>
      <c r="I151" s="195"/>
      <c r="J151" s="206">
        <f>BK151</f>
        <v>0</v>
      </c>
      <c r="K151" s="192"/>
      <c r="L151" s="197"/>
      <c r="M151" s="198"/>
      <c r="N151" s="199"/>
      <c r="O151" s="199"/>
      <c r="P151" s="200">
        <f>P152</f>
        <v>0</v>
      </c>
      <c r="Q151" s="199"/>
      <c r="R151" s="200">
        <f>R152</f>
        <v>0</v>
      </c>
      <c r="S151" s="199"/>
      <c r="T151" s="201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2" t="s">
        <v>167</v>
      </c>
      <c r="AT151" s="203" t="s">
        <v>72</v>
      </c>
      <c r="AU151" s="203" t="s">
        <v>81</v>
      </c>
      <c r="AY151" s="202" t="s">
        <v>130</v>
      </c>
      <c r="BK151" s="204">
        <f>BK152</f>
        <v>0</v>
      </c>
    </row>
    <row r="152" s="2" customFormat="1" ht="16.5" customHeight="1">
      <c r="A152" s="41"/>
      <c r="B152" s="42"/>
      <c r="C152" s="207" t="s">
        <v>428</v>
      </c>
      <c r="D152" s="207" t="s">
        <v>132</v>
      </c>
      <c r="E152" s="208" t="s">
        <v>928</v>
      </c>
      <c r="F152" s="209" t="s">
        <v>929</v>
      </c>
      <c r="G152" s="210" t="s">
        <v>146</v>
      </c>
      <c r="H152" s="211">
        <v>338</v>
      </c>
      <c r="I152" s="212"/>
      <c r="J152" s="213">
        <f>ROUND(I152*H152,2)</f>
        <v>0</v>
      </c>
      <c r="K152" s="209" t="s">
        <v>19</v>
      </c>
      <c r="L152" s="47"/>
      <c r="M152" s="290" t="s">
        <v>19</v>
      </c>
      <c r="N152" s="291" t="s">
        <v>44</v>
      </c>
      <c r="O152" s="281"/>
      <c r="P152" s="288">
        <f>O152*H152</f>
        <v>0</v>
      </c>
      <c r="Q152" s="288">
        <v>0</v>
      </c>
      <c r="R152" s="288">
        <f>Q152*H152</f>
        <v>0</v>
      </c>
      <c r="S152" s="288">
        <v>0</v>
      </c>
      <c r="T152" s="289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930</v>
      </c>
      <c r="AT152" s="218" t="s">
        <v>132</v>
      </c>
      <c r="AU152" s="218" t="s">
        <v>83</v>
      </c>
      <c r="AY152" s="20" t="s">
        <v>130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81</v>
      </c>
      <c r="BK152" s="219">
        <f>ROUND(I152*H152,2)</f>
        <v>0</v>
      </c>
      <c r="BL152" s="20" t="s">
        <v>930</v>
      </c>
      <c r="BM152" s="218" t="s">
        <v>931</v>
      </c>
    </row>
    <row r="153" s="2" customFormat="1" ht="6.96" customHeight="1">
      <c r="A153" s="41"/>
      <c r="B153" s="62"/>
      <c r="C153" s="63"/>
      <c r="D153" s="63"/>
      <c r="E153" s="63"/>
      <c r="F153" s="63"/>
      <c r="G153" s="63"/>
      <c r="H153" s="63"/>
      <c r="I153" s="63"/>
      <c r="J153" s="63"/>
      <c r="K153" s="63"/>
      <c r="L153" s="47"/>
      <c r="M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</sheetData>
  <sheetProtection sheet="1" autoFilter="0" formatColumns="0" formatRows="0" objects="1" scenarios="1" spinCount="100000" saltValue="QQdjOYWVGmhGFGE1+/IaySEzczAt1oPSTW5W9mzbjkzNPHjHuE5bg5g1QTgQzSshBAy3HJbB6K8hFOJgz4ubfQ==" hashValue="NrAp6K1VLnqAACuISOYkI4L1L0BxIaPYouTmuo74WdI0v6YDAL9yYlCZsQO9KgkCDvu6Ia9ZiMirz7aJgUNPkw==" algorithmName="SHA-512" password="CC35"/>
  <autoFilter ref="C89:K152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932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14. 3. 2025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ROUND((SUM(BE80:BE97)),  2)</f>
        <v>0</v>
      </c>
      <c r="G33" s="41"/>
      <c r="H33" s="41"/>
      <c r="I33" s="151">
        <v>0.20999999999999999</v>
      </c>
      <c r="J33" s="150">
        <f>ROUND(((SUM(BE80:BE97))*I33),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ROUND((SUM(BF80:BF97)),  2)</f>
        <v>0</v>
      </c>
      <c r="G34" s="41"/>
      <c r="H34" s="41"/>
      <c r="I34" s="151">
        <v>0.12</v>
      </c>
      <c r="J34" s="150">
        <f>ROUND(((SUM(BF80:BF97))*I34),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ROUND((SUM(BG80:BG97)),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ROUND((SUM(BH80:BH97)),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ROUND((SUM(BI80:BI97)),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072/2024_99 - Vedlejší rozpočtové náklady SO 102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14. 3. 2025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105</v>
      </c>
    </row>
    <row r="60" s="9" customFormat="1" ht="24.96" customHeight="1">
      <c r="A60" s="9"/>
      <c r="B60" s="168"/>
      <c r="C60" s="169"/>
      <c r="D60" s="170" t="s">
        <v>768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115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Rekonstrukce ulice Čapkova, Světlá nad Sázavou II.etapa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100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072/2024_99 - Vedlejší rozpočtové náklady SO 102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ul. Čapkova</v>
      </c>
      <c r="G74" s="43"/>
      <c r="H74" s="43"/>
      <c r="I74" s="35" t="s">
        <v>23</v>
      </c>
      <c r="J74" s="75" t="str">
        <f>IF(J12="","",J12)</f>
        <v>14. 3. 2025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>Město Světlá nad Sázavou</v>
      </c>
      <c r="G76" s="43"/>
      <c r="H76" s="43"/>
      <c r="I76" s="35" t="s">
        <v>31</v>
      </c>
      <c r="J76" s="39" t="str">
        <f>E21</f>
        <v>DI PROJEKT s.r.o.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36</v>
      </c>
      <c r="J77" s="39" t="str">
        <f>E24</f>
        <v>DI PROJEKT s.r.o.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116</v>
      </c>
      <c r="D79" s="183" t="s">
        <v>58</v>
      </c>
      <c r="E79" s="183" t="s">
        <v>54</v>
      </c>
      <c r="F79" s="183" t="s">
        <v>55</v>
      </c>
      <c r="G79" s="183" t="s">
        <v>117</v>
      </c>
      <c r="H79" s="183" t="s">
        <v>118</v>
      </c>
      <c r="I79" s="183" t="s">
        <v>119</v>
      </c>
      <c r="J79" s="183" t="s">
        <v>104</v>
      </c>
      <c r="K79" s="184" t="s">
        <v>120</v>
      </c>
      <c r="L79" s="185"/>
      <c r="M79" s="95" t="s">
        <v>19</v>
      </c>
      <c r="N79" s="96" t="s">
        <v>43</v>
      </c>
      <c r="O79" s="96" t="s">
        <v>121</v>
      </c>
      <c r="P79" s="96" t="s">
        <v>122</v>
      </c>
      <c r="Q79" s="96" t="s">
        <v>123</v>
      </c>
      <c r="R79" s="96" t="s">
        <v>124</v>
      </c>
      <c r="S79" s="96" t="s">
        <v>125</v>
      </c>
      <c r="T79" s="97" t="s">
        <v>126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127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72</v>
      </c>
      <c r="AU80" s="20" t="s">
        <v>105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72</v>
      </c>
      <c r="E81" s="194" t="s">
        <v>924</v>
      </c>
      <c r="F81" s="194" t="s">
        <v>925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SUM(P82:P97)</f>
        <v>0</v>
      </c>
      <c r="Q81" s="199"/>
      <c r="R81" s="200">
        <f>SUM(R82:R97)</f>
        <v>0</v>
      </c>
      <c r="S81" s="199"/>
      <c r="T81" s="201">
        <f>SUM(T82:T97)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167</v>
      </c>
      <c r="AT81" s="203" t="s">
        <v>72</v>
      </c>
      <c r="AU81" s="203" t="s">
        <v>73</v>
      </c>
      <c r="AY81" s="202" t="s">
        <v>130</v>
      </c>
      <c r="BK81" s="204">
        <f>SUM(BK82:BK97)</f>
        <v>0</v>
      </c>
    </row>
    <row r="82" s="2" customFormat="1" ht="21.75" customHeight="1">
      <c r="A82" s="41"/>
      <c r="B82" s="42"/>
      <c r="C82" s="207" t="s">
        <v>81</v>
      </c>
      <c r="D82" s="207" t="s">
        <v>132</v>
      </c>
      <c r="E82" s="208" t="s">
        <v>933</v>
      </c>
      <c r="F82" s="209" t="s">
        <v>934</v>
      </c>
      <c r="G82" s="210" t="s">
        <v>935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44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137</v>
      </c>
      <c r="AT82" s="218" t="s">
        <v>132</v>
      </c>
      <c r="AU82" s="218" t="s">
        <v>81</v>
      </c>
      <c r="AY82" s="20" t="s">
        <v>130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81</v>
      </c>
      <c r="BK82" s="219">
        <f>ROUND(I82*H82,2)</f>
        <v>0</v>
      </c>
      <c r="BL82" s="20" t="s">
        <v>137</v>
      </c>
      <c r="BM82" s="218" t="s">
        <v>936</v>
      </c>
    </row>
    <row r="83" s="2" customFormat="1" ht="24.15" customHeight="1">
      <c r="A83" s="41"/>
      <c r="B83" s="42"/>
      <c r="C83" s="207" t="s">
        <v>83</v>
      </c>
      <c r="D83" s="207" t="s">
        <v>132</v>
      </c>
      <c r="E83" s="208" t="s">
        <v>937</v>
      </c>
      <c r="F83" s="209" t="s">
        <v>938</v>
      </c>
      <c r="G83" s="210" t="s">
        <v>935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44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137</v>
      </c>
      <c r="AT83" s="218" t="s">
        <v>132</v>
      </c>
      <c r="AU83" s="218" t="s">
        <v>81</v>
      </c>
      <c r="AY83" s="20" t="s">
        <v>130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81</v>
      </c>
      <c r="BK83" s="219">
        <f>ROUND(I83*H83,2)</f>
        <v>0</v>
      </c>
      <c r="BL83" s="20" t="s">
        <v>137</v>
      </c>
      <c r="BM83" s="218" t="s">
        <v>939</v>
      </c>
    </row>
    <row r="84" s="2" customFormat="1" ht="78" customHeight="1">
      <c r="A84" s="41"/>
      <c r="B84" s="42"/>
      <c r="C84" s="207" t="s">
        <v>150</v>
      </c>
      <c r="D84" s="207" t="s">
        <v>132</v>
      </c>
      <c r="E84" s="208" t="s">
        <v>940</v>
      </c>
      <c r="F84" s="209" t="s">
        <v>941</v>
      </c>
      <c r="G84" s="210" t="s">
        <v>935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44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137</v>
      </c>
      <c r="AT84" s="218" t="s">
        <v>132</v>
      </c>
      <c r="AU84" s="218" t="s">
        <v>81</v>
      </c>
      <c r="AY84" s="20" t="s">
        <v>130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81</v>
      </c>
      <c r="BK84" s="219">
        <f>ROUND(I84*H84,2)</f>
        <v>0</v>
      </c>
      <c r="BL84" s="20" t="s">
        <v>137</v>
      </c>
      <c r="BM84" s="218" t="s">
        <v>942</v>
      </c>
    </row>
    <row r="85" s="2" customFormat="1" ht="76.35" customHeight="1">
      <c r="A85" s="41"/>
      <c r="B85" s="42"/>
      <c r="C85" s="207" t="s">
        <v>137</v>
      </c>
      <c r="D85" s="207" t="s">
        <v>132</v>
      </c>
      <c r="E85" s="208" t="s">
        <v>943</v>
      </c>
      <c r="F85" s="209" t="s">
        <v>944</v>
      </c>
      <c r="G85" s="210" t="s">
        <v>935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44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137</v>
      </c>
      <c r="AT85" s="218" t="s">
        <v>132</v>
      </c>
      <c r="AU85" s="218" t="s">
        <v>81</v>
      </c>
      <c r="AY85" s="20" t="s">
        <v>130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81</v>
      </c>
      <c r="BK85" s="219">
        <f>ROUND(I85*H85,2)</f>
        <v>0</v>
      </c>
      <c r="BL85" s="20" t="s">
        <v>137</v>
      </c>
      <c r="BM85" s="218" t="s">
        <v>945</v>
      </c>
    </row>
    <row r="86" s="2" customFormat="1" ht="44.25" customHeight="1">
      <c r="A86" s="41"/>
      <c r="B86" s="42"/>
      <c r="C86" s="207" t="s">
        <v>167</v>
      </c>
      <c r="D86" s="207" t="s">
        <v>132</v>
      </c>
      <c r="E86" s="208" t="s">
        <v>946</v>
      </c>
      <c r="F86" s="209" t="s">
        <v>947</v>
      </c>
      <c r="G86" s="210" t="s">
        <v>935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44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137</v>
      </c>
      <c r="AT86" s="218" t="s">
        <v>132</v>
      </c>
      <c r="AU86" s="218" t="s">
        <v>81</v>
      </c>
      <c r="AY86" s="20" t="s">
        <v>130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81</v>
      </c>
      <c r="BK86" s="219">
        <f>ROUND(I86*H86,2)</f>
        <v>0</v>
      </c>
      <c r="BL86" s="20" t="s">
        <v>137</v>
      </c>
      <c r="BM86" s="218" t="s">
        <v>948</v>
      </c>
    </row>
    <row r="87" s="2" customFormat="1" ht="21.75" customHeight="1">
      <c r="A87" s="41"/>
      <c r="B87" s="42"/>
      <c r="C87" s="207" t="s">
        <v>175</v>
      </c>
      <c r="D87" s="207" t="s">
        <v>132</v>
      </c>
      <c r="E87" s="208" t="s">
        <v>949</v>
      </c>
      <c r="F87" s="209" t="s">
        <v>950</v>
      </c>
      <c r="G87" s="210" t="s">
        <v>935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137</v>
      </c>
      <c r="AT87" s="218" t="s">
        <v>132</v>
      </c>
      <c r="AU87" s="218" t="s">
        <v>81</v>
      </c>
      <c r="AY87" s="20" t="s">
        <v>130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81</v>
      </c>
      <c r="BK87" s="219">
        <f>ROUND(I87*H87,2)</f>
        <v>0</v>
      </c>
      <c r="BL87" s="20" t="s">
        <v>137</v>
      </c>
      <c r="BM87" s="218" t="s">
        <v>951</v>
      </c>
    </row>
    <row r="88" s="2" customFormat="1" ht="24.15" customHeight="1">
      <c r="A88" s="41"/>
      <c r="B88" s="42"/>
      <c r="C88" s="207" t="s">
        <v>184</v>
      </c>
      <c r="D88" s="207" t="s">
        <v>132</v>
      </c>
      <c r="E88" s="208" t="s">
        <v>952</v>
      </c>
      <c r="F88" s="209" t="s">
        <v>953</v>
      </c>
      <c r="G88" s="210" t="s">
        <v>935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137</v>
      </c>
      <c r="AT88" s="218" t="s">
        <v>132</v>
      </c>
      <c r="AU88" s="218" t="s">
        <v>81</v>
      </c>
      <c r="AY88" s="20" t="s">
        <v>130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81</v>
      </c>
      <c r="BK88" s="219">
        <f>ROUND(I88*H88,2)</f>
        <v>0</v>
      </c>
      <c r="BL88" s="20" t="s">
        <v>137</v>
      </c>
      <c r="BM88" s="218" t="s">
        <v>954</v>
      </c>
    </row>
    <row r="89" s="2" customFormat="1" ht="44.25" customHeight="1">
      <c r="A89" s="41"/>
      <c r="B89" s="42"/>
      <c r="C89" s="207" t="s">
        <v>189</v>
      </c>
      <c r="D89" s="207" t="s">
        <v>132</v>
      </c>
      <c r="E89" s="208" t="s">
        <v>955</v>
      </c>
      <c r="F89" s="209" t="s">
        <v>956</v>
      </c>
      <c r="G89" s="210" t="s">
        <v>935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44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137</v>
      </c>
      <c r="AT89" s="218" t="s">
        <v>132</v>
      </c>
      <c r="AU89" s="218" t="s">
        <v>81</v>
      </c>
      <c r="AY89" s="20" t="s">
        <v>130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81</v>
      </c>
      <c r="BK89" s="219">
        <f>ROUND(I89*H89,2)</f>
        <v>0</v>
      </c>
      <c r="BL89" s="20" t="s">
        <v>137</v>
      </c>
      <c r="BM89" s="218" t="s">
        <v>957</v>
      </c>
    </row>
    <row r="90" s="2" customFormat="1" ht="24.15" customHeight="1">
      <c r="A90" s="41"/>
      <c r="B90" s="42"/>
      <c r="C90" s="207" t="s">
        <v>198</v>
      </c>
      <c r="D90" s="207" t="s">
        <v>132</v>
      </c>
      <c r="E90" s="208" t="s">
        <v>958</v>
      </c>
      <c r="F90" s="209" t="s">
        <v>959</v>
      </c>
      <c r="G90" s="210" t="s">
        <v>935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137</v>
      </c>
      <c r="AT90" s="218" t="s">
        <v>132</v>
      </c>
      <c r="AU90" s="218" t="s">
        <v>81</v>
      </c>
      <c r="AY90" s="20" t="s">
        <v>130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81</v>
      </c>
      <c r="BK90" s="219">
        <f>ROUND(I90*H90,2)</f>
        <v>0</v>
      </c>
      <c r="BL90" s="20" t="s">
        <v>137</v>
      </c>
      <c r="BM90" s="218" t="s">
        <v>960</v>
      </c>
    </row>
    <row r="91" s="2" customFormat="1" ht="62.7" customHeight="1">
      <c r="A91" s="41"/>
      <c r="B91" s="42"/>
      <c r="C91" s="207" t="s">
        <v>204</v>
      </c>
      <c r="D91" s="207" t="s">
        <v>132</v>
      </c>
      <c r="E91" s="208" t="s">
        <v>961</v>
      </c>
      <c r="F91" s="209" t="s">
        <v>962</v>
      </c>
      <c r="G91" s="210" t="s">
        <v>935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137</v>
      </c>
      <c r="AT91" s="218" t="s">
        <v>132</v>
      </c>
      <c r="AU91" s="218" t="s">
        <v>81</v>
      </c>
      <c r="AY91" s="20" t="s">
        <v>130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81</v>
      </c>
      <c r="BK91" s="219">
        <f>ROUND(I91*H91,2)</f>
        <v>0</v>
      </c>
      <c r="BL91" s="20" t="s">
        <v>137</v>
      </c>
      <c r="BM91" s="218" t="s">
        <v>963</v>
      </c>
    </row>
    <row r="92" s="2" customFormat="1" ht="33" customHeight="1">
      <c r="A92" s="41"/>
      <c r="B92" s="42"/>
      <c r="C92" s="207" t="s">
        <v>210</v>
      </c>
      <c r="D92" s="207" t="s">
        <v>132</v>
      </c>
      <c r="E92" s="208" t="s">
        <v>964</v>
      </c>
      <c r="F92" s="209" t="s">
        <v>965</v>
      </c>
      <c r="G92" s="210" t="s">
        <v>935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44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137</v>
      </c>
      <c r="AT92" s="218" t="s">
        <v>132</v>
      </c>
      <c r="AU92" s="218" t="s">
        <v>81</v>
      </c>
      <c r="AY92" s="20" t="s">
        <v>130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81</v>
      </c>
      <c r="BK92" s="219">
        <f>ROUND(I92*H92,2)</f>
        <v>0</v>
      </c>
      <c r="BL92" s="20" t="s">
        <v>137</v>
      </c>
      <c r="BM92" s="218" t="s">
        <v>966</v>
      </c>
    </row>
    <row r="93" s="2" customFormat="1" ht="49.05" customHeight="1">
      <c r="A93" s="41"/>
      <c r="B93" s="42"/>
      <c r="C93" s="207" t="s">
        <v>8</v>
      </c>
      <c r="D93" s="207" t="s">
        <v>132</v>
      </c>
      <c r="E93" s="208" t="s">
        <v>967</v>
      </c>
      <c r="F93" s="209" t="s">
        <v>968</v>
      </c>
      <c r="G93" s="210" t="s">
        <v>935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137</v>
      </c>
      <c r="AT93" s="218" t="s">
        <v>132</v>
      </c>
      <c r="AU93" s="218" t="s">
        <v>81</v>
      </c>
      <c r="AY93" s="20" t="s">
        <v>130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81</v>
      </c>
      <c r="BK93" s="219">
        <f>ROUND(I93*H93,2)</f>
        <v>0</v>
      </c>
      <c r="BL93" s="20" t="s">
        <v>137</v>
      </c>
      <c r="BM93" s="218" t="s">
        <v>969</v>
      </c>
    </row>
    <row r="94" s="2" customFormat="1" ht="49.05" customHeight="1">
      <c r="A94" s="41"/>
      <c r="B94" s="42"/>
      <c r="C94" s="207" t="s">
        <v>222</v>
      </c>
      <c r="D94" s="207" t="s">
        <v>132</v>
      </c>
      <c r="E94" s="208" t="s">
        <v>970</v>
      </c>
      <c r="F94" s="209" t="s">
        <v>971</v>
      </c>
      <c r="G94" s="210" t="s">
        <v>935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137</v>
      </c>
      <c r="AT94" s="218" t="s">
        <v>132</v>
      </c>
      <c r="AU94" s="218" t="s">
        <v>81</v>
      </c>
      <c r="AY94" s="20" t="s">
        <v>130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81</v>
      </c>
      <c r="BK94" s="219">
        <f>ROUND(I94*H94,2)</f>
        <v>0</v>
      </c>
      <c r="BL94" s="20" t="s">
        <v>137</v>
      </c>
      <c r="BM94" s="218" t="s">
        <v>972</v>
      </c>
    </row>
    <row r="95" s="2" customFormat="1" ht="24.15" customHeight="1">
      <c r="A95" s="41"/>
      <c r="B95" s="42"/>
      <c r="C95" s="207" t="s">
        <v>229</v>
      </c>
      <c r="D95" s="207" t="s">
        <v>132</v>
      </c>
      <c r="E95" s="208" t="s">
        <v>973</v>
      </c>
      <c r="F95" s="209" t="s">
        <v>974</v>
      </c>
      <c r="G95" s="210" t="s">
        <v>935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137</v>
      </c>
      <c r="AT95" s="218" t="s">
        <v>132</v>
      </c>
      <c r="AU95" s="218" t="s">
        <v>81</v>
      </c>
      <c r="AY95" s="20" t="s">
        <v>130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81</v>
      </c>
      <c r="BK95" s="219">
        <f>ROUND(I95*H95,2)</f>
        <v>0</v>
      </c>
      <c r="BL95" s="20" t="s">
        <v>137</v>
      </c>
      <c r="BM95" s="218" t="s">
        <v>975</v>
      </c>
    </row>
    <row r="96" s="2" customFormat="1" ht="90" customHeight="1">
      <c r="A96" s="41"/>
      <c r="B96" s="42"/>
      <c r="C96" s="207" t="s">
        <v>236</v>
      </c>
      <c r="D96" s="207" t="s">
        <v>132</v>
      </c>
      <c r="E96" s="208" t="s">
        <v>976</v>
      </c>
      <c r="F96" s="209" t="s">
        <v>977</v>
      </c>
      <c r="G96" s="210" t="s">
        <v>935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137</v>
      </c>
      <c r="AT96" s="218" t="s">
        <v>132</v>
      </c>
      <c r="AU96" s="218" t="s">
        <v>81</v>
      </c>
      <c r="AY96" s="20" t="s">
        <v>130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81</v>
      </c>
      <c r="BK96" s="219">
        <f>ROUND(I96*H96,2)</f>
        <v>0</v>
      </c>
      <c r="BL96" s="20" t="s">
        <v>137</v>
      </c>
      <c r="BM96" s="218" t="s">
        <v>978</v>
      </c>
    </row>
    <row r="97" s="2" customFormat="1" ht="44.25" customHeight="1">
      <c r="A97" s="41"/>
      <c r="B97" s="42"/>
      <c r="C97" s="207" t="s">
        <v>244</v>
      </c>
      <c r="D97" s="207" t="s">
        <v>132</v>
      </c>
      <c r="E97" s="208" t="s">
        <v>979</v>
      </c>
      <c r="F97" s="209" t="s">
        <v>980</v>
      </c>
      <c r="G97" s="210" t="s">
        <v>935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90" t="s">
        <v>19</v>
      </c>
      <c r="N97" s="291" t="s">
        <v>44</v>
      </c>
      <c r="O97" s="281"/>
      <c r="P97" s="288">
        <f>O97*H97</f>
        <v>0</v>
      </c>
      <c r="Q97" s="288">
        <v>0</v>
      </c>
      <c r="R97" s="288">
        <f>Q97*H97</f>
        <v>0</v>
      </c>
      <c r="S97" s="288">
        <v>0</v>
      </c>
      <c r="T97" s="289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137</v>
      </c>
      <c r="AT97" s="218" t="s">
        <v>132</v>
      </c>
      <c r="AU97" s="218" t="s">
        <v>81</v>
      </c>
      <c r="AY97" s="20" t="s">
        <v>130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81</v>
      </c>
      <c r="BK97" s="219">
        <f>ROUND(I97*H97,2)</f>
        <v>0</v>
      </c>
      <c r="BL97" s="20" t="s">
        <v>137</v>
      </c>
      <c r="BM97" s="218" t="s">
        <v>981</v>
      </c>
    </row>
    <row r="98" s="2" customFormat="1" ht="6.96" customHeight="1">
      <c r="A98" s="41"/>
      <c r="B98" s="62"/>
      <c r="C98" s="63"/>
      <c r="D98" s="63"/>
      <c r="E98" s="63"/>
      <c r="F98" s="63"/>
      <c r="G98" s="63"/>
      <c r="H98" s="63"/>
      <c r="I98" s="63"/>
      <c r="J98" s="63"/>
      <c r="K98" s="63"/>
      <c r="L98" s="47"/>
      <c r="M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</sheetData>
  <sheetProtection sheet="1" autoFilter="0" formatColumns="0" formatRows="0" objects="1" scenarios="1" spinCount="100000" saltValue="f4LhEHQYwxJ9UEcIZBPLIHffM1w1XGQyqRrxONxgfFEeAcHMFGyxz/IiXNedeblW30OkVUMQstXMoW6Ag4NPuw==" hashValue="L1oeQ68m3/aDIRQgx+NXeW+jmv20zbLoti41x8f5eTjWAqmMEARZeaeBm0FcVm2m5YZ9/4H1/uK5ZrWg7UOGow==" algorithmName="SHA-512" password="CC35"/>
  <autoFilter ref="C79:K9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2" customWidth="1"/>
    <col min="2" max="2" width="1.667969" style="292" customWidth="1"/>
    <col min="3" max="4" width="5" style="292" customWidth="1"/>
    <col min="5" max="5" width="11.66016" style="292" customWidth="1"/>
    <col min="6" max="6" width="9.160156" style="292" customWidth="1"/>
    <col min="7" max="7" width="5" style="292" customWidth="1"/>
    <col min="8" max="8" width="77.83203" style="292" customWidth="1"/>
    <col min="9" max="10" width="20" style="292" customWidth="1"/>
    <col min="11" max="11" width="1.667969" style="292" customWidth="1"/>
  </cols>
  <sheetData>
    <row r="1" s="1" customFormat="1" ht="37.5" customHeight="1"/>
    <row r="2" s="1" customFormat="1" ht="7.5" customHeight="1">
      <c r="B2" s="293"/>
      <c r="C2" s="294"/>
      <c r="D2" s="294"/>
      <c r="E2" s="294"/>
      <c r="F2" s="294"/>
      <c r="G2" s="294"/>
      <c r="H2" s="294"/>
      <c r="I2" s="294"/>
      <c r="J2" s="294"/>
      <c r="K2" s="295"/>
    </row>
    <row r="3" s="17" customFormat="1" ht="45" customHeight="1">
      <c r="B3" s="296"/>
      <c r="C3" s="297" t="s">
        <v>982</v>
      </c>
      <c r="D3" s="297"/>
      <c r="E3" s="297"/>
      <c r="F3" s="297"/>
      <c r="G3" s="297"/>
      <c r="H3" s="297"/>
      <c r="I3" s="297"/>
      <c r="J3" s="297"/>
      <c r="K3" s="298"/>
    </row>
    <row r="4" s="1" customFormat="1" ht="25.5" customHeight="1">
      <c r="B4" s="299"/>
      <c r="C4" s="300" t="s">
        <v>983</v>
      </c>
      <c r="D4" s="300"/>
      <c r="E4" s="300"/>
      <c r="F4" s="300"/>
      <c r="G4" s="300"/>
      <c r="H4" s="300"/>
      <c r="I4" s="300"/>
      <c r="J4" s="300"/>
      <c r="K4" s="301"/>
    </row>
    <row r="5" s="1" customFormat="1" ht="5.25" customHeight="1">
      <c r="B5" s="299"/>
      <c r="C5" s="302"/>
      <c r="D5" s="302"/>
      <c r="E5" s="302"/>
      <c r="F5" s="302"/>
      <c r="G5" s="302"/>
      <c r="H5" s="302"/>
      <c r="I5" s="302"/>
      <c r="J5" s="302"/>
      <c r="K5" s="301"/>
    </row>
    <row r="6" s="1" customFormat="1" ht="15" customHeight="1">
      <c r="B6" s="299"/>
      <c r="C6" s="303" t="s">
        <v>984</v>
      </c>
      <c r="D6" s="303"/>
      <c r="E6" s="303"/>
      <c r="F6" s="303"/>
      <c r="G6" s="303"/>
      <c r="H6" s="303"/>
      <c r="I6" s="303"/>
      <c r="J6" s="303"/>
      <c r="K6" s="301"/>
    </row>
    <row r="7" s="1" customFormat="1" ht="15" customHeight="1">
      <c r="B7" s="304"/>
      <c r="C7" s="303" t="s">
        <v>985</v>
      </c>
      <c r="D7" s="303"/>
      <c r="E7" s="303"/>
      <c r="F7" s="303"/>
      <c r="G7" s="303"/>
      <c r="H7" s="303"/>
      <c r="I7" s="303"/>
      <c r="J7" s="303"/>
      <c r="K7" s="301"/>
    </row>
    <row r="8" s="1" customFormat="1" ht="12.75" customHeight="1">
      <c r="B8" s="304"/>
      <c r="C8" s="303"/>
      <c r="D8" s="303"/>
      <c r="E8" s="303"/>
      <c r="F8" s="303"/>
      <c r="G8" s="303"/>
      <c r="H8" s="303"/>
      <c r="I8" s="303"/>
      <c r="J8" s="303"/>
      <c r="K8" s="301"/>
    </row>
    <row r="9" s="1" customFormat="1" ht="15" customHeight="1">
      <c r="B9" s="304"/>
      <c r="C9" s="303" t="s">
        <v>986</v>
      </c>
      <c r="D9" s="303"/>
      <c r="E9" s="303"/>
      <c r="F9" s="303"/>
      <c r="G9" s="303"/>
      <c r="H9" s="303"/>
      <c r="I9" s="303"/>
      <c r="J9" s="303"/>
      <c r="K9" s="301"/>
    </row>
    <row r="10" s="1" customFormat="1" ht="15" customHeight="1">
      <c r="B10" s="304"/>
      <c r="C10" s="303"/>
      <c r="D10" s="303" t="s">
        <v>987</v>
      </c>
      <c r="E10" s="303"/>
      <c r="F10" s="303"/>
      <c r="G10" s="303"/>
      <c r="H10" s="303"/>
      <c r="I10" s="303"/>
      <c r="J10" s="303"/>
      <c r="K10" s="301"/>
    </row>
    <row r="11" s="1" customFormat="1" ht="15" customHeight="1">
      <c r="B11" s="304"/>
      <c r="C11" s="305"/>
      <c r="D11" s="303" t="s">
        <v>988</v>
      </c>
      <c r="E11" s="303"/>
      <c r="F11" s="303"/>
      <c r="G11" s="303"/>
      <c r="H11" s="303"/>
      <c r="I11" s="303"/>
      <c r="J11" s="303"/>
      <c r="K11" s="301"/>
    </row>
    <row r="12" s="1" customFormat="1" ht="15" customHeight="1">
      <c r="B12" s="304"/>
      <c r="C12" s="305"/>
      <c r="D12" s="303"/>
      <c r="E12" s="303"/>
      <c r="F12" s="303"/>
      <c r="G12" s="303"/>
      <c r="H12" s="303"/>
      <c r="I12" s="303"/>
      <c r="J12" s="303"/>
      <c r="K12" s="301"/>
    </row>
    <row r="13" s="1" customFormat="1" ht="15" customHeight="1">
      <c r="B13" s="304"/>
      <c r="C13" s="305"/>
      <c r="D13" s="306" t="s">
        <v>989</v>
      </c>
      <c r="E13" s="303"/>
      <c r="F13" s="303"/>
      <c r="G13" s="303"/>
      <c r="H13" s="303"/>
      <c r="I13" s="303"/>
      <c r="J13" s="303"/>
      <c r="K13" s="301"/>
    </row>
    <row r="14" s="1" customFormat="1" ht="12.75" customHeight="1">
      <c r="B14" s="304"/>
      <c r="C14" s="305"/>
      <c r="D14" s="305"/>
      <c r="E14" s="305"/>
      <c r="F14" s="305"/>
      <c r="G14" s="305"/>
      <c r="H14" s="305"/>
      <c r="I14" s="305"/>
      <c r="J14" s="305"/>
      <c r="K14" s="301"/>
    </row>
    <row r="15" s="1" customFormat="1" ht="15" customHeight="1">
      <c r="B15" s="304"/>
      <c r="C15" s="305"/>
      <c r="D15" s="303" t="s">
        <v>990</v>
      </c>
      <c r="E15" s="303"/>
      <c r="F15" s="303"/>
      <c r="G15" s="303"/>
      <c r="H15" s="303"/>
      <c r="I15" s="303"/>
      <c r="J15" s="303"/>
      <c r="K15" s="301"/>
    </row>
    <row r="16" s="1" customFormat="1" ht="15" customHeight="1">
      <c r="B16" s="304"/>
      <c r="C16" s="305"/>
      <c r="D16" s="303" t="s">
        <v>991</v>
      </c>
      <c r="E16" s="303"/>
      <c r="F16" s="303"/>
      <c r="G16" s="303"/>
      <c r="H16" s="303"/>
      <c r="I16" s="303"/>
      <c r="J16" s="303"/>
      <c r="K16" s="301"/>
    </row>
    <row r="17" s="1" customFormat="1" ht="15" customHeight="1">
      <c r="B17" s="304"/>
      <c r="C17" s="305"/>
      <c r="D17" s="303" t="s">
        <v>992</v>
      </c>
      <c r="E17" s="303"/>
      <c r="F17" s="303"/>
      <c r="G17" s="303"/>
      <c r="H17" s="303"/>
      <c r="I17" s="303"/>
      <c r="J17" s="303"/>
      <c r="K17" s="301"/>
    </row>
    <row r="18" s="1" customFormat="1" ht="15" customHeight="1">
      <c r="B18" s="304"/>
      <c r="C18" s="305"/>
      <c r="D18" s="305"/>
      <c r="E18" s="307" t="s">
        <v>80</v>
      </c>
      <c r="F18" s="303" t="s">
        <v>993</v>
      </c>
      <c r="G18" s="303"/>
      <c r="H18" s="303"/>
      <c r="I18" s="303"/>
      <c r="J18" s="303"/>
      <c r="K18" s="301"/>
    </row>
    <row r="19" s="1" customFormat="1" ht="15" customHeight="1">
      <c r="B19" s="304"/>
      <c r="C19" s="305"/>
      <c r="D19" s="305"/>
      <c r="E19" s="307" t="s">
        <v>994</v>
      </c>
      <c r="F19" s="303" t="s">
        <v>995</v>
      </c>
      <c r="G19" s="303"/>
      <c r="H19" s="303"/>
      <c r="I19" s="303"/>
      <c r="J19" s="303"/>
      <c r="K19" s="301"/>
    </row>
    <row r="20" s="1" customFormat="1" ht="15" customHeight="1">
      <c r="B20" s="304"/>
      <c r="C20" s="305"/>
      <c r="D20" s="305"/>
      <c r="E20" s="307" t="s">
        <v>996</v>
      </c>
      <c r="F20" s="303" t="s">
        <v>997</v>
      </c>
      <c r="G20" s="303"/>
      <c r="H20" s="303"/>
      <c r="I20" s="303"/>
      <c r="J20" s="303"/>
      <c r="K20" s="301"/>
    </row>
    <row r="21" s="1" customFormat="1" ht="15" customHeight="1">
      <c r="B21" s="304"/>
      <c r="C21" s="305"/>
      <c r="D21" s="305"/>
      <c r="E21" s="307" t="s">
        <v>998</v>
      </c>
      <c r="F21" s="303" t="s">
        <v>999</v>
      </c>
      <c r="G21" s="303"/>
      <c r="H21" s="303"/>
      <c r="I21" s="303"/>
      <c r="J21" s="303"/>
      <c r="K21" s="301"/>
    </row>
    <row r="22" s="1" customFormat="1" ht="15" customHeight="1">
      <c r="B22" s="304"/>
      <c r="C22" s="305"/>
      <c r="D22" s="305"/>
      <c r="E22" s="307" t="s">
        <v>1000</v>
      </c>
      <c r="F22" s="303" t="s">
        <v>1001</v>
      </c>
      <c r="G22" s="303"/>
      <c r="H22" s="303"/>
      <c r="I22" s="303"/>
      <c r="J22" s="303"/>
      <c r="K22" s="301"/>
    </row>
    <row r="23" s="1" customFormat="1" ht="15" customHeight="1">
      <c r="B23" s="304"/>
      <c r="C23" s="305"/>
      <c r="D23" s="305"/>
      <c r="E23" s="307" t="s">
        <v>1002</v>
      </c>
      <c r="F23" s="303" t="s">
        <v>1003</v>
      </c>
      <c r="G23" s="303"/>
      <c r="H23" s="303"/>
      <c r="I23" s="303"/>
      <c r="J23" s="303"/>
      <c r="K23" s="301"/>
    </row>
    <row r="24" s="1" customFormat="1" ht="12.75" customHeight="1">
      <c r="B24" s="304"/>
      <c r="C24" s="305"/>
      <c r="D24" s="305"/>
      <c r="E24" s="305"/>
      <c r="F24" s="305"/>
      <c r="G24" s="305"/>
      <c r="H24" s="305"/>
      <c r="I24" s="305"/>
      <c r="J24" s="305"/>
      <c r="K24" s="301"/>
    </row>
    <row r="25" s="1" customFormat="1" ht="15" customHeight="1">
      <c r="B25" s="304"/>
      <c r="C25" s="303" t="s">
        <v>1004</v>
      </c>
      <c r="D25" s="303"/>
      <c r="E25" s="303"/>
      <c r="F25" s="303"/>
      <c r="G25" s="303"/>
      <c r="H25" s="303"/>
      <c r="I25" s="303"/>
      <c r="J25" s="303"/>
      <c r="K25" s="301"/>
    </row>
    <row r="26" s="1" customFormat="1" ht="15" customHeight="1">
      <c r="B26" s="304"/>
      <c r="C26" s="303" t="s">
        <v>1005</v>
      </c>
      <c r="D26" s="303"/>
      <c r="E26" s="303"/>
      <c r="F26" s="303"/>
      <c r="G26" s="303"/>
      <c r="H26" s="303"/>
      <c r="I26" s="303"/>
      <c r="J26" s="303"/>
      <c r="K26" s="301"/>
    </row>
    <row r="27" s="1" customFormat="1" ht="15" customHeight="1">
      <c r="B27" s="304"/>
      <c r="C27" s="303"/>
      <c r="D27" s="303" t="s">
        <v>1006</v>
      </c>
      <c r="E27" s="303"/>
      <c r="F27" s="303"/>
      <c r="G27" s="303"/>
      <c r="H27" s="303"/>
      <c r="I27" s="303"/>
      <c r="J27" s="303"/>
      <c r="K27" s="301"/>
    </row>
    <row r="28" s="1" customFormat="1" ht="15" customHeight="1">
      <c r="B28" s="304"/>
      <c r="C28" s="305"/>
      <c r="D28" s="303" t="s">
        <v>1007</v>
      </c>
      <c r="E28" s="303"/>
      <c r="F28" s="303"/>
      <c r="G28" s="303"/>
      <c r="H28" s="303"/>
      <c r="I28" s="303"/>
      <c r="J28" s="303"/>
      <c r="K28" s="301"/>
    </row>
    <row r="29" s="1" customFormat="1" ht="12.75" customHeight="1">
      <c r="B29" s="304"/>
      <c r="C29" s="305"/>
      <c r="D29" s="305"/>
      <c r="E29" s="305"/>
      <c r="F29" s="305"/>
      <c r="G29" s="305"/>
      <c r="H29" s="305"/>
      <c r="I29" s="305"/>
      <c r="J29" s="305"/>
      <c r="K29" s="301"/>
    </row>
    <row r="30" s="1" customFormat="1" ht="15" customHeight="1">
      <c r="B30" s="304"/>
      <c r="C30" s="305"/>
      <c r="D30" s="303" t="s">
        <v>1008</v>
      </c>
      <c r="E30" s="303"/>
      <c r="F30" s="303"/>
      <c r="G30" s="303"/>
      <c r="H30" s="303"/>
      <c r="I30" s="303"/>
      <c r="J30" s="303"/>
      <c r="K30" s="301"/>
    </row>
    <row r="31" s="1" customFormat="1" ht="15" customHeight="1">
      <c r="B31" s="304"/>
      <c r="C31" s="305"/>
      <c r="D31" s="303" t="s">
        <v>1009</v>
      </c>
      <c r="E31" s="303"/>
      <c r="F31" s="303"/>
      <c r="G31" s="303"/>
      <c r="H31" s="303"/>
      <c r="I31" s="303"/>
      <c r="J31" s="303"/>
      <c r="K31" s="301"/>
    </row>
    <row r="32" s="1" customFormat="1" ht="12.75" customHeight="1">
      <c r="B32" s="304"/>
      <c r="C32" s="305"/>
      <c r="D32" s="305"/>
      <c r="E32" s="305"/>
      <c r="F32" s="305"/>
      <c r="G32" s="305"/>
      <c r="H32" s="305"/>
      <c r="I32" s="305"/>
      <c r="J32" s="305"/>
      <c r="K32" s="301"/>
    </row>
    <row r="33" s="1" customFormat="1" ht="15" customHeight="1">
      <c r="B33" s="304"/>
      <c r="C33" s="305"/>
      <c r="D33" s="303" t="s">
        <v>1010</v>
      </c>
      <c r="E33" s="303"/>
      <c r="F33" s="303"/>
      <c r="G33" s="303"/>
      <c r="H33" s="303"/>
      <c r="I33" s="303"/>
      <c r="J33" s="303"/>
      <c r="K33" s="301"/>
    </row>
    <row r="34" s="1" customFormat="1" ht="15" customHeight="1">
      <c r="B34" s="304"/>
      <c r="C34" s="305"/>
      <c r="D34" s="303" t="s">
        <v>1011</v>
      </c>
      <c r="E34" s="303"/>
      <c r="F34" s="303"/>
      <c r="G34" s="303"/>
      <c r="H34" s="303"/>
      <c r="I34" s="303"/>
      <c r="J34" s="303"/>
      <c r="K34" s="301"/>
    </row>
    <row r="35" s="1" customFormat="1" ht="15" customHeight="1">
      <c r="B35" s="304"/>
      <c r="C35" s="305"/>
      <c r="D35" s="303" t="s">
        <v>1012</v>
      </c>
      <c r="E35" s="303"/>
      <c r="F35" s="303"/>
      <c r="G35" s="303"/>
      <c r="H35" s="303"/>
      <c r="I35" s="303"/>
      <c r="J35" s="303"/>
      <c r="K35" s="301"/>
    </row>
    <row r="36" s="1" customFormat="1" ht="15" customHeight="1">
      <c r="B36" s="304"/>
      <c r="C36" s="305"/>
      <c r="D36" s="303"/>
      <c r="E36" s="306" t="s">
        <v>116</v>
      </c>
      <c r="F36" s="303"/>
      <c r="G36" s="303" t="s">
        <v>1013</v>
      </c>
      <c r="H36" s="303"/>
      <c r="I36" s="303"/>
      <c r="J36" s="303"/>
      <c r="K36" s="301"/>
    </row>
    <row r="37" s="1" customFormat="1" ht="30.75" customHeight="1">
      <c r="B37" s="304"/>
      <c r="C37" s="305"/>
      <c r="D37" s="303"/>
      <c r="E37" s="306" t="s">
        <v>1014</v>
      </c>
      <c r="F37" s="303"/>
      <c r="G37" s="303" t="s">
        <v>1015</v>
      </c>
      <c r="H37" s="303"/>
      <c r="I37" s="303"/>
      <c r="J37" s="303"/>
      <c r="K37" s="301"/>
    </row>
    <row r="38" s="1" customFormat="1" ht="15" customHeight="1">
      <c r="B38" s="304"/>
      <c r="C38" s="305"/>
      <c r="D38" s="303"/>
      <c r="E38" s="306" t="s">
        <v>54</v>
      </c>
      <c r="F38" s="303"/>
      <c r="G38" s="303" t="s">
        <v>1016</v>
      </c>
      <c r="H38" s="303"/>
      <c r="I38" s="303"/>
      <c r="J38" s="303"/>
      <c r="K38" s="301"/>
    </row>
    <row r="39" s="1" customFormat="1" ht="15" customHeight="1">
      <c r="B39" s="304"/>
      <c r="C39" s="305"/>
      <c r="D39" s="303"/>
      <c r="E39" s="306" t="s">
        <v>55</v>
      </c>
      <c r="F39" s="303"/>
      <c r="G39" s="303" t="s">
        <v>1017</v>
      </c>
      <c r="H39" s="303"/>
      <c r="I39" s="303"/>
      <c r="J39" s="303"/>
      <c r="K39" s="301"/>
    </row>
    <row r="40" s="1" customFormat="1" ht="15" customHeight="1">
      <c r="B40" s="304"/>
      <c r="C40" s="305"/>
      <c r="D40" s="303"/>
      <c r="E40" s="306" t="s">
        <v>117</v>
      </c>
      <c r="F40" s="303"/>
      <c r="G40" s="303" t="s">
        <v>1018</v>
      </c>
      <c r="H40" s="303"/>
      <c r="I40" s="303"/>
      <c r="J40" s="303"/>
      <c r="K40" s="301"/>
    </row>
    <row r="41" s="1" customFormat="1" ht="15" customHeight="1">
      <c r="B41" s="304"/>
      <c r="C41" s="305"/>
      <c r="D41" s="303"/>
      <c r="E41" s="306" t="s">
        <v>118</v>
      </c>
      <c r="F41" s="303"/>
      <c r="G41" s="303" t="s">
        <v>1019</v>
      </c>
      <c r="H41" s="303"/>
      <c r="I41" s="303"/>
      <c r="J41" s="303"/>
      <c r="K41" s="301"/>
    </row>
    <row r="42" s="1" customFormat="1" ht="15" customHeight="1">
      <c r="B42" s="304"/>
      <c r="C42" s="305"/>
      <c r="D42" s="303"/>
      <c r="E42" s="306" t="s">
        <v>1020</v>
      </c>
      <c r="F42" s="303"/>
      <c r="G42" s="303" t="s">
        <v>1021</v>
      </c>
      <c r="H42" s="303"/>
      <c r="I42" s="303"/>
      <c r="J42" s="303"/>
      <c r="K42" s="301"/>
    </row>
    <row r="43" s="1" customFormat="1" ht="15" customHeight="1">
      <c r="B43" s="304"/>
      <c r="C43" s="305"/>
      <c r="D43" s="303"/>
      <c r="E43" s="306"/>
      <c r="F43" s="303"/>
      <c r="G43" s="303" t="s">
        <v>1022</v>
      </c>
      <c r="H43" s="303"/>
      <c r="I43" s="303"/>
      <c r="J43" s="303"/>
      <c r="K43" s="301"/>
    </row>
    <row r="44" s="1" customFormat="1" ht="15" customHeight="1">
      <c r="B44" s="304"/>
      <c r="C44" s="305"/>
      <c r="D44" s="303"/>
      <c r="E44" s="306" t="s">
        <v>1023</v>
      </c>
      <c r="F44" s="303"/>
      <c r="G44" s="303" t="s">
        <v>1024</v>
      </c>
      <c r="H44" s="303"/>
      <c r="I44" s="303"/>
      <c r="J44" s="303"/>
      <c r="K44" s="301"/>
    </row>
    <row r="45" s="1" customFormat="1" ht="15" customHeight="1">
      <c r="B45" s="304"/>
      <c r="C45" s="305"/>
      <c r="D45" s="303"/>
      <c r="E45" s="306" t="s">
        <v>120</v>
      </c>
      <c r="F45" s="303"/>
      <c r="G45" s="303" t="s">
        <v>1025</v>
      </c>
      <c r="H45" s="303"/>
      <c r="I45" s="303"/>
      <c r="J45" s="303"/>
      <c r="K45" s="301"/>
    </row>
    <row r="46" s="1" customFormat="1" ht="12.75" customHeight="1">
      <c r="B46" s="304"/>
      <c r="C46" s="305"/>
      <c r="D46" s="303"/>
      <c r="E46" s="303"/>
      <c r="F46" s="303"/>
      <c r="G46" s="303"/>
      <c r="H46" s="303"/>
      <c r="I46" s="303"/>
      <c r="J46" s="303"/>
      <c r="K46" s="301"/>
    </row>
    <row r="47" s="1" customFormat="1" ht="15" customHeight="1">
      <c r="B47" s="304"/>
      <c r="C47" s="305"/>
      <c r="D47" s="303" t="s">
        <v>1026</v>
      </c>
      <c r="E47" s="303"/>
      <c r="F47" s="303"/>
      <c r="G47" s="303"/>
      <c r="H47" s="303"/>
      <c r="I47" s="303"/>
      <c r="J47" s="303"/>
      <c r="K47" s="301"/>
    </row>
    <row r="48" s="1" customFormat="1" ht="15" customHeight="1">
      <c r="B48" s="304"/>
      <c r="C48" s="305"/>
      <c r="D48" s="305"/>
      <c r="E48" s="303" t="s">
        <v>1027</v>
      </c>
      <c r="F48" s="303"/>
      <c r="G48" s="303"/>
      <c r="H48" s="303"/>
      <c r="I48" s="303"/>
      <c r="J48" s="303"/>
      <c r="K48" s="301"/>
    </row>
    <row r="49" s="1" customFormat="1" ht="15" customHeight="1">
      <c r="B49" s="304"/>
      <c r="C49" s="305"/>
      <c r="D49" s="305"/>
      <c r="E49" s="303" t="s">
        <v>1028</v>
      </c>
      <c r="F49" s="303"/>
      <c r="G49" s="303"/>
      <c r="H49" s="303"/>
      <c r="I49" s="303"/>
      <c r="J49" s="303"/>
      <c r="K49" s="301"/>
    </row>
    <row r="50" s="1" customFormat="1" ht="15" customHeight="1">
      <c r="B50" s="304"/>
      <c r="C50" s="305"/>
      <c r="D50" s="305"/>
      <c r="E50" s="303" t="s">
        <v>1029</v>
      </c>
      <c r="F50" s="303"/>
      <c r="G50" s="303"/>
      <c r="H50" s="303"/>
      <c r="I50" s="303"/>
      <c r="J50" s="303"/>
      <c r="K50" s="301"/>
    </row>
    <row r="51" s="1" customFormat="1" ht="15" customHeight="1">
      <c r="B51" s="304"/>
      <c r="C51" s="305"/>
      <c r="D51" s="303" t="s">
        <v>1030</v>
      </c>
      <c r="E51" s="303"/>
      <c r="F51" s="303"/>
      <c r="G51" s="303"/>
      <c r="H51" s="303"/>
      <c r="I51" s="303"/>
      <c r="J51" s="303"/>
      <c r="K51" s="301"/>
    </row>
    <row r="52" s="1" customFormat="1" ht="25.5" customHeight="1">
      <c r="B52" s="299"/>
      <c r="C52" s="300" t="s">
        <v>1031</v>
      </c>
      <c r="D52" s="300"/>
      <c r="E52" s="300"/>
      <c r="F52" s="300"/>
      <c r="G52" s="300"/>
      <c r="H52" s="300"/>
      <c r="I52" s="300"/>
      <c r="J52" s="300"/>
      <c r="K52" s="301"/>
    </row>
    <row r="53" s="1" customFormat="1" ht="5.25" customHeight="1">
      <c r="B53" s="299"/>
      <c r="C53" s="302"/>
      <c r="D53" s="302"/>
      <c r="E53" s="302"/>
      <c r="F53" s="302"/>
      <c r="G53" s="302"/>
      <c r="H53" s="302"/>
      <c r="I53" s="302"/>
      <c r="J53" s="302"/>
      <c r="K53" s="301"/>
    </row>
    <row r="54" s="1" customFormat="1" ht="15" customHeight="1">
      <c r="B54" s="299"/>
      <c r="C54" s="303" t="s">
        <v>1032</v>
      </c>
      <c r="D54" s="303"/>
      <c r="E54" s="303"/>
      <c r="F54" s="303"/>
      <c r="G54" s="303"/>
      <c r="H54" s="303"/>
      <c r="I54" s="303"/>
      <c r="J54" s="303"/>
      <c r="K54" s="301"/>
    </row>
    <row r="55" s="1" customFormat="1" ht="15" customHeight="1">
      <c r="B55" s="299"/>
      <c r="C55" s="303" t="s">
        <v>1033</v>
      </c>
      <c r="D55" s="303"/>
      <c r="E55" s="303"/>
      <c r="F55" s="303"/>
      <c r="G55" s="303"/>
      <c r="H55" s="303"/>
      <c r="I55" s="303"/>
      <c r="J55" s="303"/>
      <c r="K55" s="301"/>
    </row>
    <row r="56" s="1" customFormat="1" ht="12.75" customHeight="1">
      <c r="B56" s="299"/>
      <c r="C56" s="303"/>
      <c r="D56" s="303"/>
      <c r="E56" s="303"/>
      <c r="F56" s="303"/>
      <c r="G56" s="303"/>
      <c r="H56" s="303"/>
      <c r="I56" s="303"/>
      <c r="J56" s="303"/>
      <c r="K56" s="301"/>
    </row>
    <row r="57" s="1" customFormat="1" ht="15" customHeight="1">
      <c r="B57" s="299"/>
      <c r="C57" s="303" t="s">
        <v>1034</v>
      </c>
      <c r="D57" s="303"/>
      <c r="E57" s="303"/>
      <c r="F57" s="303"/>
      <c r="G57" s="303"/>
      <c r="H57" s="303"/>
      <c r="I57" s="303"/>
      <c r="J57" s="303"/>
      <c r="K57" s="301"/>
    </row>
    <row r="58" s="1" customFormat="1" ht="15" customHeight="1">
      <c r="B58" s="299"/>
      <c r="C58" s="305"/>
      <c r="D58" s="303" t="s">
        <v>1035</v>
      </c>
      <c r="E58" s="303"/>
      <c r="F58" s="303"/>
      <c r="G58" s="303"/>
      <c r="H58" s="303"/>
      <c r="I58" s="303"/>
      <c r="J58" s="303"/>
      <c r="K58" s="301"/>
    </row>
    <row r="59" s="1" customFormat="1" ht="15" customHeight="1">
      <c r="B59" s="299"/>
      <c r="C59" s="305"/>
      <c r="D59" s="303" t="s">
        <v>1036</v>
      </c>
      <c r="E59" s="303"/>
      <c r="F59" s="303"/>
      <c r="G59" s="303"/>
      <c r="H59" s="303"/>
      <c r="I59" s="303"/>
      <c r="J59" s="303"/>
      <c r="K59" s="301"/>
    </row>
    <row r="60" s="1" customFormat="1" ht="15" customHeight="1">
      <c r="B60" s="299"/>
      <c r="C60" s="305"/>
      <c r="D60" s="303" t="s">
        <v>1037</v>
      </c>
      <c r="E60" s="303"/>
      <c r="F60" s="303"/>
      <c r="G60" s="303"/>
      <c r="H60" s="303"/>
      <c r="I60" s="303"/>
      <c r="J60" s="303"/>
      <c r="K60" s="301"/>
    </row>
    <row r="61" s="1" customFormat="1" ht="15" customHeight="1">
      <c r="B61" s="299"/>
      <c r="C61" s="305"/>
      <c r="D61" s="303" t="s">
        <v>1038</v>
      </c>
      <c r="E61" s="303"/>
      <c r="F61" s="303"/>
      <c r="G61" s="303"/>
      <c r="H61" s="303"/>
      <c r="I61" s="303"/>
      <c r="J61" s="303"/>
      <c r="K61" s="301"/>
    </row>
    <row r="62" s="1" customFormat="1" ht="15" customHeight="1">
      <c r="B62" s="299"/>
      <c r="C62" s="305"/>
      <c r="D62" s="308" t="s">
        <v>1039</v>
      </c>
      <c r="E62" s="308"/>
      <c r="F62" s="308"/>
      <c r="G62" s="308"/>
      <c r="H62" s="308"/>
      <c r="I62" s="308"/>
      <c r="J62" s="308"/>
      <c r="K62" s="301"/>
    </row>
    <row r="63" s="1" customFormat="1" ht="15" customHeight="1">
      <c r="B63" s="299"/>
      <c r="C63" s="305"/>
      <c r="D63" s="303" t="s">
        <v>1040</v>
      </c>
      <c r="E63" s="303"/>
      <c r="F63" s="303"/>
      <c r="G63" s="303"/>
      <c r="H63" s="303"/>
      <c r="I63" s="303"/>
      <c r="J63" s="303"/>
      <c r="K63" s="301"/>
    </row>
    <row r="64" s="1" customFormat="1" ht="12.75" customHeight="1">
      <c r="B64" s="299"/>
      <c r="C64" s="305"/>
      <c r="D64" s="305"/>
      <c r="E64" s="309"/>
      <c r="F64" s="305"/>
      <c r="G64" s="305"/>
      <c r="H64" s="305"/>
      <c r="I64" s="305"/>
      <c r="J64" s="305"/>
      <c r="K64" s="301"/>
    </row>
    <row r="65" s="1" customFormat="1" ht="15" customHeight="1">
      <c r="B65" s="299"/>
      <c r="C65" s="305"/>
      <c r="D65" s="303" t="s">
        <v>1041</v>
      </c>
      <c r="E65" s="303"/>
      <c r="F65" s="303"/>
      <c r="G65" s="303"/>
      <c r="H65" s="303"/>
      <c r="I65" s="303"/>
      <c r="J65" s="303"/>
      <c r="K65" s="301"/>
    </row>
    <row r="66" s="1" customFormat="1" ht="15" customHeight="1">
      <c r="B66" s="299"/>
      <c r="C66" s="305"/>
      <c r="D66" s="308" t="s">
        <v>1042</v>
      </c>
      <c r="E66" s="308"/>
      <c r="F66" s="308"/>
      <c r="G66" s="308"/>
      <c r="H66" s="308"/>
      <c r="I66" s="308"/>
      <c r="J66" s="308"/>
      <c r="K66" s="301"/>
    </row>
    <row r="67" s="1" customFormat="1" ht="15" customHeight="1">
      <c r="B67" s="299"/>
      <c r="C67" s="305"/>
      <c r="D67" s="303" t="s">
        <v>1043</v>
      </c>
      <c r="E67" s="303"/>
      <c r="F67" s="303"/>
      <c r="G67" s="303"/>
      <c r="H67" s="303"/>
      <c r="I67" s="303"/>
      <c r="J67" s="303"/>
      <c r="K67" s="301"/>
    </row>
    <row r="68" s="1" customFormat="1" ht="15" customHeight="1">
      <c r="B68" s="299"/>
      <c r="C68" s="305"/>
      <c r="D68" s="303" t="s">
        <v>1044</v>
      </c>
      <c r="E68" s="303"/>
      <c r="F68" s="303"/>
      <c r="G68" s="303"/>
      <c r="H68" s="303"/>
      <c r="I68" s="303"/>
      <c r="J68" s="303"/>
      <c r="K68" s="301"/>
    </row>
    <row r="69" s="1" customFormat="1" ht="15" customHeight="1">
      <c r="B69" s="299"/>
      <c r="C69" s="305"/>
      <c r="D69" s="303" t="s">
        <v>1045</v>
      </c>
      <c r="E69" s="303"/>
      <c r="F69" s="303"/>
      <c r="G69" s="303"/>
      <c r="H69" s="303"/>
      <c r="I69" s="303"/>
      <c r="J69" s="303"/>
      <c r="K69" s="301"/>
    </row>
    <row r="70" s="1" customFormat="1" ht="15" customHeight="1">
      <c r="B70" s="299"/>
      <c r="C70" s="305"/>
      <c r="D70" s="303" t="s">
        <v>1046</v>
      </c>
      <c r="E70" s="303"/>
      <c r="F70" s="303"/>
      <c r="G70" s="303"/>
      <c r="H70" s="303"/>
      <c r="I70" s="303"/>
      <c r="J70" s="303"/>
      <c r="K70" s="301"/>
    </row>
    <row r="71" s="1" customFormat="1" ht="12.75" customHeight="1">
      <c r="B71" s="310"/>
      <c r="C71" s="311"/>
      <c r="D71" s="311"/>
      <c r="E71" s="311"/>
      <c r="F71" s="311"/>
      <c r="G71" s="311"/>
      <c r="H71" s="311"/>
      <c r="I71" s="311"/>
      <c r="J71" s="311"/>
      <c r="K71" s="312"/>
    </row>
    <row r="72" s="1" customFormat="1" ht="18.75" customHeight="1">
      <c r="B72" s="313"/>
      <c r="C72" s="313"/>
      <c r="D72" s="313"/>
      <c r="E72" s="313"/>
      <c r="F72" s="313"/>
      <c r="G72" s="313"/>
      <c r="H72" s="313"/>
      <c r="I72" s="313"/>
      <c r="J72" s="313"/>
      <c r="K72" s="314"/>
    </row>
    <row r="73" s="1" customFormat="1" ht="18.75" customHeight="1">
      <c r="B73" s="314"/>
      <c r="C73" s="314"/>
      <c r="D73" s="314"/>
      <c r="E73" s="314"/>
      <c r="F73" s="314"/>
      <c r="G73" s="314"/>
      <c r="H73" s="314"/>
      <c r="I73" s="314"/>
      <c r="J73" s="314"/>
      <c r="K73" s="314"/>
    </row>
    <row r="74" s="1" customFormat="1" ht="7.5" customHeight="1">
      <c r="B74" s="315"/>
      <c r="C74" s="316"/>
      <c r="D74" s="316"/>
      <c r="E74" s="316"/>
      <c r="F74" s="316"/>
      <c r="G74" s="316"/>
      <c r="H74" s="316"/>
      <c r="I74" s="316"/>
      <c r="J74" s="316"/>
      <c r="K74" s="317"/>
    </row>
    <row r="75" s="1" customFormat="1" ht="45" customHeight="1">
      <c r="B75" s="318"/>
      <c r="C75" s="319" t="s">
        <v>1047</v>
      </c>
      <c r="D75" s="319"/>
      <c r="E75" s="319"/>
      <c r="F75" s="319"/>
      <c r="G75" s="319"/>
      <c r="H75" s="319"/>
      <c r="I75" s="319"/>
      <c r="J75" s="319"/>
      <c r="K75" s="320"/>
    </row>
    <row r="76" s="1" customFormat="1" ht="17.25" customHeight="1">
      <c r="B76" s="318"/>
      <c r="C76" s="321" t="s">
        <v>1048</v>
      </c>
      <c r="D76" s="321"/>
      <c r="E76" s="321"/>
      <c r="F76" s="321" t="s">
        <v>1049</v>
      </c>
      <c r="G76" s="322"/>
      <c r="H76" s="321" t="s">
        <v>55</v>
      </c>
      <c r="I76" s="321" t="s">
        <v>58</v>
      </c>
      <c r="J76" s="321" t="s">
        <v>1050</v>
      </c>
      <c r="K76" s="320"/>
    </row>
    <row r="77" s="1" customFormat="1" ht="17.25" customHeight="1">
      <c r="B77" s="318"/>
      <c r="C77" s="323" t="s">
        <v>1051</v>
      </c>
      <c r="D77" s="323"/>
      <c r="E77" s="323"/>
      <c r="F77" s="324" t="s">
        <v>1052</v>
      </c>
      <c r="G77" s="325"/>
      <c r="H77" s="323"/>
      <c r="I77" s="323"/>
      <c r="J77" s="323" t="s">
        <v>1053</v>
      </c>
      <c r="K77" s="320"/>
    </row>
    <row r="78" s="1" customFormat="1" ht="5.25" customHeight="1">
      <c r="B78" s="318"/>
      <c r="C78" s="326"/>
      <c r="D78" s="326"/>
      <c r="E78" s="326"/>
      <c r="F78" s="326"/>
      <c r="G78" s="327"/>
      <c r="H78" s="326"/>
      <c r="I78" s="326"/>
      <c r="J78" s="326"/>
      <c r="K78" s="320"/>
    </row>
    <row r="79" s="1" customFormat="1" ht="15" customHeight="1">
      <c r="B79" s="318"/>
      <c r="C79" s="306" t="s">
        <v>54</v>
      </c>
      <c r="D79" s="328"/>
      <c r="E79" s="328"/>
      <c r="F79" s="329" t="s">
        <v>1054</v>
      </c>
      <c r="G79" s="330"/>
      <c r="H79" s="306" t="s">
        <v>1055</v>
      </c>
      <c r="I79" s="306" t="s">
        <v>1056</v>
      </c>
      <c r="J79" s="306">
        <v>20</v>
      </c>
      <c r="K79" s="320"/>
    </row>
    <row r="80" s="1" customFormat="1" ht="15" customHeight="1">
      <c r="B80" s="318"/>
      <c r="C80" s="306" t="s">
        <v>1057</v>
      </c>
      <c r="D80" s="306"/>
      <c r="E80" s="306"/>
      <c r="F80" s="329" t="s">
        <v>1054</v>
      </c>
      <c r="G80" s="330"/>
      <c r="H80" s="306" t="s">
        <v>1058</v>
      </c>
      <c r="I80" s="306" t="s">
        <v>1056</v>
      </c>
      <c r="J80" s="306">
        <v>120</v>
      </c>
      <c r="K80" s="320"/>
    </row>
    <row r="81" s="1" customFormat="1" ht="15" customHeight="1">
      <c r="B81" s="331"/>
      <c r="C81" s="306" t="s">
        <v>1059</v>
      </c>
      <c r="D81" s="306"/>
      <c r="E81" s="306"/>
      <c r="F81" s="329" t="s">
        <v>1060</v>
      </c>
      <c r="G81" s="330"/>
      <c r="H81" s="306" t="s">
        <v>1061</v>
      </c>
      <c r="I81" s="306" t="s">
        <v>1056</v>
      </c>
      <c r="J81" s="306">
        <v>50</v>
      </c>
      <c r="K81" s="320"/>
    </row>
    <row r="82" s="1" customFormat="1" ht="15" customHeight="1">
      <c r="B82" s="331"/>
      <c r="C82" s="306" t="s">
        <v>1062</v>
      </c>
      <c r="D82" s="306"/>
      <c r="E82" s="306"/>
      <c r="F82" s="329" t="s">
        <v>1054</v>
      </c>
      <c r="G82" s="330"/>
      <c r="H82" s="306" t="s">
        <v>1063</v>
      </c>
      <c r="I82" s="306" t="s">
        <v>1064</v>
      </c>
      <c r="J82" s="306"/>
      <c r="K82" s="320"/>
    </row>
    <row r="83" s="1" customFormat="1" ht="15" customHeight="1">
      <c r="B83" s="331"/>
      <c r="C83" s="332" t="s">
        <v>1065</v>
      </c>
      <c r="D83" s="332"/>
      <c r="E83" s="332"/>
      <c r="F83" s="333" t="s">
        <v>1060</v>
      </c>
      <c r="G83" s="332"/>
      <c r="H83" s="332" t="s">
        <v>1066</v>
      </c>
      <c r="I83" s="332" t="s">
        <v>1056</v>
      </c>
      <c r="J83" s="332">
        <v>15</v>
      </c>
      <c r="K83" s="320"/>
    </row>
    <row r="84" s="1" customFormat="1" ht="15" customHeight="1">
      <c r="B84" s="331"/>
      <c r="C84" s="332" t="s">
        <v>1067</v>
      </c>
      <c r="D84" s="332"/>
      <c r="E84" s="332"/>
      <c r="F84" s="333" t="s">
        <v>1060</v>
      </c>
      <c r="G84" s="332"/>
      <c r="H84" s="332" t="s">
        <v>1068</v>
      </c>
      <c r="I84" s="332" t="s">
        <v>1056</v>
      </c>
      <c r="J84" s="332">
        <v>15</v>
      </c>
      <c r="K84" s="320"/>
    </row>
    <row r="85" s="1" customFormat="1" ht="15" customHeight="1">
      <c r="B85" s="331"/>
      <c r="C85" s="332" t="s">
        <v>1069</v>
      </c>
      <c r="D85" s="332"/>
      <c r="E85" s="332"/>
      <c r="F85" s="333" t="s">
        <v>1060</v>
      </c>
      <c r="G85" s="332"/>
      <c r="H85" s="332" t="s">
        <v>1070</v>
      </c>
      <c r="I85" s="332" t="s">
        <v>1056</v>
      </c>
      <c r="J85" s="332">
        <v>20</v>
      </c>
      <c r="K85" s="320"/>
    </row>
    <row r="86" s="1" customFormat="1" ht="15" customHeight="1">
      <c r="B86" s="331"/>
      <c r="C86" s="332" t="s">
        <v>1071</v>
      </c>
      <c r="D86" s="332"/>
      <c r="E86" s="332"/>
      <c r="F86" s="333" t="s">
        <v>1060</v>
      </c>
      <c r="G86" s="332"/>
      <c r="H86" s="332" t="s">
        <v>1072</v>
      </c>
      <c r="I86" s="332" t="s">
        <v>1056</v>
      </c>
      <c r="J86" s="332">
        <v>20</v>
      </c>
      <c r="K86" s="320"/>
    </row>
    <row r="87" s="1" customFormat="1" ht="15" customHeight="1">
      <c r="B87" s="331"/>
      <c r="C87" s="306" t="s">
        <v>1073</v>
      </c>
      <c r="D87" s="306"/>
      <c r="E87" s="306"/>
      <c r="F87" s="329" t="s">
        <v>1060</v>
      </c>
      <c r="G87" s="330"/>
      <c r="H87" s="306" t="s">
        <v>1074</v>
      </c>
      <c r="I87" s="306" t="s">
        <v>1056</v>
      </c>
      <c r="J87" s="306">
        <v>50</v>
      </c>
      <c r="K87" s="320"/>
    </row>
    <row r="88" s="1" customFormat="1" ht="15" customHeight="1">
      <c r="B88" s="331"/>
      <c r="C88" s="306" t="s">
        <v>1075</v>
      </c>
      <c r="D88" s="306"/>
      <c r="E88" s="306"/>
      <c r="F88" s="329" t="s">
        <v>1060</v>
      </c>
      <c r="G88" s="330"/>
      <c r="H88" s="306" t="s">
        <v>1076</v>
      </c>
      <c r="I88" s="306" t="s">
        <v>1056</v>
      </c>
      <c r="J88" s="306">
        <v>20</v>
      </c>
      <c r="K88" s="320"/>
    </row>
    <row r="89" s="1" customFormat="1" ht="15" customHeight="1">
      <c r="B89" s="331"/>
      <c r="C89" s="306" t="s">
        <v>1077</v>
      </c>
      <c r="D89" s="306"/>
      <c r="E89" s="306"/>
      <c r="F89" s="329" t="s">
        <v>1060</v>
      </c>
      <c r="G89" s="330"/>
      <c r="H89" s="306" t="s">
        <v>1078</v>
      </c>
      <c r="I89" s="306" t="s">
        <v>1056</v>
      </c>
      <c r="J89" s="306">
        <v>20</v>
      </c>
      <c r="K89" s="320"/>
    </row>
    <row r="90" s="1" customFormat="1" ht="15" customHeight="1">
      <c r="B90" s="331"/>
      <c r="C90" s="306" t="s">
        <v>1079</v>
      </c>
      <c r="D90" s="306"/>
      <c r="E90" s="306"/>
      <c r="F90" s="329" t="s">
        <v>1060</v>
      </c>
      <c r="G90" s="330"/>
      <c r="H90" s="306" t="s">
        <v>1080</v>
      </c>
      <c r="I90" s="306" t="s">
        <v>1056</v>
      </c>
      <c r="J90" s="306">
        <v>50</v>
      </c>
      <c r="K90" s="320"/>
    </row>
    <row r="91" s="1" customFormat="1" ht="15" customHeight="1">
      <c r="B91" s="331"/>
      <c r="C91" s="306" t="s">
        <v>1081</v>
      </c>
      <c r="D91" s="306"/>
      <c r="E91" s="306"/>
      <c r="F91" s="329" t="s">
        <v>1060</v>
      </c>
      <c r="G91" s="330"/>
      <c r="H91" s="306" t="s">
        <v>1081</v>
      </c>
      <c r="I91" s="306" t="s">
        <v>1056</v>
      </c>
      <c r="J91" s="306">
        <v>50</v>
      </c>
      <c r="K91" s="320"/>
    </row>
    <row r="92" s="1" customFormat="1" ht="15" customHeight="1">
      <c r="B92" s="331"/>
      <c r="C92" s="306" t="s">
        <v>1082</v>
      </c>
      <c r="D92" s="306"/>
      <c r="E92" s="306"/>
      <c r="F92" s="329" t="s">
        <v>1060</v>
      </c>
      <c r="G92" s="330"/>
      <c r="H92" s="306" t="s">
        <v>1083</v>
      </c>
      <c r="I92" s="306" t="s">
        <v>1056</v>
      </c>
      <c r="J92" s="306">
        <v>255</v>
      </c>
      <c r="K92" s="320"/>
    </row>
    <row r="93" s="1" customFormat="1" ht="15" customHeight="1">
      <c r="B93" s="331"/>
      <c r="C93" s="306" t="s">
        <v>1084</v>
      </c>
      <c r="D93" s="306"/>
      <c r="E93" s="306"/>
      <c r="F93" s="329" t="s">
        <v>1054</v>
      </c>
      <c r="G93" s="330"/>
      <c r="H93" s="306" t="s">
        <v>1085</v>
      </c>
      <c r="I93" s="306" t="s">
        <v>1086</v>
      </c>
      <c r="J93" s="306"/>
      <c r="K93" s="320"/>
    </row>
    <row r="94" s="1" customFormat="1" ht="15" customHeight="1">
      <c r="B94" s="331"/>
      <c r="C94" s="306" t="s">
        <v>1087</v>
      </c>
      <c r="D94" s="306"/>
      <c r="E94" s="306"/>
      <c r="F94" s="329" t="s">
        <v>1054</v>
      </c>
      <c r="G94" s="330"/>
      <c r="H94" s="306" t="s">
        <v>1088</v>
      </c>
      <c r="I94" s="306" t="s">
        <v>1089</v>
      </c>
      <c r="J94" s="306"/>
      <c r="K94" s="320"/>
    </row>
    <row r="95" s="1" customFormat="1" ht="15" customHeight="1">
      <c r="B95" s="331"/>
      <c r="C95" s="306" t="s">
        <v>1090</v>
      </c>
      <c r="D95" s="306"/>
      <c r="E95" s="306"/>
      <c r="F95" s="329" t="s">
        <v>1054</v>
      </c>
      <c r="G95" s="330"/>
      <c r="H95" s="306" t="s">
        <v>1090</v>
      </c>
      <c r="I95" s="306" t="s">
        <v>1089</v>
      </c>
      <c r="J95" s="306"/>
      <c r="K95" s="320"/>
    </row>
    <row r="96" s="1" customFormat="1" ht="15" customHeight="1">
      <c r="B96" s="331"/>
      <c r="C96" s="306" t="s">
        <v>39</v>
      </c>
      <c r="D96" s="306"/>
      <c r="E96" s="306"/>
      <c r="F96" s="329" t="s">
        <v>1054</v>
      </c>
      <c r="G96" s="330"/>
      <c r="H96" s="306" t="s">
        <v>1091</v>
      </c>
      <c r="I96" s="306" t="s">
        <v>1089</v>
      </c>
      <c r="J96" s="306"/>
      <c r="K96" s="320"/>
    </row>
    <row r="97" s="1" customFormat="1" ht="15" customHeight="1">
      <c r="B97" s="331"/>
      <c r="C97" s="306" t="s">
        <v>49</v>
      </c>
      <c r="D97" s="306"/>
      <c r="E97" s="306"/>
      <c r="F97" s="329" t="s">
        <v>1054</v>
      </c>
      <c r="G97" s="330"/>
      <c r="H97" s="306" t="s">
        <v>1092</v>
      </c>
      <c r="I97" s="306" t="s">
        <v>1089</v>
      </c>
      <c r="J97" s="306"/>
      <c r="K97" s="320"/>
    </row>
    <row r="98" s="1" customFormat="1" ht="15" customHeight="1">
      <c r="B98" s="334"/>
      <c r="C98" s="335"/>
      <c r="D98" s="335"/>
      <c r="E98" s="335"/>
      <c r="F98" s="335"/>
      <c r="G98" s="335"/>
      <c r="H98" s="335"/>
      <c r="I98" s="335"/>
      <c r="J98" s="335"/>
      <c r="K98" s="336"/>
    </row>
    <row r="99" s="1" customFormat="1" ht="18.75" customHeight="1">
      <c r="B99" s="337"/>
      <c r="C99" s="338"/>
      <c r="D99" s="338"/>
      <c r="E99" s="338"/>
      <c r="F99" s="338"/>
      <c r="G99" s="338"/>
      <c r="H99" s="338"/>
      <c r="I99" s="338"/>
      <c r="J99" s="338"/>
      <c r="K99" s="337"/>
    </row>
    <row r="100" s="1" customFormat="1" ht="18.75" customHeight="1"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</row>
    <row r="101" s="1" customFormat="1" ht="7.5" customHeight="1">
      <c r="B101" s="315"/>
      <c r="C101" s="316"/>
      <c r="D101" s="316"/>
      <c r="E101" s="316"/>
      <c r="F101" s="316"/>
      <c r="G101" s="316"/>
      <c r="H101" s="316"/>
      <c r="I101" s="316"/>
      <c r="J101" s="316"/>
      <c r="K101" s="317"/>
    </row>
    <row r="102" s="1" customFormat="1" ht="45" customHeight="1">
      <c r="B102" s="318"/>
      <c r="C102" s="319" t="s">
        <v>1093</v>
      </c>
      <c r="D102" s="319"/>
      <c r="E102" s="319"/>
      <c r="F102" s="319"/>
      <c r="G102" s="319"/>
      <c r="H102" s="319"/>
      <c r="I102" s="319"/>
      <c r="J102" s="319"/>
      <c r="K102" s="320"/>
    </row>
    <row r="103" s="1" customFormat="1" ht="17.25" customHeight="1">
      <c r="B103" s="318"/>
      <c r="C103" s="321" t="s">
        <v>1048</v>
      </c>
      <c r="D103" s="321"/>
      <c r="E103" s="321"/>
      <c r="F103" s="321" t="s">
        <v>1049</v>
      </c>
      <c r="G103" s="322"/>
      <c r="H103" s="321" t="s">
        <v>55</v>
      </c>
      <c r="I103" s="321" t="s">
        <v>58</v>
      </c>
      <c r="J103" s="321" t="s">
        <v>1050</v>
      </c>
      <c r="K103" s="320"/>
    </row>
    <row r="104" s="1" customFormat="1" ht="17.25" customHeight="1">
      <c r="B104" s="318"/>
      <c r="C104" s="323" t="s">
        <v>1051</v>
      </c>
      <c r="D104" s="323"/>
      <c r="E104" s="323"/>
      <c r="F104" s="324" t="s">
        <v>1052</v>
      </c>
      <c r="G104" s="325"/>
      <c r="H104" s="323"/>
      <c r="I104" s="323"/>
      <c r="J104" s="323" t="s">
        <v>1053</v>
      </c>
      <c r="K104" s="320"/>
    </row>
    <row r="105" s="1" customFormat="1" ht="5.25" customHeight="1">
      <c r="B105" s="318"/>
      <c r="C105" s="321"/>
      <c r="D105" s="321"/>
      <c r="E105" s="321"/>
      <c r="F105" s="321"/>
      <c r="G105" s="339"/>
      <c r="H105" s="321"/>
      <c r="I105" s="321"/>
      <c r="J105" s="321"/>
      <c r="K105" s="320"/>
    </row>
    <row r="106" s="1" customFormat="1" ht="15" customHeight="1">
      <c r="B106" s="318"/>
      <c r="C106" s="306" t="s">
        <v>54</v>
      </c>
      <c r="D106" s="328"/>
      <c r="E106" s="328"/>
      <c r="F106" s="329" t="s">
        <v>1054</v>
      </c>
      <c r="G106" s="306"/>
      <c r="H106" s="306" t="s">
        <v>1094</v>
      </c>
      <c r="I106" s="306" t="s">
        <v>1056</v>
      </c>
      <c r="J106" s="306">
        <v>20</v>
      </c>
      <c r="K106" s="320"/>
    </row>
    <row r="107" s="1" customFormat="1" ht="15" customHeight="1">
      <c r="B107" s="318"/>
      <c r="C107" s="306" t="s">
        <v>1057</v>
      </c>
      <c r="D107" s="306"/>
      <c r="E107" s="306"/>
      <c r="F107" s="329" t="s">
        <v>1054</v>
      </c>
      <c r="G107" s="306"/>
      <c r="H107" s="306" t="s">
        <v>1094</v>
      </c>
      <c r="I107" s="306" t="s">
        <v>1056</v>
      </c>
      <c r="J107" s="306">
        <v>120</v>
      </c>
      <c r="K107" s="320"/>
    </row>
    <row r="108" s="1" customFormat="1" ht="15" customHeight="1">
      <c r="B108" s="331"/>
      <c r="C108" s="306" t="s">
        <v>1059</v>
      </c>
      <c r="D108" s="306"/>
      <c r="E108" s="306"/>
      <c r="F108" s="329" t="s">
        <v>1060</v>
      </c>
      <c r="G108" s="306"/>
      <c r="H108" s="306" t="s">
        <v>1094</v>
      </c>
      <c r="I108" s="306" t="s">
        <v>1056</v>
      </c>
      <c r="J108" s="306">
        <v>50</v>
      </c>
      <c r="K108" s="320"/>
    </row>
    <row r="109" s="1" customFormat="1" ht="15" customHeight="1">
      <c r="B109" s="331"/>
      <c r="C109" s="306" t="s">
        <v>1062</v>
      </c>
      <c r="D109" s="306"/>
      <c r="E109" s="306"/>
      <c r="F109" s="329" t="s">
        <v>1054</v>
      </c>
      <c r="G109" s="306"/>
      <c r="H109" s="306" t="s">
        <v>1094</v>
      </c>
      <c r="I109" s="306" t="s">
        <v>1064</v>
      </c>
      <c r="J109" s="306"/>
      <c r="K109" s="320"/>
    </row>
    <row r="110" s="1" customFormat="1" ht="15" customHeight="1">
      <c r="B110" s="331"/>
      <c r="C110" s="306" t="s">
        <v>1073</v>
      </c>
      <c r="D110" s="306"/>
      <c r="E110" s="306"/>
      <c r="F110" s="329" t="s">
        <v>1060</v>
      </c>
      <c r="G110" s="306"/>
      <c r="H110" s="306" t="s">
        <v>1094</v>
      </c>
      <c r="I110" s="306" t="s">
        <v>1056</v>
      </c>
      <c r="J110" s="306">
        <v>50</v>
      </c>
      <c r="K110" s="320"/>
    </row>
    <row r="111" s="1" customFormat="1" ht="15" customHeight="1">
      <c r="B111" s="331"/>
      <c r="C111" s="306" t="s">
        <v>1081</v>
      </c>
      <c r="D111" s="306"/>
      <c r="E111" s="306"/>
      <c r="F111" s="329" t="s">
        <v>1060</v>
      </c>
      <c r="G111" s="306"/>
      <c r="H111" s="306" t="s">
        <v>1094</v>
      </c>
      <c r="I111" s="306" t="s">
        <v>1056</v>
      </c>
      <c r="J111" s="306">
        <v>50</v>
      </c>
      <c r="K111" s="320"/>
    </row>
    <row r="112" s="1" customFormat="1" ht="15" customHeight="1">
      <c r="B112" s="331"/>
      <c r="C112" s="306" t="s">
        <v>1079</v>
      </c>
      <c r="D112" s="306"/>
      <c r="E112" s="306"/>
      <c r="F112" s="329" t="s">
        <v>1060</v>
      </c>
      <c r="G112" s="306"/>
      <c r="H112" s="306" t="s">
        <v>1094</v>
      </c>
      <c r="I112" s="306" t="s">
        <v>1056</v>
      </c>
      <c r="J112" s="306">
        <v>50</v>
      </c>
      <c r="K112" s="320"/>
    </row>
    <row r="113" s="1" customFormat="1" ht="15" customHeight="1">
      <c r="B113" s="331"/>
      <c r="C113" s="306" t="s">
        <v>54</v>
      </c>
      <c r="D113" s="306"/>
      <c r="E113" s="306"/>
      <c r="F113" s="329" t="s">
        <v>1054</v>
      </c>
      <c r="G113" s="306"/>
      <c r="H113" s="306" t="s">
        <v>1095</v>
      </c>
      <c r="I113" s="306" t="s">
        <v>1056</v>
      </c>
      <c r="J113" s="306">
        <v>20</v>
      </c>
      <c r="K113" s="320"/>
    </row>
    <row r="114" s="1" customFormat="1" ht="15" customHeight="1">
      <c r="B114" s="331"/>
      <c r="C114" s="306" t="s">
        <v>1096</v>
      </c>
      <c r="D114" s="306"/>
      <c r="E114" s="306"/>
      <c r="F114" s="329" t="s">
        <v>1054</v>
      </c>
      <c r="G114" s="306"/>
      <c r="H114" s="306" t="s">
        <v>1097</v>
      </c>
      <c r="I114" s="306" t="s">
        <v>1056</v>
      </c>
      <c r="J114" s="306">
        <v>120</v>
      </c>
      <c r="K114" s="320"/>
    </row>
    <row r="115" s="1" customFormat="1" ht="15" customHeight="1">
      <c r="B115" s="331"/>
      <c r="C115" s="306" t="s">
        <v>39</v>
      </c>
      <c r="D115" s="306"/>
      <c r="E115" s="306"/>
      <c r="F115" s="329" t="s">
        <v>1054</v>
      </c>
      <c r="G115" s="306"/>
      <c r="H115" s="306" t="s">
        <v>1098</v>
      </c>
      <c r="I115" s="306" t="s">
        <v>1089</v>
      </c>
      <c r="J115" s="306"/>
      <c r="K115" s="320"/>
    </row>
    <row r="116" s="1" customFormat="1" ht="15" customHeight="1">
      <c r="B116" s="331"/>
      <c r="C116" s="306" t="s">
        <v>49</v>
      </c>
      <c r="D116" s="306"/>
      <c r="E116" s="306"/>
      <c r="F116" s="329" t="s">
        <v>1054</v>
      </c>
      <c r="G116" s="306"/>
      <c r="H116" s="306" t="s">
        <v>1099</v>
      </c>
      <c r="I116" s="306" t="s">
        <v>1089</v>
      </c>
      <c r="J116" s="306"/>
      <c r="K116" s="320"/>
    </row>
    <row r="117" s="1" customFormat="1" ht="15" customHeight="1">
      <c r="B117" s="331"/>
      <c r="C117" s="306" t="s">
        <v>58</v>
      </c>
      <c r="D117" s="306"/>
      <c r="E117" s="306"/>
      <c r="F117" s="329" t="s">
        <v>1054</v>
      </c>
      <c r="G117" s="306"/>
      <c r="H117" s="306" t="s">
        <v>1100</v>
      </c>
      <c r="I117" s="306" t="s">
        <v>1101</v>
      </c>
      <c r="J117" s="306"/>
      <c r="K117" s="320"/>
    </row>
    <row r="118" s="1" customFormat="1" ht="15" customHeight="1">
      <c r="B118" s="334"/>
      <c r="C118" s="340"/>
      <c r="D118" s="340"/>
      <c r="E118" s="340"/>
      <c r="F118" s="340"/>
      <c r="G118" s="340"/>
      <c r="H118" s="340"/>
      <c r="I118" s="340"/>
      <c r="J118" s="340"/>
      <c r="K118" s="336"/>
    </row>
    <row r="119" s="1" customFormat="1" ht="18.75" customHeight="1">
      <c r="B119" s="341"/>
      <c r="C119" s="342"/>
      <c r="D119" s="342"/>
      <c r="E119" s="342"/>
      <c r="F119" s="343"/>
      <c r="G119" s="342"/>
      <c r="H119" s="342"/>
      <c r="I119" s="342"/>
      <c r="J119" s="342"/>
      <c r="K119" s="341"/>
    </row>
    <row r="120" s="1" customFormat="1" ht="18.75" customHeight="1"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</row>
    <row r="121" s="1" customFormat="1" ht="7.5" customHeight="1">
      <c r="B121" s="344"/>
      <c r="C121" s="345"/>
      <c r="D121" s="345"/>
      <c r="E121" s="345"/>
      <c r="F121" s="345"/>
      <c r="G121" s="345"/>
      <c r="H121" s="345"/>
      <c r="I121" s="345"/>
      <c r="J121" s="345"/>
      <c r="K121" s="346"/>
    </row>
    <row r="122" s="1" customFormat="1" ht="45" customHeight="1">
      <c r="B122" s="347"/>
      <c r="C122" s="297" t="s">
        <v>1102</v>
      </c>
      <c r="D122" s="297"/>
      <c r="E122" s="297"/>
      <c r="F122" s="297"/>
      <c r="G122" s="297"/>
      <c r="H122" s="297"/>
      <c r="I122" s="297"/>
      <c r="J122" s="297"/>
      <c r="K122" s="348"/>
    </row>
    <row r="123" s="1" customFormat="1" ht="17.25" customHeight="1">
      <c r="B123" s="349"/>
      <c r="C123" s="321" t="s">
        <v>1048</v>
      </c>
      <c r="D123" s="321"/>
      <c r="E123" s="321"/>
      <c r="F123" s="321" t="s">
        <v>1049</v>
      </c>
      <c r="G123" s="322"/>
      <c r="H123" s="321" t="s">
        <v>55</v>
      </c>
      <c r="I123" s="321" t="s">
        <v>58</v>
      </c>
      <c r="J123" s="321" t="s">
        <v>1050</v>
      </c>
      <c r="K123" s="350"/>
    </row>
    <row r="124" s="1" customFormat="1" ht="17.25" customHeight="1">
      <c r="B124" s="349"/>
      <c r="C124" s="323" t="s">
        <v>1051</v>
      </c>
      <c r="D124" s="323"/>
      <c r="E124" s="323"/>
      <c r="F124" s="324" t="s">
        <v>1052</v>
      </c>
      <c r="G124" s="325"/>
      <c r="H124" s="323"/>
      <c r="I124" s="323"/>
      <c r="J124" s="323" t="s">
        <v>1053</v>
      </c>
      <c r="K124" s="350"/>
    </row>
    <row r="125" s="1" customFormat="1" ht="5.25" customHeight="1">
      <c r="B125" s="351"/>
      <c r="C125" s="326"/>
      <c r="D125" s="326"/>
      <c r="E125" s="326"/>
      <c r="F125" s="326"/>
      <c r="G125" s="352"/>
      <c r="H125" s="326"/>
      <c r="I125" s="326"/>
      <c r="J125" s="326"/>
      <c r="K125" s="353"/>
    </row>
    <row r="126" s="1" customFormat="1" ht="15" customHeight="1">
      <c r="B126" s="351"/>
      <c r="C126" s="306" t="s">
        <v>1057</v>
      </c>
      <c r="D126" s="328"/>
      <c r="E126" s="328"/>
      <c r="F126" s="329" t="s">
        <v>1054</v>
      </c>
      <c r="G126" s="306"/>
      <c r="H126" s="306" t="s">
        <v>1094</v>
      </c>
      <c r="I126" s="306" t="s">
        <v>1056</v>
      </c>
      <c r="J126" s="306">
        <v>120</v>
      </c>
      <c r="K126" s="354"/>
    </row>
    <row r="127" s="1" customFormat="1" ht="15" customHeight="1">
      <c r="B127" s="351"/>
      <c r="C127" s="306" t="s">
        <v>1103</v>
      </c>
      <c r="D127" s="306"/>
      <c r="E127" s="306"/>
      <c r="F127" s="329" t="s">
        <v>1054</v>
      </c>
      <c r="G127" s="306"/>
      <c r="H127" s="306" t="s">
        <v>1104</v>
      </c>
      <c r="I127" s="306" t="s">
        <v>1056</v>
      </c>
      <c r="J127" s="306" t="s">
        <v>1105</v>
      </c>
      <c r="K127" s="354"/>
    </row>
    <row r="128" s="1" customFormat="1" ht="15" customHeight="1">
      <c r="B128" s="351"/>
      <c r="C128" s="306" t="s">
        <v>1002</v>
      </c>
      <c r="D128" s="306"/>
      <c r="E128" s="306"/>
      <c r="F128" s="329" t="s">
        <v>1054</v>
      </c>
      <c r="G128" s="306"/>
      <c r="H128" s="306" t="s">
        <v>1106</v>
      </c>
      <c r="I128" s="306" t="s">
        <v>1056</v>
      </c>
      <c r="J128" s="306" t="s">
        <v>1105</v>
      </c>
      <c r="K128" s="354"/>
    </row>
    <row r="129" s="1" customFormat="1" ht="15" customHeight="1">
      <c r="B129" s="351"/>
      <c r="C129" s="306" t="s">
        <v>1065</v>
      </c>
      <c r="D129" s="306"/>
      <c r="E129" s="306"/>
      <c r="F129" s="329" t="s">
        <v>1060</v>
      </c>
      <c r="G129" s="306"/>
      <c r="H129" s="306" t="s">
        <v>1066</v>
      </c>
      <c r="I129" s="306" t="s">
        <v>1056</v>
      </c>
      <c r="J129" s="306">
        <v>15</v>
      </c>
      <c r="K129" s="354"/>
    </row>
    <row r="130" s="1" customFormat="1" ht="15" customHeight="1">
      <c r="B130" s="351"/>
      <c r="C130" s="332" t="s">
        <v>1067</v>
      </c>
      <c r="D130" s="332"/>
      <c r="E130" s="332"/>
      <c r="F130" s="333" t="s">
        <v>1060</v>
      </c>
      <c r="G130" s="332"/>
      <c r="H130" s="332" t="s">
        <v>1068</v>
      </c>
      <c r="I130" s="332" t="s">
        <v>1056</v>
      </c>
      <c r="J130" s="332">
        <v>15</v>
      </c>
      <c r="K130" s="354"/>
    </row>
    <row r="131" s="1" customFormat="1" ht="15" customHeight="1">
      <c r="B131" s="351"/>
      <c r="C131" s="332" t="s">
        <v>1069</v>
      </c>
      <c r="D131" s="332"/>
      <c r="E131" s="332"/>
      <c r="F131" s="333" t="s">
        <v>1060</v>
      </c>
      <c r="G131" s="332"/>
      <c r="H131" s="332" t="s">
        <v>1070</v>
      </c>
      <c r="I131" s="332" t="s">
        <v>1056</v>
      </c>
      <c r="J131" s="332">
        <v>20</v>
      </c>
      <c r="K131" s="354"/>
    </row>
    <row r="132" s="1" customFormat="1" ht="15" customHeight="1">
      <c r="B132" s="351"/>
      <c r="C132" s="332" t="s">
        <v>1071</v>
      </c>
      <c r="D132" s="332"/>
      <c r="E132" s="332"/>
      <c r="F132" s="333" t="s">
        <v>1060</v>
      </c>
      <c r="G132" s="332"/>
      <c r="H132" s="332" t="s">
        <v>1072</v>
      </c>
      <c r="I132" s="332" t="s">
        <v>1056</v>
      </c>
      <c r="J132" s="332">
        <v>20</v>
      </c>
      <c r="K132" s="354"/>
    </row>
    <row r="133" s="1" customFormat="1" ht="15" customHeight="1">
      <c r="B133" s="351"/>
      <c r="C133" s="306" t="s">
        <v>1059</v>
      </c>
      <c r="D133" s="306"/>
      <c r="E133" s="306"/>
      <c r="F133" s="329" t="s">
        <v>1060</v>
      </c>
      <c r="G133" s="306"/>
      <c r="H133" s="306" t="s">
        <v>1094</v>
      </c>
      <c r="I133" s="306" t="s">
        <v>1056</v>
      </c>
      <c r="J133" s="306">
        <v>50</v>
      </c>
      <c r="K133" s="354"/>
    </row>
    <row r="134" s="1" customFormat="1" ht="15" customHeight="1">
      <c r="B134" s="351"/>
      <c r="C134" s="306" t="s">
        <v>1073</v>
      </c>
      <c r="D134" s="306"/>
      <c r="E134" s="306"/>
      <c r="F134" s="329" t="s">
        <v>1060</v>
      </c>
      <c r="G134" s="306"/>
      <c r="H134" s="306" t="s">
        <v>1094</v>
      </c>
      <c r="I134" s="306" t="s">
        <v>1056</v>
      </c>
      <c r="J134" s="306">
        <v>50</v>
      </c>
      <c r="K134" s="354"/>
    </row>
    <row r="135" s="1" customFormat="1" ht="15" customHeight="1">
      <c r="B135" s="351"/>
      <c r="C135" s="306" t="s">
        <v>1079</v>
      </c>
      <c r="D135" s="306"/>
      <c r="E135" s="306"/>
      <c r="F135" s="329" t="s">
        <v>1060</v>
      </c>
      <c r="G135" s="306"/>
      <c r="H135" s="306" t="s">
        <v>1094</v>
      </c>
      <c r="I135" s="306" t="s">
        <v>1056</v>
      </c>
      <c r="J135" s="306">
        <v>50</v>
      </c>
      <c r="K135" s="354"/>
    </row>
    <row r="136" s="1" customFormat="1" ht="15" customHeight="1">
      <c r="B136" s="351"/>
      <c r="C136" s="306" t="s">
        <v>1081</v>
      </c>
      <c r="D136" s="306"/>
      <c r="E136" s="306"/>
      <c r="F136" s="329" t="s">
        <v>1060</v>
      </c>
      <c r="G136" s="306"/>
      <c r="H136" s="306" t="s">
        <v>1094</v>
      </c>
      <c r="I136" s="306" t="s">
        <v>1056</v>
      </c>
      <c r="J136" s="306">
        <v>50</v>
      </c>
      <c r="K136" s="354"/>
    </row>
    <row r="137" s="1" customFormat="1" ht="15" customHeight="1">
      <c r="B137" s="351"/>
      <c r="C137" s="306" t="s">
        <v>1082</v>
      </c>
      <c r="D137" s="306"/>
      <c r="E137" s="306"/>
      <c r="F137" s="329" t="s">
        <v>1060</v>
      </c>
      <c r="G137" s="306"/>
      <c r="H137" s="306" t="s">
        <v>1107</v>
      </c>
      <c r="I137" s="306" t="s">
        <v>1056</v>
      </c>
      <c r="J137" s="306">
        <v>255</v>
      </c>
      <c r="K137" s="354"/>
    </row>
    <row r="138" s="1" customFormat="1" ht="15" customHeight="1">
      <c r="B138" s="351"/>
      <c r="C138" s="306" t="s">
        <v>1084</v>
      </c>
      <c r="D138" s="306"/>
      <c r="E138" s="306"/>
      <c r="F138" s="329" t="s">
        <v>1054</v>
      </c>
      <c r="G138" s="306"/>
      <c r="H138" s="306" t="s">
        <v>1108</v>
      </c>
      <c r="I138" s="306" t="s">
        <v>1086</v>
      </c>
      <c r="J138" s="306"/>
      <c r="K138" s="354"/>
    </row>
    <row r="139" s="1" customFormat="1" ht="15" customHeight="1">
      <c r="B139" s="351"/>
      <c r="C139" s="306" t="s">
        <v>1087</v>
      </c>
      <c r="D139" s="306"/>
      <c r="E139" s="306"/>
      <c r="F139" s="329" t="s">
        <v>1054</v>
      </c>
      <c r="G139" s="306"/>
      <c r="H139" s="306" t="s">
        <v>1109</v>
      </c>
      <c r="I139" s="306" t="s">
        <v>1089</v>
      </c>
      <c r="J139" s="306"/>
      <c r="K139" s="354"/>
    </row>
    <row r="140" s="1" customFormat="1" ht="15" customHeight="1">
      <c r="B140" s="351"/>
      <c r="C140" s="306" t="s">
        <v>1090</v>
      </c>
      <c r="D140" s="306"/>
      <c r="E140" s="306"/>
      <c r="F140" s="329" t="s">
        <v>1054</v>
      </c>
      <c r="G140" s="306"/>
      <c r="H140" s="306" t="s">
        <v>1090</v>
      </c>
      <c r="I140" s="306" t="s">
        <v>1089</v>
      </c>
      <c r="J140" s="306"/>
      <c r="K140" s="354"/>
    </row>
    <row r="141" s="1" customFormat="1" ht="15" customHeight="1">
      <c r="B141" s="351"/>
      <c r="C141" s="306" t="s">
        <v>39</v>
      </c>
      <c r="D141" s="306"/>
      <c r="E141" s="306"/>
      <c r="F141" s="329" t="s">
        <v>1054</v>
      </c>
      <c r="G141" s="306"/>
      <c r="H141" s="306" t="s">
        <v>1110</v>
      </c>
      <c r="I141" s="306" t="s">
        <v>1089</v>
      </c>
      <c r="J141" s="306"/>
      <c r="K141" s="354"/>
    </row>
    <row r="142" s="1" customFormat="1" ht="15" customHeight="1">
      <c r="B142" s="351"/>
      <c r="C142" s="306" t="s">
        <v>1111</v>
      </c>
      <c r="D142" s="306"/>
      <c r="E142" s="306"/>
      <c r="F142" s="329" t="s">
        <v>1054</v>
      </c>
      <c r="G142" s="306"/>
      <c r="H142" s="306" t="s">
        <v>1112</v>
      </c>
      <c r="I142" s="306" t="s">
        <v>1089</v>
      </c>
      <c r="J142" s="306"/>
      <c r="K142" s="354"/>
    </row>
    <row r="143" s="1" customFormat="1" ht="15" customHeight="1">
      <c r="B143" s="355"/>
      <c r="C143" s="356"/>
      <c r="D143" s="356"/>
      <c r="E143" s="356"/>
      <c r="F143" s="356"/>
      <c r="G143" s="356"/>
      <c r="H143" s="356"/>
      <c r="I143" s="356"/>
      <c r="J143" s="356"/>
      <c r="K143" s="357"/>
    </row>
    <row r="144" s="1" customFormat="1" ht="18.75" customHeight="1">
      <c r="B144" s="342"/>
      <c r="C144" s="342"/>
      <c r="D144" s="342"/>
      <c r="E144" s="342"/>
      <c r="F144" s="343"/>
      <c r="G144" s="342"/>
      <c r="H144" s="342"/>
      <c r="I144" s="342"/>
      <c r="J144" s="342"/>
      <c r="K144" s="342"/>
    </row>
    <row r="145" s="1" customFormat="1" ht="18.75" customHeight="1"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</row>
    <row r="146" s="1" customFormat="1" ht="7.5" customHeight="1">
      <c r="B146" s="315"/>
      <c r="C146" s="316"/>
      <c r="D146" s="316"/>
      <c r="E146" s="316"/>
      <c r="F146" s="316"/>
      <c r="G146" s="316"/>
      <c r="H146" s="316"/>
      <c r="I146" s="316"/>
      <c r="J146" s="316"/>
      <c r="K146" s="317"/>
    </row>
    <row r="147" s="1" customFormat="1" ht="45" customHeight="1">
      <c r="B147" s="318"/>
      <c r="C147" s="319" t="s">
        <v>1113</v>
      </c>
      <c r="D147" s="319"/>
      <c r="E147" s="319"/>
      <c r="F147" s="319"/>
      <c r="G147" s="319"/>
      <c r="H147" s="319"/>
      <c r="I147" s="319"/>
      <c r="J147" s="319"/>
      <c r="K147" s="320"/>
    </row>
    <row r="148" s="1" customFormat="1" ht="17.25" customHeight="1">
      <c r="B148" s="318"/>
      <c r="C148" s="321" t="s">
        <v>1048</v>
      </c>
      <c r="D148" s="321"/>
      <c r="E148" s="321"/>
      <c r="F148" s="321" t="s">
        <v>1049</v>
      </c>
      <c r="G148" s="322"/>
      <c r="H148" s="321" t="s">
        <v>55</v>
      </c>
      <c r="I148" s="321" t="s">
        <v>58</v>
      </c>
      <c r="J148" s="321" t="s">
        <v>1050</v>
      </c>
      <c r="K148" s="320"/>
    </row>
    <row r="149" s="1" customFormat="1" ht="17.25" customHeight="1">
      <c r="B149" s="318"/>
      <c r="C149" s="323" t="s">
        <v>1051</v>
      </c>
      <c r="D149" s="323"/>
      <c r="E149" s="323"/>
      <c r="F149" s="324" t="s">
        <v>1052</v>
      </c>
      <c r="G149" s="325"/>
      <c r="H149" s="323"/>
      <c r="I149" s="323"/>
      <c r="J149" s="323" t="s">
        <v>1053</v>
      </c>
      <c r="K149" s="320"/>
    </row>
    <row r="150" s="1" customFormat="1" ht="5.25" customHeight="1">
      <c r="B150" s="331"/>
      <c r="C150" s="326"/>
      <c r="D150" s="326"/>
      <c r="E150" s="326"/>
      <c r="F150" s="326"/>
      <c r="G150" s="327"/>
      <c r="H150" s="326"/>
      <c r="I150" s="326"/>
      <c r="J150" s="326"/>
      <c r="K150" s="354"/>
    </row>
    <row r="151" s="1" customFormat="1" ht="15" customHeight="1">
      <c r="B151" s="331"/>
      <c r="C151" s="358" t="s">
        <v>1057</v>
      </c>
      <c r="D151" s="306"/>
      <c r="E151" s="306"/>
      <c r="F151" s="359" t="s">
        <v>1054</v>
      </c>
      <c r="G151" s="306"/>
      <c r="H151" s="358" t="s">
        <v>1094</v>
      </c>
      <c r="I151" s="358" t="s">
        <v>1056</v>
      </c>
      <c r="J151" s="358">
        <v>120</v>
      </c>
      <c r="K151" s="354"/>
    </row>
    <row r="152" s="1" customFormat="1" ht="15" customHeight="1">
      <c r="B152" s="331"/>
      <c r="C152" s="358" t="s">
        <v>1103</v>
      </c>
      <c r="D152" s="306"/>
      <c r="E152" s="306"/>
      <c r="F152" s="359" t="s">
        <v>1054</v>
      </c>
      <c r="G152" s="306"/>
      <c r="H152" s="358" t="s">
        <v>1114</v>
      </c>
      <c r="I152" s="358" t="s">
        <v>1056</v>
      </c>
      <c r="J152" s="358" t="s">
        <v>1105</v>
      </c>
      <c r="K152" s="354"/>
    </row>
    <row r="153" s="1" customFormat="1" ht="15" customHeight="1">
      <c r="B153" s="331"/>
      <c r="C153" s="358" t="s">
        <v>1002</v>
      </c>
      <c r="D153" s="306"/>
      <c r="E153" s="306"/>
      <c r="F153" s="359" t="s">
        <v>1054</v>
      </c>
      <c r="G153" s="306"/>
      <c r="H153" s="358" t="s">
        <v>1115</v>
      </c>
      <c r="I153" s="358" t="s">
        <v>1056</v>
      </c>
      <c r="J153" s="358" t="s">
        <v>1105</v>
      </c>
      <c r="K153" s="354"/>
    </row>
    <row r="154" s="1" customFormat="1" ht="15" customHeight="1">
      <c r="B154" s="331"/>
      <c r="C154" s="358" t="s">
        <v>1059</v>
      </c>
      <c r="D154" s="306"/>
      <c r="E154" s="306"/>
      <c r="F154" s="359" t="s">
        <v>1060</v>
      </c>
      <c r="G154" s="306"/>
      <c r="H154" s="358" t="s">
        <v>1094</v>
      </c>
      <c r="I154" s="358" t="s">
        <v>1056</v>
      </c>
      <c r="J154" s="358">
        <v>50</v>
      </c>
      <c r="K154" s="354"/>
    </row>
    <row r="155" s="1" customFormat="1" ht="15" customHeight="1">
      <c r="B155" s="331"/>
      <c r="C155" s="358" t="s">
        <v>1062</v>
      </c>
      <c r="D155" s="306"/>
      <c r="E155" s="306"/>
      <c r="F155" s="359" t="s">
        <v>1054</v>
      </c>
      <c r="G155" s="306"/>
      <c r="H155" s="358" t="s">
        <v>1094</v>
      </c>
      <c r="I155" s="358" t="s">
        <v>1064</v>
      </c>
      <c r="J155" s="358"/>
      <c r="K155" s="354"/>
    </row>
    <row r="156" s="1" customFormat="1" ht="15" customHeight="1">
      <c r="B156" s="331"/>
      <c r="C156" s="358" t="s">
        <v>1073</v>
      </c>
      <c r="D156" s="306"/>
      <c r="E156" s="306"/>
      <c r="F156" s="359" t="s">
        <v>1060</v>
      </c>
      <c r="G156" s="306"/>
      <c r="H156" s="358" t="s">
        <v>1094</v>
      </c>
      <c r="I156" s="358" t="s">
        <v>1056</v>
      </c>
      <c r="J156" s="358">
        <v>50</v>
      </c>
      <c r="K156" s="354"/>
    </row>
    <row r="157" s="1" customFormat="1" ht="15" customHeight="1">
      <c r="B157" s="331"/>
      <c r="C157" s="358" t="s">
        <v>1081</v>
      </c>
      <c r="D157" s="306"/>
      <c r="E157" s="306"/>
      <c r="F157" s="359" t="s">
        <v>1060</v>
      </c>
      <c r="G157" s="306"/>
      <c r="H157" s="358" t="s">
        <v>1094</v>
      </c>
      <c r="I157" s="358" t="s">
        <v>1056</v>
      </c>
      <c r="J157" s="358">
        <v>50</v>
      </c>
      <c r="K157" s="354"/>
    </row>
    <row r="158" s="1" customFormat="1" ht="15" customHeight="1">
      <c r="B158" s="331"/>
      <c r="C158" s="358" t="s">
        <v>1079</v>
      </c>
      <c r="D158" s="306"/>
      <c r="E158" s="306"/>
      <c r="F158" s="359" t="s">
        <v>1060</v>
      </c>
      <c r="G158" s="306"/>
      <c r="H158" s="358" t="s">
        <v>1094</v>
      </c>
      <c r="I158" s="358" t="s">
        <v>1056</v>
      </c>
      <c r="J158" s="358">
        <v>50</v>
      </c>
      <c r="K158" s="354"/>
    </row>
    <row r="159" s="1" customFormat="1" ht="15" customHeight="1">
      <c r="B159" s="331"/>
      <c r="C159" s="358" t="s">
        <v>103</v>
      </c>
      <c r="D159" s="306"/>
      <c r="E159" s="306"/>
      <c r="F159" s="359" t="s">
        <v>1054</v>
      </c>
      <c r="G159" s="306"/>
      <c r="H159" s="358" t="s">
        <v>1116</v>
      </c>
      <c r="I159" s="358" t="s">
        <v>1056</v>
      </c>
      <c r="J159" s="358" t="s">
        <v>1117</v>
      </c>
      <c r="K159" s="354"/>
    </row>
    <row r="160" s="1" customFormat="1" ht="15" customHeight="1">
      <c r="B160" s="331"/>
      <c r="C160" s="358" t="s">
        <v>1118</v>
      </c>
      <c r="D160" s="306"/>
      <c r="E160" s="306"/>
      <c r="F160" s="359" t="s">
        <v>1054</v>
      </c>
      <c r="G160" s="306"/>
      <c r="H160" s="358" t="s">
        <v>1119</v>
      </c>
      <c r="I160" s="358" t="s">
        <v>1089</v>
      </c>
      <c r="J160" s="358"/>
      <c r="K160" s="354"/>
    </row>
    <row r="161" s="1" customFormat="1" ht="15" customHeight="1">
      <c r="B161" s="360"/>
      <c r="C161" s="340"/>
      <c r="D161" s="340"/>
      <c r="E161" s="340"/>
      <c r="F161" s="340"/>
      <c r="G161" s="340"/>
      <c r="H161" s="340"/>
      <c r="I161" s="340"/>
      <c r="J161" s="340"/>
      <c r="K161" s="361"/>
    </row>
    <row r="162" s="1" customFormat="1" ht="18.75" customHeight="1">
      <c r="B162" s="342"/>
      <c r="C162" s="352"/>
      <c r="D162" s="352"/>
      <c r="E162" s="352"/>
      <c r="F162" s="362"/>
      <c r="G162" s="352"/>
      <c r="H162" s="352"/>
      <c r="I162" s="352"/>
      <c r="J162" s="352"/>
      <c r="K162" s="342"/>
    </row>
    <row r="163" s="1" customFormat="1" ht="18.75" customHeight="1">
      <c r="B163" s="314"/>
      <c r="C163" s="314"/>
      <c r="D163" s="314"/>
      <c r="E163" s="314"/>
      <c r="F163" s="314"/>
      <c r="G163" s="314"/>
      <c r="H163" s="314"/>
      <c r="I163" s="314"/>
      <c r="J163" s="314"/>
      <c r="K163" s="314"/>
    </row>
    <row r="164" s="1" customFormat="1" ht="7.5" customHeight="1">
      <c r="B164" s="293"/>
      <c r="C164" s="294"/>
      <c r="D164" s="294"/>
      <c r="E164" s="294"/>
      <c r="F164" s="294"/>
      <c r="G164" s="294"/>
      <c r="H164" s="294"/>
      <c r="I164" s="294"/>
      <c r="J164" s="294"/>
      <c r="K164" s="295"/>
    </row>
    <row r="165" s="1" customFormat="1" ht="45" customHeight="1">
      <c r="B165" s="296"/>
      <c r="C165" s="297" t="s">
        <v>1120</v>
      </c>
      <c r="D165" s="297"/>
      <c r="E165" s="297"/>
      <c r="F165" s="297"/>
      <c r="G165" s="297"/>
      <c r="H165" s="297"/>
      <c r="I165" s="297"/>
      <c r="J165" s="297"/>
      <c r="K165" s="298"/>
    </row>
    <row r="166" s="1" customFormat="1" ht="17.25" customHeight="1">
      <c r="B166" s="296"/>
      <c r="C166" s="321" t="s">
        <v>1048</v>
      </c>
      <c r="D166" s="321"/>
      <c r="E166" s="321"/>
      <c r="F166" s="321" t="s">
        <v>1049</v>
      </c>
      <c r="G166" s="363"/>
      <c r="H166" s="364" t="s">
        <v>55</v>
      </c>
      <c r="I166" s="364" t="s">
        <v>58</v>
      </c>
      <c r="J166" s="321" t="s">
        <v>1050</v>
      </c>
      <c r="K166" s="298"/>
    </row>
    <row r="167" s="1" customFormat="1" ht="17.25" customHeight="1">
      <c r="B167" s="299"/>
      <c r="C167" s="323" t="s">
        <v>1051</v>
      </c>
      <c r="D167" s="323"/>
      <c r="E167" s="323"/>
      <c r="F167" s="324" t="s">
        <v>1052</v>
      </c>
      <c r="G167" s="365"/>
      <c r="H167" s="366"/>
      <c r="I167" s="366"/>
      <c r="J167" s="323" t="s">
        <v>1053</v>
      </c>
      <c r="K167" s="301"/>
    </row>
    <row r="168" s="1" customFormat="1" ht="5.25" customHeight="1">
      <c r="B168" s="331"/>
      <c r="C168" s="326"/>
      <c r="D168" s="326"/>
      <c r="E168" s="326"/>
      <c r="F168" s="326"/>
      <c r="G168" s="327"/>
      <c r="H168" s="326"/>
      <c r="I168" s="326"/>
      <c r="J168" s="326"/>
      <c r="K168" s="354"/>
    </row>
    <row r="169" s="1" customFormat="1" ht="15" customHeight="1">
      <c r="B169" s="331"/>
      <c r="C169" s="306" t="s">
        <v>1057</v>
      </c>
      <c r="D169" s="306"/>
      <c r="E169" s="306"/>
      <c r="F169" s="329" t="s">
        <v>1054</v>
      </c>
      <c r="G169" s="306"/>
      <c r="H169" s="306" t="s">
        <v>1094</v>
      </c>
      <c r="I169" s="306" t="s">
        <v>1056</v>
      </c>
      <c r="J169" s="306">
        <v>120</v>
      </c>
      <c r="K169" s="354"/>
    </row>
    <row r="170" s="1" customFormat="1" ht="15" customHeight="1">
      <c r="B170" s="331"/>
      <c r="C170" s="306" t="s">
        <v>1103</v>
      </c>
      <c r="D170" s="306"/>
      <c r="E170" s="306"/>
      <c r="F170" s="329" t="s">
        <v>1054</v>
      </c>
      <c r="G170" s="306"/>
      <c r="H170" s="306" t="s">
        <v>1104</v>
      </c>
      <c r="I170" s="306" t="s">
        <v>1056</v>
      </c>
      <c r="J170" s="306" t="s">
        <v>1105</v>
      </c>
      <c r="K170" s="354"/>
    </row>
    <row r="171" s="1" customFormat="1" ht="15" customHeight="1">
      <c r="B171" s="331"/>
      <c r="C171" s="306" t="s">
        <v>1002</v>
      </c>
      <c r="D171" s="306"/>
      <c r="E171" s="306"/>
      <c r="F171" s="329" t="s">
        <v>1054</v>
      </c>
      <c r="G171" s="306"/>
      <c r="H171" s="306" t="s">
        <v>1121</v>
      </c>
      <c r="I171" s="306" t="s">
        <v>1056</v>
      </c>
      <c r="J171" s="306" t="s">
        <v>1105</v>
      </c>
      <c r="K171" s="354"/>
    </row>
    <row r="172" s="1" customFormat="1" ht="15" customHeight="1">
      <c r="B172" s="331"/>
      <c r="C172" s="306" t="s">
        <v>1059</v>
      </c>
      <c r="D172" s="306"/>
      <c r="E172" s="306"/>
      <c r="F172" s="329" t="s">
        <v>1060</v>
      </c>
      <c r="G172" s="306"/>
      <c r="H172" s="306" t="s">
        <v>1121</v>
      </c>
      <c r="I172" s="306" t="s">
        <v>1056</v>
      </c>
      <c r="J172" s="306">
        <v>50</v>
      </c>
      <c r="K172" s="354"/>
    </row>
    <row r="173" s="1" customFormat="1" ht="15" customHeight="1">
      <c r="B173" s="331"/>
      <c r="C173" s="306" t="s">
        <v>1062</v>
      </c>
      <c r="D173" s="306"/>
      <c r="E173" s="306"/>
      <c r="F173" s="329" t="s">
        <v>1054</v>
      </c>
      <c r="G173" s="306"/>
      <c r="H173" s="306" t="s">
        <v>1121</v>
      </c>
      <c r="I173" s="306" t="s">
        <v>1064</v>
      </c>
      <c r="J173" s="306"/>
      <c r="K173" s="354"/>
    </row>
    <row r="174" s="1" customFormat="1" ht="15" customHeight="1">
      <c r="B174" s="331"/>
      <c r="C174" s="306" t="s">
        <v>1073</v>
      </c>
      <c r="D174" s="306"/>
      <c r="E174" s="306"/>
      <c r="F174" s="329" t="s">
        <v>1060</v>
      </c>
      <c r="G174" s="306"/>
      <c r="H174" s="306" t="s">
        <v>1121</v>
      </c>
      <c r="I174" s="306" t="s">
        <v>1056</v>
      </c>
      <c r="J174" s="306">
        <v>50</v>
      </c>
      <c r="K174" s="354"/>
    </row>
    <row r="175" s="1" customFormat="1" ht="15" customHeight="1">
      <c r="B175" s="331"/>
      <c r="C175" s="306" t="s">
        <v>1081</v>
      </c>
      <c r="D175" s="306"/>
      <c r="E175" s="306"/>
      <c r="F175" s="329" t="s">
        <v>1060</v>
      </c>
      <c r="G175" s="306"/>
      <c r="H175" s="306" t="s">
        <v>1121</v>
      </c>
      <c r="I175" s="306" t="s">
        <v>1056</v>
      </c>
      <c r="J175" s="306">
        <v>50</v>
      </c>
      <c r="K175" s="354"/>
    </row>
    <row r="176" s="1" customFormat="1" ht="15" customHeight="1">
      <c r="B176" s="331"/>
      <c r="C176" s="306" t="s">
        <v>1079</v>
      </c>
      <c r="D176" s="306"/>
      <c r="E176" s="306"/>
      <c r="F176" s="329" t="s">
        <v>1060</v>
      </c>
      <c r="G176" s="306"/>
      <c r="H176" s="306" t="s">
        <v>1121</v>
      </c>
      <c r="I176" s="306" t="s">
        <v>1056</v>
      </c>
      <c r="J176" s="306">
        <v>50</v>
      </c>
      <c r="K176" s="354"/>
    </row>
    <row r="177" s="1" customFormat="1" ht="15" customHeight="1">
      <c r="B177" s="331"/>
      <c r="C177" s="306" t="s">
        <v>116</v>
      </c>
      <c r="D177" s="306"/>
      <c r="E177" s="306"/>
      <c r="F177" s="329" t="s">
        <v>1054</v>
      </c>
      <c r="G177" s="306"/>
      <c r="H177" s="306" t="s">
        <v>1122</v>
      </c>
      <c r="I177" s="306" t="s">
        <v>1123</v>
      </c>
      <c r="J177" s="306"/>
      <c r="K177" s="354"/>
    </row>
    <row r="178" s="1" customFormat="1" ht="15" customHeight="1">
      <c r="B178" s="331"/>
      <c r="C178" s="306" t="s">
        <v>58</v>
      </c>
      <c r="D178" s="306"/>
      <c r="E178" s="306"/>
      <c r="F178" s="329" t="s">
        <v>1054</v>
      </c>
      <c r="G178" s="306"/>
      <c r="H178" s="306" t="s">
        <v>1124</v>
      </c>
      <c r="I178" s="306" t="s">
        <v>1125</v>
      </c>
      <c r="J178" s="306">
        <v>1</v>
      </c>
      <c r="K178" s="354"/>
    </row>
    <row r="179" s="1" customFormat="1" ht="15" customHeight="1">
      <c r="B179" s="331"/>
      <c r="C179" s="306" t="s">
        <v>54</v>
      </c>
      <c r="D179" s="306"/>
      <c r="E179" s="306"/>
      <c r="F179" s="329" t="s">
        <v>1054</v>
      </c>
      <c r="G179" s="306"/>
      <c r="H179" s="306" t="s">
        <v>1126</v>
      </c>
      <c r="I179" s="306" t="s">
        <v>1056</v>
      </c>
      <c r="J179" s="306">
        <v>20</v>
      </c>
      <c r="K179" s="354"/>
    </row>
    <row r="180" s="1" customFormat="1" ht="15" customHeight="1">
      <c r="B180" s="331"/>
      <c r="C180" s="306" t="s">
        <v>55</v>
      </c>
      <c r="D180" s="306"/>
      <c r="E180" s="306"/>
      <c r="F180" s="329" t="s">
        <v>1054</v>
      </c>
      <c r="G180" s="306"/>
      <c r="H180" s="306" t="s">
        <v>1127</v>
      </c>
      <c r="I180" s="306" t="s">
        <v>1056</v>
      </c>
      <c r="J180" s="306">
        <v>255</v>
      </c>
      <c r="K180" s="354"/>
    </row>
    <row r="181" s="1" customFormat="1" ht="15" customHeight="1">
      <c r="B181" s="331"/>
      <c r="C181" s="306" t="s">
        <v>117</v>
      </c>
      <c r="D181" s="306"/>
      <c r="E181" s="306"/>
      <c r="F181" s="329" t="s">
        <v>1054</v>
      </c>
      <c r="G181" s="306"/>
      <c r="H181" s="306" t="s">
        <v>1018</v>
      </c>
      <c r="I181" s="306" t="s">
        <v>1056</v>
      </c>
      <c r="J181" s="306">
        <v>10</v>
      </c>
      <c r="K181" s="354"/>
    </row>
    <row r="182" s="1" customFormat="1" ht="15" customHeight="1">
      <c r="B182" s="331"/>
      <c r="C182" s="306" t="s">
        <v>118</v>
      </c>
      <c r="D182" s="306"/>
      <c r="E182" s="306"/>
      <c r="F182" s="329" t="s">
        <v>1054</v>
      </c>
      <c r="G182" s="306"/>
      <c r="H182" s="306" t="s">
        <v>1128</v>
      </c>
      <c r="I182" s="306" t="s">
        <v>1089</v>
      </c>
      <c r="J182" s="306"/>
      <c r="K182" s="354"/>
    </row>
    <row r="183" s="1" customFormat="1" ht="15" customHeight="1">
      <c r="B183" s="331"/>
      <c r="C183" s="306" t="s">
        <v>1129</v>
      </c>
      <c r="D183" s="306"/>
      <c r="E183" s="306"/>
      <c r="F183" s="329" t="s">
        <v>1054</v>
      </c>
      <c r="G183" s="306"/>
      <c r="H183" s="306" t="s">
        <v>1130</v>
      </c>
      <c r="I183" s="306" t="s">
        <v>1089</v>
      </c>
      <c r="J183" s="306"/>
      <c r="K183" s="354"/>
    </row>
    <row r="184" s="1" customFormat="1" ht="15" customHeight="1">
      <c r="B184" s="331"/>
      <c r="C184" s="306" t="s">
        <v>1118</v>
      </c>
      <c r="D184" s="306"/>
      <c r="E184" s="306"/>
      <c r="F184" s="329" t="s">
        <v>1054</v>
      </c>
      <c r="G184" s="306"/>
      <c r="H184" s="306" t="s">
        <v>1131</v>
      </c>
      <c r="I184" s="306" t="s">
        <v>1089</v>
      </c>
      <c r="J184" s="306"/>
      <c r="K184" s="354"/>
    </row>
    <row r="185" s="1" customFormat="1" ht="15" customHeight="1">
      <c r="B185" s="331"/>
      <c r="C185" s="306" t="s">
        <v>120</v>
      </c>
      <c r="D185" s="306"/>
      <c r="E185" s="306"/>
      <c r="F185" s="329" t="s">
        <v>1060</v>
      </c>
      <c r="G185" s="306"/>
      <c r="H185" s="306" t="s">
        <v>1132</v>
      </c>
      <c r="I185" s="306" t="s">
        <v>1056</v>
      </c>
      <c r="J185" s="306">
        <v>50</v>
      </c>
      <c r="K185" s="354"/>
    </row>
    <row r="186" s="1" customFormat="1" ht="15" customHeight="1">
      <c r="B186" s="331"/>
      <c r="C186" s="306" t="s">
        <v>1133</v>
      </c>
      <c r="D186" s="306"/>
      <c r="E186" s="306"/>
      <c r="F186" s="329" t="s">
        <v>1060</v>
      </c>
      <c r="G186" s="306"/>
      <c r="H186" s="306" t="s">
        <v>1134</v>
      </c>
      <c r="I186" s="306" t="s">
        <v>1135</v>
      </c>
      <c r="J186" s="306"/>
      <c r="K186" s="354"/>
    </row>
    <row r="187" s="1" customFormat="1" ht="15" customHeight="1">
      <c r="B187" s="331"/>
      <c r="C187" s="306" t="s">
        <v>1136</v>
      </c>
      <c r="D187" s="306"/>
      <c r="E187" s="306"/>
      <c r="F187" s="329" t="s">
        <v>1060</v>
      </c>
      <c r="G187" s="306"/>
      <c r="H187" s="306" t="s">
        <v>1137</v>
      </c>
      <c r="I187" s="306" t="s">
        <v>1135</v>
      </c>
      <c r="J187" s="306"/>
      <c r="K187" s="354"/>
    </row>
    <row r="188" s="1" customFormat="1" ht="15" customHeight="1">
      <c r="B188" s="331"/>
      <c r="C188" s="306" t="s">
        <v>1138</v>
      </c>
      <c r="D188" s="306"/>
      <c r="E188" s="306"/>
      <c r="F188" s="329" t="s">
        <v>1060</v>
      </c>
      <c r="G188" s="306"/>
      <c r="H188" s="306" t="s">
        <v>1139</v>
      </c>
      <c r="I188" s="306" t="s">
        <v>1135</v>
      </c>
      <c r="J188" s="306"/>
      <c r="K188" s="354"/>
    </row>
    <row r="189" s="1" customFormat="1" ht="15" customHeight="1">
      <c r="B189" s="331"/>
      <c r="C189" s="367" t="s">
        <v>1140</v>
      </c>
      <c r="D189" s="306"/>
      <c r="E189" s="306"/>
      <c r="F189" s="329" t="s">
        <v>1060</v>
      </c>
      <c r="G189" s="306"/>
      <c r="H189" s="306" t="s">
        <v>1141</v>
      </c>
      <c r="I189" s="306" t="s">
        <v>1142</v>
      </c>
      <c r="J189" s="368" t="s">
        <v>1143</v>
      </c>
      <c r="K189" s="354"/>
    </row>
    <row r="190" s="18" customFormat="1" ht="15" customHeight="1">
      <c r="B190" s="369"/>
      <c r="C190" s="370" t="s">
        <v>1144</v>
      </c>
      <c r="D190" s="371"/>
      <c r="E190" s="371"/>
      <c r="F190" s="372" t="s">
        <v>1060</v>
      </c>
      <c r="G190" s="371"/>
      <c r="H190" s="371" t="s">
        <v>1145</v>
      </c>
      <c r="I190" s="371" t="s">
        <v>1142</v>
      </c>
      <c r="J190" s="373" t="s">
        <v>1143</v>
      </c>
      <c r="K190" s="374"/>
    </row>
    <row r="191" s="1" customFormat="1" ht="15" customHeight="1">
      <c r="B191" s="331"/>
      <c r="C191" s="367" t="s">
        <v>43</v>
      </c>
      <c r="D191" s="306"/>
      <c r="E191" s="306"/>
      <c r="F191" s="329" t="s">
        <v>1054</v>
      </c>
      <c r="G191" s="306"/>
      <c r="H191" s="303" t="s">
        <v>1146</v>
      </c>
      <c r="I191" s="306" t="s">
        <v>1147</v>
      </c>
      <c r="J191" s="306"/>
      <c r="K191" s="354"/>
    </row>
    <row r="192" s="1" customFormat="1" ht="15" customHeight="1">
      <c r="B192" s="331"/>
      <c r="C192" s="367" t="s">
        <v>1148</v>
      </c>
      <c r="D192" s="306"/>
      <c r="E192" s="306"/>
      <c r="F192" s="329" t="s">
        <v>1054</v>
      </c>
      <c r="G192" s="306"/>
      <c r="H192" s="306" t="s">
        <v>1149</v>
      </c>
      <c r="I192" s="306" t="s">
        <v>1089</v>
      </c>
      <c r="J192" s="306"/>
      <c r="K192" s="354"/>
    </row>
    <row r="193" s="1" customFormat="1" ht="15" customHeight="1">
      <c r="B193" s="331"/>
      <c r="C193" s="367" t="s">
        <v>1150</v>
      </c>
      <c r="D193" s="306"/>
      <c r="E193" s="306"/>
      <c r="F193" s="329" t="s">
        <v>1054</v>
      </c>
      <c r="G193" s="306"/>
      <c r="H193" s="306" t="s">
        <v>1151</v>
      </c>
      <c r="I193" s="306" t="s">
        <v>1089</v>
      </c>
      <c r="J193" s="306"/>
      <c r="K193" s="354"/>
    </row>
    <row r="194" s="1" customFormat="1" ht="15" customHeight="1">
      <c r="B194" s="331"/>
      <c r="C194" s="367" t="s">
        <v>1152</v>
      </c>
      <c r="D194" s="306"/>
      <c r="E194" s="306"/>
      <c r="F194" s="329" t="s">
        <v>1060</v>
      </c>
      <c r="G194" s="306"/>
      <c r="H194" s="306" t="s">
        <v>1153</v>
      </c>
      <c r="I194" s="306" t="s">
        <v>1089</v>
      </c>
      <c r="J194" s="306"/>
      <c r="K194" s="354"/>
    </row>
    <row r="195" s="1" customFormat="1" ht="15" customHeight="1">
      <c r="B195" s="360"/>
      <c r="C195" s="375"/>
      <c r="D195" s="340"/>
      <c r="E195" s="340"/>
      <c r="F195" s="340"/>
      <c r="G195" s="340"/>
      <c r="H195" s="340"/>
      <c r="I195" s="340"/>
      <c r="J195" s="340"/>
      <c r="K195" s="361"/>
    </row>
    <row r="196" s="1" customFormat="1" ht="18.75" customHeight="1">
      <c r="B196" s="342"/>
      <c r="C196" s="352"/>
      <c r="D196" s="352"/>
      <c r="E196" s="352"/>
      <c r="F196" s="362"/>
      <c r="G196" s="352"/>
      <c r="H196" s="352"/>
      <c r="I196" s="352"/>
      <c r="J196" s="352"/>
      <c r="K196" s="342"/>
    </row>
    <row r="197" s="1" customFormat="1" ht="18.75" customHeight="1">
      <c r="B197" s="342"/>
      <c r="C197" s="352"/>
      <c r="D197" s="352"/>
      <c r="E197" s="352"/>
      <c r="F197" s="362"/>
      <c r="G197" s="352"/>
      <c r="H197" s="352"/>
      <c r="I197" s="352"/>
      <c r="J197" s="352"/>
      <c r="K197" s="342"/>
    </row>
    <row r="198" s="1" customFormat="1" ht="18.75" customHeight="1">
      <c r="B198" s="314"/>
      <c r="C198" s="314"/>
      <c r="D198" s="314"/>
      <c r="E198" s="314"/>
      <c r="F198" s="314"/>
      <c r="G198" s="314"/>
      <c r="H198" s="314"/>
      <c r="I198" s="314"/>
      <c r="J198" s="314"/>
      <c r="K198" s="314"/>
    </row>
    <row r="199" s="1" customFormat="1" ht="13.5">
      <c r="B199" s="293"/>
      <c r="C199" s="294"/>
      <c r="D199" s="294"/>
      <c r="E199" s="294"/>
      <c r="F199" s="294"/>
      <c r="G199" s="294"/>
      <c r="H199" s="294"/>
      <c r="I199" s="294"/>
      <c r="J199" s="294"/>
      <c r="K199" s="295"/>
    </row>
    <row r="200" s="1" customFormat="1" ht="21">
      <c r="B200" s="296"/>
      <c r="C200" s="297" t="s">
        <v>1154</v>
      </c>
      <c r="D200" s="297"/>
      <c r="E200" s="297"/>
      <c r="F200" s="297"/>
      <c r="G200" s="297"/>
      <c r="H200" s="297"/>
      <c r="I200" s="297"/>
      <c r="J200" s="297"/>
      <c r="K200" s="298"/>
    </row>
    <row r="201" s="1" customFormat="1" ht="25.5" customHeight="1">
      <c r="B201" s="296"/>
      <c r="C201" s="376" t="s">
        <v>1155</v>
      </c>
      <c r="D201" s="376"/>
      <c r="E201" s="376"/>
      <c r="F201" s="376" t="s">
        <v>1156</v>
      </c>
      <c r="G201" s="377"/>
      <c r="H201" s="376" t="s">
        <v>1157</v>
      </c>
      <c r="I201" s="376"/>
      <c r="J201" s="376"/>
      <c r="K201" s="298"/>
    </row>
    <row r="202" s="1" customFormat="1" ht="5.25" customHeight="1">
      <c r="B202" s="331"/>
      <c r="C202" s="326"/>
      <c r="D202" s="326"/>
      <c r="E202" s="326"/>
      <c r="F202" s="326"/>
      <c r="G202" s="352"/>
      <c r="H202" s="326"/>
      <c r="I202" s="326"/>
      <c r="J202" s="326"/>
      <c r="K202" s="354"/>
    </row>
    <row r="203" s="1" customFormat="1" ht="15" customHeight="1">
      <c r="B203" s="331"/>
      <c r="C203" s="306" t="s">
        <v>1147</v>
      </c>
      <c r="D203" s="306"/>
      <c r="E203" s="306"/>
      <c r="F203" s="329" t="s">
        <v>44</v>
      </c>
      <c r="G203" s="306"/>
      <c r="H203" s="306" t="s">
        <v>1158</v>
      </c>
      <c r="I203" s="306"/>
      <c r="J203" s="306"/>
      <c r="K203" s="354"/>
    </row>
    <row r="204" s="1" customFormat="1" ht="15" customHeight="1">
      <c r="B204" s="331"/>
      <c r="C204" s="306"/>
      <c r="D204" s="306"/>
      <c r="E204" s="306"/>
      <c r="F204" s="329" t="s">
        <v>45</v>
      </c>
      <c r="G204" s="306"/>
      <c r="H204" s="306" t="s">
        <v>1159</v>
      </c>
      <c r="I204" s="306"/>
      <c r="J204" s="306"/>
      <c r="K204" s="354"/>
    </row>
    <row r="205" s="1" customFormat="1" ht="15" customHeight="1">
      <c r="B205" s="331"/>
      <c r="C205" s="306"/>
      <c r="D205" s="306"/>
      <c r="E205" s="306"/>
      <c r="F205" s="329" t="s">
        <v>48</v>
      </c>
      <c r="G205" s="306"/>
      <c r="H205" s="306" t="s">
        <v>1160</v>
      </c>
      <c r="I205" s="306"/>
      <c r="J205" s="306"/>
      <c r="K205" s="354"/>
    </row>
    <row r="206" s="1" customFormat="1" ht="15" customHeight="1">
      <c r="B206" s="331"/>
      <c r="C206" s="306"/>
      <c r="D206" s="306"/>
      <c r="E206" s="306"/>
      <c r="F206" s="329" t="s">
        <v>46</v>
      </c>
      <c r="G206" s="306"/>
      <c r="H206" s="306" t="s">
        <v>1161</v>
      </c>
      <c r="I206" s="306"/>
      <c r="J206" s="306"/>
      <c r="K206" s="354"/>
    </row>
    <row r="207" s="1" customFormat="1" ht="15" customHeight="1">
      <c r="B207" s="331"/>
      <c r="C207" s="306"/>
      <c r="D207" s="306"/>
      <c r="E207" s="306"/>
      <c r="F207" s="329" t="s">
        <v>47</v>
      </c>
      <c r="G207" s="306"/>
      <c r="H207" s="306" t="s">
        <v>1162</v>
      </c>
      <c r="I207" s="306"/>
      <c r="J207" s="306"/>
      <c r="K207" s="354"/>
    </row>
    <row r="208" s="1" customFormat="1" ht="15" customHeight="1">
      <c r="B208" s="331"/>
      <c r="C208" s="306"/>
      <c r="D208" s="306"/>
      <c r="E208" s="306"/>
      <c r="F208" s="329"/>
      <c r="G208" s="306"/>
      <c r="H208" s="306"/>
      <c r="I208" s="306"/>
      <c r="J208" s="306"/>
      <c r="K208" s="354"/>
    </row>
    <row r="209" s="1" customFormat="1" ht="15" customHeight="1">
      <c r="B209" s="331"/>
      <c r="C209" s="306" t="s">
        <v>1101</v>
      </c>
      <c r="D209" s="306"/>
      <c r="E209" s="306"/>
      <c r="F209" s="329" t="s">
        <v>80</v>
      </c>
      <c r="G209" s="306"/>
      <c r="H209" s="306" t="s">
        <v>1163</v>
      </c>
      <c r="I209" s="306"/>
      <c r="J209" s="306"/>
      <c r="K209" s="354"/>
    </row>
    <row r="210" s="1" customFormat="1" ht="15" customHeight="1">
      <c r="B210" s="331"/>
      <c r="C210" s="306"/>
      <c r="D210" s="306"/>
      <c r="E210" s="306"/>
      <c r="F210" s="329" t="s">
        <v>996</v>
      </c>
      <c r="G210" s="306"/>
      <c r="H210" s="306" t="s">
        <v>997</v>
      </c>
      <c r="I210" s="306"/>
      <c r="J210" s="306"/>
      <c r="K210" s="354"/>
    </row>
    <row r="211" s="1" customFormat="1" ht="15" customHeight="1">
      <c r="B211" s="331"/>
      <c r="C211" s="306"/>
      <c r="D211" s="306"/>
      <c r="E211" s="306"/>
      <c r="F211" s="329" t="s">
        <v>994</v>
      </c>
      <c r="G211" s="306"/>
      <c r="H211" s="306" t="s">
        <v>1164</v>
      </c>
      <c r="I211" s="306"/>
      <c r="J211" s="306"/>
      <c r="K211" s="354"/>
    </row>
    <row r="212" s="1" customFormat="1" ht="15" customHeight="1">
      <c r="B212" s="378"/>
      <c r="C212" s="306"/>
      <c r="D212" s="306"/>
      <c r="E212" s="306"/>
      <c r="F212" s="329" t="s">
        <v>998</v>
      </c>
      <c r="G212" s="367"/>
      <c r="H212" s="358" t="s">
        <v>999</v>
      </c>
      <c r="I212" s="358"/>
      <c r="J212" s="358"/>
      <c r="K212" s="379"/>
    </row>
    <row r="213" s="1" customFormat="1" ht="15" customHeight="1">
      <c r="B213" s="378"/>
      <c r="C213" s="306"/>
      <c r="D213" s="306"/>
      <c r="E213" s="306"/>
      <c r="F213" s="329" t="s">
        <v>1000</v>
      </c>
      <c r="G213" s="367"/>
      <c r="H213" s="358" t="s">
        <v>1165</v>
      </c>
      <c r="I213" s="358"/>
      <c r="J213" s="358"/>
      <c r="K213" s="379"/>
    </row>
    <row r="214" s="1" customFormat="1" ht="15" customHeight="1">
      <c r="B214" s="378"/>
      <c r="C214" s="306"/>
      <c r="D214" s="306"/>
      <c r="E214" s="306"/>
      <c r="F214" s="329"/>
      <c r="G214" s="367"/>
      <c r="H214" s="358"/>
      <c r="I214" s="358"/>
      <c r="J214" s="358"/>
      <c r="K214" s="379"/>
    </row>
    <row r="215" s="1" customFormat="1" ht="15" customHeight="1">
      <c r="B215" s="378"/>
      <c r="C215" s="306" t="s">
        <v>1125</v>
      </c>
      <c r="D215" s="306"/>
      <c r="E215" s="306"/>
      <c r="F215" s="329">
        <v>1</v>
      </c>
      <c r="G215" s="367"/>
      <c r="H215" s="358" t="s">
        <v>1166</v>
      </c>
      <c r="I215" s="358"/>
      <c r="J215" s="358"/>
      <c r="K215" s="379"/>
    </row>
    <row r="216" s="1" customFormat="1" ht="15" customHeight="1">
      <c r="B216" s="378"/>
      <c r="C216" s="306"/>
      <c r="D216" s="306"/>
      <c r="E216" s="306"/>
      <c r="F216" s="329">
        <v>2</v>
      </c>
      <c r="G216" s="367"/>
      <c r="H216" s="358" t="s">
        <v>1167</v>
      </c>
      <c r="I216" s="358"/>
      <c r="J216" s="358"/>
      <c r="K216" s="379"/>
    </row>
    <row r="217" s="1" customFormat="1" ht="15" customHeight="1">
      <c r="B217" s="378"/>
      <c r="C217" s="306"/>
      <c r="D217" s="306"/>
      <c r="E217" s="306"/>
      <c r="F217" s="329">
        <v>3</v>
      </c>
      <c r="G217" s="367"/>
      <c r="H217" s="358" t="s">
        <v>1168</v>
      </c>
      <c r="I217" s="358"/>
      <c r="J217" s="358"/>
      <c r="K217" s="379"/>
    </row>
    <row r="218" s="1" customFormat="1" ht="15" customHeight="1">
      <c r="B218" s="378"/>
      <c r="C218" s="306"/>
      <c r="D218" s="306"/>
      <c r="E218" s="306"/>
      <c r="F218" s="329">
        <v>4</v>
      </c>
      <c r="G218" s="367"/>
      <c r="H218" s="358" t="s">
        <v>1169</v>
      </c>
      <c r="I218" s="358"/>
      <c r="J218" s="358"/>
      <c r="K218" s="379"/>
    </row>
    <row r="219" s="1" customFormat="1" ht="12.75" customHeight="1">
      <c r="B219" s="380"/>
      <c r="C219" s="381"/>
      <c r="D219" s="381"/>
      <c r="E219" s="381"/>
      <c r="F219" s="381"/>
      <c r="G219" s="381"/>
      <c r="H219" s="381"/>
      <c r="I219" s="381"/>
      <c r="J219" s="381"/>
      <c r="K219" s="38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b2fadd2031a3704416b7e537eb38280f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c3615b5fa8da9d06ab9f6a0915c12b77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7f37fd-c369-40f2-90d4-e7e46af88bde">
      <Terms xmlns="http://schemas.microsoft.com/office/infopath/2007/PartnerControls"/>
    </lcf76f155ced4ddcb4097134ff3c332f>
    <TaxCatchAll xmlns="3b2a0ea5-291b-4392-ad5f-4a764dc663ac" xsi:nil="true"/>
  </documentManagement>
</p:properties>
</file>

<file path=customXml/itemProps1.xml><?xml version="1.0" encoding="utf-8"?>
<ds:datastoreItem xmlns:ds="http://schemas.openxmlformats.org/officeDocument/2006/customXml" ds:itemID="{38F1763B-BC27-4180-87A1-C688A94EF608}"/>
</file>

<file path=customXml/itemProps2.xml><?xml version="1.0" encoding="utf-8"?>
<ds:datastoreItem xmlns:ds="http://schemas.openxmlformats.org/officeDocument/2006/customXml" ds:itemID="{94067B6A-DE9C-404F-A1C1-E3944006F9B5}"/>
</file>

<file path=customXml/itemProps3.xml><?xml version="1.0" encoding="utf-8"?>
<ds:datastoreItem xmlns:ds="http://schemas.openxmlformats.org/officeDocument/2006/customXml" ds:itemID="{103E0E3D-0452-44D9-8E43-A0208743D3D1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Třasák</dc:creator>
  <cp:lastModifiedBy>Lukáš Třasák</cp:lastModifiedBy>
  <dcterms:created xsi:type="dcterms:W3CDTF">2025-03-14T11:14:47Z</dcterms:created>
  <dcterms:modified xsi:type="dcterms:W3CDTF">2025-03-14T11:14:59Z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0x01010043B565256B3291498FE769935B2A0ACD</vt:lpwstr>
  </property>
</Properties>
</file>