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ala\Documents\J2H\Klatovy\EFEKT 2018 - dodatečná dotace\ZD opravená\ZD Klatovy úprava\"/>
    </mc:Choice>
  </mc:AlternateContent>
  <xr:revisionPtr revIDLastSave="0" documentId="13_ncr:1_{82994D06-EB3F-4578-949B-79FD2D796CA7}" xr6:coauthVersionLast="34" xr6:coauthVersionMax="34" xr10:uidLastSave="{00000000-0000-0000-0000-000000000000}"/>
  <bookViews>
    <workbookView xWindow="0" yWindow="0" windowWidth="13500" windowHeight="8544" firstSheet="2" activeTab="5" xr2:uid="{00000000-000D-0000-FFFF-FFFF00000000}"/>
  </bookViews>
  <sheets>
    <sheet name="Uznatelné náklady" sheetId="13" r:id="rId1"/>
    <sheet name="Neuznatelné náklady" sheetId="4" r:id="rId2"/>
    <sheet name="RVO 010 - Pod nemocnicí" sheetId="5" r:id="rId3"/>
    <sheet name="RVO 012 - Masarykova" sheetId="10" r:id="rId4"/>
    <sheet name="RVO 014 - Koldinova" sheetId="11" r:id="rId5"/>
    <sheet name="RVO 025 - Vaňkova" sheetId="12" r:id="rId6"/>
  </sheets>
  <calcPr calcId="179017"/>
</workbook>
</file>

<file path=xl/calcChain.xml><?xml version="1.0" encoding="utf-8"?>
<calcChain xmlns="http://schemas.openxmlformats.org/spreadsheetml/2006/main">
  <c r="F28" i="13" l="1"/>
  <c r="I22" i="13"/>
  <c r="F22" i="13"/>
  <c r="K20" i="5" l="1"/>
  <c r="V20" i="5"/>
  <c r="X20" i="5"/>
  <c r="AA20" i="5"/>
  <c r="AB20" i="5"/>
  <c r="AJ20" i="5" s="1"/>
  <c r="AI20" i="5"/>
  <c r="J59" i="12"/>
  <c r="K59" i="12"/>
  <c r="K47" i="12"/>
  <c r="M59" i="12"/>
  <c r="AT47" i="12"/>
  <c r="W47" i="12" s="1"/>
  <c r="P42" i="12"/>
  <c r="Q42" i="12"/>
  <c r="R42" i="12"/>
  <c r="S42" i="12"/>
  <c r="T42" i="12"/>
  <c r="U59" i="12"/>
  <c r="V59" i="12"/>
  <c r="W59" i="12"/>
  <c r="X59" i="12"/>
  <c r="Y59" i="12"/>
  <c r="Z59" i="12"/>
  <c r="AA59" i="12"/>
  <c r="AB59" i="12"/>
  <c r="AC59" i="12"/>
  <c r="AD59" i="12"/>
  <c r="V47" i="12"/>
  <c r="X47" i="12"/>
  <c r="AH59" i="12"/>
  <c r="AI59" i="12"/>
  <c r="AJ59" i="12"/>
  <c r="AK59" i="12"/>
  <c r="AL59" i="12"/>
  <c r="AM59" i="12"/>
  <c r="AN59" i="12"/>
  <c r="AO59" i="12"/>
  <c r="AP59" i="12"/>
  <c r="AQ59" i="12"/>
  <c r="I14" i="12"/>
  <c r="AA14" i="12"/>
  <c r="G14" i="12" s="1"/>
  <c r="I16" i="12"/>
  <c r="W16" i="12" s="1"/>
  <c r="AA16" i="12"/>
  <c r="G16" i="12" s="1"/>
  <c r="AT18" i="12"/>
  <c r="W18" i="12" s="1"/>
  <c r="AA18" i="12"/>
  <c r="AR18" i="12" s="1"/>
  <c r="I20" i="12"/>
  <c r="W20" i="12" s="1"/>
  <c r="AA20" i="12"/>
  <c r="G20" i="12" s="1"/>
  <c r="I22" i="12"/>
  <c r="AA22" i="12"/>
  <c r="G22" i="12" s="1"/>
  <c r="I24" i="12"/>
  <c r="W24" i="12" s="1"/>
  <c r="AA24" i="12"/>
  <c r="G24" i="12" s="1"/>
  <c r="I26" i="12"/>
  <c r="W26" i="12" s="1"/>
  <c r="AA26" i="12"/>
  <c r="G26" i="12" s="1"/>
  <c r="I28" i="12"/>
  <c r="W28" i="12" s="1"/>
  <c r="AA28" i="12"/>
  <c r="G28" i="12" s="1"/>
  <c r="I30" i="12"/>
  <c r="AA30" i="12"/>
  <c r="G30" i="12" s="1"/>
  <c r="H30" i="12" s="1"/>
  <c r="I32" i="12"/>
  <c r="AA32" i="12"/>
  <c r="G32" i="12" s="1"/>
  <c r="I34" i="12"/>
  <c r="W34" i="12" s="1"/>
  <c r="AA34" i="12"/>
  <c r="G34" i="12" s="1"/>
  <c r="H34" i="12" s="1"/>
  <c r="I36" i="12"/>
  <c r="W36" i="12" s="1"/>
  <c r="AA36" i="12"/>
  <c r="G36" i="12" s="1"/>
  <c r="AT38" i="12"/>
  <c r="AA38" i="12"/>
  <c r="AR38" i="12" s="1"/>
  <c r="AS38" i="12" s="1"/>
  <c r="AT40" i="12"/>
  <c r="W40" i="12" s="1"/>
  <c r="AA40" i="12"/>
  <c r="AR40" i="12" s="1"/>
  <c r="I14" i="11"/>
  <c r="W14" i="11" s="1"/>
  <c r="AA14" i="11"/>
  <c r="G14" i="11" s="1"/>
  <c r="I16" i="11"/>
  <c r="AA16" i="11"/>
  <c r="G16" i="11" s="1"/>
  <c r="AT18" i="11"/>
  <c r="AA18" i="11"/>
  <c r="AR18" i="11" s="1"/>
  <c r="I20" i="11"/>
  <c r="AA20" i="11"/>
  <c r="G20" i="11" s="1"/>
  <c r="I22" i="11"/>
  <c r="AA22" i="11"/>
  <c r="G22" i="11" s="1"/>
  <c r="I24" i="11"/>
  <c r="W24" i="11" s="1"/>
  <c r="AA24" i="11"/>
  <c r="G24" i="11" s="1"/>
  <c r="I26" i="11"/>
  <c r="AA26" i="11"/>
  <c r="AI26" i="11" s="1"/>
  <c r="I28" i="11"/>
  <c r="AA28" i="11"/>
  <c r="G28" i="11" s="1"/>
  <c r="I30" i="11"/>
  <c r="W30" i="11" s="1"/>
  <c r="AA30" i="11"/>
  <c r="G30" i="11" s="1"/>
  <c r="I32" i="11"/>
  <c r="AA32" i="11"/>
  <c r="G32" i="11" s="1"/>
  <c r="I34" i="11"/>
  <c r="W34" i="11" s="1"/>
  <c r="AA34" i="11"/>
  <c r="G34" i="11" s="1"/>
  <c r="I36" i="11"/>
  <c r="W36" i="11" s="1"/>
  <c r="AA36" i="11"/>
  <c r="G36" i="11" s="1"/>
  <c r="I38" i="11"/>
  <c r="W38" i="11" s="1"/>
  <c r="AA38" i="11"/>
  <c r="G38" i="11" s="1"/>
  <c r="I40" i="11"/>
  <c r="W40" i="11" s="1"/>
  <c r="AA40" i="11"/>
  <c r="G40" i="11" s="1"/>
  <c r="I42" i="11"/>
  <c r="AA42" i="11"/>
  <c r="AI42" i="11" s="1"/>
  <c r="G42" i="11"/>
  <c r="AT44" i="11"/>
  <c r="AA44" i="11"/>
  <c r="AR44" i="11" s="1"/>
  <c r="AT46" i="11"/>
  <c r="W46" i="11" s="1"/>
  <c r="AA46" i="11"/>
  <c r="AR46" i="11" s="1"/>
  <c r="I14" i="10"/>
  <c r="AA14" i="10"/>
  <c r="G14" i="10" s="1"/>
  <c r="I16" i="10"/>
  <c r="W16" i="10" s="1"/>
  <c r="AA16" i="10"/>
  <c r="G16" i="10" s="1"/>
  <c r="AT18" i="10"/>
  <c r="AA18" i="10"/>
  <c r="AR18" i="10" s="1"/>
  <c r="I20" i="10"/>
  <c r="AA20" i="10"/>
  <c r="G20" i="10" s="1"/>
  <c r="I22" i="10"/>
  <c r="AA22" i="10"/>
  <c r="G22" i="10" s="1"/>
  <c r="I24" i="10"/>
  <c r="W24" i="10" s="1"/>
  <c r="AA24" i="10"/>
  <c r="G24" i="10" s="1"/>
  <c r="I26" i="10"/>
  <c r="AA26" i="10"/>
  <c r="G26" i="10" s="1"/>
  <c r="I28" i="10"/>
  <c r="AA28" i="10"/>
  <c r="G28" i="10" s="1"/>
  <c r="I30" i="10"/>
  <c r="AA30" i="10"/>
  <c r="G30" i="10" s="1"/>
  <c r="I32" i="10"/>
  <c r="W32" i="10" s="1"/>
  <c r="AA32" i="10"/>
  <c r="G32" i="10" s="1"/>
  <c r="I34" i="10"/>
  <c r="AA34" i="10"/>
  <c r="G34" i="10" s="1"/>
  <c r="I36" i="10"/>
  <c r="AA36" i="10"/>
  <c r="G36" i="10" s="1"/>
  <c r="AT38" i="10"/>
  <c r="AA38" i="10"/>
  <c r="AR38" i="10" s="1"/>
  <c r="AT40" i="10"/>
  <c r="W40" i="10" s="1"/>
  <c r="AA40" i="10"/>
  <c r="AR40" i="10" s="1"/>
  <c r="I14" i="5"/>
  <c r="W14" i="5" s="1"/>
  <c r="AA14" i="5"/>
  <c r="G14" i="5" s="1"/>
  <c r="I16" i="5"/>
  <c r="W16" i="5" s="1"/>
  <c r="AA16" i="5"/>
  <c r="G16" i="5"/>
  <c r="AT18" i="5"/>
  <c r="W18" i="5" s="1"/>
  <c r="AA18" i="5"/>
  <c r="AR18" i="5" s="1"/>
  <c r="I20" i="5"/>
  <c r="W20" i="5" s="1"/>
  <c r="I22" i="5"/>
  <c r="AA22" i="5"/>
  <c r="G22" i="5" s="1"/>
  <c r="I24" i="5"/>
  <c r="W24" i="5" s="1"/>
  <c r="AA24" i="5"/>
  <c r="G24" i="5"/>
  <c r="I26" i="5"/>
  <c r="AA26" i="5"/>
  <c r="G26" i="5" s="1"/>
  <c r="I28" i="5"/>
  <c r="AA28" i="5"/>
  <c r="G28" i="5" s="1"/>
  <c r="I30" i="5"/>
  <c r="W30" i="5" s="1"/>
  <c r="AA30" i="5"/>
  <c r="G30" i="5" s="1"/>
  <c r="I32" i="5"/>
  <c r="W32" i="5" s="1"/>
  <c r="AA32" i="5"/>
  <c r="G32" i="5" s="1"/>
  <c r="I34" i="5"/>
  <c r="AA34" i="5"/>
  <c r="G34" i="5" s="1"/>
  <c r="I36" i="5"/>
  <c r="W36" i="5" s="1"/>
  <c r="AA36" i="5"/>
  <c r="G36" i="5" s="1"/>
  <c r="I38" i="5"/>
  <c r="AA38" i="5"/>
  <c r="G38" i="5" s="1"/>
  <c r="I40" i="5"/>
  <c r="W40" i="5" s="1"/>
  <c r="AA40" i="5"/>
  <c r="G40" i="5" s="1"/>
  <c r="AT42" i="5"/>
  <c r="W42" i="5" s="1"/>
  <c r="AA42" i="5"/>
  <c r="AR42" i="5" s="1"/>
  <c r="AT44" i="5"/>
  <c r="W44" i="5" s="1"/>
  <c r="AA44" i="5"/>
  <c r="AR44" i="5"/>
  <c r="AT43" i="12"/>
  <c r="W43" i="12" s="1"/>
  <c r="AA43" i="12"/>
  <c r="AR43" i="12" s="1"/>
  <c r="AT45" i="12"/>
  <c r="AA45" i="12"/>
  <c r="AR45" i="12" s="1"/>
  <c r="AA47" i="12"/>
  <c r="AR47" i="12" s="1"/>
  <c r="AS47" i="12" s="1"/>
  <c r="AT49" i="12"/>
  <c r="AA49" i="12"/>
  <c r="AR49" i="12" s="1"/>
  <c r="AT51" i="12"/>
  <c r="AA51" i="12"/>
  <c r="AR51" i="12" s="1"/>
  <c r="I53" i="12"/>
  <c r="AA53" i="12"/>
  <c r="G53" i="12" s="1"/>
  <c r="I55" i="12"/>
  <c r="AA55" i="12"/>
  <c r="G55" i="12" s="1"/>
  <c r="I57" i="12"/>
  <c r="AA57" i="12"/>
  <c r="G57" i="12" s="1"/>
  <c r="AT49" i="11"/>
  <c r="AA49" i="11"/>
  <c r="AR49" i="11"/>
  <c r="AT51" i="11"/>
  <c r="W51" i="11" s="1"/>
  <c r="AA51" i="11"/>
  <c r="AR51" i="11" s="1"/>
  <c r="AT53" i="11"/>
  <c r="AA53" i="11"/>
  <c r="AI53" i="11" s="1"/>
  <c r="AR53" i="11"/>
  <c r="AT55" i="11"/>
  <c r="AA55" i="11"/>
  <c r="AR55" i="11" s="1"/>
  <c r="AT57" i="11"/>
  <c r="W57" i="11" s="1"/>
  <c r="AA57" i="11"/>
  <c r="AR57" i="11" s="1"/>
  <c r="I59" i="11"/>
  <c r="AA59" i="11"/>
  <c r="G59" i="11" s="1"/>
  <c r="I61" i="11"/>
  <c r="AA61" i="11"/>
  <c r="G61" i="11" s="1"/>
  <c r="I63" i="11"/>
  <c r="W63" i="11" s="1"/>
  <c r="AA63" i="11"/>
  <c r="G63" i="11" s="1"/>
  <c r="AT43" i="10"/>
  <c r="AA43" i="10"/>
  <c r="AR43" i="10" s="1"/>
  <c r="AT45" i="10"/>
  <c r="W45" i="10" s="1"/>
  <c r="AA45" i="10"/>
  <c r="AR45" i="10" s="1"/>
  <c r="AS45" i="10" s="1"/>
  <c r="AT47" i="10"/>
  <c r="AA47" i="10"/>
  <c r="AR47" i="10" s="1"/>
  <c r="AS47" i="10" s="1"/>
  <c r="AT49" i="10"/>
  <c r="AA49" i="10"/>
  <c r="AR49" i="10" s="1"/>
  <c r="AT51" i="10"/>
  <c r="AA51" i="10"/>
  <c r="AR51" i="10" s="1"/>
  <c r="AS51" i="10" s="1"/>
  <c r="I53" i="10"/>
  <c r="W53" i="10" s="1"/>
  <c r="AA53" i="10"/>
  <c r="G53" i="10" s="1"/>
  <c r="H53" i="10" s="1"/>
  <c r="I55" i="10"/>
  <c r="AA55" i="10"/>
  <c r="G55" i="10" s="1"/>
  <c r="H55" i="10" s="1"/>
  <c r="I57" i="10"/>
  <c r="AA57" i="10"/>
  <c r="G57" i="10" s="1"/>
  <c r="H57" i="10" s="1"/>
  <c r="AT47" i="5"/>
  <c r="AA47" i="5"/>
  <c r="AR47" i="5"/>
  <c r="AT49" i="5"/>
  <c r="W49" i="5" s="1"/>
  <c r="AA49" i="5"/>
  <c r="AR49" i="5" s="1"/>
  <c r="AT51" i="5"/>
  <c r="AA51" i="5"/>
  <c r="AR51" i="5" s="1"/>
  <c r="AT53" i="5"/>
  <c r="W53" i="5" s="1"/>
  <c r="AA53" i="5"/>
  <c r="AR53" i="5" s="1"/>
  <c r="AT55" i="5"/>
  <c r="W55" i="5" s="1"/>
  <c r="AA55" i="5"/>
  <c r="AR55" i="5" s="1"/>
  <c r="I57" i="5"/>
  <c r="W57" i="5" s="1"/>
  <c r="AA57" i="5"/>
  <c r="G57" i="5" s="1"/>
  <c r="I59" i="5"/>
  <c r="W59" i="5" s="1"/>
  <c r="AA59" i="5"/>
  <c r="G59" i="5" s="1"/>
  <c r="I61" i="5"/>
  <c r="AA61" i="5"/>
  <c r="G61" i="5" s="1"/>
  <c r="C2" i="12"/>
  <c r="K14" i="12"/>
  <c r="K16" i="12"/>
  <c r="K18" i="12"/>
  <c r="K20" i="12"/>
  <c r="K22" i="12"/>
  <c r="K24" i="12"/>
  <c r="K26" i="12"/>
  <c r="K28" i="12"/>
  <c r="K30" i="12"/>
  <c r="K32" i="12"/>
  <c r="K34" i="12"/>
  <c r="K36" i="12"/>
  <c r="K38" i="12"/>
  <c r="K40" i="12"/>
  <c r="N13" i="12"/>
  <c r="O13" i="12"/>
  <c r="P13" i="12"/>
  <c r="P59" i="12" s="1"/>
  <c r="Q13" i="12"/>
  <c r="Q59" i="12" s="1"/>
  <c r="T13" i="12"/>
  <c r="T59" i="12" s="1"/>
  <c r="V14" i="12"/>
  <c r="V16" i="12"/>
  <c r="V18" i="12"/>
  <c r="V20" i="12"/>
  <c r="V22" i="12"/>
  <c r="V24" i="12"/>
  <c r="V26" i="12"/>
  <c r="V28" i="12"/>
  <c r="V30" i="12"/>
  <c r="V32" i="12"/>
  <c r="V34" i="12"/>
  <c r="V36" i="12"/>
  <c r="V38" i="12"/>
  <c r="V40" i="12"/>
  <c r="W14" i="12"/>
  <c r="W22" i="12"/>
  <c r="W30" i="12"/>
  <c r="W32" i="12"/>
  <c r="W38" i="12"/>
  <c r="X14" i="12"/>
  <c r="X16" i="12"/>
  <c r="X18" i="12"/>
  <c r="X20" i="12"/>
  <c r="X22" i="12"/>
  <c r="X24" i="12"/>
  <c r="X26" i="12"/>
  <c r="X28" i="12"/>
  <c r="X30" i="12"/>
  <c r="X32" i="12"/>
  <c r="X34" i="12"/>
  <c r="X36" i="12"/>
  <c r="X38" i="12"/>
  <c r="X40" i="12"/>
  <c r="AB14" i="12"/>
  <c r="AJ14" i="12" s="1"/>
  <c r="AB16" i="12"/>
  <c r="AJ16" i="12" s="1"/>
  <c r="AI16" i="12"/>
  <c r="AB18" i="12"/>
  <c r="AJ18" i="12" s="1"/>
  <c r="AB20" i="12"/>
  <c r="AJ20" i="12" s="1"/>
  <c r="AI20" i="12"/>
  <c r="AB22" i="12"/>
  <c r="AJ22" i="12" s="1"/>
  <c r="AB24" i="12"/>
  <c r="AJ24" i="12" s="1"/>
  <c r="AI24" i="12"/>
  <c r="AB26" i="12"/>
  <c r="AJ26" i="12" s="1"/>
  <c r="AB28" i="12"/>
  <c r="AJ28" i="12" s="1"/>
  <c r="AI28" i="12"/>
  <c r="AB30" i="12"/>
  <c r="AJ30" i="12" s="1"/>
  <c r="AB32" i="12"/>
  <c r="AJ32" i="12" s="1"/>
  <c r="AI32" i="12"/>
  <c r="AB34" i="12"/>
  <c r="AJ34" i="12" s="1"/>
  <c r="AB36" i="12"/>
  <c r="AJ36" i="12" s="1"/>
  <c r="AI36" i="12"/>
  <c r="AB38" i="12"/>
  <c r="AJ38" i="12" s="1"/>
  <c r="AB40" i="12"/>
  <c r="AJ40" i="12" s="1"/>
  <c r="AI40" i="12"/>
  <c r="K43" i="12"/>
  <c r="K45" i="12"/>
  <c r="K49" i="12"/>
  <c r="K51" i="12"/>
  <c r="K53" i="12"/>
  <c r="K55" i="12"/>
  <c r="K57" i="12"/>
  <c r="V43" i="12"/>
  <c r="V45" i="12"/>
  <c r="V49" i="12"/>
  <c r="V51" i="12"/>
  <c r="V53" i="12"/>
  <c r="V55" i="12"/>
  <c r="V57" i="12"/>
  <c r="W45" i="12"/>
  <c r="W51" i="12"/>
  <c r="W55" i="12"/>
  <c r="X43" i="12"/>
  <c r="X45" i="12"/>
  <c r="X49" i="12"/>
  <c r="X51" i="12"/>
  <c r="X53" i="12"/>
  <c r="X55" i="12"/>
  <c r="X57" i="12"/>
  <c r="AB43" i="12"/>
  <c r="AJ43" i="12" s="1"/>
  <c r="AI43" i="12"/>
  <c r="AB45" i="12"/>
  <c r="AJ45" i="12" s="1"/>
  <c r="AB47" i="12"/>
  <c r="AJ47" i="12" s="1"/>
  <c r="AB49" i="12"/>
  <c r="AJ49" i="12" s="1"/>
  <c r="AI49" i="12"/>
  <c r="AB51" i="12"/>
  <c r="AJ51" i="12"/>
  <c r="AB53" i="12"/>
  <c r="AJ53" i="12" s="1"/>
  <c r="AB55" i="12"/>
  <c r="AJ55" i="12" s="1"/>
  <c r="AI55" i="12"/>
  <c r="AB57" i="12"/>
  <c r="AJ57" i="12" s="1"/>
  <c r="AI57" i="12"/>
  <c r="AB28" i="11"/>
  <c r="AJ28" i="11" s="1"/>
  <c r="AI28" i="11"/>
  <c r="X28" i="11"/>
  <c r="W28" i="11"/>
  <c r="V28" i="11"/>
  <c r="K28" i="11"/>
  <c r="C2" i="11"/>
  <c r="K14" i="11"/>
  <c r="K16" i="11"/>
  <c r="K18" i="11"/>
  <c r="K34" i="11"/>
  <c r="K36" i="11"/>
  <c r="K22" i="11"/>
  <c r="K20" i="11"/>
  <c r="K24" i="11"/>
  <c r="K26" i="11"/>
  <c r="K32" i="11"/>
  <c r="K30" i="11"/>
  <c r="K38" i="11"/>
  <c r="K40" i="11"/>
  <c r="K42" i="11"/>
  <c r="K44" i="11"/>
  <c r="K46" i="11"/>
  <c r="N13" i="11"/>
  <c r="O13" i="11"/>
  <c r="P13" i="11"/>
  <c r="Q13" i="11"/>
  <c r="T13" i="11"/>
  <c r="V14" i="11"/>
  <c r="V16" i="11"/>
  <c r="V18" i="11"/>
  <c r="V34" i="11"/>
  <c r="V36" i="11"/>
  <c r="V22" i="11"/>
  <c r="V20" i="11"/>
  <c r="V24" i="11"/>
  <c r="V26" i="11"/>
  <c r="V32" i="11"/>
  <c r="V30" i="11"/>
  <c r="V38" i="11"/>
  <c r="V40" i="11"/>
  <c r="V42" i="11"/>
  <c r="V44" i="11"/>
  <c r="V46" i="11"/>
  <c r="W16" i="11"/>
  <c r="W18" i="11"/>
  <c r="W22" i="11"/>
  <c r="W20" i="11"/>
  <c r="W26" i="11"/>
  <c r="W32" i="11"/>
  <c r="W42" i="11"/>
  <c r="W44" i="11"/>
  <c r="X14" i="11"/>
  <c r="X16" i="11"/>
  <c r="X18" i="11"/>
  <c r="X34" i="11"/>
  <c r="X36" i="11"/>
  <c r="X22" i="11"/>
  <c r="X20" i="11"/>
  <c r="X24" i="11"/>
  <c r="X26" i="11"/>
  <c r="X32" i="11"/>
  <c r="X30" i="11"/>
  <c r="X38" i="11"/>
  <c r="X40" i="11"/>
  <c r="X42" i="11"/>
  <c r="X44" i="11"/>
  <c r="X46" i="11"/>
  <c r="AB14" i="11"/>
  <c r="AJ14" i="11" s="1"/>
  <c r="AB16" i="11"/>
  <c r="AJ16" i="11" s="1"/>
  <c r="AB18" i="11"/>
  <c r="AJ18" i="11" s="1"/>
  <c r="AI18" i="11"/>
  <c r="AB20" i="11"/>
  <c r="AJ20" i="11" s="1"/>
  <c r="AI20" i="11"/>
  <c r="AB22" i="11"/>
  <c r="AJ22" i="11" s="1"/>
  <c r="AI22" i="11"/>
  <c r="AB24" i="11"/>
  <c r="AI24" i="11"/>
  <c r="AJ24" i="11"/>
  <c r="AB26" i="11"/>
  <c r="AJ26" i="11" s="1"/>
  <c r="AB32" i="11"/>
  <c r="AJ32" i="11" s="1"/>
  <c r="AI32" i="11"/>
  <c r="AB30" i="11"/>
  <c r="AJ30" i="11" s="1"/>
  <c r="AB34" i="11"/>
  <c r="AJ34" i="11" s="1"/>
  <c r="AI34" i="11"/>
  <c r="AB36" i="11"/>
  <c r="AJ36" i="11" s="1"/>
  <c r="AI36" i="11"/>
  <c r="AB38" i="11"/>
  <c r="AJ38" i="11" s="1"/>
  <c r="AI38" i="11"/>
  <c r="AB40" i="11"/>
  <c r="AJ40" i="11" s="1"/>
  <c r="AI40" i="11"/>
  <c r="AB42" i="11"/>
  <c r="AJ42" i="11" s="1"/>
  <c r="AB44" i="11"/>
  <c r="AJ44" i="11" s="1"/>
  <c r="AI44" i="11"/>
  <c r="AB46" i="11"/>
  <c r="AJ46" i="11" s="1"/>
  <c r="K49" i="11"/>
  <c r="K51" i="11"/>
  <c r="K53" i="11"/>
  <c r="K55" i="11"/>
  <c r="K57" i="11"/>
  <c r="K59" i="11"/>
  <c r="K61" i="11"/>
  <c r="K63" i="11"/>
  <c r="P48" i="11"/>
  <c r="Q48" i="11"/>
  <c r="R48" i="11"/>
  <c r="S48" i="11"/>
  <c r="T48" i="11"/>
  <c r="V49" i="11"/>
  <c r="V51" i="11"/>
  <c r="V53" i="11"/>
  <c r="V55" i="11"/>
  <c r="V57" i="11"/>
  <c r="V59" i="11"/>
  <c r="V61" i="11"/>
  <c r="V63" i="11"/>
  <c r="W49" i="11"/>
  <c r="W53" i="11"/>
  <c r="W55" i="11"/>
  <c r="W59" i="11"/>
  <c r="W61" i="11"/>
  <c r="X49" i="11"/>
  <c r="X51" i="11"/>
  <c r="X53" i="11"/>
  <c r="X55" i="11"/>
  <c r="X57" i="11"/>
  <c r="X59" i="11"/>
  <c r="X61" i="11"/>
  <c r="X63" i="11"/>
  <c r="AB49" i="11"/>
  <c r="AJ49" i="11" s="1"/>
  <c r="AI49" i="11"/>
  <c r="AB51" i="11"/>
  <c r="AJ51" i="11" s="1"/>
  <c r="AI51" i="11"/>
  <c r="AB53" i="11"/>
  <c r="AJ53" i="11" s="1"/>
  <c r="AB55" i="11"/>
  <c r="AJ55" i="11" s="1"/>
  <c r="AI55" i="11"/>
  <c r="AB57" i="11"/>
  <c r="AJ57" i="11" s="1"/>
  <c r="AB59" i="11"/>
  <c r="AJ59" i="11" s="1"/>
  <c r="AB61" i="11"/>
  <c r="AJ61" i="11" s="1"/>
  <c r="AB63" i="11"/>
  <c r="AJ63" i="11" s="1"/>
  <c r="C2" i="10"/>
  <c r="K14" i="10"/>
  <c r="K16" i="10"/>
  <c r="K18" i="10"/>
  <c r="K20" i="10"/>
  <c r="K22" i="10"/>
  <c r="K24" i="10"/>
  <c r="K26" i="10"/>
  <c r="K28" i="10"/>
  <c r="K30" i="10"/>
  <c r="K32" i="10"/>
  <c r="K34" i="10"/>
  <c r="K36" i="10"/>
  <c r="K38" i="10"/>
  <c r="K40" i="10"/>
  <c r="L13" i="10"/>
  <c r="N13" i="10"/>
  <c r="O13" i="10"/>
  <c r="P13" i="10"/>
  <c r="Q13" i="10"/>
  <c r="T13" i="10"/>
  <c r="V14" i="10"/>
  <c r="V16" i="10"/>
  <c r="V18" i="10"/>
  <c r="V20" i="10"/>
  <c r="V22" i="10"/>
  <c r="V24" i="10"/>
  <c r="V26" i="10"/>
  <c r="V28" i="10"/>
  <c r="V30" i="10"/>
  <c r="V32" i="10"/>
  <c r="V34" i="10"/>
  <c r="V36" i="10"/>
  <c r="V38" i="10"/>
  <c r="V40" i="10"/>
  <c r="AE13" i="10"/>
  <c r="W14" i="10"/>
  <c r="W18" i="10"/>
  <c r="W20" i="10"/>
  <c r="W22" i="10"/>
  <c r="W26" i="10"/>
  <c r="W28" i="10"/>
  <c r="W30" i="10"/>
  <c r="W34" i="10"/>
  <c r="W36" i="10"/>
  <c r="W38" i="10"/>
  <c r="X14" i="10"/>
  <c r="X16" i="10"/>
  <c r="X18" i="10"/>
  <c r="X20" i="10"/>
  <c r="X22" i="10"/>
  <c r="X24" i="10"/>
  <c r="X26" i="10"/>
  <c r="X28" i="10"/>
  <c r="X30" i="10"/>
  <c r="X32" i="10"/>
  <c r="X34" i="10"/>
  <c r="X36" i="10"/>
  <c r="X38" i="10"/>
  <c r="X40" i="10"/>
  <c r="AG13" i="10" s="1"/>
  <c r="AB14" i="10"/>
  <c r="AJ14" i="10" s="1"/>
  <c r="AB16" i="10"/>
  <c r="AJ16" i="10" s="1"/>
  <c r="AI16" i="10"/>
  <c r="AB18" i="10"/>
  <c r="AJ18" i="10" s="1"/>
  <c r="AI18" i="10"/>
  <c r="AB20" i="10"/>
  <c r="AJ20" i="10" s="1"/>
  <c r="AI20" i="10"/>
  <c r="AB22" i="10"/>
  <c r="AJ22" i="10" s="1"/>
  <c r="AB24" i="10"/>
  <c r="AJ24" i="10" s="1"/>
  <c r="AI24" i="10"/>
  <c r="AB26" i="10"/>
  <c r="AJ26" i="10"/>
  <c r="AB28" i="10"/>
  <c r="AJ28" i="10" s="1"/>
  <c r="AI28" i="10"/>
  <c r="AB30" i="10"/>
  <c r="AJ30" i="10" s="1"/>
  <c r="AI30" i="10"/>
  <c r="AB32" i="10"/>
  <c r="AJ32" i="10" s="1"/>
  <c r="AI32" i="10"/>
  <c r="AB34" i="10"/>
  <c r="AJ34" i="10"/>
  <c r="AB36" i="10"/>
  <c r="AJ36" i="10" s="1"/>
  <c r="AI36" i="10"/>
  <c r="AB38" i="10"/>
  <c r="AI38" i="10"/>
  <c r="AJ38" i="10"/>
  <c r="AB40" i="10"/>
  <c r="AI40" i="10"/>
  <c r="AJ40" i="10"/>
  <c r="K43" i="10"/>
  <c r="K45" i="10"/>
  <c r="K47" i="10"/>
  <c r="K49" i="10"/>
  <c r="K51" i="10"/>
  <c r="K53" i="10"/>
  <c r="K55" i="10"/>
  <c r="K57" i="10"/>
  <c r="P42" i="10"/>
  <c r="Q42" i="10"/>
  <c r="R42" i="10"/>
  <c r="S42" i="10"/>
  <c r="T42" i="10"/>
  <c r="V43" i="10"/>
  <c r="V45" i="10"/>
  <c r="V47" i="10"/>
  <c r="V49" i="10"/>
  <c r="V51" i="10"/>
  <c r="V53" i="10"/>
  <c r="V55" i="10"/>
  <c r="V57" i="10"/>
  <c r="W43" i="10"/>
  <c r="W47" i="10"/>
  <c r="W49" i="10"/>
  <c r="W51" i="10"/>
  <c r="W55" i="10"/>
  <c r="W57" i="10"/>
  <c r="X43" i="10"/>
  <c r="X45" i="10"/>
  <c r="X47" i="10"/>
  <c r="X49" i="10"/>
  <c r="X51" i="10"/>
  <c r="X53" i="10"/>
  <c r="X55" i="10"/>
  <c r="X57" i="10"/>
  <c r="AB43" i="10"/>
  <c r="AJ43" i="10" s="1"/>
  <c r="AI43" i="10"/>
  <c r="AB45" i="10"/>
  <c r="AJ45" i="10" s="1"/>
  <c r="AB47" i="10"/>
  <c r="AJ47" i="10" s="1"/>
  <c r="AI47" i="10"/>
  <c r="AB49" i="10"/>
  <c r="AJ49" i="10" s="1"/>
  <c r="AB51" i="10"/>
  <c r="AJ51" i="10" s="1"/>
  <c r="AI51" i="10"/>
  <c r="AB53" i="10"/>
  <c r="AJ53" i="10" s="1"/>
  <c r="AI53" i="10"/>
  <c r="AB55" i="10"/>
  <c r="AJ55" i="10" s="1"/>
  <c r="AI55" i="10"/>
  <c r="AB57" i="10"/>
  <c r="AJ57" i="10" s="1"/>
  <c r="AB26" i="5"/>
  <c r="AJ26" i="5" s="1"/>
  <c r="X26" i="5"/>
  <c r="W26" i="5"/>
  <c r="V26" i="5"/>
  <c r="K26" i="5"/>
  <c r="AB24" i="5"/>
  <c r="AJ24" i="5" s="1"/>
  <c r="AI24" i="5"/>
  <c r="X24" i="5"/>
  <c r="V24" i="5"/>
  <c r="K24" i="5"/>
  <c r="C2" i="5"/>
  <c r="N13" i="5"/>
  <c r="K14" i="5"/>
  <c r="K16" i="5"/>
  <c r="K18" i="5"/>
  <c r="K22" i="5"/>
  <c r="K28" i="5"/>
  <c r="K30" i="5"/>
  <c r="K32" i="5"/>
  <c r="K34" i="5"/>
  <c r="K36" i="5"/>
  <c r="K38" i="5"/>
  <c r="K40" i="5"/>
  <c r="K42" i="5"/>
  <c r="K44" i="5"/>
  <c r="O13" i="5"/>
  <c r="K47" i="5"/>
  <c r="K49" i="5"/>
  <c r="K51" i="5"/>
  <c r="K53" i="5"/>
  <c r="K55" i="5"/>
  <c r="K57" i="5"/>
  <c r="K59" i="5"/>
  <c r="K61" i="5"/>
  <c r="P13" i="5"/>
  <c r="P46" i="5"/>
  <c r="Q13" i="5"/>
  <c r="Q46" i="5"/>
  <c r="R46" i="5"/>
  <c r="S46" i="5"/>
  <c r="T13" i="5"/>
  <c r="T46" i="5"/>
  <c r="F22" i="4"/>
  <c r="I22" i="4"/>
  <c r="V14" i="5"/>
  <c r="V16" i="5"/>
  <c r="V18" i="5"/>
  <c r="V22" i="5"/>
  <c r="V28" i="5"/>
  <c r="V30" i="5"/>
  <c r="V32" i="5"/>
  <c r="V34" i="5"/>
  <c r="V36" i="5"/>
  <c r="V38" i="5"/>
  <c r="V40" i="5"/>
  <c r="V42" i="5"/>
  <c r="V44" i="5"/>
  <c r="V47" i="5"/>
  <c r="V49" i="5"/>
  <c r="V51" i="5"/>
  <c r="V53" i="5"/>
  <c r="V55" i="5"/>
  <c r="V57" i="5"/>
  <c r="V59" i="5"/>
  <c r="V61" i="5"/>
  <c r="W22" i="5"/>
  <c r="W28" i="5"/>
  <c r="W34" i="5"/>
  <c r="W38" i="5"/>
  <c r="W47" i="5"/>
  <c r="W51" i="5"/>
  <c r="W61" i="5"/>
  <c r="F28" i="4"/>
  <c r="X14" i="5"/>
  <c r="X16" i="5"/>
  <c r="X18" i="5"/>
  <c r="X22" i="5"/>
  <c r="X28" i="5"/>
  <c r="X30" i="5"/>
  <c r="X32" i="5"/>
  <c r="X34" i="5"/>
  <c r="X36" i="5"/>
  <c r="X38" i="5"/>
  <c r="X40" i="5"/>
  <c r="X42" i="5"/>
  <c r="X44" i="5"/>
  <c r="X47" i="5"/>
  <c r="X49" i="5"/>
  <c r="X51" i="5"/>
  <c r="X53" i="5"/>
  <c r="X55" i="5"/>
  <c r="X57" i="5"/>
  <c r="X59" i="5"/>
  <c r="X61" i="5"/>
  <c r="AB14" i="5"/>
  <c r="AJ14" i="5" s="1"/>
  <c r="AI14" i="5"/>
  <c r="AB16" i="5"/>
  <c r="AJ16" i="5" s="1"/>
  <c r="AI16" i="5"/>
  <c r="AB18" i="5"/>
  <c r="AJ18" i="5" s="1"/>
  <c r="AB22" i="5"/>
  <c r="AJ22" i="5" s="1"/>
  <c r="AI22" i="5"/>
  <c r="AB28" i="5"/>
  <c r="AJ28" i="5" s="1"/>
  <c r="AB30" i="5"/>
  <c r="AJ30" i="5" s="1"/>
  <c r="AI30" i="5"/>
  <c r="AB32" i="5"/>
  <c r="AJ32" i="5" s="1"/>
  <c r="AI32" i="5"/>
  <c r="AB34" i="5"/>
  <c r="AJ34" i="5" s="1"/>
  <c r="AI34" i="5"/>
  <c r="AB36" i="5"/>
  <c r="AJ36" i="5" s="1"/>
  <c r="AB38" i="5"/>
  <c r="AJ38" i="5" s="1"/>
  <c r="AB40" i="5"/>
  <c r="AJ40" i="5" s="1"/>
  <c r="AI40" i="5"/>
  <c r="AB42" i="5"/>
  <c r="AJ42" i="5"/>
  <c r="AB44" i="5"/>
  <c r="AJ44" i="5" s="1"/>
  <c r="AI44" i="5"/>
  <c r="AB47" i="5"/>
  <c r="AJ47" i="5" s="1"/>
  <c r="AI47" i="5"/>
  <c r="AB49" i="5"/>
  <c r="AJ49" i="5" s="1"/>
  <c r="AB51" i="5"/>
  <c r="AJ51" i="5" s="1"/>
  <c r="AI51" i="5"/>
  <c r="AB53" i="5"/>
  <c r="AJ53" i="5" s="1"/>
  <c r="AI53" i="5"/>
  <c r="AB55" i="5"/>
  <c r="AJ55" i="5" s="1"/>
  <c r="AI55" i="5"/>
  <c r="AB57" i="5"/>
  <c r="AJ57" i="5" s="1"/>
  <c r="AB59" i="5"/>
  <c r="AJ59" i="5" s="1"/>
  <c r="AB61" i="5"/>
  <c r="AJ61" i="5" s="1"/>
  <c r="AI61" i="5"/>
  <c r="AI61" i="11" l="1"/>
  <c r="G26" i="11"/>
  <c r="H26" i="12"/>
  <c r="AS40" i="12"/>
  <c r="H36" i="12"/>
  <c r="H32" i="12"/>
  <c r="H28" i="12"/>
  <c r="H24" i="12"/>
  <c r="H20" i="12"/>
  <c r="H16" i="12"/>
  <c r="H22" i="12"/>
  <c r="AS49" i="10"/>
  <c r="AR13" i="10"/>
  <c r="AI59" i="5"/>
  <c r="AI49" i="5"/>
  <c r="AI28" i="5"/>
  <c r="AI42" i="5"/>
  <c r="AI63" i="11"/>
  <c r="AI57" i="11"/>
  <c r="AE48" i="11"/>
  <c r="AI30" i="11"/>
  <c r="AI14" i="11"/>
  <c r="AG13" i="11"/>
  <c r="AI57" i="5"/>
  <c r="AI36" i="5"/>
  <c r="AI26" i="5"/>
  <c r="AI57" i="10"/>
  <c r="AI49" i="10"/>
  <c r="AG42" i="10"/>
  <c r="AI34" i="10"/>
  <c r="AI26" i="10"/>
  <c r="AI14" i="10"/>
  <c r="AI59" i="11"/>
  <c r="AI16" i="11"/>
  <c r="AI53" i="12"/>
  <c r="AR42" i="10"/>
  <c r="AI46" i="11"/>
  <c r="AI51" i="12"/>
  <c r="AI38" i="5"/>
  <c r="AI18" i="5"/>
  <c r="AE46" i="5"/>
  <c r="AI45" i="10"/>
  <c r="AI22" i="10"/>
  <c r="AE13" i="11"/>
  <c r="AI47" i="12"/>
  <c r="AT46" i="5"/>
  <c r="H61" i="5"/>
  <c r="H57" i="5"/>
  <c r="AS53" i="5"/>
  <c r="AS49" i="5"/>
  <c r="H59" i="5"/>
  <c r="AS55" i="5"/>
  <c r="AS51" i="5"/>
  <c r="AS47" i="5"/>
  <c r="AR13" i="5"/>
  <c r="AS42" i="5"/>
  <c r="H38" i="5"/>
  <c r="H34" i="5"/>
  <c r="H30" i="5"/>
  <c r="H26" i="5"/>
  <c r="H22" i="5"/>
  <c r="AS18" i="5"/>
  <c r="H14" i="5"/>
  <c r="AS44" i="5"/>
  <c r="H40" i="5"/>
  <c r="H36" i="5"/>
  <c r="H32" i="5"/>
  <c r="H28" i="5"/>
  <c r="H24" i="5"/>
  <c r="H16" i="5"/>
  <c r="AS40" i="10"/>
  <c r="AS38" i="10"/>
  <c r="H36" i="10"/>
  <c r="H34" i="10"/>
  <c r="H32" i="10"/>
  <c r="H30" i="10"/>
  <c r="H28" i="10"/>
  <c r="H26" i="10"/>
  <c r="H24" i="10"/>
  <c r="H22" i="10"/>
  <c r="H20" i="10"/>
  <c r="AS18" i="10"/>
  <c r="H16" i="10"/>
  <c r="AR12" i="10"/>
  <c r="H63" i="11"/>
  <c r="H59" i="11"/>
  <c r="AS55" i="11"/>
  <c r="AS51" i="11"/>
  <c r="L48" i="11"/>
  <c r="H61" i="11"/>
  <c r="AS57" i="11"/>
  <c r="AS53" i="11"/>
  <c r="AS49" i="11"/>
  <c r="L13" i="11"/>
  <c r="AS44" i="11"/>
  <c r="H40" i="11"/>
  <c r="H36" i="11"/>
  <c r="H32" i="11"/>
  <c r="H28" i="11"/>
  <c r="H24" i="11"/>
  <c r="H20" i="11"/>
  <c r="H16" i="11"/>
  <c r="AS46" i="11"/>
  <c r="H42" i="11"/>
  <c r="H38" i="11"/>
  <c r="H34" i="11"/>
  <c r="H30" i="11"/>
  <c r="H26" i="11"/>
  <c r="H22" i="11"/>
  <c r="AR13" i="11"/>
  <c r="AS18" i="11"/>
  <c r="AS13" i="11" s="1"/>
  <c r="G13" i="11"/>
  <c r="R13" i="11" s="1"/>
  <c r="H14" i="11"/>
  <c r="H57" i="12"/>
  <c r="H53" i="12"/>
  <c r="AS49" i="12"/>
  <c r="AS45" i="12"/>
  <c r="AR42" i="12"/>
  <c r="H55" i="12"/>
  <c r="AS51" i="12"/>
  <c r="AF13" i="12"/>
  <c r="AS18" i="12"/>
  <c r="AS13" i="12" s="1"/>
  <c r="AR13" i="12"/>
  <c r="AG42" i="12"/>
  <c r="L42" i="12"/>
  <c r="AE42" i="12"/>
  <c r="AE59" i="12" s="1"/>
  <c r="AE13" i="12"/>
  <c r="AG13" i="12"/>
  <c r="L13" i="12"/>
  <c r="AE42" i="10"/>
  <c r="AG48" i="11"/>
  <c r="X65" i="11"/>
  <c r="AF48" i="11"/>
  <c r="V65" i="11"/>
  <c r="AF13" i="11"/>
  <c r="L42" i="10"/>
  <c r="V59" i="10"/>
  <c r="AF42" i="10"/>
  <c r="X59" i="10"/>
  <c r="AF13" i="10"/>
  <c r="AG46" i="5"/>
  <c r="L46" i="5"/>
  <c r="AF46" i="5"/>
  <c r="H14" i="12"/>
  <c r="G13" i="12"/>
  <c r="AG59" i="12"/>
  <c r="AS43" i="10"/>
  <c r="G42" i="10"/>
  <c r="G42" i="12"/>
  <c r="AS43" i="12"/>
  <c r="H14" i="10"/>
  <c r="G13" i="10"/>
  <c r="W59" i="10"/>
  <c r="W65" i="11"/>
  <c r="AI45" i="12"/>
  <c r="W57" i="12"/>
  <c r="W53" i="12"/>
  <c r="W49" i="12"/>
  <c r="AI38" i="12"/>
  <c r="AI34" i="12"/>
  <c r="AI30" i="12"/>
  <c r="AI26" i="12"/>
  <c r="AI22" i="12"/>
  <c r="AI18" i="12"/>
  <c r="AI14" i="12"/>
  <c r="AR46" i="5"/>
  <c r="AR48" i="11"/>
  <c r="H13" i="11" l="1"/>
  <c r="I13" i="11" s="1"/>
  <c r="AS48" i="11"/>
  <c r="AT48" i="11" s="1"/>
  <c r="H13" i="12"/>
  <c r="H13" i="10"/>
  <c r="S13" i="10" s="1"/>
  <c r="AR12" i="5"/>
  <c r="AS46" i="5"/>
  <c r="AS13" i="5"/>
  <c r="C19" i="4" s="1"/>
  <c r="AS42" i="10"/>
  <c r="AT42" i="10" s="1"/>
  <c r="AS13" i="10"/>
  <c r="AT13" i="10" s="1"/>
  <c r="AR12" i="11"/>
  <c r="AT13" i="11"/>
  <c r="H42" i="12"/>
  <c r="O42" i="12" s="1"/>
  <c r="O59" i="12" s="1"/>
  <c r="AS42" i="12"/>
  <c r="AS12" i="12" s="1"/>
  <c r="L59" i="12"/>
  <c r="AF42" i="12"/>
  <c r="AF59" i="12" s="1"/>
  <c r="AT13" i="12"/>
  <c r="AR12" i="12"/>
  <c r="H48" i="11"/>
  <c r="O48" i="11" s="1"/>
  <c r="G48" i="11"/>
  <c r="H46" i="5"/>
  <c r="G46" i="5"/>
  <c r="G12" i="10"/>
  <c r="R13" i="10"/>
  <c r="N42" i="10"/>
  <c r="S13" i="12"/>
  <c r="S59" i="12" s="1"/>
  <c r="S13" i="11"/>
  <c r="N42" i="12"/>
  <c r="N59" i="12" s="1"/>
  <c r="I13" i="12"/>
  <c r="R13" i="12"/>
  <c r="R59" i="12" s="1"/>
  <c r="G12" i="12"/>
  <c r="H42" i="10"/>
  <c r="O42" i="10" s="1"/>
  <c r="AS12" i="11" l="1"/>
  <c r="AT12" i="11" s="1"/>
  <c r="AT65" i="11"/>
  <c r="AT42" i="12"/>
  <c r="AT59" i="12" s="1"/>
  <c r="I13" i="10"/>
  <c r="I42" i="12"/>
  <c r="I59" i="12" s="1"/>
  <c r="H12" i="12"/>
  <c r="I12" i="12" s="1"/>
  <c r="AT59" i="10"/>
  <c r="C14" i="13"/>
  <c r="AS12" i="5"/>
  <c r="AT12" i="5" s="1"/>
  <c r="AT13" i="5"/>
  <c r="AT63" i="5" s="1"/>
  <c r="C15" i="4"/>
  <c r="AS12" i="10"/>
  <c r="AT12" i="10" s="1"/>
  <c r="AT12" i="12"/>
  <c r="C14" i="4"/>
  <c r="N46" i="5"/>
  <c r="I46" i="5"/>
  <c r="I48" i="11"/>
  <c r="I65" i="11" s="1"/>
  <c r="N48" i="11"/>
  <c r="G12" i="11"/>
  <c r="H12" i="10"/>
  <c r="I12" i="10" s="1"/>
  <c r="H12" i="11"/>
  <c r="I42" i="10"/>
  <c r="I59" i="10" s="1"/>
  <c r="O46" i="5"/>
  <c r="C15" i="13" l="1"/>
  <c r="I12" i="11"/>
  <c r="L13" i="5"/>
  <c r="AF13" i="5"/>
  <c r="W63" i="5"/>
  <c r="AG13" i="5"/>
  <c r="X63" i="5"/>
  <c r="V63" i="5"/>
  <c r="AE13" i="5"/>
  <c r="G20" i="5"/>
  <c r="H20" i="5" s="1"/>
  <c r="H13" i="5" s="1"/>
  <c r="C19" i="13" s="1"/>
  <c r="H12" i="5" l="1"/>
  <c r="S13" i="5"/>
  <c r="G13" i="5"/>
  <c r="C18" i="13" s="1"/>
  <c r="C22" i="13" s="1"/>
  <c r="C29" i="13" s="1"/>
  <c r="F29" i="13" l="1"/>
  <c r="I28" i="13"/>
  <c r="R13" i="5"/>
  <c r="I13" i="5"/>
  <c r="I63" i="5" s="1"/>
  <c r="G12" i="5"/>
  <c r="I12" i="5" s="1"/>
  <c r="C22" i="4"/>
  <c r="C29" i="4" s="1"/>
  <c r="I29" i="13" l="1"/>
  <c r="F29" i="4"/>
  <c r="I28" i="4"/>
  <c r="I29" i="4" l="1"/>
</calcChain>
</file>

<file path=xl/sharedStrings.xml><?xml version="1.0" encoding="utf-8"?>
<sst xmlns="http://schemas.openxmlformats.org/spreadsheetml/2006/main" count="1288" uniqueCount="200">
  <si>
    <t>Krycí list rozpočtu</t>
  </si>
  <si>
    <t>Název stavby:</t>
  </si>
  <si>
    <t>Objednatel:</t>
  </si>
  <si>
    <t>IČ/DIČ:</t>
  </si>
  <si>
    <t>Druh stavby:</t>
  </si>
  <si>
    <t>Projektant:</t>
  </si>
  <si>
    <t>Lokalita:</t>
  </si>
  <si>
    <t>Zhotovitel:</t>
  </si>
  <si>
    <t>Začátek výstavby:</t>
  </si>
  <si>
    <t>Konec výstavby:</t>
  </si>
  <si>
    <t>Položek:</t>
  </si>
  <si>
    <t>23</t>
  </si>
  <si>
    <t>JKSO:</t>
  </si>
  <si>
    <t>Zpracoval: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</si>
  <si>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</si>
  <si>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</si>
  <si>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</si>
  <si>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</si>
  <si>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</si>
  <si>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</si>
  <si>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</si>
  <si>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</si>
  <si>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</si>
  <si>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</si>
  <si>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</si>
  <si>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</si>
  <si>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Montáž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</si>
  <si>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</si>
  <si>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</si>
  <si>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</si>
  <si>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</si>
  <si>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</si>
  <si>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</si>
  <si>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</si>
  <si>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</si>
  <si>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</si>
  <si>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</si>
  <si>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</si>
  <si>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</si>
  <si>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</si>
  <si>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</si>
  <si>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</si>
  <si>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</si>
  <si>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ORN celkem</t>
  </si>
  <si>
    <t>ORN celkem z obj.</t>
  </si>
  <si>
    <t>Základ 0%</t>
  </si>
  <si>
    <t>Základ 15%</t>
  </si>
  <si>
    <t>DPH 15%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</si>
  <si>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</si>
  <si>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</si>
  <si>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</si>
  <si>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</si>
  <si>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</si>
  <si>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</si>
  <si>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</si>
  <si>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</si>
  <si>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Poznámka:</t>
  </si>
  <si>
    <t>Stavební rozpočet</t>
  </si>
  <si>
    <t>Doba výstavby:</t>
  </si>
  <si>
    <t>Zpracováno dne:</t>
  </si>
  <si>
    <t>Č</t>
  </si>
  <si>
    <t>Kód</t>
  </si>
  <si>
    <t>Zkrácený popis</t>
  </si>
  <si>
    <t>M.j.</t>
  </si>
  <si>
    <t>Množství</t>
  </si>
  <si>
    <t>Jednot.</t>
  </si>
  <si>
    <t xml:space="preserve"> </t>
  </si>
  <si>
    <t>Rozměry</t>
  </si>
  <si>
    <t>cena (Kč)</t>
  </si>
  <si>
    <t>Dodávka</t>
  </si>
  <si>
    <t>Celkem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</si>
  <si>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</si>
  <si>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</si>
  <si>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</si>
  <si>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</si>
  <si>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</si>
  <si>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</si>
  <si>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</si>
  <si>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</si>
  <si>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</si>
  <si>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1</t>
  </si>
  <si>
    <t>M21</t>
  </si>
  <si>
    <t>Elektromontáže</t>
  </si>
  <si>
    <t>MP</t>
  </si>
  <si>
    <t>210202015R00</t>
  </si>
  <si>
    <t>Svítidlo výbojkové  - DEMONTÁŽ</t>
  </si>
  <si>
    <t>kus</t>
  </si>
  <si>
    <t>2</t>
  </si>
  <si>
    <t>M21_</t>
  </si>
  <si>
    <t>9_</t>
  </si>
  <si>
    <t>1_</t>
  </si>
  <si>
    <t>Demontáž stávajícího svítidla</t>
  </si>
  <si>
    <t>210204201R00</t>
  </si>
  <si>
    <t>Elektrovýzbroj stožáru - DEMONTÁŽ</t>
  </si>
  <si>
    <t>Demontáž stávající stožárové svorkovnice</t>
  </si>
  <si>
    <t>3</t>
  </si>
  <si>
    <t>210100003R00</t>
  </si>
  <si>
    <t>Ukončení vodičů v rozvaděči + zapojení do 16 mm2 - DEMONTÁŽ</t>
  </si>
  <si>
    <t>Odpojení žil stávajících přívodních kabelů</t>
  </si>
  <si>
    <t>4</t>
  </si>
  <si>
    <t>210202011R00</t>
  </si>
  <si>
    <t>Svítidlo LED na výložník</t>
  </si>
  <si>
    <t>5</t>
  </si>
  <si>
    <t>0</t>
  </si>
  <si>
    <t>6</t>
  </si>
  <si>
    <t>34844550</t>
  </si>
  <si>
    <t>7</t>
  </si>
  <si>
    <t>34844551</t>
  </si>
  <si>
    <t>8</t>
  </si>
  <si>
    <t>34844552</t>
  </si>
  <si>
    <t>9</t>
  </si>
  <si>
    <t>Svítidlo LED na stožár</t>
  </si>
  <si>
    <t>Montáž nového LED svítidla na stožár</t>
  </si>
  <si>
    <t>10</t>
  </si>
  <si>
    <t>34844651</t>
  </si>
  <si>
    <t>11</t>
  </si>
  <si>
    <t>Elektrovýzbroj stožáru pro 1 okruh</t>
  </si>
  <si>
    <t>Montáž nové stožárové výzbroje</t>
  </si>
  <si>
    <t>12</t>
  </si>
  <si>
    <t>31678610.A</t>
  </si>
  <si>
    <t>Stožárová rozvodnice univerzální čtyřsvorková se šrouby M8</t>
  </si>
  <si>
    <t>Nová stožárová rozvodnice čtyřsvorková se šrouby M8 v provedení UNI</t>
  </si>
  <si>
    <t>13</t>
  </si>
  <si>
    <t>34111032</t>
  </si>
  <si>
    <t>Kabel silový s Cu jádrem 750 V CYKY 3J x 1,5 mm2</t>
  </si>
  <si>
    <t>m</t>
  </si>
  <si>
    <t>Nový kabel silový s Cu jádrem 750 V CYKY 3J x 1,5 mm2</t>
  </si>
  <si>
    <t>14</t>
  </si>
  <si>
    <t>210100001R00</t>
  </si>
  <si>
    <t>Ukončení vodičů v rozvaděči + zapojení do 2,5 mm2</t>
  </si>
  <si>
    <t>Zapojení žil nového kabelu CYKY 3Jx1,5</t>
  </si>
  <si>
    <t>15</t>
  </si>
  <si>
    <t>Ukončení vodičů v rozvaděči + zapojení do 16 mm2</t>
  </si>
  <si>
    <t>Zapojení žil stávajících přívodních kabelů</t>
  </si>
  <si>
    <t>90</t>
  </si>
  <si>
    <t>Hodinové zúčtovací sazby (HZS)</t>
  </si>
  <si>
    <t>HS</t>
  </si>
  <si>
    <t>16</t>
  </si>
  <si>
    <t>900      RT1</t>
  </si>
  <si>
    <t>Zjištění stavu stávajících přívodních kabelů a zemnícího vodiče</t>
  </si>
  <si>
    <t>h</t>
  </si>
  <si>
    <t>90_</t>
  </si>
  <si>
    <t>17</t>
  </si>
  <si>
    <t>904      R00</t>
  </si>
  <si>
    <t>Měření odporu uzemňovacího vodiče</t>
  </si>
  <si>
    <t>úsek</t>
  </si>
  <si>
    <t>18</t>
  </si>
  <si>
    <t>904      R01</t>
  </si>
  <si>
    <t>Měření izolačního stavu kabelů</t>
  </si>
  <si>
    <t>žíla</t>
  </si>
  <si>
    <t>19</t>
  </si>
  <si>
    <t>900      RT2</t>
  </si>
  <si>
    <t>Dozor správce sítě</t>
  </si>
  <si>
    <t>20</t>
  </si>
  <si>
    <t>900      RT3</t>
  </si>
  <si>
    <t>Součinnost správce sítě</t>
  </si>
  <si>
    <t>21</t>
  </si>
  <si>
    <t>900      R02</t>
  </si>
  <si>
    <t>Montážní plošina</t>
  </si>
  <si>
    <t>22</t>
  </si>
  <si>
    <t>905      R01</t>
  </si>
  <si>
    <t>Revize</t>
  </si>
  <si>
    <t>kpl.</t>
  </si>
  <si>
    <t>Revize a vypracování revizní zprávy</t>
  </si>
  <si>
    <t>901      R00</t>
  </si>
  <si>
    <t>Ekologická likvidace demontovaného materiálu</t>
  </si>
  <si>
    <t>34844664</t>
  </si>
  <si>
    <t>34844655</t>
  </si>
  <si>
    <t>Montáž nového LED svítidla na výložník</t>
  </si>
  <si>
    <t>Opatření ke snížení energetické náročnosti veřejného osvětlení</t>
  </si>
  <si>
    <t>Klatovy</t>
  </si>
  <si>
    <t>Rekonstrukce veřejného osvětlení</t>
  </si>
  <si>
    <t>RVO 010 Pod nemocnicí</t>
  </si>
  <si>
    <t>34844665</t>
  </si>
  <si>
    <t>RVO 012 Masarykova</t>
  </si>
  <si>
    <t>210203612R00</t>
  </si>
  <si>
    <t>Svítidlo LED na stožár - reflektor</t>
  </si>
  <si>
    <t>Svítidlo reflektor 97W LED</t>
  </si>
  <si>
    <t>RVO 014 Koldinova</t>
  </si>
  <si>
    <t>34844671</t>
  </si>
  <si>
    <t>RVO 025 Vaňkova</t>
  </si>
  <si>
    <t>24</t>
  </si>
  <si>
    <t>26</t>
  </si>
  <si>
    <t>Způsobilé náklady (Kč)</t>
  </si>
  <si>
    <t>Nezpůsobilé náklady (Kč)</t>
  </si>
  <si>
    <t>Celkem způsobilé:</t>
  </si>
  <si>
    <t>Celkem nezpůsobilé:</t>
  </si>
  <si>
    <t>silniční svítidlo - viz technický popis</t>
  </si>
  <si>
    <t>parkové svítidlo - viz technický popis</t>
  </si>
  <si>
    <t xml:space="preserve">LED svítidlo 25W </t>
  </si>
  <si>
    <t>LED svítidlo 42W</t>
  </si>
  <si>
    <t>LED svítidlo 50W</t>
  </si>
  <si>
    <t>LED svítidlo 59W</t>
  </si>
  <si>
    <t>LED svítidlo 75W</t>
  </si>
  <si>
    <t>LED parkové svítidlo 34W</t>
  </si>
  <si>
    <t>LED svítidlo 34W</t>
  </si>
  <si>
    <t>LED svítidlo 67W</t>
  </si>
  <si>
    <t>LED svítidlo 25W</t>
  </si>
  <si>
    <t>LED svítidlo 84W</t>
  </si>
  <si>
    <t>Svítidlo pro osvětlení prostoru u garáží - viz technický popis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</si>
</sst>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24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8"/>
      <color indexed="8"/>
      <name val="Calibri"/>
      <family val="2"/>
      <charset val="238"/>
      <scheme val="minor"/>
    </font>
    <font>
      <b/>
      <sz val="20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i/>
      <sz val="8"/>
      <color indexed="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10"/>
      <color indexed="12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57"/>
        <bgColor indexed="9"/>
      </patternFill>
    </fill>
    <fill>
      <patternFill patternType="solid">
        <fgColor indexed="55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9">
    <xf numFmtId="0" fontId="0" fillId="0" borderId="0" xfId="0"/>
    <xf numFmtId="0" fontId="2" fillId="0" borderId="1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>
      <alignment vertical="center"/>
    </xf>
    <xf numFmtId="0" fontId="2" fillId="0" borderId="0" xfId="1" applyFont="1" applyAlignment="1">
      <alignment vertical="center"/>
    </xf>
    <xf numFmtId="0" fontId="2" fillId="0" borderId="2" xfId="1" applyNumberFormat="1" applyFont="1" applyFill="1" applyBorder="1" applyAlignment="1" applyProtection="1">
      <alignment vertical="center"/>
    </xf>
    <xf numFmtId="49" fontId="6" fillId="2" borderId="3" xfId="1" applyNumberFormat="1" applyFont="1" applyFill="1" applyBorder="1" applyAlignment="1" applyProtection="1">
      <alignment horizontal="center" vertical="center"/>
    </xf>
    <xf numFmtId="49" fontId="8" fillId="0" borderId="4" xfId="1" applyNumberFormat="1" applyFont="1" applyFill="1" applyBorder="1" applyAlignment="1" applyProtection="1">
      <alignment horizontal="left" vertical="center"/>
    </xf>
    <xf numFmtId="49" fontId="9" fillId="0" borderId="3" xfId="1" applyNumberFormat="1" applyFont="1" applyFill="1" applyBorder="1" applyAlignment="1" applyProtection="1">
      <alignment horizontal="left" vertical="center"/>
    </xf>
    <xf numFmtId="4" fontId="9" fillId="0" borderId="3" xfId="1" applyNumberFormat="1" applyFont="1" applyFill="1" applyBorder="1" applyAlignment="1" applyProtection="1">
      <alignment horizontal="right" vertical="center"/>
    </xf>
    <xf numFmtId="49" fontId="8" fillId="0" borderId="5" xfId="1" applyNumberFormat="1" applyFont="1" applyFill="1" applyBorder="1" applyAlignment="1" applyProtection="1">
      <alignment horizontal="left" vertical="center"/>
    </xf>
    <xf numFmtId="49" fontId="9" fillId="0" borderId="3" xfId="1" applyNumberFormat="1" applyFont="1" applyFill="1" applyBorder="1" applyAlignment="1" applyProtection="1">
      <alignment horizontal="right" vertical="center"/>
    </xf>
    <xf numFmtId="0" fontId="2" fillId="0" borderId="6" xfId="1" applyNumberFormat="1" applyFont="1" applyFill="1" applyBorder="1" applyAlignment="1" applyProtection="1">
      <alignment vertical="center"/>
    </xf>
    <xf numFmtId="0" fontId="2" fillId="0" borderId="7" xfId="1" applyNumberFormat="1" applyFont="1" applyFill="1" applyBorder="1" applyAlignment="1" applyProtection="1">
      <alignment vertical="center"/>
    </xf>
    <xf numFmtId="4" fontId="9" fillId="0" borderId="8" xfId="1" applyNumberFormat="1" applyFont="1" applyFill="1" applyBorder="1" applyAlignment="1" applyProtection="1">
      <alignment horizontal="right" vertical="center"/>
    </xf>
    <xf numFmtId="0" fontId="2" fillId="0" borderId="9" xfId="1" applyNumberFormat="1" applyFont="1" applyFill="1" applyBorder="1" applyAlignment="1" applyProtection="1">
      <alignment vertical="center"/>
    </xf>
    <xf numFmtId="0" fontId="2" fillId="0" borderId="10" xfId="1" applyNumberFormat="1" applyFont="1" applyFill="1" applyBorder="1" applyAlignment="1" applyProtection="1">
      <alignment vertical="center"/>
    </xf>
    <xf numFmtId="4" fontId="8" fillId="2" borderId="11" xfId="1" applyNumberFormat="1" applyFont="1" applyFill="1" applyBorder="1" applyAlignment="1" applyProtection="1">
      <alignment horizontal="right" vertical="center"/>
    </xf>
    <xf numFmtId="0" fontId="2" fillId="0" borderId="12" xfId="1" applyNumberFormat="1" applyFont="1" applyFill="1" applyBorder="1" applyAlignment="1" applyProtection="1">
      <alignment vertical="center"/>
    </xf>
    <xf numFmtId="0" fontId="2" fillId="0" borderId="13" xfId="1" applyNumberFormat="1" applyFont="1" applyFill="1" applyBorder="1" applyAlignment="1" applyProtection="1">
      <alignment vertical="center"/>
    </xf>
    <xf numFmtId="0" fontId="2" fillId="0" borderId="14" xfId="1" applyNumberFormat="1" applyFont="1" applyFill="1" applyBorder="1" applyAlignment="1" applyProtection="1">
      <alignment vertical="center"/>
    </xf>
    <xf numFmtId="49" fontId="10" fillId="0" borderId="15" xfId="1" applyNumberFormat="1" applyFont="1" applyFill="1" applyBorder="1" applyAlignment="1" applyProtection="1">
      <alignment horizontal="left" vertical="center"/>
    </xf>
    <xf numFmtId="0" fontId="2" fillId="0" borderId="15" xfId="1" applyNumberFormat="1" applyFont="1" applyFill="1" applyBorder="1" applyAlignment="1" applyProtection="1">
      <alignment vertical="center"/>
    </xf>
    <xf numFmtId="0" fontId="12" fillId="0" borderId="0" xfId="1" applyFont="1" applyAlignment="1">
      <alignment vertical="center"/>
    </xf>
    <xf numFmtId="0" fontId="12" fillId="0" borderId="2" xfId="1" applyNumberFormat="1" applyFont="1" applyFill="1" applyBorder="1" applyAlignment="1" applyProtection="1">
      <alignment vertical="center"/>
    </xf>
    <xf numFmtId="0" fontId="12" fillId="0" borderId="24" xfId="1" applyFont="1" applyBorder="1" applyAlignment="1">
      <alignment vertical="center"/>
    </xf>
    <xf numFmtId="0" fontId="12" fillId="0" borderId="6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12" fillId="0" borderId="2" xfId="1" applyFont="1" applyBorder="1" applyAlignment="1">
      <alignment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12" fillId="0" borderId="25" xfId="1" applyFont="1" applyBorder="1" applyAlignment="1">
      <alignment vertical="center"/>
    </xf>
    <xf numFmtId="0" fontId="12" fillId="0" borderId="26" xfId="1" applyFont="1" applyBorder="1" applyAlignment="1">
      <alignment vertical="center"/>
    </xf>
    <xf numFmtId="0" fontId="12" fillId="0" borderId="27" xfId="1" applyFont="1" applyBorder="1" applyAlignment="1">
      <alignment vertical="center"/>
    </xf>
    <xf numFmtId="49" fontId="13" fillId="0" borderId="16" xfId="1" applyNumberFormat="1" applyFont="1" applyFill="1" applyBorder="1" applyAlignment="1" applyProtection="1">
      <alignment horizontal="left" vertical="center"/>
    </xf>
    <xf numFmtId="49" fontId="13" fillId="0" borderId="17" xfId="1" applyNumberFormat="1" applyFont="1" applyFill="1" applyBorder="1" applyAlignment="1" applyProtection="1">
      <alignment horizontal="left" vertical="center"/>
    </xf>
    <xf numFmtId="49" fontId="13" fillId="0" borderId="17" xfId="1" applyNumberFormat="1" applyFont="1" applyFill="1" applyBorder="1" applyAlignment="1" applyProtection="1">
      <alignment horizontal="center" vertical="center"/>
    </xf>
    <xf numFmtId="49" fontId="13" fillId="0" borderId="18" xfId="1" applyNumberFormat="1" applyFont="1" applyFill="1" applyBorder="1" applyAlignment="1" applyProtection="1">
      <alignment horizontal="center" vertical="center"/>
    </xf>
    <xf numFmtId="0" fontId="12" fillId="0" borderId="14" xfId="1" applyNumberFormat="1" applyFont="1" applyFill="1" applyBorder="1" applyAlignment="1" applyProtection="1">
      <alignment vertical="center"/>
    </xf>
    <xf numFmtId="49" fontId="12" fillId="0" borderId="19" xfId="1" applyNumberFormat="1" applyFont="1" applyFill="1" applyBorder="1" applyAlignment="1" applyProtection="1">
      <alignment horizontal="left" vertical="center"/>
    </xf>
    <xf numFmtId="49" fontId="12" fillId="0" borderId="20" xfId="1" applyNumberFormat="1" applyFont="1" applyFill="1" applyBorder="1" applyAlignment="1" applyProtection="1">
      <alignment horizontal="left" vertical="center"/>
    </xf>
    <xf numFmtId="49" fontId="13" fillId="0" borderId="20" xfId="1" applyNumberFormat="1" applyFont="1" applyFill="1" applyBorder="1" applyAlignment="1" applyProtection="1">
      <alignment horizontal="left" vertical="center"/>
    </xf>
    <xf numFmtId="49" fontId="13" fillId="0" borderId="21" xfId="1" applyNumberFormat="1" applyFont="1" applyFill="1" applyBorder="1" applyAlignment="1" applyProtection="1">
      <alignment horizontal="right" vertical="center"/>
    </xf>
    <xf numFmtId="49" fontId="13" fillId="0" borderId="22" xfId="1" applyNumberFormat="1" applyFont="1" applyFill="1" applyBorder="1" applyAlignment="1" applyProtection="1">
      <alignment horizontal="center" vertical="center"/>
    </xf>
    <xf numFmtId="49" fontId="13" fillId="0" borderId="8" xfId="1" applyNumberFormat="1" applyFont="1" applyFill="1" applyBorder="1" applyAlignment="1" applyProtection="1">
      <alignment horizontal="center" vertical="center"/>
    </xf>
    <xf numFmtId="49" fontId="13" fillId="0" borderId="23" xfId="1" applyNumberFormat="1" applyFont="1" applyFill="1" applyBorder="1" applyAlignment="1" applyProtection="1">
      <alignment horizontal="center" vertical="center"/>
    </xf>
    <xf numFmtId="49" fontId="13" fillId="3" borderId="0" xfId="1" applyNumberFormat="1" applyFont="1" applyFill="1" applyBorder="1" applyAlignment="1" applyProtection="1">
      <alignment horizontal="right" vertical="center"/>
    </xf>
    <xf numFmtId="49" fontId="12" fillId="4" borderId="15" xfId="1" applyNumberFormat="1" applyFont="1" applyFill="1" applyBorder="1" applyAlignment="1" applyProtection="1">
      <alignment horizontal="left" vertical="center"/>
    </xf>
    <xf numFmtId="49" fontId="13" fillId="4" borderId="15" xfId="1" applyNumberFormat="1" applyFont="1" applyFill="1" applyBorder="1" applyAlignment="1" applyProtection="1">
      <alignment horizontal="left" vertical="center"/>
    </xf>
    <xf numFmtId="4" fontId="13" fillId="4" borderId="15" xfId="1" applyNumberFormat="1" applyFont="1" applyFill="1" applyBorder="1" applyAlignment="1" applyProtection="1">
      <alignment horizontal="right" vertical="center"/>
    </xf>
    <xf numFmtId="4" fontId="13" fillId="5" borderId="0" xfId="1" applyNumberFormat="1" applyFont="1" applyFill="1" applyAlignment="1">
      <alignment vertical="center"/>
    </xf>
    <xf numFmtId="49" fontId="12" fillId="3" borderId="0" xfId="1" applyNumberFormat="1" applyFont="1" applyFill="1" applyBorder="1" applyAlignment="1" applyProtection="1">
      <alignment horizontal="left" vertical="center"/>
    </xf>
    <xf numFmtId="49" fontId="13" fillId="3" borderId="0" xfId="1" applyNumberFormat="1" applyFont="1" applyFill="1" applyBorder="1" applyAlignment="1" applyProtection="1">
      <alignment horizontal="left" vertical="center"/>
    </xf>
    <xf numFmtId="4" fontId="13" fillId="3" borderId="0" xfId="1" applyNumberFormat="1" applyFont="1" applyFill="1" applyBorder="1" applyAlignment="1" applyProtection="1">
      <alignment horizontal="right" vertical="center"/>
    </xf>
    <xf numFmtId="4" fontId="13" fillId="6" borderId="0" xfId="1" applyNumberFormat="1" applyFont="1" applyFill="1" applyAlignment="1">
      <alignment vertical="center"/>
    </xf>
    <xf numFmtId="49" fontId="12" fillId="0" borderId="0" xfId="1" applyNumberFormat="1" applyFont="1" applyFill="1" applyBorder="1" applyAlignment="1" applyProtection="1">
      <alignment horizontal="left" vertical="center"/>
    </xf>
    <xf numFmtId="4" fontId="12" fillId="0" borderId="0" xfId="1" applyNumberFormat="1" applyFont="1" applyFill="1" applyBorder="1" applyAlignment="1" applyProtection="1">
      <alignment horizontal="right" vertical="center"/>
    </xf>
    <xf numFmtId="49" fontId="12" fillId="0" borderId="0" xfId="1" applyNumberFormat="1" applyFont="1" applyFill="1" applyBorder="1" applyAlignment="1" applyProtection="1">
      <alignment horizontal="right" vertical="center"/>
    </xf>
    <xf numFmtId="4" fontId="12" fillId="0" borderId="0" xfId="1" applyNumberFormat="1" applyFont="1" applyAlignment="1">
      <alignment vertical="center"/>
    </xf>
    <xf numFmtId="0" fontId="14" fillId="0" borderId="0" xfId="1" applyFont="1" applyAlignment="1">
      <alignment vertical="center"/>
    </xf>
    <xf numFmtId="49" fontId="15" fillId="0" borderId="0" xfId="1" applyNumberFormat="1" applyFont="1" applyFill="1" applyBorder="1" applyAlignment="1" applyProtection="1">
      <alignment horizontal="right" vertical="top"/>
    </xf>
    <xf numFmtId="49" fontId="16" fillId="0" borderId="0" xfId="1" applyNumberFormat="1" applyFont="1" applyFill="1" applyBorder="1" applyAlignment="1" applyProtection="1">
      <alignment horizontal="left" vertical="center"/>
    </xf>
    <xf numFmtId="49" fontId="16" fillId="0" borderId="0" xfId="2" applyNumberFormat="1" applyFont="1" applyFill="1" applyBorder="1" applyAlignment="1" applyProtection="1">
      <alignment horizontal="left" vertical="center"/>
    </xf>
    <xf numFmtId="4" fontId="16" fillId="0" borderId="0" xfId="1" applyNumberFormat="1" applyFont="1" applyFill="1" applyBorder="1" applyAlignment="1" applyProtection="1">
      <alignment horizontal="right" vertical="center"/>
    </xf>
    <xf numFmtId="49" fontId="16" fillId="0" borderId="0" xfId="1" applyNumberFormat="1" applyFont="1" applyFill="1" applyBorder="1" applyAlignment="1" applyProtection="1">
      <alignment horizontal="right" vertical="center"/>
    </xf>
    <xf numFmtId="0" fontId="16" fillId="0" borderId="0" xfId="1" applyFont="1" applyAlignment="1">
      <alignment vertical="center"/>
    </xf>
    <xf numFmtId="49" fontId="17" fillId="3" borderId="0" xfId="1" applyNumberFormat="1" applyFont="1" applyFill="1" applyBorder="1" applyAlignment="1" applyProtection="1">
      <alignment horizontal="right" vertical="center"/>
    </xf>
    <xf numFmtId="4" fontId="16" fillId="0" borderId="0" xfId="1" applyNumberFormat="1" applyFont="1" applyAlignment="1">
      <alignment vertical="center"/>
    </xf>
    <xf numFmtId="4" fontId="16" fillId="0" borderId="0" xfId="2" applyNumberFormat="1" applyFont="1" applyFill="1" applyBorder="1" applyAlignment="1" applyProtection="1">
      <alignment horizontal="right" vertical="center"/>
    </xf>
    <xf numFmtId="49" fontId="16" fillId="0" borderId="0" xfId="2" applyNumberFormat="1" applyFont="1" applyFill="1" applyBorder="1" applyAlignment="1" applyProtection="1">
      <alignment horizontal="right" vertical="center"/>
    </xf>
    <xf numFmtId="0" fontId="16" fillId="0" borderId="0" xfId="2" applyFont="1" applyAlignment="1">
      <alignment vertical="center"/>
    </xf>
    <xf numFmtId="49" fontId="17" fillId="3" borderId="0" xfId="2" applyNumberFormat="1" applyFont="1" applyFill="1" applyBorder="1" applyAlignment="1" applyProtection="1">
      <alignment horizontal="right" vertical="center"/>
    </xf>
    <xf numFmtId="0" fontId="14" fillId="0" borderId="0" xfId="2" applyFont="1" applyAlignment="1">
      <alignment vertical="center"/>
    </xf>
    <xf numFmtId="49" fontId="15" fillId="0" borderId="0" xfId="2" applyNumberFormat="1" applyFont="1" applyFill="1" applyBorder="1" applyAlignment="1" applyProtection="1">
      <alignment horizontal="right" vertical="top"/>
    </xf>
    <xf numFmtId="0" fontId="14" fillId="0" borderId="1" xfId="1" applyNumberFormat="1" applyFont="1" applyFill="1" applyBorder="1" applyAlignment="1" applyProtection="1">
      <alignment vertical="center"/>
    </xf>
    <xf numFmtId="49" fontId="15" fillId="0" borderId="1" xfId="1" applyNumberFormat="1" applyFont="1" applyFill="1" applyBorder="1" applyAlignment="1" applyProtection="1">
      <alignment horizontal="right" vertical="top"/>
    </xf>
    <xf numFmtId="0" fontId="14" fillId="0" borderId="1" xfId="1" applyFont="1" applyBorder="1" applyAlignment="1">
      <alignment vertical="center"/>
    </xf>
    <xf numFmtId="0" fontId="12" fillId="0" borderId="6" xfId="1" applyNumberFormat="1" applyFont="1" applyFill="1" applyBorder="1" applyAlignment="1" applyProtection="1">
      <alignment vertical="center"/>
    </xf>
    <xf numFmtId="4" fontId="13" fillId="0" borderId="6" xfId="1" applyNumberFormat="1" applyFont="1" applyFill="1" applyBorder="1" applyAlignment="1" applyProtection="1">
      <alignment horizontal="right" vertical="center"/>
    </xf>
    <xf numFmtId="4" fontId="13" fillId="0" borderId="0" xfId="1" applyNumberFormat="1" applyFont="1" applyFill="1" applyBorder="1" applyAlignment="1" applyProtection="1">
      <alignment horizontal="right" vertical="center"/>
    </xf>
    <xf numFmtId="4" fontId="13" fillId="0" borderId="0" xfId="1" applyNumberFormat="1" applyFont="1" applyAlignment="1">
      <alignment vertical="center"/>
    </xf>
    <xf numFmtId="49" fontId="15" fillId="0" borderId="0" xfId="1" applyNumberFormat="1" applyFont="1" applyFill="1" applyBorder="1" applyAlignment="1" applyProtection="1">
      <alignment horizontal="left" vertical="center"/>
    </xf>
    <xf numFmtId="0" fontId="2" fillId="0" borderId="0" xfId="1" applyNumberFormat="1" applyFont="1" applyFill="1" applyBorder="1" applyAlignment="1" applyProtection="1">
      <alignment horizontal="left" vertical="center" wrapText="1"/>
    </xf>
    <xf numFmtId="0" fontId="2" fillId="0" borderId="0" xfId="1" applyNumberFormat="1" applyFont="1" applyFill="1" applyBorder="1" applyAlignment="1" applyProtection="1">
      <alignment horizontal="left" vertical="center"/>
    </xf>
    <xf numFmtId="49" fontId="9" fillId="0" borderId="14" xfId="1" applyNumberFormat="1" applyFont="1" applyFill="1" applyBorder="1" applyAlignment="1" applyProtection="1">
      <alignment horizontal="left" vertical="center"/>
    </xf>
    <xf numFmtId="0" fontId="9" fillId="0" borderId="0" xfId="1" applyNumberFormat="1" applyFont="1" applyFill="1" applyBorder="1" applyAlignment="1" applyProtection="1">
      <alignment horizontal="left" vertical="center"/>
    </xf>
    <xf numFmtId="0" fontId="9" fillId="0" borderId="33" xfId="1" applyNumberFormat="1" applyFont="1" applyFill="1" applyBorder="1" applyAlignment="1" applyProtection="1">
      <alignment horizontal="left" vertical="center"/>
    </xf>
    <xf numFmtId="49" fontId="9" fillId="0" borderId="34" xfId="1" applyNumberFormat="1" applyFont="1" applyFill="1" applyBorder="1" applyAlignment="1" applyProtection="1">
      <alignment horizontal="left" vertical="center"/>
    </xf>
    <xf numFmtId="0" fontId="9" fillId="0" borderId="26" xfId="1" applyNumberFormat="1" applyFont="1" applyFill="1" applyBorder="1" applyAlignment="1" applyProtection="1">
      <alignment horizontal="left" vertical="center"/>
    </xf>
    <xf numFmtId="0" fontId="9" fillId="0" borderId="35" xfId="1" applyNumberFormat="1" applyFont="1" applyFill="1" applyBorder="1" applyAlignment="1" applyProtection="1">
      <alignment horizontal="left" vertical="center"/>
    </xf>
    <xf numFmtId="49" fontId="8" fillId="2" borderId="28" xfId="1" applyNumberFormat="1" applyFont="1" applyFill="1" applyBorder="1" applyAlignment="1" applyProtection="1">
      <alignment horizontal="left" vertical="center"/>
    </xf>
    <xf numFmtId="0" fontId="8" fillId="2" borderId="29" xfId="1" applyNumberFormat="1" applyFont="1" applyFill="1" applyBorder="1" applyAlignment="1" applyProtection="1">
      <alignment horizontal="left" vertical="center"/>
    </xf>
    <xf numFmtId="49" fontId="9" fillId="0" borderId="31" xfId="1" applyNumberFormat="1" applyFont="1" applyFill="1" applyBorder="1" applyAlignment="1" applyProtection="1">
      <alignment horizontal="left" vertical="center"/>
    </xf>
    <xf numFmtId="0" fontId="9" fillId="0" borderId="15" xfId="1" applyNumberFormat="1" applyFont="1" applyFill="1" applyBorder="1" applyAlignment="1" applyProtection="1">
      <alignment horizontal="left" vertical="center"/>
    </xf>
    <xf numFmtId="0" fontId="9" fillId="0" borderId="32" xfId="1" applyNumberFormat="1" applyFont="1" applyFill="1" applyBorder="1" applyAlignment="1" applyProtection="1">
      <alignment horizontal="left" vertical="center"/>
    </xf>
    <xf numFmtId="49" fontId="8" fillId="0" borderId="28" xfId="1" applyNumberFormat="1" applyFont="1" applyFill="1" applyBorder="1" applyAlignment="1" applyProtection="1">
      <alignment horizontal="left" vertical="center"/>
    </xf>
    <xf numFmtId="0" fontId="8" fillId="0" borderId="11" xfId="1" applyNumberFormat="1" applyFont="1" applyFill="1" applyBorder="1" applyAlignment="1" applyProtection="1">
      <alignment horizontal="left" vertical="center"/>
    </xf>
    <xf numFmtId="49" fontId="9" fillId="0" borderId="28" xfId="1" applyNumberFormat="1" applyFont="1" applyFill="1" applyBorder="1" applyAlignment="1" applyProtection="1">
      <alignment horizontal="left" vertical="center"/>
    </xf>
    <xf numFmtId="0" fontId="9" fillId="0" borderId="11" xfId="1" applyNumberFormat="1" applyFont="1" applyFill="1" applyBorder="1" applyAlignment="1" applyProtection="1">
      <alignment horizontal="left" vertical="center"/>
    </xf>
    <xf numFmtId="49" fontId="5" fillId="0" borderId="29" xfId="1" applyNumberFormat="1" applyFont="1" applyFill="1" applyBorder="1" applyAlignment="1" applyProtection="1">
      <alignment horizontal="center" vertical="center"/>
    </xf>
    <xf numFmtId="0" fontId="5" fillId="0" borderId="29" xfId="1" applyNumberFormat="1" applyFont="1" applyFill="1" applyBorder="1" applyAlignment="1" applyProtection="1">
      <alignment horizontal="center" vertical="center"/>
    </xf>
    <xf numFmtId="49" fontId="7" fillId="0" borderId="28" xfId="1" applyNumberFormat="1" applyFont="1" applyFill="1" applyBorder="1" applyAlignment="1" applyProtection="1">
      <alignment horizontal="left" vertical="center"/>
    </xf>
    <xf numFmtId="0" fontId="7" fillId="0" borderId="11" xfId="1" applyNumberFormat="1" applyFont="1" applyFill="1" applyBorder="1" applyAlignment="1" applyProtection="1">
      <alignment horizontal="left" vertical="center"/>
    </xf>
    <xf numFmtId="14" fontId="2" fillId="0" borderId="10" xfId="1" applyNumberFormat="1" applyFont="1" applyFill="1" applyBorder="1" applyAlignment="1" applyProtection="1">
      <alignment horizontal="left" vertical="center"/>
    </xf>
    <xf numFmtId="0" fontId="2" fillId="0" borderId="30" xfId="1" applyNumberFormat="1" applyFont="1" applyFill="1" applyBorder="1" applyAlignment="1" applyProtection="1">
      <alignment horizontal="left" vertical="center"/>
    </xf>
    <xf numFmtId="0" fontId="2" fillId="0" borderId="2" xfId="1" applyNumberFormat="1" applyFont="1" applyFill="1" applyBorder="1" applyAlignment="1" applyProtection="1">
      <alignment horizontal="left" vertical="center" wrapText="1"/>
    </xf>
    <xf numFmtId="0" fontId="2" fillId="0" borderId="2" xfId="1" applyNumberFormat="1" applyFont="1" applyFill="1" applyBorder="1" applyAlignment="1" applyProtection="1">
      <alignment horizontal="left" vertical="center"/>
    </xf>
    <xf numFmtId="14" fontId="2" fillId="0" borderId="0" xfId="1" applyNumberFormat="1" applyFont="1" applyFill="1" applyBorder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left" vertical="center"/>
    </xf>
    <xf numFmtId="0" fontId="2" fillId="0" borderId="10" xfId="1" applyNumberFormat="1" applyFont="1" applyFill="1" applyBorder="1" applyAlignment="1" applyProtection="1">
      <alignment horizontal="left" vertical="center"/>
    </xf>
    <xf numFmtId="0" fontId="2" fillId="0" borderId="12" xfId="1" applyNumberFormat="1" applyFont="1" applyFill="1" applyBorder="1" applyAlignment="1" applyProtection="1">
      <alignment horizontal="left" vertical="center"/>
    </xf>
    <xf numFmtId="0" fontId="2" fillId="0" borderId="1" xfId="1" applyNumberFormat="1" applyFont="1" applyFill="1" applyBorder="1" applyAlignment="1" applyProtection="1">
      <alignment horizontal="left" vertical="center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/>
    </xf>
    <xf numFmtId="0" fontId="2" fillId="0" borderId="24" xfId="1" applyNumberFormat="1" applyFont="1" applyFill="1" applyBorder="1" applyAlignment="1" applyProtection="1">
      <alignment horizontal="left" vertical="center" wrapText="1"/>
    </xf>
    <xf numFmtId="0" fontId="2" fillId="0" borderId="6" xfId="1" applyNumberFormat="1" applyFont="1" applyFill="1" applyBorder="1" applyAlignment="1" applyProtection="1">
      <alignment horizontal="left" vertical="center"/>
    </xf>
    <xf numFmtId="0" fontId="4" fillId="0" borderId="6" xfId="1" applyNumberFormat="1" applyFont="1" applyFill="1" applyBorder="1" applyAlignment="1" applyProtection="1">
      <alignment horizontal="left" vertical="center" wrapText="1"/>
    </xf>
    <xf numFmtId="0" fontId="4" fillId="0" borderId="6" xfId="1" applyNumberFormat="1" applyFont="1" applyFill="1" applyBorder="1" applyAlignment="1" applyProtection="1">
      <alignment horizontal="left" vertical="center"/>
    </xf>
    <xf numFmtId="0" fontId="4" fillId="0" borderId="0" xfId="1" applyNumberFormat="1" applyFont="1" applyFill="1" applyBorder="1" applyAlignment="1" applyProtection="1">
      <alignment horizontal="left" vertical="center"/>
    </xf>
    <xf numFmtId="0" fontId="2" fillId="0" borderId="6" xfId="1" applyNumberFormat="1" applyFont="1" applyFill="1" applyBorder="1" applyAlignment="1" applyProtection="1">
      <alignment horizontal="left" vertical="center" wrapText="1"/>
    </xf>
    <xf numFmtId="49" fontId="2" fillId="0" borderId="7" xfId="1" applyNumberFormat="1" applyFont="1" applyFill="1" applyBorder="1" applyAlignment="1" applyProtection="1">
      <alignment horizontal="left" vertical="center"/>
    </xf>
    <xf numFmtId="0" fontId="12" fillId="0" borderId="2" xfId="1" applyNumberFormat="1" applyFont="1" applyFill="1" applyBorder="1" applyAlignment="1" applyProtection="1">
      <alignment horizontal="left" vertical="center" wrapText="1"/>
    </xf>
    <xf numFmtId="0" fontId="12" fillId="0" borderId="0" xfId="1" applyNumberFormat="1" applyFont="1" applyFill="1" applyBorder="1" applyAlignment="1" applyProtection="1">
      <alignment horizontal="left" vertical="center"/>
    </xf>
    <xf numFmtId="0" fontId="12" fillId="0" borderId="25" xfId="1" applyNumberFormat="1" applyFont="1" applyFill="1" applyBorder="1" applyAlignment="1" applyProtection="1">
      <alignment horizontal="left" vertical="center"/>
    </xf>
    <xf numFmtId="0" fontId="12" fillId="0" borderId="26" xfId="1" applyNumberFormat="1" applyFont="1" applyFill="1" applyBorder="1" applyAlignment="1" applyProtection="1">
      <alignment horizontal="left" vertical="center"/>
    </xf>
    <xf numFmtId="49" fontId="13" fillId="3" borderId="0" xfId="1" applyNumberFormat="1" applyFont="1" applyFill="1" applyBorder="1" applyAlignment="1" applyProtection="1">
      <alignment horizontal="left" vertical="center"/>
    </xf>
    <xf numFmtId="0" fontId="13" fillId="3" borderId="0" xfId="1" applyNumberFormat="1" applyFont="1" applyFill="1" applyBorder="1" applyAlignment="1" applyProtection="1">
      <alignment horizontal="left" vertical="center"/>
    </xf>
    <xf numFmtId="0" fontId="12" fillId="0" borderId="0" xfId="1" applyNumberFormat="1" applyFont="1" applyFill="1" applyBorder="1" applyAlignment="1" applyProtection="1">
      <alignment horizontal="left" vertical="center" wrapText="1"/>
    </xf>
    <xf numFmtId="49" fontId="12" fillId="0" borderId="0" xfId="1" applyNumberFormat="1" applyFont="1" applyFill="1" applyBorder="1" applyAlignment="1" applyProtection="1">
      <alignment horizontal="left" vertical="center"/>
    </xf>
    <xf numFmtId="14" fontId="12" fillId="0" borderId="0" xfId="1" applyNumberFormat="1" applyFont="1" applyFill="1" applyBorder="1" applyAlignment="1" applyProtection="1">
      <alignment horizontal="left" vertical="center"/>
    </xf>
    <xf numFmtId="0" fontId="12" fillId="0" borderId="10" xfId="1" applyNumberFormat="1" applyFont="1" applyFill="1" applyBorder="1" applyAlignment="1" applyProtection="1">
      <alignment horizontal="left" vertical="center" wrapText="1"/>
    </xf>
    <xf numFmtId="0" fontId="12" fillId="0" borderId="10" xfId="1" applyNumberFormat="1" applyFont="1" applyFill="1" applyBorder="1" applyAlignment="1" applyProtection="1">
      <alignment horizontal="left" vertical="center"/>
    </xf>
    <xf numFmtId="0" fontId="12" fillId="0" borderId="2" xfId="1" applyNumberFormat="1" applyFont="1" applyFill="1" applyBorder="1" applyAlignment="1" applyProtection="1">
      <alignment horizontal="left" vertical="center"/>
    </xf>
    <xf numFmtId="49" fontId="11" fillId="0" borderId="1" xfId="1" applyNumberFormat="1" applyFont="1" applyFill="1" applyBorder="1" applyAlignment="1" applyProtection="1">
      <alignment horizontal="center"/>
    </xf>
    <xf numFmtId="0" fontId="11" fillId="0" borderId="1" xfId="1" applyNumberFormat="1" applyFont="1" applyFill="1" applyBorder="1" applyAlignment="1" applyProtection="1">
      <alignment horizontal="center" vertical="center"/>
    </xf>
    <xf numFmtId="0" fontId="12" fillId="0" borderId="24" xfId="1" applyNumberFormat="1" applyFont="1" applyFill="1" applyBorder="1" applyAlignment="1" applyProtection="1">
      <alignment horizontal="left" vertical="center" wrapText="1"/>
    </xf>
    <xf numFmtId="0" fontId="12" fillId="0" borderId="6" xfId="1" applyNumberFormat="1" applyFont="1" applyFill="1" applyBorder="1" applyAlignment="1" applyProtection="1">
      <alignment horizontal="left" vertical="center"/>
    </xf>
    <xf numFmtId="0" fontId="13" fillId="0" borderId="6" xfId="1" applyNumberFormat="1" applyFont="1" applyFill="1" applyBorder="1" applyAlignment="1" applyProtection="1">
      <alignment horizontal="left" vertical="center" wrapText="1"/>
    </xf>
    <xf numFmtId="0" fontId="13" fillId="0" borderId="0" xfId="1" applyNumberFormat="1" applyFont="1" applyFill="1" applyBorder="1" applyAlignment="1" applyProtection="1">
      <alignment horizontal="left" vertical="center"/>
    </xf>
    <xf numFmtId="49" fontId="12" fillId="0" borderId="6" xfId="1" applyNumberFormat="1" applyFont="1" applyFill="1" applyBorder="1" applyAlignment="1" applyProtection="1">
      <alignment horizontal="left" vertical="center"/>
    </xf>
    <xf numFmtId="0" fontId="12" fillId="0" borderId="6" xfId="1" applyNumberFormat="1" applyFont="1" applyFill="1" applyBorder="1" applyAlignment="1" applyProtection="1">
      <alignment horizontal="left" vertical="center" wrapText="1"/>
    </xf>
    <xf numFmtId="0" fontId="12" fillId="0" borderId="7" xfId="1" applyNumberFormat="1" applyFont="1" applyFill="1" applyBorder="1" applyAlignment="1" applyProtection="1">
      <alignment horizontal="left" vertical="center" wrapText="1"/>
    </xf>
    <xf numFmtId="0" fontId="12" fillId="0" borderId="27" xfId="1" applyNumberFormat="1" applyFont="1" applyFill="1" applyBorder="1" applyAlignment="1" applyProtection="1">
      <alignment horizontal="left" vertical="center"/>
    </xf>
    <xf numFmtId="0" fontId="15" fillId="0" borderId="0" xfId="1" applyNumberFormat="1" applyFont="1" applyFill="1" applyBorder="1" applyAlignment="1" applyProtection="1">
      <alignment horizontal="left" vertical="top" wrapText="1"/>
    </xf>
    <xf numFmtId="0" fontId="15" fillId="0" borderId="0" xfId="1" applyNumberFormat="1" applyFont="1" applyFill="1" applyBorder="1" applyAlignment="1" applyProtection="1">
      <alignment horizontal="left" vertical="top"/>
    </xf>
    <xf numFmtId="49" fontId="13" fillId="0" borderId="36" xfId="1" applyNumberFormat="1" applyFont="1" applyFill="1" applyBorder="1" applyAlignment="1" applyProtection="1">
      <alignment horizontal="center" vertical="center"/>
    </xf>
    <xf numFmtId="0" fontId="13" fillId="0" borderId="37" xfId="1" applyNumberFormat="1" applyFont="1" applyFill="1" applyBorder="1" applyAlignment="1" applyProtection="1">
      <alignment horizontal="center" vertical="center"/>
    </xf>
    <xf numFmtId="0" fontId="13" fillId="0" borderId="38" xfId="1" applyNumberFormat="1" applyFont="1" applyFill="1" applyBorder="1" applyAlignment="1" applyProtection="1">
      <alignment horizontal="center" vertical="center"/>
    </xf>
    <xf numFmtId="49" fontId="13" fillId="4" borderId="15" xfId="1" applyNumberFormat="1" applyFont="1" applyFill="1" applyBorder="1" applyAlignment="1" applyProtection="1">
      <alignment horizontal="left" vertical="center"/>
    </xf>
    <xf numFmtId="0" fontId="13" fillId="4" borderId="15" xfId="1" applyNumberFormat="1" applyFont="1" applyFill="1" applyBorder="1" applyAlignment="1" applyProtection="1">
      <alignment horizontal="left" vertical="center"/>
    </xf>
    <xf numFmtId="49" fontId="13" fillId="0" borderId="6" xfId="1" applyNumberFormat="1" applyFont="1" applyFill="1" applyBorder="1" applyAlignment="1" applyProtection="1">
      <alignment horizontal="left" vertical="center"/>
    </xf>
    <xf numFmtId="0" fontId="13" fillId="0" borderId="6" xfId="1" applyNumberFormat="1" applyFont="1" applyFill="1" applyBorder="1" applyAlignment="1" applyProtection="1">
      <alignment horizontal="left" vertical="center"/>
    </xf>
    <xf numFmtId="0" fontId="15" fillId="0" borderId="1" xfId="1" applyNumberFormat="1" applyFont="1" applyFill="1" applyBorder="1" applyAlignment="1" applyProtection="1">
      <alignment horizontal="left" vertical="top" wrapText="1"/>
    </xf>
    <xf numFmtId="0" fontId="15" fillId="0" borderId="1" xfId="1" applyNumberFormat="1" applyFont="1" applyFill="1" applyBorder="1" applyAlignment="1" applyProtection="1">
      <alignment horizontal="left" vertical="top"/>
    </xf>
    <xf numFmtId="0" fontId="15" fillId="0" borderId="0" xfId="2" applyNumberFormat="1" applyFont="1" applyFill="1" applyBorder="1" applyAlignment="1" applyProtection="1">
      <alignment horizontal="left" vertical="top" wrapText="1"/>
    </xf>
    <xf numFmtId="0" fontId="12" fillId="0" borderId="7" xfId="1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12" fillId="0" borderId="27" xfId="0" applyFont="1" applyBorder="1" applyAlignment="1">
      <alignment vertical="center"/>
    </xf>
  </cellXfs>
  <cellStyles count="3">
    <cellStyle name="Normální" xfId="0" builtinId="0"/>
    <cellStyle name="normální_Klatovy - Dr.Sedláka" xfId="1" xr:uid="{00000000-0005-0000-0000-000001000000}"/>
    <cellStyle name="normální_Klatovy - Pod Vrškem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workbookViewId="0">
      <selection activeCell="D18" sqref="D18:E18"/>
    </sheetView>
  </sheetViews>
  <sheetFormatPr defaultColWidth="11.5546875" defaultRowHeight="13.8" x14ac:dyDescent="0.25"/>
  <cols>
    <col min="1" max="1" width="9.109375" style="3" customWidth="1"/>
    <col min="2" max="2" width="12.88671875" style="3" customWidth="1"/>
    <col min="3" max="3" width="22.88671875" style="3" customWidth="1"/>
    <col min="4" max="4" width="10" style="3" customWidth="1"/>
    <col min="5" max="5" width="14" style="3" customWidth="1"/>
    <col min="6" max="6" width="22.88671875" style="3" customWidth="1"/>
    <col min="7" max="7" width="9.109375" style="3" customWidth="1"/>
    <col min="8" max="8" width="12.88671875" style="3" customWidth="1"/>
    <col min="9" max="9" width="22.88671875" style="3" customWidth="1"/>
    <col min="10" max="16384" width="11.5546875" style="3"/>
  </cols>
  <sheetData>
    <row r="1" spans="1:10" ht="72.900000000000006" customHeight="1" x14ac:dyDescent="0.3">
      <c r="A1" s="1"/>
      <c r="B1" s="2"/>
      <c r="C1" s="112" t="s">
        <v>0</v>
      </c>
      <c r="D1" s="113"/>
      <c r="E1" s="113"/>
      <c r="F1" s="113"/>
      <c r="G1" s="113"/>
      <c r="H1" s="113"/>
      <c r="I1" s="113"/>
    </row>
    <row r="2" spans="1:10" x14ac:dyDescent="0.25">
      <c r="A2" s="114" t="s">
        <v>1</v>
      </c>
      <c r="B2" s="115"/>
      <c r="C2" s="116" t="s">
        <v>169</v>
      </c>
      <c r="D2" s="117"/>
      <c r="E2" s="119" t="s">
        <v>2</v>
      </c>
      <c r="F2" s="119"/>
      <c r="G2" s="115"/>
      <c r="H2" s="119" t="s">
        <v>3</v>
      </c>
      <c r="I2" s="120"/>
      <c r="J2" s="4"/>
    </row>
    <row r="3" spans="1:10" x14ac:dyDescent="0.25">
      <c r="A3" s="105"/>
      <c r="B3" s="82"/>
      <c r="C3" s="118"/>
      <c r="D3" s="118"/>
      <c r="E3" s="82"/>
      <c r="F3" s="82"/>
      <c r="G3" s="82"/>
      <c r="H3" s="82"/>
      <c r="I3" s="109"/>
      <c r="J3" s="4"/>
    </row>
    <row r="4" spans="1:10" x14ac:dyDescent="0.25">
      <c r="A4" s="104" t="s">
        <v>4</v>
      </c>
      <c r="B4" s="82"/>
      <c r="C4" s="81" t="s">
        <v>171</v>
      </c>
      <c r="D4" s="82"/>
      <c r="E4" s="81" t="s">
        <v>5</v>
      </c>
      <c r="F4" s="81"/>
      <c r="G4" s="82"/>
      <c r="H4" s="81" t="s">
        <v>3</v>
      </c>
      <c r="I4" s="108"/>
      <c r="J4" s="4"/>
    </row>
    <row r="5" spans="1:10" x14ac:dyDescent="0.25">
      <c r="A5" s="105"/>
      <c r="B5" s="82"/>
      <c r="C5" s="82"/>
      <c r="D5" s="82"/>
      <c r="E5" s="82"/>
      <c r="F5" s="82"/>
      <c r="G5" s="82"/>
      <c r="H5" s="82"/>
      <c r="I5" s="109"/>
      <c r="J5" s="4"/>
    </row>
    <row r="6" spans="1:10" x14ac:dyDescent="0.25">
      <c r="A6" s="104" t="s">
        <v>6</v>
      </c>
      <c r="B6" s="82"/>
      <c r="C6" s="81" t="s">
        <v>170</v>
      </c>
      <c r="D6" s="82"/>
      <c r="E6" s="81" t="s">
        <v>7</v>
      </c>
      <c r="F6" s="81"/>
      <c r="G6" s="82"/>
      <c r="H6" s="81" t="s">
        <v>3</v>
      </c>
      <c r="I6" s="108"/>
      <c r="J6" s="4"/>
    </row>
    <row r="7" spans="1:10" x14ac:dyDescent="0.25">
      <c r="A7" s="105"/>
      <c r="B7" s="82"/>
      <c r="C7" s="82"/>
      <c r="D7" s="82"/>
      <c r="E7" s="82"/>
      <c r="F7" s="82"/>
      <c r="G7" s="82"/>
      <c r="H7" s="82"/>
      <c r="I7" s="109"/>
      <c r="J7" s="4"/>
    </row>
    <row r="8" spans="1:10" x14ac:dyDescent="0.25">
      <c r="A8" s="104" t="s">
        <v>8</v>
      </c>
      <c r="B8" s="82"/>
      <c r="C8" s="106"/>
      <c r="D8" s="82"/>
      <c r="E8" s="81" t="s">
        <v>9</v>
      </c>
      <c r="F8" s="82"/>
      <c r="G8" s="82"/>
      <c r="H8" s="107" t="s">
        <v>10</v>
      </c>
      <c r="I8" s="108"/>
      <c r="J8" s="4"/>
    </row>
    <row r="9" spans="1:10" x14ac:dyDescent="0.25">
      <c r="A9" s="105"/>
      <c r="B9" s="82"/>
      <c r="C9" s="82"/>
      <c r="D9" s="82"/>
      <c r="E9" s="82"/>
      <c r="F9" s="82"/>
      <c r="G9" s="82"/>
      <c r="H9" s="82"/>
      <c r="I9" s="109"/>
      <c r="J9" s="4"/>
    </row>
    <row r="10" spans="1:10" x14ac:dyDescent="0.25">
      <c r="A10" s="104" t="s">
        <v>12</v>
      </c>
      <c r="B10" s="82"/>
      <c r="C10" s="81"/>
      <c r="D10" s="82"/>
      <c r="E10" s="81" t="s">
        <v>13</v>
      </c>
      <c r="F10" s="81"/>
      <c r="G10" s="82"/>
      <c r="H10" s="107" t="s">
        <v>14</v>
      </c>
      <c r="I10" s="102"/>
      <c r="J10" s="4"/>
    </row>
    <row r="11" spans="1:10" x14ac:dyDescent="0.25">
      <c r="A11" s="110"/>
      <c r="B11" s="111"/>
      <c r="C11" s="111"/>
      <c r="D11" s="111"/>
      <c r="E11" s="111"/>
      <c r="F11" s="111"/>
      <c r="G11" s="111"/>
      <c r="H11" s="111"/>
      <c r="I11" s="103"/>
      <c r="J11" s="4"/>
    </row>
    <row r="12" spans="1:10" ht="23.4" customHeight="1" x14ac:dyDescent="0.25">
      <c r="A12" s="98" t="s">
        <v>15</v>
      </c>
      <c r="B12" s="99"/>
      <c r="C12" s="99"/>
      <c r="D12" s="99"/>
      <c r="E12" s="99"/>
      <c r="F12" s="99"/>
      <c r="G12" s="99"/>
      <c r="H12" s="99"/>
      <c r="I12" s="99"/>
    </row>
    <row r="13" spans="1:10" ht="26.4" customHeight="1" x14ac:dyDescent="0.25">
      <c r="A13" s="5" t="s">
        <v>16</v>
      </c>
      <c r="B13" s="100" t="s">
        <v>17</v>
      </c>
      <c r="C13" s="101"/>
      <c r="D13" s="5" t="s">
        <v>18</v>
      </c>
      <c r="E13" s="100" t="s">
        <v>19</v>
      </c>
      <c r="F13" s="101"/>
      <c r="G13" s="5" t="s">
        <v>20</v>
      </c>
      <c r="H13" s="100" t="s">
        <v>21</v>
      </c>
      <c r="I13" s="101"/>
      <c r="J13" s="4"/>
    </row>
    <row r="14" spans="1:10" ht="15.15" customHeight="1" x14ac:dyDescent="0.25">
      <c r="A14" s="6" t="s">
        <v>22</v>
      </c>
      <c r="B14" s="7" t="s">
        <v>23</v>
      </c>
      <c r="C14" s="8">
        <f>'RVO 010 - Pod nemocnicí'!G46+'RVO 012 - Masarykova'!G42+'RVO 014 - Koldinova'!G48+'RVO 025 - Vaňkova'!G42</f>
        <v>0</v>
      </c>
      <c r="D14" s="96" t="s">
        <v>24</v>
      </c>
      <c r="E14" s="97"/>
      <c r="F14" s="8">
        <v>0</v>
      </c>
      <c r="G14" s="96" t="s">
        <v>25</v>
      </c>
      <c r="H14" s="97"/>
      <c r="I14" s="8">
        <v>0</v>
      </c>
      <c r="J14" s="4"/>
    </row>
    <row r="15" spans="1:10" ht="15.15" customHeight="1" x14ac:dyDescent="0.25">
      <c r="A15" s="9"/>
      <c r="B15" s="7" t="s">
        <v>26</v>
      </c>
      <c r="C15" s="8">
        <f>'RVO 010 - Pod nemocnicí'!I46+'RVO 012 - Masarykova'!I42+'RVO 014 - Koldinova'!I48+'RVO 025 - Vaňkova'!I42</f>
        <v>0</v>
      </c>
      <c r="D15" s="96" t="s">
        <v>27</v>
      </c>
      <c r="E15" s="97"/>
      <c r="F15" s="8">
        <v>0</v>
      </c>
      <c r="G15" s="96" t="s">
        <v>28</v>
      </c>
      <c r="H15" s="97"/>
      <c r="I15" s="8">
        <v>0</v>
      </c>
      <c r="J15" s="4"/>
    </row>
    <row r="16" spans="1:10" ht="15.15" customHeight="1" x14ac:dyDescent="0.25">
      <c r="A16" s="6" t="s">
        <v>29</v>
      </c>
      <c r="B16" s="7" t="s">
        <v>23</v>
      </c>
      <c r="C16" s="8"/>
      <c r="D16" s="96" t="s">
        <v>30</v>
      </c>
      <c r="E16" s="97"/>
      <c r="F16" s="8">
        <v>0</v>
      </c>
      <c r="G16" s="96" t="s">
        <v>31</v>
      </c>
      <c r="H16" s="97"/>
      <c r="I16" s="8">
        <v>0</v>
      </c>
      <c r="J16" s="4"/>
    </row>
    <row r="17" spans="1:10" ht="15.15" customHeight="1" x14ac:dyDescent="0.25">
      <c r="A17" s="9"/>
      <c r="B17" s="7" t="s">
        <v>26</v>
      </c>
      <c r="C17" s="8"/>
      <c r="D17" s="96"/>
      <c r="E17" s="97"/>
      <c r="F17" s="10"/>
      <c r="G17" s="96" t="s">
        <v>32</v>
      </c>
      <c r="H17" s="97"/>
      <c r="I17" s="8">
        <v>0</v>
      </c>
      <c r="J17" s="4"/>
    </row>
    <row r="18" spans="1:10" ht="15.15" customHeight="1" x14ac:dyDescent="0.25">
      <c r="A18" s="6" t="s">
        <v>33</v>
      </c>
      <c r="B18" s="7" t="s">
        <v>23</v>
      </c>
      <c r="C18" s="8">
        <f>'RVO 010 - Pod nemocnicí'!G13+'RVO 012 - Masarykova'!G13+'RVO 014 - Koldinova'!G13+'RVO 025 - Vaňkova'!G13</f>
        <v>0</v>
      </c>
      <c r="D18" s="96"/>
      <c r="E18" s="97"/>
      <c r="F18" s="10"/>
      <c r="G18" s="96" t="s">
        <v>34</v>
      </c>
      <c r="H18" s="97"/>
      <c r="I18" s="8">
        <v>0</v>
      </c>
      <c r="J18" s="4"/>
    </row>
    <row r="19" spans="1:10" ht="15.15" customHeight="1" x14ac:dyDescent="0.25">
      <c r="A19" s="9"/>
      <c r="B19" s="7" t="s">
        <v>26</v>
      </c>
      <c r="C19" s="8">
        <f>'RVO 010 - Pod nemocnicí'!H13+'RVO 012 - Masarykova'!H13+'RVO 014 - Koldinova'!H13+'RVO 025 - Vaňkova'!H13</f>
        <v>0</v>
      </c>
      <c r="D19" s="96"/>
      <c r="E19" s="97"/>
      <c r="F19" s="10"/>
      <c r="G19" s="96" t="s">
        <v>35</v>
      </c>
      <c r="H19" s="97"/>
      <c r="I19" s="8">
        <v>0</v>
      </c>
      <c r="J19" s="4"/>
    </row>
    <row r="20" spans="1:10" ht="15.15" customHeight="1" x14ac:dyDescent="0.25">
      <c r="A20" s="94" t="s">
        <v>36</v>
      </c>
      <c r="B20" s="95"/>
      <c r="C20" s="8"/>
      <c r="D20" s="96"/>
      <c r="E20" s="97"/>
      <c r="F20" s="10"/>
      <c r="G20" s="96"/>
      <c r="H20" s="97"/>
      <c r="I20" s="10"/>
      <c r="J20" s="4"/>
    </row>
    <row r="21" spans="1:10" ht="15.15" customHeight="1" x14ac:dyDescent="0.25">
      <c r="A21" s="94" t="s">
        <v>37</v>
      </c>
      <c r="B21" s="95"/>
      <c r="C21" s="8"/>
      <c r="D21" s="96"/>
      <c r="E21" s="97"/>
      <c r="F21" s="10"/>
      <c r="G21" s="96"/>
      <c r="H21" s="97"/>
      <c r="I21" s="10"/>
      <c r="J21" s="4"/>
    </row>
    <row r="22" spans="1:10" ht="16.649999999999999" customHeight="1" x14ac:dyDescent="0.25">
      <c r="A22" s="94" t="s">
        <v>38</v>
      </c>
      <c r="B22" s="95"/>
      <c r="C22" s="8">
        <f>SUM(C14:C21)</f>
        <v>0</v>
      </c>
      <c r="D22" s="94" t="s">
        <v>39</v>
      </c>
      <c r="E22" s="95"/>
      <c r="F22" s="8">
        <f>SUM(F14:F21)</f>
        <v>0</v>
      </c>
      <c r="G22" s="94" t="s">
        <v>40</v>
      </c>
      <c r="H22" s="95"/>
      <c r="I22" s="8">
        <f>SUM(I14:I21)</f>
        <v>0</v>
      </c>
      <c r="J22" s="4"/>
    </row>
    <row r="23" spans="1:10" ht="15.15" customHeight="1" thickBot="1" x14ac:dyDescent="0.3">
      <c r="A23" s="11"/>
      <c r="B23" s="11"/>
      <c r="C23" s="12"/>
      <c r="D23" s="94" t="s">
        <v>41</v>
      </c>
      <c r="E23" s="95"/>
      <c r="F23" s="13">
        <v>0</v>
      </c>
      <c r="G23" s="94" t="s">
        <v>42</v>
      </c>
      <c r="H23" s="95"/>
      <c r="I23" s="8">
        <v>0</v>
      </c>
      <c r="J23" s="4"/>
    </row>
    <row r="24" spans="1:10" ht="15.15" customHeight="1" x14ac:dyDescent="0.25">
      <c r="D24" s="11"/>
      <c r="E24" s="11"/>
      <c r="F24" s="14"/>
      <c r="G24" s="94" t="s">
        <v>43</v>
      </c>
      <c r="H24" s="95"/>
      <c r="I24" s="8">
        <v>0</v>
      </c>
      <c r="J24" s="4"/>
    </row>
    <row r="25" spans="1:10" ht="15.15" customHeight="1" x14ac:dyDescent="0.25">
      <c r="F25" s="15"/>
      <c r="G25" s="94" t="s">
        <v>44</v>
      </c>
      <c r="H25" s="95"/>
      <c r="I25" s="8">
        <v>0</v>
      </c>
      <c r="J25" s="4"/>
    </row>
    <row r="26" spans="1:10" x14ac:dyDescent="0.25">
      <c r="A26" s="2"/>
      <c r="B26" s="2"/>
      <c r="C26" s="2"/>
      <c r="G26" s="11"/>
      <c r="H26" s="11"/>
      <c r="I26" s="11"/>
    </row>
    <row r="27" spans="1:10" ht="15.15" customHeight="1" x14ac:dyDescent="0.25">
      <c r="A27" s="89" t="s">
        <v>45</v>
      </c>
      <c r="B27" s="90"/>
      <c r="C27" s="16"/>
      <c r="D27" s="17"/>
      <c r="E27" s="2"/>
      <c r="F27" s="2"/>
      <c r="G27" s="2"/>
      <c r="H27" s="2"/>
      <c r="I27" s="2"/>
    </row>
    <row r="28" spans="1:10" ht="15.15" customHeight="1" x14ac:dyDescent="0.25">
      <c r="A28" s="89" t="s">
        <v>46</v>
      </c>
      <c r="B28" s="90"/>
      <c r="C28" s="16"/>
      <c r="D28" s="89" t="s">
        <v>47</v>
      </c>
      <c r="E28" s="90"/>
      <c r="F28" s="16">
        <f>ROUND(C28*(15/100),2)</f>
        <v>0</v>
      </c>
      <c r="G28" s="89" t="s">
        <v>48</v>
      </c>
      <c r="H28" s="90"/>
      <c r="I28" s="16">
        <f>SUM(C27:C29)</f>
        <v>0</v>
      </c>
      <c r="J28" s="4"/>
    </row>
    <row r="29" spans="1:10" ht="15.15" customHeight="1" x14ac:dyDescent="0.25">
      <c r="A29" s="89" t="s">
        <v>49</v>
      </c>
      <c r="B29" s="90"/>
      <c r="C29" s="16">
        <f>C22+F22+F23+I22+I23+I24+I25</f>
        <v>0</v>
      </c>
      <c r="D29" s="89" t="s">
        <v>50</v>
      </c>
      <c r="E29" s="90"/>
      <c r="F29" s="16">
        <f>ROUND(C29*(21/100),2)</f>
        <v>0</v>
      </c>
      <c r="G29" s="89" t="s">
        <v>51</v>
      </c>
      <c r="H29" s="90"/>
      <c r="I29" s="16">
        <f>SUM(F28:F29)+I28</f>
        <v>0</v>
      </c>
      <c r="J29" s="4"/>
    </row>
    <row r="30" spans="1:10" ht="14.4" thickBot="1" x14ac:dyDescent="0.3">
      <c r="A30" s="18"/>
      <c r="B30" s="18"/>
      <c r="C30" s="18"/>
      <c r="D30" s="18"/>
      <c r="E30" s="18"/>
      <c r="F30" s="18"/>
      <c r="G30" s="18"/>
      <c r="H30" s="18"/>
      <c r="I30" s="18"/>
    </row>
    <row r="31" spans="1:10" ht="14.4" customHeight="1" x14ac:dyDescent="0.25">
      <c r="A31" s="91" t="s">
        <v>52</v>
      </c>
      <c r="B31" s="92"/>
      <c r="C31" s="93"/>
      <c r="D31" s="91" t="s">
        <v>53</v>
      </c>
      <c r="E31" s="92"/>
      <c r="F31" s="93"/>
      <c r="G31" s="91" t="s">
        <v>54</v>
      </c>
      <c r="H31" s="92"/>
      <c r="I31" s="93"/>
      <c r="J31" s="19"/>
    </row>
    <row r="32" spans="1:10" ht="14.4" customHeight="1" x14ac:dyDescent="0.25">
      <c r="A32" s="83"/>
      <c r="B32" s="84"/>
      <c r="C32" s="85"/>
      <c r="D32" s="83"/>
      <c r="E32" s="84"/>
      <c r="F32" s="85"/>
      <c r="G32" s="83"/>
      <c r="H32" s="84"/>
      <c r="I32" s="85"/>
      <c r="J32" s="19"/>
    </row>
    <row r="33" spans="1:10" ht="14.4" customHeight="1" x14ac:dyDescent="0.25">
      <c r="A33" s="83"/>
      <c r="B33" s="84"/>
      <c r="C33" s="85"/>
      <c r="D33" s="83"/>
      <c r="E33" s="84"/>
      <c r="F33" s="85"/>
      <c r="G33" s="83"/>
      <c r="H33" s="84"/>
      <c r="I33" s="85"/>
      <c r="J33" s="19"/>
    </row>
    <row r="34" spans="1:10" ht="14.4" customHeight="1" x14ac:dyDescent="0.25">
      <c r="A34" s="83"/>
      <c r="B34" s="84"/>
      <c r="C34" s="85"/>
      <c r="D34" s="83"/>
      <c r="E34" s="84"/>
      <c r="F34" s="85"/>
      <c r="G34" s="83"/>
      <c r="H34" s="84"/>
      <c r="I34" s="85"/>
      <c r="J34" s="19"/>
    </row>
    <row r="35" spans="1:10" ht="14.4" customHeight="1" thickBot="1" x14ac:dyDescent="0.3">
      <c r="A35" s="86" t="s">
        <v>55</v>
      </c>
      <c r="B35" s="87"/>
      <c r="C35" s="88"/>
      <c r="D35" s="86" t="s">
        <v>55</v>
      </c>
      <c r="E35" s="87"/>
      <c r="F35" s="88"/>
      <c r="G35" s="86" t="s">
        <v>55</v>
      </c>
      <c r="H35" s="87"/>
      <c r="I35" s="88"/>
      <c r="J35" s="19"/>
    </row>
    <row r="36" spans="1:10" ht="11.25" customHeight="1" x14ac:dyDescent="0.25">
      <c r="A36" s="20" t="s">
        <v>56</v>
      </c>
      <c r="B36" s="21"/>
      <c r="C36" s="21"/>
      <c r="D36" s="21"/>
      <c r="E36" s="21"/>
      <c r="F36" s="21"/>
      <c r="G36" s="21"/>
      <c r="H36" s="21"/>
      <c r="I36" s="21"/>
    </row>
    <row r="37" spans="1:10" ht="409.6" hidden="1" customHeight="1" x14ac:dyDescent="0.25">
      <c r="A37" s="81"/>
      <c r="B37" s="82"/>
      <c r="C37" s="82"/>
      <c r="D37" s="82"/>
      <c r="E37" s="82"/>
      <c r="F37" s="82"/>
      <c r="G37" s="82"/>
      <c r="H37" s="82"/>
      <c r="I37" s="82"/>
    </row>
  </sheetData>
  <mergeCells count="83">
    <mergeCell ref="C1:I1"/>
    <mergeCell ref="A2:B3"/>
    <mergeCell ref="C2:D3"/>
    <mergeCell ref="E2:E3"/>
    <mergeCell ref="F2:G3"/>
    <mergeCell ref="H2:H3"/>
    <mergeCell ref="I2:I3"/>
    <mergeCell ref="I6:I7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A12:I12"/>
    <mergeCell ref="B13:C13"/>
    <mergeCell ref="E13:F13"/>
    <mergeCell ref="H13:I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A20:B20"/>
    <mergeCell ref="D20:E20"/>
    <mergeCell ref="G20:H20"/>
    <mergeCell ref="A28:B28"/>
    <mergeCell ref="D28:E28"/>
    <mergeCell ref="G28:H28"/>
    <mergeCell ref="A21:B21"/>
    <mergeCell ref="D21:E21"/>
    <mergeCell ref="G21:H21"/>
    <mergeCell ref="A22:B22"/>
    <mergeCell ref="D22:E22"/>
    <mergeCell ref="G22:H22"/>
    <mergeCell ref="D23:E23"/>
    <mergeCell ref="G23:H23"/>
    <mergeCell ref="G24:H24"/>
    <mergeCell ref="G25:H25"/>
    <mergeCell ref="A27:B27"/>
    <mergeCell ref="A29:B29"/>
    <mergeCell ref="D29:E29"/>
    <mergeCell ref="G29:H29"/>
    <mergeCell ref="A31:C31"/>
    <mergeCell ref="D31:F31"/>
    <mergeCell ref="G31:I31"/>
    <mergeCell ref="A32:C32"/>
    <mergeCell ref="D32:F32"/>
    <mergeCell ref="G32:I32"/>
    <mergeCell ref="A33:C33"/>
    <mergeCell ref="D33:F33"/>
    <mergeCell ref="G33:I33"/>
    <mergeCell ref="A37:I37"/>
    <mergeCell ref="A34:C34"/>
    <mergeCell ref="D34:F34"/>
    <mergeCell ref="G34:I34"/>
    <mergeCell ref="A35:C35"/>
    <mergeCell ref="D35:F35"/>
    <mergeCell ref="G35:I35"/>
  </mergeCells>
  <pageMargins left="0.39400000000000002" right="0.39400000000000002" top="0.59099999999999997" bottom="0.59099999999999997" header="0.5" footer="0.5"/>
  <pageSetup paperSize="9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topLeftCell="A10" workbookViewId="0">
      <selection activeCell="D20" sqref="D20:E20"/>
    </sheetView>
  </sheetViews>
  <sheetFormatPr defaultColWidth="11.5546875" defaultRowHeight="13.8" x14ac:dyDescent="0.25"/>
  <cols>
    <col min="1" max="1" width="9.109375" style="3" customWidth="1"/>
    <col min="2" max="2" width="12.88671875" style="3" customWidth="1"/>
    <col min="3" max="3" width="22.88671875" style="3" customWidth="1"/>
    <col min="4" max="4" width="10" style="3" customWidth="1"/>
    <col min="5" max="5" width="14" style="3" customWidth="1"/>
    <col min="6" max="6" width="22.88671875" style="3" customWidth="1"/>
    <col min="7" max="7" width="9.109375" style="3" customWidth="1"/>
    <col min="8" max="8" width="12.88671875" style="3" customWidth="1"/>
    <col min="9" max="9" width="22.88671875" style="3" customWidth="1"/>
    <col min="10" max="16384" width="11.5546875" style="3"/>
  </cols>
  <sheetData>
    <row r="1" spans="1:10" ht="72.900000000000006" customHeight="1" x14ac:dyDescent="0.3">
      <c r="A1" s="1"/>
      <c r="B1" s="2"/>
      <c r="C1" s="112" t="s">
        <v>0</v>
      </c>
      <c r="D1" s="113"/>
      <c r="E1" s="113"/>
      <c r="F1" s="113"/>
      <c r="G1" s="113"/>
      <c r="H1" s="113"/>
      <c r="I1" s="113"/>
    </row>
    <row r="2" spans="1:10" x14ac:dyDescent="0.25">
      <c r="A2" s="114" t="s">
        <v>1</v>
      </c>
      <c r="B2" s="115"/>
      <c r="C2" s="116" t="s">
        <v>169</v>
      </c>
      <c r="D2" s="117"/>
      <c r="E2" s="119" t="s">
        <v>2</v>
      </c>
      <c r="F2" s="119"/>
      <c r="G2" s="115"/>
      <c r="H2" s="119" t="s">
        <v>3</v>
      </c>
      <c r="I2" s="120"/>
      <c r="J2" s="4"/>
    </row>
    <row r="3" spans="1:10" x14ac:dyDescent="0.25">
      <c r="A3" s="105"/>
      <c r="B3" s="82"/>
      <c r="C3" s="118"/>
      <c r="D3" s="118"/>
      <c r="E3" s="82"/>
      <c r="F3" s="82"/>
      <c r="G3" s="82"/>
      <c r="H3" s="82"/>
      <c r="I3" s="109"/>
      <c r="J3" s="4"/>
    </row>
    <row r="4" spans="1:10" x14ac:dyDescent="0.25">
      <c r="A4" s="104" t="s">
        <v>4</v>
      </c>
      <c r="B4" s="82"/>
      <c r="C4" s="81" t="s">
        <v>171</v>
      </c>
      <c r="D4" s="82"/>
      <c r="E4" s="81" t="s">
        <v>5</v>
      </c>
      <c r="F4" s="81"/>
      <c r="G4" s="82"/>
      <c r="H4" s="81" t="s">
        <v>3</v>
      </c>
      <c r="I4" s="108"/>
      <c r="J4" s="4"/>
    </row>
    <row r="5" spans="1:10" x14ac:dyDescent="0.25">
      <c r="A5" s="105"/>
      <c r="B5" s="82"/>
      <c r="C5" s="82"/>
      <c r="D5" s="82"/>
      <c r="E5" s="82"/>
      <c r="F5" s="82"/>
      <c r="G5" s="82"/>
      <c r="H5" s="82"/>
      <c r="I5" s="109"/>
      <c r="J5" s="4"/>
    </row>
    <row r="6" spans="1:10" x14ac:dyDescent="0.25">
      <c r="A6" s="104" t="s">
        <v>6</v>
      </c>
      <c r="B6" s="82"/>
      <c r="C6" s="81" t="s">
        <v>170</v>
      </c>
      <c r="D6" s="82"/>
      <c r="E6" s="81" t="s">
        <v>7</v>
      </c>
      <c r="F6" s="81"/>
      <c r="G6" s="82"/>
      <c r="H6" s="81" t="s">
        <v>3</v>
      </c>
      <c r="I6" s="108"/>
      <c r="J6" s="4"/>
    </row>
    <row r="7" spans="1:10" x14ac:dyDescent="0.25">
      <c r="A7" s="105"/>
      <c r="B7" s="82"/>
      <c r="C7" s="82"/>
      <c r="D7" s="82"/>
      <c r="E7" s="82"/>
      <c r="F7" s="82"/>
      <c r="G7" s="82"/>
      <c r="H7" s="82"/>
      <c r="I7" s="109"/>
      <c r="J7" s="4"/>
    </row>
    <row r="8" spans="1:10" x14ac:dyDescent="0.25">
      <c r="A8" s="104" t="s">
        <v>8</v>
      </c>
      <c r="B8" s="82"/>
      <c r="C8" s="106"/>
      <c r="D8" s="82"/>
      <c r="E8" s="81" t="s">
        <v>9</v>
      </c>
      <c r="F8" s="82"/>
      <c r="G8" s="82"/>
      <c r="H8" s="107" t="s">
        <v>10</v>
      </c>
      <c r="I8" s="108"/>
      <c r="J8" s="4"/>
    </row>
    <row r="9" spans="1:10" x14ac:dyDescent="0.25">
      <c r="A9" s="105"/>
      <c r="B9" s="82"/>
      <c r="C9" s="82"/>
      <c r="D9" s="82"/>
      <c r="E9" s="82"/>
      <c r="F9" s="82"/>
      <c r="G9" s="82"/>
      <c r="H9" s="82"/>
      <c r="I9" s="109"/>
      <c r="J9" s="4"/>
    </row>
    <row r="10" spans="1:10" x14ac:dyDescent="0.25">
      <c r="A10" s="104" t="s">
        <v>12</v>
      </c>
      <c r="B10" s="82"/>
      <c r="C10" s="81"/>
      <c r="D10" s="82"/>
      <c r="E10" s="81" t="s">
        <v>13</v>
      </c>
      <c r="F10" s="81"/>
      <c r="G10" s="82"/>
      <c r="H10" s="107" t="s">
        <v>14</v>
      </c>
      <c r="I10" s="102"/>
      <c r="J10" s="4"/>
    </row>
    <row r="11" spans="1:10" x14ac:dyDescent="0.25">
      <c r="A11" s="110"/>
      <c r="B11" s="111"/>
      <c r="C11" s="111"/>
      <c r="D11" s="111"/>
      <c r="E11" s="111"/>
      <c r="F11" s="111"/>
      <c r="G11" s="111"/>
      <c r="H11" s="111"/>
      <c r="I11" s="103"/>
      <c r="J11" s="4"/>
    </row>
    <row r="12" spans="1:10" ht="23.4" customHeight="1" x14ac:dyDescent="0.25">
      <c r="A12" s="98" t="s">
        <v>15</v>
      </c>
      <c r="B12" s="99"/>
      <c r="C12" s="99"/>
      <c r="D12" s="99"/>
      <c r="E12" s="99"/>
      <c r="F12" s="99"/>
      <c r="G12" s="99"/>
      <c r="H12" s="99"/>
      <c r="I12" s="99"/>
    </row>
    <row r="13" spans="1:10" ht="26.4" customHeight="1" x14ac:dyDescent="0.25">
      <c r="A13" s="5" t="s">
        <v>16</v>
      </c>
      <c r="B13" s="100" t="s">
        <v>17</v>
      </c>
      <c r="C13" s="101"/>
      <c r="D13" s="5" t="s">
        <v>18</v>
      </c>
      <c r="E13" s="100" t="s">
        <v>19</v>
      </c>
      <c r="F13" s="101"/>
      <c r="G13" s="5" t="s">
        <v>20</v>
      </c>
      <c r="H13" s="100" t="s">
        <v>21</v>
      </c>
      <c r="I13" s="101"/>
      <c r="J13" s="4"/>
    </row>
    <row r="14" spans="1:10" ht="15.15" customHeight="1" x14ac:dyDescent="0.25">
      <c r="A14" s="6" t="s">
        <v>22</v>
      </c>
      <c r="B14" s="7" t="s">
        <v>23</v>
      </c>
      <c r="C14" s="8">
        <f>'RVO 010 - Pod nemocnicí'!G46+'RVO 012 - Masarykova'!G42+'RVO 014 - Koldinova'!G48+'RVO 025 - Vaňkova'!G42</f>
        <v>0</v>
      </c>
      <c r="D14" s="96" t="s">
        <v>24</v>
      </c>
      <c r="E14" s="97"/>
      <c r="F14" s="8">
        <v>0</v>
      </c>
      <c r="G14" s="96" t="s">
        <v>25</v>
      </c>
      <c r="H14" s="97"/>
      <c r="I14" s="8">
        <v>0</v>
      </c>
      <c r="J14" s="4"/>
    </row>
    <row r="15" spans="1:10" ht="15.15" customHeight="1" x14ac:dyDescent="0.25">
      <c r="A15" s="9"/>
      <c r="B15" s="7" t="s">
        <v>26</v>
      </c>
      <c r="C15" s="8">
        <f>'RVO 010 - Pod nemocnicí'!AT46+'RVO 012 - Masarykova'!AT42+'RVO 014 - Koldinova'!AT48+'RVO 025 - Vaňkova'!AT42</f>
        <v>0</v>
      </c>
      <c r="D15" s="96" t="s">
        <v>27</v>
      </c>
      <c r="E15" s="97"/>
      <c r="F15" s="8">
        <v>0</v>
      </c>
      <c r="G15" s="96" t="s">
        <v>28</v>
      </c>
      <c r="H15" s="97"/>
      <c r="I15" s="8">
        <v>0</v>
      </c>
      <c r="J15" s="4"/>
    </row>
    <row r="16" spans="1:10" ht="15.15" customHeight="1" x14ac:dyDescent="0.25">
      <c r="A16" s="6" t="s">
        <v>29</v>
      </c>
      <c r="B16" s="7" t="s">
        <v>23</v>
      </c>
      <c r="C16" s="8"/>
      <c r="D16" s="96" t="s">
        <v>30</v>
      </c>
      <c r="E16" s="97"/>
      <c r="F16" s="8">
        <v>0</v>
      </c>
      <c r="G16" s="96" t="s">
        <v>31</v>
      </c>
      <c r="H16" s="97"/>
      <c r="I16" s="8">
        <v>0</v>
      </c>
      <c r="J16" s="4"/>
    </row>
    <row r="17" spans="1:10" ht="15.15" customHeight="1" x14ac:dyDescent="0.25">
      <c r="A17" s="9"/>
      <c r="B17" s="7" t="s">
        <v>26</v>
      </c>
      <c r="C17" s="8"/>
      <c r="D17" s="96"/>
      <c r="E17" s="97"/>
      <c r="F17" s="10"/>
      <c r="G17" s="96" t="s">
        <v>32</v>
      </c>
      <c r="H17" s="97"/>
      <c r="I17" s="8">
        <v>0</v>
      </c>
      <c r="J17" s="4"/>
    </row>
    <row r="18" spans="1:10" ht="15.15" customHeight="1" x14ac:dyDescent="0.25">
      <c r="A18" s="6" t="s">
        <v>33</v>
      </c>
      <c r="B18" s="7" t="s">
        <v>23</v>
      </c>
      <c r="C18" s="8">
        <v>0</v>
      </c>
      <c r="D18" s="96"/>
      <c r="E18" s="97"/>
      <c r="F18" s="10"/>
      <c r="G18" s="96" t="s">
        <v>34</v>
      </c>
      <c r="H18" s="97"/>
      <c r="I18" s="8">
        <v>0</v>
      </c>
      <c r="J18" s="4"/>
    </row>
    <row r="19" spans="1:10" ht="15.15" customHeight="1" x14ac:dyDescent="0.25">
      <c r="A19" s="9"/>
      <c r="B19" s="7" t="s">
        <v>26</v>
      </c>
      <c r="C19" s="8">
        <f>'RVO 010 - Pod nemocnicí'!AS13+'RVO 012 - Masarykova'!AS13+'RVO 014 - Koldinova'!AS13+'RVO 025 - Vaňkova'!AS13</f>
        <v>0</v>
      </c>
      <c r="D19" s="96"/>
      <c r="E19" s="97"/>
      <c r="F19" s="10"/>
      <c r="G19" s="96" t="s">
        <v>35</v>
      </c>
      <c r="H19" s="97"/>
      <c r="I19" s="8">
        <v>0</v>
      </c>
      <c r="J19" s="4"/>
    </row>
    <row r="20" spans="1:10" ht="15.15" customHeight="1" x14ac:dyDescent="0.25">
      <c r="A20" s="94" t="s">
        <v>36</v>
      </c>
      <c r="B20" s="95"/>
      <c r="C20" s="8"/>
      <c r="D20" s="96"/>
      <c r="E20" s="97"/>
      <c r="F20" s="10"/>
      <c r="G20" s="96"/>
      <c r="H20" s="97"/>
      <c r="I20" s="10"/>
      <c r="J20" s="4"/>
    </row>
    <row r="21" spans="1:10" ht="15.15" customHeight="1" x14ac:dyDescent="0.25">
      <c r="A21" s="94" t="s">
        <v>37</v>
      </c>
      <c r="B21" s="95"/>
      <c r="C21" s="8"/>
      <c r="D21" s="96"/>
      <c r="E21" s="97"/>
      <c r="F21" s="10"/>
      <c r="G21" s="96"/>
      <c r="H21" s="97"/>
      <c r="I21" s="10"/>
      <c r="J21" s="4"/>
    </row>
    <row r="22" spans="1:10" ht="16.649999999999999" customHeight="1" x14ac:dyDescent="0.25">
      <c r="A22" s="94" t="s">
        <v>38</v>
      </c>
      <c r="B22" s="95"/>
      <c r="C22" s="8">
        <f>SUM(C14:C21)</f>
        <v>0</v>
      </c>
      <c r="D22" s="94" t="s">
        <v>39</v>
      </c>
      <c r="E22" s="95"/>
      <c r="F22" s="8">
        <f>SUM(F14:F21)</f>
        <v>0</v>
      </c>
      <c r="G22" s="94" t="s">
        <v>40</v>
      </c>
      <c r="H22" s="95"/>
      <c r="I22" s="8">
        <f>SUM(I14:I21)</f>
        <v>0</v>
      </c>
      <c r="J22" s="4"/>
    </row>
    <row r="23" spans="1:10" ht="15.15" customHeight="1" x14ac:dyDescent="0.25">
      <c r="A23" s="11"/>
      <c r="B23" s="11"/>
      <c r="C23" s="12"/>
      <c r="D23" s="94" t="s">
        <v>41</v>
      </c>
      <c r="E23" s="95"/>
      <c r="F23" s="13">
        <v>0</v>
      </c>
      <c r="G23" s="94" t="s">
        <v>42</v>
      </c>
      <c r="H23" s="95"/>
      <c r="I23" s="8">
        <v>0</v>
      </c>
      <c r="J23" s="4"/>
    </row>
    <row r="24" spans="1:10" ht="15.15" customHeight="1" x14ac:dyDescent="0.25">
      <c r="D24" s="11"/>
      <c r="E24" s="11"/>
      <c r="F24" s="14"/>
      <c r="G24" s="94" t="s">
        <v>43</v>
      </c>
      <c r="H24" s="95"/>
      <c r="I24" s="8">
        <v>0</v>
      </c>
      <c r="J24" s="4"/>
    </row>
    <row r="25" spans="1:10" ht="15.15" customHeight="1" x14ac:dyDescent="0.25">
      <c r="F25" s="15"/>
      <c r="G25" s="94" t="s">
        <v>44</v>
      </c>
      <c r="H25" s="95"/>
      <c r="I25" s="8">
        <v>0</v>
      </c>
      <c r="J25" s="4"/>
    </row>
    <row r="26" spans="1:10" x14ac:dyDescent="0.25">
      <c r="A26" s="2"/>
      <c r="B26" s="2"/>
      <c r="C26" s="2"/>
      <c r="G26" s="11"/>
      <c r="H26" s="11"/>
      <c r="I26" s="11"/>
    </row>
    <row r="27" spans="1:10" ht="15.15" customHeight="1" x14ac:dyDescent="0.25">
      <c r="A27" s="89" t="s">
        <v>45</v>
      </c>
      <c r="B27" s="90"/>
      <c r="C27" s="16"/>
      <c r="D27" s="17"/>
      <c r="E27" s="2"/>
      <c r="F27" s="2"/>
      <c r="G27" s="2"/>
      <c r="H27" s="2"/>
      <c r="I27" s="2"/>
    </row>
    <row r="28" spans="1:10" ht="15.15" customHeight="1" x14ac:dyDescent="0.25">
      <c r="A28" s="89" t="s">
        <v>46</v>
      </c>
      <c r="B28" s="90"/>
      <c r="C28" s="16"/>
      <c r="D28" s="89" t="s">
        <v>47</v>
      </c>
      <c r="E28" s="90"/>
      <c r="F28" s="16">
        <f>ROUND(C28*(15/100),2)</f>
        <v>0</v>
      </c>
      <c r="G28" s="89" t="s">
        <v>48</v>
      </c>
      <c r="H28" s="90"/>
      <c r="I28" s="16">
        <f>SUM(C27:C29)</f>
        <v>0</v>
      </c>
      <c r="J28" s="4"/>
    </row>
    <row r="29" spans="1:10" ht="15.15" customHeight="1" x14ac:dyDescent="0.25">
      <c r="A29" s="89" t="s">
        <v>49</v>
      </c>
      <c r="B29" s="90"/>
      <c r="C29" s="16">
        <f>C22+F22+F23+I22+I23+I24+I25</f>
        <v>0</v>
      </c>
      <c r="D29" s="89" t="s">
        <v>50</v>
      </c>
      <c r="E29" s="90"/>
      <c r="F29" s="16">
        <f>ROUND(C29*(21/100),2)</f>
        <v>0</v>
      </c>
      <c r="G29" s="89" t="s">
        <v>51</v>
      </c>
      <c r="H29" s="90"/>
      <c r="I29" s="16">
        <f>SUM(F28:F29)+I28</f>
        <v>0</v>
      </c>
      <c r="J29" s="4"/>
    </row>
    <row r="30" spans="1:10" x14ac:dyDescent="0.25">
      <c r="A30" s="18"/>
      <c r="B30" s="18"/>
      <c r="C30" s="18"/>
      <c r="D30" s="18"/>
      <c r="E30" s="18"/>
      <c r="F30" s="18"/>
      <c r="G30" s="18"/>
      <c r="H30" s="18"/>
      <c r="I30" s="18"/>
    </row>
    <row r="31" spans="1:10" ht="14.4" customHeight="1" x14ac:dyDescent="0.25">
      <c r="A31" s="91" t="s">
        <v>52</v>
      </c>
      <c r="B31" s="92"/>
      <c r="C31" s="93"/>
      <c r="D31" s="91" t="s">
        <v>53</v>
      </c>
      <c r="E31" s="92"/>
      <c r="F31" s="93"/>
      <c r="G31" s="91" t="s">
        <v>54</v>
      </c>
      <c r="H31" s="92"/>
      <c r="I31" s="93"/>
      <c r="J31" s="19"/>
    </row>
    <row r="32" spans="1:10" ht="14.4" customHeight="1" x14ac:dyDescent="0.25">
      <c r="A32" s="83"/>
      <c r="B32" s="84"/>
      <c r="C32" s="85"/>
      <c r="D32" s="83"/>
      <c r="E32" s="84"/>
      <c r="F32" s="85"/>
      <c r="G32" s="83"/>
      <c r="H32" s="84"/>
      <c r="I32" s="85"/>
      <c r="J32" s="19"/>
    </row>
    <row r="33" spans="1:10" ht="14.4" customHeight="1" x14ac:dyDescent="0.25">
      <c r="A33" s="83"/>
      <c r="B33" s="84"/>
      <c r="C33" s="85"/>
      <c r="D33" s="83"/>
      <c r="E33" s="84"/>
      <c r="F33" s="85"/>
      <c r="G33" s="83"/>
      <c r="H33" s="84"/>
      <c r="I33" s="85"/>
      <c r="J33" s="19"/>
    </row>
    <row r="34" spans="1:10" ht="14.4" customHeight="1" x14ac:dyDescent="0.25">
      <c r="A34" s="83"/>
      <c r="B34" s="84"/>
      <c r="C34" s="85"/>
      <c r="D34" s="83"/>
      <c r="E34" s="84"/>
      <c r="F34" s="85"/>
      <c r="G34" s="83"/>
      <c r="H34" s="84"/>
      <c r="I34" s="85"/>
      <c r="J34" s="19"/>
    </row>
    <row r="35" spans="1:10" ht="14.4" customHeight="1" x14ac:dyDescent="0.25">
      <c r="A35" s="86" t="s">
        <v>55</v>
      </c>
      <c r="B35" s="87"/>
      <c r="C35" s="88"/>
      <c r="D35" s="86" t="s">
        <v>55</v>
      </c>
      <c r="E35" s="87"/>
      <c r="F35" s="88"/>
      <c r="G35" s="86" t="s">
        <v>55</v>
      </c>
      <c r="H35" s="87"/>
      <c r="I35" s="88"/>
      <c r="J35" s="19"/>
    </row>
    <row r="36" spans="1:10" ht="11.25" customHeight="1" x14ac:dyDescent="0.25">
      <c r="A36" s="20" t="s">
        <v>56</v>
      </c>
      <c r="B36" s="21"/>
      <c r="C36" s="21"/>
      <c r="D36" s="21"/>
      <c r="E36" s="21"/>
      <c r="F36" s="21"/>
      <c r="G36" s="21"/>
      <c r="H36" s="21"/>
      <c r="I36" s="21"/>
    </row>
    <row r="37" spans="1:10" ht="409.6" hidden="1" customHeight="1" x14ac:dyDescent="0.25">
      <c r="A37" s="81"/>
      <c r="B37" s="82"/>
      <c r="C37" s="82"/>
      <c r="D37" s="82"/>
      <c r="E37" s="82"/>
      <c r="F37" s="82"/>
      <c r="G37" s="82"/>
      <c r="H37" s="82"/>
      <c r="I37" s="82"/>
    </row>
  </sheetData>
  <mergeCells count="83">
    <mergeCell ref="A33:C33"/>
    <mergeCell ref="D33:F33"/>
    <mergeCell ref="G33:I33"/>
    <mergeCell ref="A37:I37"/>
    <mergeCell ref="A34:C34"/>
    <mergeCell ref="D34:F34"/>
    <mergeCell ref="G34:I34"/>
    <mergeCell ref="A35:C35"/>
    <mergeCell ref="D35:F35"/>
    <mergeCell ref="G35:I35"/>
    <mergeCell ref="A31:C31"/>
    <mergeCell ref="D31:F31"/>
    <mergeCell ref="G31:I31"/>
    <mergeCell ref="A32:C32"/>
    <mergeCell ref="D32:F32"/>
    <mergeCell ref="G32:I32"/>
    <mergeCell ref="A29:B29"/>
    <mergeCell ref="D29:E29"/>
    <mergeCell ref="G29:H29"/>
    <mergeCell ref="G24:H24"/>
    <mergeCell ref="G25:H25"/>
    <mergeCell ref="A27:B27"/>
    <mergeCell ref="D19:E19"/>
    <mergeCell ref="G19:H19"/>
    <mergeCell ref="A28:B28"/>
    <mergeCell ref="D28:E28"/>
    <mergeCell ref="G28:H28"/>
    <mergeCell ref="A21:B21"/>
    <mergeCell ref="D21:E21"/>
    <mergeCell ref="A22:B22"/>
    <mergeCell ref="D22:E22"/>
    <mergeCell ref="G22:H22"/>
    <mergeCell ref="D23:E23"/>
    <mergeCell ref="G23:H23"/>
    <mergeCell ref="A20:B20"/>
    <mergeCell ref="D20:E20"/>
    <mergeCell ref="G20:H20"/>
    <mergeCell ref="G21:H21"/>
    <mergeCell ref="D16:E16"/>
    <mergeCell ref="G16:H16"/>
    <mergeCell ref="E8:E9"/>
    <mergeCell ref="D17:E17"/>
    <mergeCell ref="D18:E18"/>
    <mergeCell ref="G18:H18"/>
    <mergeCell ref="C8:D9"/>
    <mergeCell ref="G15:H15"/>
    <mergeCell ref="D14:E14"/>
    <mergeCell ref="G14:H14"/>
    <mergeCell ref="D15:E15"/>
    <mergeCell ref="F10:G11"/>
    <mergeCell ref="E10:E11"/>
    <mergeCell ref="E4:E5"/>
    <mergeCell ref="A6:B7"/>
    <mergeCell ref="C6:D7"/>
    <mergeCell ref="G17:H17"/>
    <mergeCell ref="F8:G9"/>
    <mergeCell ref="A12:I12"/>
    <mergeCell ref="E6:E7"/>
    <mergeCell ref="B13:C13"/>
    <mergeCell ref="E13:F13"/>
    <mergeCell ref="H13:I13"/>
    <mergeCell ref="H6:H7"/>
    <mergeCell ref="I6:I7"/>
    <mergeCell ref="H10:H11"/>
    <mergeCell ref="I10:I11"/>
    <mergeCell ref="I8:I9"/>
    <mergeCell ref="H8:H9"/>
    <mergeCell ref="A10:B11"/>
    <mergeCell ref="C10:D11"/>
    <mergeCell ref="C1:I1"/>
    <mergeCell ref="A2:B3"/>
    <mergeCell ref="C2:D3"/>
    <mergeCell ref="E2:E3"/>
    <mergeCell ref="F2:G3"/>
    <mergeCell ref="H2:H3"/>
    <mergeCell ref="I2:I3"/>
    <mergeCell ref="I4:I5"/>
    <mergeCell ref="A8:B9"/>
    <mergeCell ref="F6:G7"/>
    <mergeCell ref="F4:G5"/>
    <mergeCell ref="H4:H5"/>
    <mergeCell ref="A4:B5"/>
    <mergeCell ref="C4:D5"/>
  </mergeCells>
  <phoneticPr fontId="0" type="noConversion"/>
  <pageMargins left="0.39400000000000002" right="0.39400000000000002" top="0.59099999999999997" bottom="0.59099999999999997" header="0.5" footer="0.5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T65"/>
  <sheetViews>
    <sheetView topLeftCell="A19" zoomScale="130" zoomScaleNormal="130" workbookViewId="0">
      <selection activeCell="C39" sqref="C39:I39"/>
    </sheetView>
  </sheetViews>
  <sheetFormatPr defaultColWidth="11.5546875" defaultRowHeight="13.8" x14ac:dyDescent="0.25"/>
  <cols>
    <col min="1" max="1" width="3.6640625" style="22" customWidth="1"/>
    <col min="2" max="2" width="13.33203125" style="22" customWidth="1"/>
    <col min="3" max="3" width="59.33203125" style="22" customWidth="1"/>
    <col min="4" max="4" width="5" style="22" customWidth="1"/>
    <col min="5" max="5" width="12.88671875" style="22" customWidth="1"/>
    <col min="6" max="6" width="12" style="22" customWidth="1"/>
    <col min="7" max="9" width="14.33203125" style="22" customWidth="1"/>
    <col min="10" max="10" width="0" style="22" hidden="1" customWidth="1"/>
    <col min="11" max="43" width="12.109375" style="22" hidden="1" customWidth="1"/>
    <col min="44" max="16384" width="11.5546875" style="22"/>
  </cols>
  <sheetData>
    <row r="1" spans="1:46" ht="72.900000000000006" customHeight="1" x14ac:dyDescent="0.45">
      <c r="A1" s="133" t="s">
        <v>57</v>
      </c>
      <c r="B1" s="134"/>
      <c r="C1" s="134"/>
      <c r="D1" s="134"/>
      <c r="E1" s="134"/>
      <c r="F1" s="134"/>
      <c r="G1" s="134"/>
      <c r="H1" s="134"/>
      <c r="I1" s="134"/>
    </row>
    <row r="2" spans="1:46" x14ac:dyDescent="0.25">
      <c r="A2" s="135" t="s">
        <v>1</v>
      </c>
      <c r="B2" s="136"/>
      <c r="C2" s="137" t="str">
        <f>'Neuznatelné náklady'!C2</f>
        <v>Opatření ke snížení energetické náročnosti veřejného osvětlení</v>
      </c>
      <c r="D2" s="139" t="s">
        <v>58</v>
      </c>
      <c r="E2" s="136"/>
      <c r="F2" s="139"/>
      <c r="G2" s="136"/>
      <c r="H2" s="140" t="s">
        <v>2</v>
      </c>
      <c r="I2" s="141"/>
      <c r="J2" s="23"/>
      <c r="AR2" s="24"/>
      <c r="AS2" s="25"/>
      <c r="AT2" s="26"/>
    </row>
    <row r="3" spans="1:46" x14ac:dyDescent="0.25">
      <c r="A3" s="132"/>
      <c r="B3" s="122"/>
      <c r="C3" s="138"/>
      <c r="D3" s="122"/>
      <c r="E3" s="122"/>
      <c r="F3" s="122"/>
      <c r="G3" s="122"/>
      <c r="H3" s="122"/>
      <c r="I3" s="131"/>
      <c r="J3" s="23"/>
      <c r="AR3" s="27"/>
      <c r="AS3" s="28"/>
      <c r="AT3" s="29"/>
    </row>
    <row r="4" spans="1:46" x14ac:dyDescent="0.25">
      <c r="A4" s="121" t="s">
        <v>4</v>
      </c>
      <c r="B4" s="122"/>
      <c r="C4" s="127"/>
      <c r="D4" s="128" t="s">
        <v>8</v>
      </c>
      <c r="E4" s="122"/>
      <c r="F4" s="129"/>
      <c r="G4" s="122"/>
      <c r="H4" s="127" t="s">
        <v>5</v>
      </c>
      <c r="I4" s="130"/>
      <c r="J4" s="23"/>
      <c r="AR4" s="27"/>
      <c r="AS4" s="28"/>
      <c r="AT4" s="29"/>
    </row>
    <row r="5" spans="1:46" x14ac:dyDescent="0.25">
      <c r="A5" s="132"/>
      <c r="B5" s="122"/>
      <c r="C5" s="122"/>
      <c r="D5" s="122"/>
      <c r="E5" s="122"/>
      <c r="F5" s="122"/>
      <c r="G5" s="122"/>
      <c r="H5" s="122"/>
      <c r="I5" s="131"/>
      <c r="J5" s="23"/>
      <c r="AR5" s="27"/>
      <c r="AS5" s="28"/>
      <c r="AT5" s="29"/>
    </row>
    <row r="6" spans="1:46" x14ac:dyDescent="0.25">
      <c r="A6" s="121" t="s">
        <v>6</v>
      </c>
      <c r="B6" s="122"/>
      <c r="C6" s="127" t="s">
        <v>172</v>
      </c>
      <c r="D6" s="128" t="s">
        <v>9</v>
      </c>
      <c r="E6" s="122"/>
      <c r="F6" s="122"/>
      <c r="G6" s="122"/>
      <c r="H6" s="127" t="s">
        <v>7</v>
      </c>
      <c r="I6" s="130"/>
      <c r="J6" s="23"/>
      <c r="AR6" s="27"/>
      <c r="AS6" s="28"/>
      <c r="AT6" s="29"/>
    </row>
    <row r="7" spans="1:46" x14ac:dyDescent="0.25">
      <c r="A7" s="132"/>
      <c r="B7" s="122"/>
      <c r="C7" s="122"/>
      <c r="D7" s="122"/>
      <c r="E7" s="122"/>
      <c r="F7" s="122"/>
      <c r="G7" s="122"/>
      <c r="H7" s="122"/>
      <c r="I7" s="131"/>
      <c r="J7" s="23"/>
      <c r="AR7" s="27"/>
      <c r="AS7" s="28"/>
      <c r="AT7" s="29"/>
    </row>
    <row r="8" spans="1:46" x14ac:dyDescent="0.25">
      <c r="A8" s="121" t="s">
        <v>12</v>
      </c>
      <c r="B8" s="122"/>
      <c r="C8" s="127"/>
      <c r="D8" s="128" t="s">
        <v>59</v>
      </c>
      <c r="E8" s="122"/>
      <c r="F8" s="129"/>
      <c r="G8" s="122"/>
      <c r="H8" s="127" t="s">
        <v>13</v>
      </c>
      <c r="I8" s="130"/>
      <c r="J8" s="23"/>
      <c r="AR8" s="27"/>
      <c r="AS8" s="28"/>
      <c r="AT8" s="29"/>
    </row>
    <row r="9" spans="1:46" ht="14.4" thickBot="1" x14ac:dyDescent="0.3">
      <c r="A9" s="123"/>
      <c r="B9" s="124"/>
      <c r="C9" s="124"/>
      <c r="D9" s="124"/>
      <c r="E9" s="124"/>
      <c r="F9" s="124"/>
      <c r="G9" s="124"/>
      <c r="H9" s="124"/>
      <c r="I9" s="142"/>
      <c r="J9" s="23"/>
      <c r="AR9" s="30"/>
      <c r="AS9" s="31"/>
      <c r="AT9" s="32"/>
    </row>
    <row r="10" spans="1:46" x14ac:dyDescent="0.25">
      <c r="A10" s="33" t="s">
        <v>60</v>
      </c>
      <c r="B10" s="34" t="s">
        <v>61</v>
      </c>
      <c r="C10" s="34" t="s">
        <v>62</v>
      </c>
      <c r="D10" s="34" t="s">
        <v>63</v>
      </c>
      <c r="E10" s="35" t="s">
        <v>64</v>
      </c>
      <c r="F10" s="36" t="s">
        <v>65</v>
      </c>
      <c r="G10" s="145" t="s">
        <v>183</v>
      </c>
      <c r="H10" s="146"/>
      <c r="I10" s="147"/>
      <c r="J10" s="37"/>
      <c r="AR10" s="145" t="s">
        <v>184</v>
      </c>
      <c r="AS10" s="146"/>
      <c r="AT10" s="147"/>
    </row>
    <row r="11" spans="1:46" ht="14.4" thickBot="1" x14ac:dyDescent="0.3">
      <c r="A11" s="38" t="s">
        <v>66</v>
      </c>
      <c r="B11" s="39" t="s">
        <v>66</v>
      </c>
      <c r="C11" s="40" t="s">
        <v>67</v>
      </c>
      <c r="D11" s="39" t="s">
        <v>66</v>
      </c>
      <c r="E11" s="39" t="s">
        <v>66</v>
      </c>
      <c r="F11" s="41" t="s">
        <v>68</v>
      </c>
      <c r="G11" s="42" t="s">
        <v>69</v>
      </c>
      <c r="H11" s="43" t="s">
        <v>26</v>
      </c>
      <c r="I11" s="44" t="s">
        <v>70</v>
      </c>
      <c r="J11" s="37"/>
      <c r="L11" s="45" t="s">
        <v>71</v>
      </c>
      <c r="M11" s="45" t="s">
        <v>72</v>
      </c>
      <c r="N11" s="45" t="s">
        <v>73</v>
      </c>
      <c r="O11" s="45" t="s">
        <v>74</v>
      </c>
      <c r="P11" s="45" t="s">
        <v>75</v>
      </c>
      <c r="Q11" s="45" t="s">
        <v>76</v>
      </c>
      <c r="R11" s="45" t="s">
        <v>77</v>
      </c>
      <c r="S11" s="45" t="s">
        <v>78</v>
      </c>
      <c r="T11" s="45" t="s">
        <v>79</v>
      </c>
      <c r="AR11" s="42" t="s">
        <v>69</v>
      </c>
      <c r="AS11" s="43" t="s">
        <v>26</v>
      </c>
      <c r="AT11" s="44" t="s">
        <v>70</v>
      </c>
    </row>
    <row r="12" spans="1:46" x14ac:dyDescent="0.25">
      <c r="A12" s="46"/>
      <c r="B12" s="47"/>
      <c r="C12" s="148" t="s">
        <v>172</v>
      </c>
      <c r="D12" s="149"/>
      <c r="E12" s="149"/>
      <c r="F12" s="149"/>
      <c r="G12" s="48">
        <f>G13+G46</f>
        <v>0</v>
      </c>
      <c r="H12" s="48">
        <f>H13+H46</f>
        <v>0</v>
      </c>
      <c r="I12" s="48">
        <f>G12+H12</f>
        <v>0</v>
      </c>
      <c r="AR12" s="49">
        <f>AR13+AR46</f>
        <v>0</v>
      </c>
      <c r="AS12" s="49">
        <f t="shared" ref="AS12" si="0">AS13+AS46</f>
        <v>0</v>
      </c>
      <c r="AT12" s="49">
        <f>AR12+AS12</f>
        <v>0</v>
      </c>
    </row>
    <row r="13" spans="1:46" x14ac:dyDescent="0.25">
      <c r="A13" s="50"/>
      <c r="B13" s="51" t="s">
        <v>81</v>
      </c>
      <c r="C13" s="125" t="s">
        <v>82</v>
      </c>
      <c r="D13" s="126"/>
      <c r="E13" s="126"/>
      <c r="F13" s="126"/>
      <c r="G13" s="52">
        <f>SUM(G14:G44)</f>
        <v>0</v>
      </c>
      <c r="H13" s="52">
        <f>SUM(H14:H44)</f>
        <v>0</v>
      </c>
      <c r="I13" s="52">
        <f>G13+H13</f>
        <v>0</v>
      </c>
      <c r="L13" s="52">
        <f>IF(M13="PR",I13,SUM(K14:K44))</f>
        <v>0</v>
      </c>
      <c r="M13" s="45" t="s">
        <v>83</v>
      </c>
      <c r="N13" s="52">
        <f>IF(M13="HS",G13,0)</f>
        <v>0</v>
      </c>
      <c r="O13" s="52">
        <f>IF(M13="HS",H13-L13,0)</f>
        <v>0</v>
      </c>
      <c r="P13" s="52">
        <f>IF(M13="PS",G13,0)</f>
        <v>0</v>
      </c>
      <c r="Q13" s="52">
        <f>IF(M13="PS",H13-L13,0)</f>
        <v>0</v>
      </c>
      <c r="R13" s="52">
        <f>IF(M13="MP",G13,0)</f>
        <v>0</v>
      </c>
      <c r="S13" s="52">
        <f>IF(M13="MP",H13-L13,0)</f>
        <v>0</v>
      </c>
      <c r="T13" s="52">
        <f>IF(M13="OM",G13,0)</f>
        <v>0</v>
      </c>
      <c r="U13" s="45" t="s">
        <v>80</v>
      </c>
      <c r="AE13" s="52">
        <f>SUM(V14:V44)</f>
        <v>0</v>
      </c>
      <c r="AF13" s="52">
        <f>SUM(W14:W44)</f>
        <v>0</v>
      </c>
      <c r="AG13" s="52">
        <f>SUM(X14:X44)</f>
        <v>0</v>
      </c>
      <c r="AR13" s="53">
        <f>SUM(AR14:AR44)</f>
        <v>0</v>
      </c>
      <c r="AS13" s="53">
        <f>SUM(AS14:AS44)</f>
        <v>0</v>
      </c>
      <c r="AT13" s="53">
        <f>AR13+AS13</f>
        <v>0</v>
      </c>
    </row>
    <row r="14" spans="1:46" x14ac:dyDescent="0.25">
      <c r="A14" s="54" t="s">
        <v>80</v>
      </c>
      <c r="B14" s="54" t="s">
        <v>84</v>
      </c>
      <c r="C14" s="54" t="s">
        <v>85</v>
      </c>
      <c r="D14" s="54" t="s">
        <v>86</v>
      </c>
      <c r="E14" s="55">
        <v>62</v>
      </c>
      <c r="F14" s="55"/>
      <c r="G14" s="55">
        <f>E14*AA14</f>
        <v>0</v>
      </c>
      <c r="H14" s="55">
        <f>I14-G14</f>
        <v>0</v>
      </c>
      <c r="I14" s="55">
        <f>E14*F14</f>
        <v>0</v>
      </c>
      <c r="J14" s="56" t="s">
        <v>87</v>
      </c>
      <c r="K14" s="55">
        <f>IF(J14="5",H14,0)</f>
        <v>0</v>
      </c>
      <c r="V14" s="55">
        <f>IF(Z14=0,I14,0)</f>
        <v>0</v>
      </c>
      <c r="W14" s="55">
        <f>IF(Z14=15,I14,0)</f>
        <v>0</v>
      </c>
      <c r="X14" s="55">
        <f>IF(Z14=21,I14,0)</f>
        <v>0</v>
      </c>
      <c r="Z14" s="55">
        <v>15</v>
      </c>
      <c r="AA14" s="55">
        <f>F14*0</f>
        <v>0</v>
      </c>
      <c r="AB14" s="55">
        <f>F14*(1-0)</f>
        <v>0</v>
      </c>
      <c r="AI14" s="55">
        <f>E14*AA14</f>
        <v>0</v>
      </c>
      <c r="AJ14" s="55">
        <f>E14*AB14</f>
        <v>0</v>
      </c>
      <c r="AK14" s="56" t="s">
        <v>88</v>
      </c>
      <c r="AL14" s="56" t="s">
        <v>89</v>
      </c>
      <c r="AM14" s="45" t="s">
        <v>90</v>
      </c>
      <c r="AR14" s="57">
        <v>0</v>
      </c>
      <c r="AS14" s="57">
        <v>0</v>
      </c>
      <c r="AT14" s="57">
        <v>0</v>
      </c>
    </row>
    <row r="15" spans="1:46" s="58" customFormat="1" x14ac:dyDescent="0.25">
      <c r="B15" s="59" t="s">
        <v>56</v>
      </c>
      <c r="C15" s="143" t="s">
        <v>91</v>
      </c>
      <c r="D15" s="144"/>
      <c r="E15" s="144"/>
      <c r="F15" s="144"/>
      <c r="G15" s="144"/>
      <c r="H15" s="144"/>
      <c r="I15" s="144"/>
      <c r="AR15" s="57"/>
      <c r="AS15" s="57"/>
      <c r="AT15" s="57"/>
    </row>
    <row r="16" spans="1:46" x14ac:dyDescent="0.25">
      <c r="A16" s="54" t="s">
        <v>87</v>
      </c>
      <c r="B16" s="54" t="s">
        <v>92</v>
      </c>
      <c r="C16" s="54" t="s">
        <v>93</v>
      </c>
      <c r="D16" s="54" t="s">
        <v>86</v>
      </c>
      <c r="E16" s="55">
        <v>62</v>
      </c>
      <c r="F16" s="55"/>
      <c r="G16" s="55">
        <f>E16*AA16</f>
        <v>0</v>
      </c>
      <c r="H16" s="55">
        <f>I16-G16</f>
        <v>0</v>
      </c>
      <c r="I16" s="55">
        <f>E16*F16</f>
        <v>0</v>
      </c>
      <c r="J16" s="56" t="s">
        <v>87</v>
      </c>
      <c r="K16" s="55">
        <f>IF(J16="5",H16,0)</f>
        <v>0</v>
      </c>
      <c r="V16" s="55">
        <f>IF(Z16=0,I16,0)</f>
        <v>0</v>
      </c>
      <c r="W16" s="55">
        <f>IF(Z16=15,I16,0)</f>
        <v>0</v>
      </c>
      <c r="X16" s="55">
        <f>IF(Z16=21,I16,0)</f>
        <v>0</v>
      </c>
      <c r="Z16" s="55">
        <v>15</v>
      </c>
      <c r="AA16" s="55">
        <f>F16*0</f>
        <v>0</v>
      </c>
      <c r="AB16" s="55">
        <f>F16*(1-0)</f>
        <v>0</v>
      </c>
      <c r="AI16" s="55">
        <f>E16*AA16</f>
        <v>0</v>
      </c>
      <c r="AJ16" s="55">
        <f>E16*AB16</f>
        <v>0</v>
      </c>
      <c r="AK16" s="56" t="s">
        <v>88</v>
      </c>
      <c r="AL16" s="56" t="s">
        <v>89</v>
      </c>
      <c r="AM16" s="45" t="s">
        <v>90</v>
      </c>
      <c r="AR16" s="57">
        <v>0</v>
      </c>
      <c r="AS16" s="57">
        <v>0</v>
      </c>
      <c r="AT16" s="57">
        <v>0</v>
      </c>
    </row>
    <row r="17" spans="1:46" s="58" customFormat="1" x14ac:dyDescent="0.25">
      <c r="B17" s="59" t="s">
        <v>56</v>
      </c>
      <c r="C17" s="143" t="s">
        <v>94</v>
      </c>
      <c r="D17" s="144"/>
      <c r="E17" s="144"/>
      <c r="F17" s="144"/>
      <c r="G17" s="144"/>
      <c r="H17" s="144"/>
      <c r="I17" s="144"/>
      <c r="AR17" s="57"/>
      <c r="AS17" s="57"/>
      <c r="AT17" s="57"/>
    </row>
    <row r="18" spans="1:46" x14ac:dyDescent="0.25">
      <c r="A18" s="54" t="s">
        <v>95</v>
      </c>
      <c r="B18" s="54" t="s">
        <v>96</v>
      </c>
      <c r="C18" s="54" t="s">
        <v>97</v>
      </c>
      <c r="D18" s="54" t="s">
        <v>86</v>
      </c>
      <c r="E18" s="55">
        <v>496</v>
      </c>
      <c r="F18" s="55"/>
      <c r="G18" s="57">
        <v>0</v>
      </c>
      <c r="H18" s="57">
        <v>0</v>
      </c>
      <c r="I18" s="57">
        <v>0</v>
      </c>
      <c r="J18" s="56" t="s">
        <v>87</v>
      </c>
      <c r="K18" s="55">
        <f>IF(J18="5",AS18,0)</f>
        <v>0</v>
      </c>
      <c r="V18" s="55">
        <f>IF(Z18=0,AT18,0)</f>
        <v>0</v>
      </c>
      <c r="W18" s="55">
        <f>IF(Z18=15,AT18,0)</f>
        <v>0</v>
      </c>
      <c r="X18" s="55">
        <f>IF(Z18=21,AT18,0)</f>
        <v>0</v>
      </c>
      <c r="Z18" s="55">
        <v>15</v>
      </c>
      <c r="AA18" s="55">
        <f>F18*0</f>
        <v>0</v>
      </c>
      <c r="AB18" s="55">
        <f>F18*(1-0)</f>
        <v>0</v>
      </c>
      <c r="AI18" s="55">
        <f>E18*AA18</f>
        <v>0</v>
      </c>
      <c r="AJ18" s="55">
        <f>E18*AB18</f>
        <v>0</v>
      </c>
      <c r="AK18" s="56" t="s">
        <v>88</v>
      </c>
      <c r="AL18" s="56" t="s">
        <v>89</v>
      </c>
      <c r="AM18" s="45" t="s">
        <v>90</v>
      </c>
      <c r="AR18" s="55">
        <f>E18*AA18</f>
        <v>0</v>
      </c>
      <c r="AS18" s="55">
        <f>AT18-AR18</f>
        <v>0</v>
      </c>
      <c r="AT18" s="55">
        <f>E18*F18</f>
        <v>0</v>
      </c>
    </row>
    <row r="19" spans="1:46" s="58" customFormat="1" x14ac:dyDescent="0.25">
      <c r="B19" s="59" t="s">
        <v>56</v>
      </c>
      <c r="C19" s="143" t="s">
        <v>98</v>
      </c>
      <c r="D19" s="144"/>
      <c r="E19" s="144"/>
      <c r="F19" s="144"/>
      <c r="G19" s="144"/>
      <c r="H19" s="144"/>
      <c r="I19" s="144"/>
      <c r="AR19" s="57"/>
      <c r="AS19" s="57"/>
      <c r="AT19" s="57"/>
    </row>
    <row r="20" spans="1:46" x14ac:dyDescent="0.25">
      <c r="A20" s="54" t="s">
        <v>99</v>
      </c>
      <c r="B20" s="54" t="s">
        <v>100</v>
      </c>
      <c r="C20" s="54" t="s">
        <v>101</v>
      </c>
      <c r="D20" s="54" t="s">
        <v>86</v>
      </c>
      <c r="E20" s="55">
        <v>47</v>
      </c>
      <c r="F20" s="55"/>
      <c r="G20" s="55">
        <f>E20*AA20</f>
        <v>0</v>
      </c>
      <c r="H20" s="55">
        <f>I20-G20</f>
        <v>0</v>
      </c>
      <c r="I20" s="55">
        <f>E20*F20</f>
        <v>0</v>
      </c>
      <c r="J20" s="56" t="s">
        <v>87</v>
      </c>
      <c r="K20" s="55">
        <f>IF(J20="5",H20,0)</f>
        <v>0</v>
      </c>
      <c r="V20" s="55">
        <f>IF(Z20=0,I20,0)</f>
        <v>0</v>
      </c>
      <c r="W20" s="55">
        <f>IF(Z20=15,I20,0)</f>
        <v>0</v>
      </c>
      <c r="X20" s="55">
        <f>IF(Z20=21,I20,0)</f>
        <v>0</v>
      </c>
      <c r="Z20" s="55">
        <v>15</v>
      </c>
      <c r="AA20" s="55">
        <f>F20*0</f>
        <v>0</v>
      </c>
      <c r="AB20" s="55">
        <f>F20*(1-0)</f>
        <v>0</v>
      </c>
      <c r="AI20" s="55">
        <f>E20*AA20</f>
        <v>0</v>
      </c>
      <c r="AJ20" s="55">
        <f>E20*AB20</f>
        <v>0</v>
      </c>
      <c r="AK20" s="56" t="s">
        <v>88</v>
      </c>
      <c r="AL20" s="56" t="s">
        <v>89</v>
      </c>
      <c r="AM20" s="45" t="s">
        <v>90</v>
      </c>
      <c r="AR20" s="57">
        <v>0</v>
      </c>
      <c r="AS20" s="57">
        <v>0</v>
      </c>
      <c r="AT20" s="57">
        <v>0</v>
      </c>
    </row>
    <row r="21" spans="1:46" x14ac:dyDescent="0.25">
      <c r="A21" s="58"/>
      <c r="B21" s="59" t="s">
        <v>56</v>
      </c>
      <c r="C21" s="143" t="s">
        <v>168</v>
      </c>
      <c r="D21" s="144"/>
      <c r="E21" s="144"/>
      <c r="F21" s="144"/>
      <c r="G21" s="144"/>
      <c r="H21" s="144"/>
      <c r="I21" s="144"/>
      <c r="J21" s="56"/>
      <c r="K21" s="55"/>
      <c r="V21" s="55"/>
      <c r="W21" s="55"/>
      <c r="X21" s="55"/>
      <c r="Z21" s="55"/>
      <c r="AA21" s="55"/>
      <c r="AB21" s="55"/>
      <c r="AI21" s="55"/>
      <c r="AJ21" s="55"/>
      <c r="AK21" s="56"/>
      <c r="AL21" s="56"/>
      <c r="AM21" s="45"/>
      <c r="AR21" s="57"/>
      <c r="AS21" s="57"/>
      <c r="AT21" s="57"/>
    </row>
    <row r="22" spans="1:46" s="64" customFormat="1" x14ac:dyDescent="0.25">
      <c r="A22" s="60" t="s">
        <v>102</v>
      </c>
      <c r="B22" s="61" t="s">
        <v>166</v>
      </c>
      <c r="C22" s="61" t="s">
        <v>189</v>
      </c>
      <c r="D22" s="60" t="s">
        <v>86</v>
      </c>
      <c r="E22" s="62">
        <v>15</v>
      </c>
      <c r="F22" s="62"/>
      <c r="G22" s="62">
        <f>E22*AA22</f>
        <v>0</v>
      </c>
      <c r="H22" s="62">
        <f>I22-G22</f>
        <v>0</v>
      </c>
      <c r="I22" s="62">
        <f>E22*F22</f>
        <v>0</v>
      </c>
      <c r="J22" s="63" t="s">
        <v>103</v>
      </c>
      <c r="K22" s="62">
        <f>IF(J22="5",H22,0)</f>
        <v>0</v>
      </c>
      <c r="V22" s="62">
        <f>IF(Z22=0,I22,0)</f>
        <v>0</v>
      </c>
      <c r="W22" s="62">
        <f>IF(Z22=15,I22,0)</f>
        <v>0</v>
      </c>
      <c r="X22" s="62">
        <f>IF(Z22=21,I22,0)</f>
        <v>0</v>
      </c>
      <c r="Z22" s="62">
        <v>15</v>
      </c>
      <c r="AA22" s="62">
        <f>F22*1</f>
        <v>0</v>
      </c>
      <c r="AB22" s="62">
        <f>F22*(1-1)</f>
        <v>0</v>
      </c>
      <c r="AI22" s="62">
        <f>E22*AA22</f>
        <v>0</v>
      </c>
      <c r="AJ22" s="62">
        <f>E22*AB22</f>
        <v>0</v>
      </c>
      <c r="AK22" s="63" t="s">
        <v>88</v>
      </c>
      <c r="AL22" s="63" t="s">
        <v>89</v>
      </c>
      <c r="AM22" s="65" t="s">
        <v>90</v>
      </c>
      <c r="AR22" s="66">
        <v>0</v>
      </c>
      <c r="AS22" s="66">
        <v>0</v>
      </c>
      <c r="AT22" s="66">
        <v>0</v>
      </c>
    </row>
    <row r="23" spans="1:46" s="58" customFormat="1" x14ac:dyDescent="0.25">
      <c r="B23" s="59" t="s">
        <v>56</v>
      </c>
      <c r="C23" s="154" t="s">
        <v>187</v>
      </c>
      <c r="D23" s="154"/>
      <c r="E23" s="154"/>
      <c r="F23" s="154"/>
      <c r="G23" s="154"/>
      <c r="H23" s="154"/>
      <c r="I23" s="154"/>
      <c r="AR23" s="66"/>
      <c r="AS23" s="66"/>
      <c r="AT23" s="66"/>
    </row>
    <row r="24" spans="1:46" s="69" customFormat="1" x14ac:dyDescent="0.25">
      <c r="A24" s="61" t="s">
        <v>104</v>
      </c>
      <c r="B24" s="61" t="s">
        <v>166</v>
      </c>
      <c r="C24" s="61" t="s">
        <v>190</v>
      </c>
      <c r="D24" s="61" t="s">
        <v>86</v>
      </c>
      <c r="E24" s="67">
        <v>6</v>
      </c>
      <c r="F24" s="67"/>
      <c r="G24" s="67">
        <f>E24*AA24</f>
        <v>0</v>
      </c>
      <c r="H24" s="67">
        <f>I24-G24</f>
        <v>0</v>
      </c>
      <c r="I24" s="67">
        <f>E24*F24</f>
        <v>0</v>
      </c>
      <c r="J24" s="68" t="s">
        <v>103</v>
      </c>
      <c r="K24" s="67">
        <f>IF(J24="5",H24,0)</f>
        <v>0</v>
      </c>
      <c r="V24" s="67">
        <f>IF(Z24=0,I24,0)</f>
        <v>0</v>
      </c>
      <c r="W24" s="67">
        <f>IF(Z24=15,I24,0)</f>
        <v>0</v>
      </c>
      <c r="X24" s="67">
        <f>IF(Z24=21,I24,0)</f>
        <v>0</v>
      </c>
      <c r="Z24" s="67">
        <v>15</v>
      </c>
      <c r="AA24" s="67">
        <f>F24*1</f>
        <v>0</v>
      </c>
      <c r="AB24" s="67">
        <f>F24*(1-1)</f>
        <v>0</v>
      </c>
      <c r="AI24" s="67">
        <f>E24*AA24</f>
        <v>0</v>
      </c>
      <c r="AJ24" s="67">
        <f>E24*AB24</f>
        <v>0</v>
      </c>
      <c r="AK24" s="68" t="s">
        <v>88</v>
      </c>
      <c r="AL24" s="68" t="s">
        <v>89</v>
      </c>
      <c r="AM24" s="70" t="s">
        <v>90</v>
      </c>
      <c r="AR24" s="66">
        <v>0</v>
      </c>
      <c r="AS24" s="66">
        <v>0</v>
      </c>
      <c r="AT24" s="66">
        <v>0</v>
      </c>
    </row>
    <row r="25" spans="1:46" s="71" customFormat="1" x14ac:dyDescent="0.25">
      <c r="B25" s="72" t="s">
        <v>56</v>
      </c>
      <c r="C25" s="154" t="s">
        <v>187</v>
      </c>
      <c r="D25" s="154"/>
      <c r="E25" s="154"/>
      <c r="F25" s="154"/>
      <c r="G25" s="154"/>
      <c r="H25" s="154"/>
      <c r="I25" s="154"/>
      <c r="AR25" s="66"/>
      <c r="AS25" s="66"/>
      <c r="AT25" s="66"/>
    </row>
    <row r="26" spans="1:46" s="69" customFormat="1" x14ac:dyDescent="0.25">
      <c r="A26" s="61" t="s">
        <v>106</v>
      </c>
      <c r="B26" s="61" t="s">
        <v>173</v>
      </c>
      <c r="C26" s="61" t="s">
        <v>191</v>
      </c>
      <c r="D26" s="61" t="s">
        <v>86</v>
      </c>
      <c r="E26" s="67">
        <v>14</v>
      </c>
      <c r="F26" s="67"/>
      <c r="G26" s="67">
        <f>E26*AA26</f>
        <v>0</v>
      </c>
      <c r="H26" s="67">
        <f>I26-G26</f>
        <v>0</v>
      </c>
      <c r="I26" s="67">
        <f>E26*F26</f>
        <v>0</v>
      </c>
      <c r="J26" s="68" t="s">
        <v>103</v>
      </c>
      <c r="K26" s="67">
        <f>IF(J26="5",H26,0)</f>
        <v>0</v>
      </c>
      <c r="V26" s="67">
        <f>IF(Z26=0,I26,0)</f>
        <v>0</v>
      </c>
      <c r="W26" s="67">
        <f>IF(Z26=15,I26,0)</f>
        <v>0</v>
      </c>
      <c r="X26" s="67">
        <f>IF(Z26=21,I26,0)</f>
        <v>0</v>
      </c>
      <c r="Z26" s="67">
        <v>15</v>
      </c>
      <c r="AA26" s="67">
        <f>F26*1</f>
        <v>0</v>
      </c>
      <c r="AB26" s="67">
        <f>F26*(1-1)</f>
        <v>0</v>
      </c>
      <c r="AI26" s="67">
        <f>E26*AA26</f>
        <v>0</v>
      </c>
      <c r="AJ26" s="67">
        <f>E26*AB26</f>
        <v>0</v>
      </c>
      <c r="AK26" s="68" t="s">
        <v>88</v>
      </c>
      <c r="AL26" s="68" t="s">
        <v>89</v>
      </c>
      <c r="AM26" s="70" t="s">
        <v>90</v>
      </c>
      <c r="AR26" s="66">
        <v>0</v>
      </c>
      <c r="AS26" s="66">
        <v>0</v>
      </c>
      <c r="AT26" s="66">
        <v>0</v>
      </c>
    </row>
    <row r="27" spans="1:46" s="71" customFormat="1" x14ac:dyDescent="0.25">
      <c r="B27" s="72" t="s">
        <v>56</v>
      </c>
      <c r="C27" s="154" t="s">
        <v>187</v>
      </c>
      <c r="D27" s="154"/>
      <c r="E27" s="154"/>
      <c r="F27" s="154"/>
      <c r="G27" s="154"/>
      <c r="H27" s="154"/>
      <c r="I27" s="154"/>
      <c r="AR27" s="66"/>
      <c r="AS27" s="66"/>
      <c r="AT27" s="66"/>
    </row>
    <row r="28" spans="1:46" s="64" customFormat="1" x14ac:dyDescent="0.25">
      <c r="A28" s="60" t="s">
        <v>108</v>
      </c>
      <c r="B28" s="60" t="s">
        <v>105</v>
      </c>
      <c r="C28" s="61" t="s">
        <v>192</v>
      </c>
      <c r="D28" s="60" t="s">
        <v>86</v>
      </c>
      <c r="E28" s="62">
        <v>4</v>
      </c>
      <c r="F28" s="62"/>
      <c r="G28" s="62">
        <f>E28*AA28</f>
        <v>0</v>
      </c>
      <c r="H28" s="62">
        <f>I28-G28</f>
        <v>0</v>
      </c>
      <c r="I28" s="62">
        <f>E28*F28</f>
        <v>0</v>
      </c>
      <c r="J28" s="63" t="s">
        <v>103</v>
      </c>
      <c r="K28" s="62">
        <f>IF(J28="5",H28,0)</f>
        <v>0</v>
      </c>
      <c r="V28" s="62">
        <f>IF(Z28=0,I28,0)</f>
        <v>0</v>
      </c>
      <c r="W28" s="62">
        <f>IF(Z28=15,I28,0)</f>
        <v>0</v>
      </c>
      <c r="X28" s="62">
        <f>IF(Z28=21,I28,0)</f>
        <v>0</v>
      </c>
      <c r="Z28" s="62">
        <v>15</v>
      </c>
      <c r="AA28" s="62">
        <f>F28*1</f>
        <v>0</v>
      </c>
      <c r="AB28" s="62">
        <f>F28*(1-1)</f>
        <v>0</v>
      </c>
      <c r="AI28" s="62">
        <f>E28*AA28</f>
        <v>0</v>
      </c>
      <c r="AJ28" s="62">
        <f>E28*AB28</f>
        <v>0</v>
      </c>
      <c r="AK28" s="63" t="s">
        <v>88</v>
      </c>
      <c r="AL28" s="63" t="s">
        <v>89</v>
      </c>
      <c r="AM28" s="65" t="s">
        <v>90</v>
      </c>
      <c r="AR28" s="66">
        <v>0</v>
      </c>
      <c r="AS28" s="66">
        <v>0</v>
      </c>
      <c r="AT28" s="66">
        <v>0</v>
      </c>
    </row>
    <row r="29" spans="1:46" s="58" customFormat="1" x14ac:dyDescent="0.25">
      <c r="B29" s="59" t="s">
        <v>56</v>
      </c>
      <c r="C29" s="154" t="s">
        <v>187</v>
      </c>
      <c r="D29" s="154"/>
      <c r="E29" s="154"/>
      <c r="F29" s="154"/>
      <c r="G29" s="154"/>
      <c r="H29" s="154"/>
      <c r="I29" s="154"/>
      <c r="AR29" s="66"/>
      <c r="AS29" s="66"/>
      <c r="AT29" s="66"/>
    </row>
    <row r="30" spans="1:46" s="64" customFormat="1" x14ac:dyDescent="0.25">
      <c r="A30" s="60" t="s">
        <v>110</v>
      </c>
      <c r="B30" s="60" t="s">
        <v>109</v>
      </c>
      <c r="C30" s="61" t="s">
        <v>193</v>
      </c>
      <c r="D30" s="60" t="s">
        <v>86</v>
      </c>
      <c r="E30" s="62">
        <v>8</v>
      </c>
      <c r="F30" s="62"/>
      <c r="G30" s="62">
        <f>E30*AA30</f>
        <v>0</v>
      </c>
      <c r="H30" s="62">
        <f>I30-G30</f>
        <v>0</v>
      </c>
      <c r="I30" s="62">
        <f>E30*F30</f>
        <v>0</v>
      </c>
      <c r="J30" s="63" t="s">
        <v>103</v>
      </c>
      <c r="K30" s="62">
        <f>IF(J30="5",H30,0)</f>
        <v>0</v>
      </c>
      <c r="V30" s="62">
        <f>IF(Z30=0,I30,0)</f>
        <v>0</v>
      </c>
      <c r="W30" s="62">
        <f>IF(Z30=15,I30,0)</f>
        <v>0</v>
      </c>
      <c r="X30" s="62">
        <f>IF(Z30=21,I30,0)</f>
        <v>0</v>
      </c>
      <c r="Z30" s="62">
        <v>15</v>
      </c>
      <c r="AA30" s="62">
        <f>F30*1</f>
        <v>0</v>
      </c>
      <c r="AB30" s="62">
        <f>F30*(1-1)</f>
        <v>0</v>
      </c>
      <c r="AI30" s="62">
        <f>E30*AA30</f>
        <v>0</v>
      </c>
      <c r="AJ30" s="62">
        <f>E30*AB30</f>
        <v>0</v>
      </c>
      <c r="AK30" s="63" t="s">
        <v>88</v>
      </c>
      <c r="AL30" s="63" t="s">
        <v>89</v>
      </c>
      <c r="AM30" s="65" t="s">
        <v>90</v>
      </c>
      <c r="AR30" s="66">
        <v>0</v>
      </c>
      <c r="AS30" s="66">
        <v>0</v>
      </c>
      <c r="AT30" s="66">
        <v>0</v>
      </c>
    </row>
    <row r="31" spans="1:46" s="58" customFormat="1" x14ac:dyDescent="0.25">
      <c r="B31" s="59" t="s">
        <v>56</v>
      </c>
      <c r="C31" s="154" t="s">
        <v>187</v>
      </c>
      <c r="D31" s="154"/>
      <c r="E31" s="154"/>
      <c r="F31" s="154"/>
      <c r="G31" s="154"/>
      <c r="H31" s="154"/>
      <c r="I31" s="154"/>
      <c r="AR31" s="57"/>
      <c r="AS31" s="57"/>
      <c r="AT31" s="57"/>
    </row>
    <row r="32" spans="1:46" x14ac:dyDescent="0.25">
      <c r="A32" s="54" t="s">
        <v>113</v>
      </c>
      <c r="B32" s="54" t="s">
        <v>84</v>
      </c>
      <c r="C32" s="54" t="s">
        <v>111</v>
      </c>
      <c r="D32" s="54" t="s">
        <v>86</v>
      </c>
      <c r="E32" s="55">
        <v>15</v>
      </c>
      <c r="F32" s="55"/>
      <c r="G32" s="55">
        <f>E32*AA32</f>
        <v>0</v>
      </c>
      <c r="H32" s="55">
        <f>I32-G32</f>
        <v>0</v>
      </c>
      <c r="I32" s="55">
        <f>E32*F32</f>
        <v>0</v>
      </c>
      <c r="J32" s="56" t="s">
        <v>87</v>
      </c>
      <c r="K32" s="55">
        <f>IF(J32="5",H32,0)</f>
        <v>0</v>
      </c>
      <c r="V32" s="55">
        <f>IF(Z32=0,I32,0)</f>
        <v>0</v>
      </c>
      <c r="W32" s="55">
        <f>IF(Z32=15,I32,0)</f>
        <v>0</v>
      </c>
      <c r="X32" s="55">
        <f>IF(Z32=21,I32,0)</f>
        <v>0</v>
      </c>
      <c r="Z32" s="55">
        <v>15</v>
      </c>
      <c r="AA32" s="55">
        <f>F32*0</f>
        <v>0</v>
      </c>
      <c r="AB32" s="55">
        <f>F32*(1-0)</f>
        <v>0</v>
      </c>
      <c r="AI32" s="55">
        <f>E32*AA32</f>
        <v>0</v>
      </c>
      <c r="AJ32" s="55">
        <f>E32*AB32</f>
        <v>0</v>
      </c>
      <c r="AK32" s="56" t="s">
        <v>88</v>
      </c>
      <c r="AL32" s="56" t="s">
        <v>89</v>
      </c>
      <c r="AM32" s="45" t="s">
        <v>90</v>
      </c>
      <c r="AR32" s="57">
        <v>0</v>
      </c>
      <c r="AS32" s="57">
        <v>0</v>
      </c>
      <c r="AT32" s="57">
        <v>0</v>
      </c>
    </row>
    <row r="33" spans="1:46" s="58" customFormat="1" x14ac:dyDescent="0.25">
      <c r="B33" s="59" t="s">
        <v>56</v>
      </c>
      <c r="C33" s="143" t="s">
        <v>112</v>
      </c>
      <c r="D33" s="144"/>
      <c r="E33" s="144"/>
      <c r="F33" s="144"/>
      <c r="G33" s="144"/>
      <c r="H33" s="144"/>
      <c r="I33" s="144"/>
      <c r="AR33" s="57"/>
      <c r="AS33" s="57"/>
      <c r="AT33" s="57"/>
    </row>
    <row r="34" spans="1:46" s="64" customFormat="1" x14ac:dyDescent="0.25">
      <c r="A34" s="60" t="s">
        <v>115</v>
      </c>
      <c r="B34" s="60" t="s">
        <v>114</v>
      </c>
      <c r="C34" s="60" t="s">
        <v>194</v>
      </c>
      <c r="D34" s="60" t="s">
        <v>86</v>
      </c>
      <c r="E34" s="62">
        <v>15</v>
      </c>
      <c r="F34" s="62"/>
      <c r="G34" s="62">
        <f>E34*AA34</f>
        <v>0</v>
      </c>
      <c r="H34" s="62">
        <f>I34-G34</f>
        <v>0</v>
      </c>
      <c r="I34" s="62">
        <f>E34*F34</f>
        <v>0</v>
      </c>
      <c r="J34" s="63" t="s">
        <v>103</v>
      </c>
      <c r="K34" s="62">
        <f>IF(J34="5",H34,0)</f>
        <v>0</v>
      </c>
      <c r="V34" s="62">
        <f>IF(Z34=0,I34,0)</f>
        <v>0</v>
      </c>
      <c r="W34" s="62">
        <f>IF(Z34=15,I34,0)</f>
        <v>0</v>
      </c>
      <c r="X34" s="62">
        <f>IF(Z34=21,I34,0)</f>
        <v>0</v>
      </c>
      <c r="Z34" s="62">
        <v>15</v>
      </c>
      <c r="AA34" s="62">
        <f>F34*1</f>
        <v>0</v>
      </c>
      <c r="AB34" s="62">
        <f>F34*(1-1)</f>
        <v>0</v>
      </c>
      <c r="AI34" s="62">
        <f>E34*AA34</f>
        <v>0</v>
      </c>
      <c r="AJ34" s="62">
        <f>E34*AB34</f>
        <v>0</v>
      </c>
      <c r="AK34" s="63" t="s">
        <v>88</v>
      </c>
      <c r="AL34" s="63" t="s">
        <v>89</v>
      </c>
      <c r="AM34" s="65" t="s">
        <v>90</v>
      </c>
      <c r="AR34" s="66">
        <v>0</v>
      </c>
      <c r="AS34" s="66">
        <v>0</v>
      </c>
      <c r="AT34" s="66">
        <v>0</v>
      </c>
    </row>
    <row r="35" spans="1:46" s="58" customFormat="1" x14ac:dyDescent="0.25">
      <c r="B35" s="59" t="s">
        <v>56</v>
      </c>
      <c r="C35" s="143" t="s">
        <v>188</v>
      </c>
      <c r="D35" s="144"/>
      <c r="E35" s="144"/>
      <c r="F35" s="144"/>
      <c r="G35" s="144"/>
      <c r="H35" s="144"/>
      <c r="I35" s="144"/>
      <c r="AR35" s="57"/>
      <c r="AS35" s="57"/>
      <c r="AT35" s="57"/>
    </row>
    <row r="36" spans="1:46" x14ac:dyDescent="0.25">
      <c r="A36" s="54" t="s">
        <v>118</v>
      </c>
      <c r="B36" s="54" t="s">
        <v>92</v>
      </c>
      <c r="C36" s="54" t="s">
        <v>116</v>
      </c>
      <c r="D36" s="54" t="s">
        <v>86</v>
      </c>
      <c r="E36" s="55">
        <v>62</v>
      </c>
      <c r="F36" s="55"/>
      <c r="G36" s="55">
        <f>E36*AA36</f>
        <v>0</v>
      </c>
      <c r="H36" s="55">
        <f>I36-G36</f>
        <v>0</v>
      </c>
      <c r="I36" s="55">
        <f>E36*F36</f>
        <v>0</v>
      </c>
      <c r="J36" s="56" t="s">
        <v>87</v>
      </c>
      <c r="K36" s="55">
        <f>IF(J36="5",H36,0)</f>
        <v>0</v>
      </c>
      <c r="V36" s="55">
        <f>IF(Z36=0,I36,0)</f>
        <v>0</v>
      </c>
      <c r="W36" s="55">
        <f>IF(Z36=15,I36,0)</f>
        <v>0</v>
      </c>
      <c r="X36" s="55">
        <f>IF(Z36=21,I36,0)</f>
        <v>0</v>
      </c>
      <c r="Z36" s="55">
        <v>15</v>
      </c>
      <c r="AA36" s="55">
        <f>F36*0</f>
        <v>0</v>
      </c>
      <c r="AB36" s="55">
        <f>F36*(1-0)</f>
        <v>0</v>
      </c>
      <c r="AI36" s="55">
        <f>E36*AA36</f>
        <v>0</v>
      </c>
      <c r="AJ36" s="55">
        <f>E36*AB36</f>
        <v>0</v>
      </c>
      <c r="AK36" s="56" t="s">
        <v>88</v>
      </c>
      <c r="AL36" s="56" t="s">
        <v>89</v>
      </c>
      <c r="AM36" s="45" t="s">
        <v>90</v>
      </c>
      <c r="AR36" s="57">
        <v>0</v>
      </c>
      <c r="AS36" s="57">
        <v>0</v>
      </c>
      <c r="AT36" s="57">
        <v>0</v>
      </c>
    </row>
    <row r="37" spans="1:46" s="58" customFormat="1" x14ac:dyDescent="0.25">
      <c r="B37" s="59" t="s">
        <v>56</v>
      </c>
      <c r="C37" s="143" t="s">
        <v>117</v>
      </c>
      <c r="D37" s="144"/>
      <c r="E37" s="144"/>
      <c r="F37" s="144"/>
      <c r="G37" s="144"/>
      <c r="H37" s="144"/>
      <c r="I37" s="144"/>
      <c r="AR37" s="57"/>
      <c r="AS37" s="57"/>
      <c r="AT37" s="57"/>
    </row>
    <row r="38" spans="1:46" s="64" customFormat="1" x14ac:dyDescent="0.25">
      <c r="A38" s="60" t="s">
        <v>122</v>
      </c>
      <c r="B38" s="60" t="s">
        <v>119</v>
      </c>
      <c r="C38" s="60" t="s">
        <v>120</v>
      </c>
      <c r="D38" s="60" t="s">
        <v>86</v>
      </c>
      <c r="E38" s="62">
        <v>62</v>
      </c>
      <c r="F38" s="62"/>
      <c r="G38" s="62">
        <f>E38*AA38</f>
        <v>0</v>
      </c>
      <c r="H38" s="62">
        <f>I38-G38</f>
        <v>0</v>
      </c>
      <c r="I38" s="62">
        <f>E38*F38</f>
        <v>0</v>
      </c>
      <c r="J38" s="63" t="s">
        <v>103</v>
      </c>
      <c r="K38" s="62">
        <f>IF(J38="5",H38,0)</f>
        <v>0</v>
      </c>
      <c r="V38" s="62">
        <f>IF(Z38=0,I38,0)</f>
        <v>0</v>
      </c>
      <c r="W38" s="62">
        <f>IF(Z38=15,I38,0)</f>
        <v>0</v>
      </c>
      <c r="X38" s="62">
        <f>IF(Z38=21,I38,0)</f>
        <v>0</v>
      </c>
      <c r="Z38" s="62">
        <v>15</v>
      </c>
      <c r="AA38" s="62">
        <f>F38*1</f>
        <v>0</v>
      </c>
      <c r="AB38" s="62">
        <f>F38*(1-1)</f>
        <v>0</v>
      </c>
      <c r="AI38" s="62">
        <f>E38*AA38</f>
        <v>0</v>
      </c>
      <c r="AJ38" s="62">
        <f>E38*AB38</f>
        <v>0</v>
      </c>
      <c r="AK38" s="63" t="s">
        <v>88</v>
      </c>
      <c r="AL38" s="63" t="s">
        <v>89</v>
      </c>
      <c r="AM38" s="65" t="s">
        <v>90</v>
      </c>
      <c r="AR38" s="66">
        <v>0</v>
      </c>
      <c r="AS38" s="66">
        <v>0</v>
      </c>
      <c r="AT38" s="66">
        <v>0</v>
      </c>
    </row>
    <row r="39" spans="1:46" s="58" customFormat="1" x14ac:dyDescent="0.25">
      <c r="B39" s="59" t="s">
        <v>56</v>
      </c>
      <c r="C39" s="143" t="s">
        <v>121</v>
      </c>
      <c r="D39" s="144"/>
      <c r="E39" s="144"/>
      <c r="F39" s="144"/>
      <c r="G39" s="144"/>
      <c r="H39" s="144"/>
      <c r="I39" s="144"/>
      <c r="AR39" s="66"/>
      <c r="AS39" s="66"/>
      <c r="AT39" s="66"/>
    </row>
    <row r="40" spans="1:46" s="64" customFormat="1" x14ac:dyDescent="0.25">
      <c r="A40" s="60" t="s">
        <v>127</v>
      </c>
      <c r="B40" s="60" t="s">
        <v>123</v>
      </c>
      <c r="C40" s="60" t="s">
        <v>124</v>
      </c>
      <c r="D40" s="60" t="s">
        <v>125</v>
      </c>
      <c r="E40" s="62">
        <v>652</v>
      </c>
      <c r="F40" s="62"/>
      <c r="G40" s="62">
        <f>E40*AA40</f>
        <v>0</v>
      </c>
      <c r="H40" s="62">
        <f>I40-G40</f>
        <v>0</v>
      </c>
      <c r="I40" s="62">
        <f>E40*F40</f>
        <v>0</v>
      </c>
      <c r="J40" s="63" t="s">
        <v>103</v>
      </c>
      <c r="K40" s="62">
        <f>IF(J40="5",H40,0)</f>
        <v>0</v>
      </c>
      <c r="V40" s="62">
        <f>IF(Z40=0,I40,0)</f>
        <v>0</v>
      </c>
      <c r="W40" s="62">
        <f>IF(Z40=15,I40,0)</f>
        <v>0</v>
      </c>
      <c r="X40" s="62">
        <f>IF(Z40=21,I40,0)</f>
        <v>0</v>
      </c>
      <c r="Z40" s="62">
        <v>15</v>
      </c>
      <c r="AA40" s="62">
        <f>F40*1</f>
        <v>0</v>
      </c>
      <c r="AB40" s="62">
        <f>F40*(1-1)</f>
        <v>0</v>
      </c>
      <c r="AI40" s="62">
        <f>E40*AA40</f>
        <v>0</v>
      </c>
      <c r="AJ40" s="62">
        <f>E40*AB40</f>
        <v>0</v>
      </c>
      <c r="AK40" s="63" t="s">
        <v>88</v>
      </c>
      <c r="AL40" s="63" t="s">
        <v>89</v>
      </c>
      <c r="AM40" s="65" t="s">
        <v>90</v>
      </c>
      <c r="AR40" s="66">
        <v>0</v>
      </c>
      <c r="AS40" s="66">
        <v>0</v>
      </c>
      <c r="AT40" s="66">
        <v>0</v>
      </c>
    </row>
    <row r="41" spans="1:46" s="58" customFormat="1" x14ac:dyDescent="0.25">
      <c r="B41" s="59" t="s">
        <v>56</v>
      </c>
      <c r="C41" s="143" t="s">
        <v>126</v>
      </c>
      <c r="D41" s="144"/>
      <c r="E41" s="144"/>
      <c r="F41" s="144"/>
      <c r="G41" s="144"/>
      <c r="H41" s="144"/>
      <c r="I41" s="144"/>
      <c r="AR41" s="57"/>
      <c r="AS41" s="57"/>
      <c r="AT41" s="57"/>
    </row>
    <row r="42" spans="1:46" x14ac:dyDescent="0.25">
      <c r="A42" s="54" t="s">
        <v>131</v>
      </c>
      <c r="B42" s="54" t="s">
        <v>128</v>
      </c>
      <c r="C42" s="54" t="s">
        <v>129</v>
      </c>
      <c r="D42" s="54" t="s">
        <v>86</v>
      </c>
      <c r="E42" s="55">
        <v>372</v>
      </c>
      <c r="F42" s="55"/>
      <c r="G42" s="57">
        <v>0</v>
      </c>
      <c r="H42" s="57">
        <v>0</v>
      </c>
      <c r="I42" s="57">
        <v>0</v>
      </c>
      <c r="J42" s="56" t="s">
        <v>87</v>
      </c>
      <c r="K42" s="55">
        <f>IF(J42="5",AS42,0)</f>
        <v>0</v>
      </c>
      <c r="V42" s="55">
        <f>IF(Z42=0,AT42,0)</f>
        <v>0</v>
      </c>
      <c r="W42" s="55">
        <f>IF(Z42=15,AT42,0)</f>
        <v>0</v>
      </c>
      <c r="X42" s="55">
        <f>IF(Z42=21,AT42,0)</f>
        <v>0</v>
      </c>
      <c r="Z42" s="55">
        <v>15</v>
      </c>
      <c r="AA42" s="55">
        <f>F42*0</f>
        <v>0</v>
      </c>
      <c r="AB42" s="55">
        <f>F42*(1-0)</f>
        <v>0</v>
      </c>
      <c r="AI42" s="55">
        <f>E42*AA42</f>
        <v>0</v>
      </c>
      <c r="AJ42" s="55">
        <f>E42*AB42</f>
        <v>0</v>
      </c>
      <c r="AK42" s="56" t="s">
        <v>88</v>
      </c>
      <c r="AL42" s="56" t="s">
        <v>89</v>
      </c>
      <c r="AM42" s="45" t="s">
        <v>90</v>
      </c>
      <c r="AR42" s="55">
        <f>E42*AA42</f>
        <v>0</v>
      </c>
      <c r="AS42" s="55">
        <f>AT42-AR42</f>
        <v>0</v>
      </c>
      <c r="AT42" s="55">
        <f>E42*F42</f>
        <v>0</v>
      </c>
    </row>
    <row r="43" spans="1:46" s="58" customFormat="1" x14ac:dyDescent="0.25">
      <c r="B43" s="59" t="s">
        <v>56</v>
      </c>
      <c r="C43" s="143" t="s">
        <v>130</v>
      </c>
      <c r="D43" s="144"/>
      <c r="E43" s="144"/>
      <c r="F43" s="144"/>
      <c r="G43" s="144"/>
      <c r="H43" s="144"/>
      <c r="I43" s="144"/>
      <c r="AR43" s="57"/>
      <c r="AS43" s="57"/>
      <c r="AT43" s="57"/>
    </row>
    <row r="44" spans="1:46" x14ac:dyDescent="0.25">
      <c r="A44" s="54" t="s">
        <v>137</v>
      </c>
      <c r="B44" s="54" t="s">
        <v>96</v>
      </c>
      <c r="C44" s="54" t="s">
        <v>132</v>
      </c>
      <c r="D44" s="54" t="s">
        <v>86</v>
      </c>
      <c r="E44" s="55">
        <v>496</v>
      </c>
      <c r="F44" s="55"/>
      <c r="G44" s="57">
        <v>0</v>
      </c>
      <c r="H44" s="57">
        <v>0</v>
      </c>
      <c r="I44" s="57">
        <v>0</v>
      </c>
      <c r="J44" s="56" t="s">
        <v>87</v>
      </c>
      <c r="K44" s="55">
        <f>IF(J44="5",AS44,0)</f>
        <v>0</v>
      </c>
      <c r="V44" s="55">
        <f>IF(Z44=0,AT44,0)</f>
        <v>0</v>
      </c>
      <c r="W44" s="55">
        <f>IF(Z44=15,AT44,0)</f>
        <v>0</v>
      </c>
      <c r="X44" s="55">
        <f>IF(Z44=21,AT44,0)</f>
        <v>0</v>
      </c>
      <c r="Z44" s="55">
        <v>15</v>
      </c>
      <c r="AA44" s="55">
        <f>F44*0</f>
        <v>0</v>
      </c>
      <c r="AB44" s="55">
        <f>F44*(1-0)</f>
        <v>0</v>
      </c>
      <c r="AI44" s="55">
        <f>E44*AA44</f>
        <v>0</v>
      </c>
      <c r="AJ44" s="55">
        <f>E44*AB44</f>
        <v>0</v>
      </c>
      <c r="AK44" s="56" t="s">
        <v>88</v>
      </c>
      <c r="AL44" s="56" t="s">
        <v>89</v>
      </c>
      <c r="AM44" s="45" t="s">
        <v>90</v>
      </c>
      <c r="AR44" s="55">
        <f>E44*AA44</f>
        <v>0</v>
      </c>
      <c r="AS44" s="55">
        <f>AT44-AR44</f>
        <v>0</v>
      </c>
      <c r="AT44" s="55">
        <f>E44*F44</f>
        <v>0</v>
      </c>
    </row>
    <row r="45" spans="1:46" s="58" customFormat="1" x14ac:dyDescent="0.25">
      <c r="B45" s="59" t="s">
        <v>56</v>
      </c>
      <c r="C45" s="143" t="s">
        <v>133</v>
      </c>
      <c r="D45" s="144"/>
      <c r="E45" s="144"/>
      <c r="F45" s="144"/>
      <c r="G45" s="144"/>
      <c r="H45" s="144"/>
      <c r="I45" s="144"/>
      <c r="AR45" s="22"/>
      <c r="AS45" s="22"/>
      <c r="AT45" s="22"/>
    </row>
    <row r="46" spans="1:46" x14ac:dyDescent="0.25">
      <c r="A46" s="50"/>
      <c r="B46" s="51" t="s">
        <v>134</v>
      </c>
      <c r="C46" s="125" t="s">
        <v>135</v>
      </c>
      <c r="D46" s="126"/>
      <c r="E46" s="126"/>
      <c r="F46" s="126"/>
      <c r="G46" s="52">
        <f>SUM(G47:G61)</f>
        <v>0</v>
      </c>
      <c r="H46" s="52">
        <f>SUM(H47:H61)</f>
        <v>0</v>
      </c>
      <c r="I46" s="52">
        <f>G46+H46</f>
        <v>0</v>
      </c>
      <c r="L46" s="52">
        <f>IF(M46="PR",I46,SUM(K47:K61))</f>
        <v>0</v>
      </c>
      <c r="M46" s="45" t="s">
        <v>136</v>
      </c>
      <c r="N46" s="52">
        <f>IF(M46="HS",G46,0)</f>
        <v>0</v>
      </c>
      <c r="O46" s="52">
        <f>IF(M46="HS",H46-L46,0)</f>
        <v>0</v>
      </c>
      <c r="P46" s="52">
        <f>IF(M46="PS",G46,0)</f>
        <v>0</v>
      </c>
      <c r="Q46" s="52">
        <f>IF(M46="PS",H46-L46,0)</f>
        <v>0</v>
      </c>
      <c r="R46" s="52">
        <f>IF(M46="MP",G46,0)</f>
        <v>0</v>
      </c>
      <c r="S46" s="52">
        <f>IF(M46="MP",H46-L46,0)</f>
        <v>0</v>
      </c>
      <c r="T46" s="52">
        <f>IF(M46="OM",G46,0)</f>
        <v>0</v>
      </c>
      <c r="U46" s="45" t="s">
        <v>80</v>
      </c>
      <c r="AE46" s="52">
        <f>SUM(V47:V61)</f>
        <v>0</v>
      </c>
      <c r="AF46" s="52">
        <f>SUM(W47:W61)</f>
        <v>0</v>
      </c>
      <c r="AG46" s="52">
        <f>SUM(X47:X61)</f>
        <v>0</v>
      </c>
      <c r="AR46" s="53">
        <f>SUM(AR47:AR61)</f>
        <v>0</v>
      </c>
      <c r="AS46" s="53">
        <f>SUM(AS47:AS61)</f>
        <v>0</v>
      </c>
      <c r="AT46" s="53">
        <f>SUM(AT47:AT61)</f>
        <v>0</v>
      </c>
    </row>
    <row r="47" spans="1:46" x14ac:dyDescent="0.25">
      <c r="A47" s="54" t="s">
        <v>142</v>
      </c>
      <c r="B47" s="54" t="s">
        <v>138</v>
      </c>
      <c r="C47" s="54" t="s">
        <v>139</v>
      </c>
      <c r="D47" s="54" t="s">
        <v>140</v>
      </c>
      <c r="E47" s="55">
        <v>35</v>
      </c>
      <c r="F47" s="55"/>
      <c r="G47" s="57">
        <v>0</v>
      </c>
      <c r="H47" s="57">
        <v>0</v>
      </c>
      <c r="I47" s="57">
        <v>0</v>
      </c>
      <c r="J47" s="56" t="s">
        <v>80</v>
      </c>
      <c r="K47" s="55">
        <f>IF(J47="5",AS47,0)</f>
        <v>0</v>
      </c>
      <c r="V47" s="55">
        <f>IF(Z47=0,AT47,0)</f>
        <v>0</v>
      </c>
      <c r="W47" s="55">
        <f>IF(Z47=15,AT47,0)</f>
        <v>0</v>
      </c>
      <c r="X47" s="55">
        <f>IF(Z47=21,AT47,0)</f>
        <v>0</v>
      </c>
      <c r="Z47" s="55">
        <v>15</v>
      </c>
      <c r="AA47" s="55">
        <f>F47*0</f>
        <v>0</v>
      </c>
      <c r="AB47" s="55">
        <f>F47*(1-0)</f>
        <v>0</v>
      </c>
      <c r="AI47" s="55">
        <f>E47*AA47</f>
        <v>0</v>
      </c>
      <c r="AJ47" s="55">
        <f>E47*AB47</f>
        <v>0</v>
      </c>
      <c r="AK47" s="56" t="s">
        <v>141</v>
      </c>
      <c r="AL47" s="56" t="s">
        <v>89</v>
      </c>
      <c r="AM47" s="45" t="s">
        <v>90</v>
      </c>
      <c r="AR47" s="55">
        <f>E47*AA47</f>
        <v>0</v>
      </c>
      <c r="AS47" s="55">
        <f>AT47-AR47</f>
        <v>0</v>
      </c>
      <c r="AT47" s="55">
        <f>E47*F47</f>
        <v>0</v>
      </c>
    </row>
    <row r="48" spans="1:46" s="58" customFormat="1" x14ac:dyDescent="0.25">
      <c r="B48" s="59" t="s">
        <v>56</v>
      </c>
      <c r="C48" s="143" t="s">
        <v>139</v>
      </c>
      <c r="D48" s="144"/>
      <c r="E48" s="144"/>
      <c r="F48" s="144"/>
      <c r="G48" s="144"/>
      <c r="H48" s="144"/>
      <c r="I48" s="144"/>
      <c r="AR48" s="57"/>
      <c r="AS48" s="57"/>
      <c r="AT48" s="57"/>
    </row>
    <row r="49" spans="1:46" x14ac:dyDescent="0.25">
      <c r="A49" s="54" t="s">
        <v>146</v>
      </c>
      <c r="B49" s="54" t="s">
        <v>143</v>
      </c>
      <c r="C49" s="54" t="s">
        <v>144</v>
      </c>
      <c r="D49" s="54" t="s">
        <v>145</v>
      </c>
      <c r="E49" s="55">
        <v>62</v>
      </c>
      <c r="F49" s="55"/>
      <c r="G49" s="57">
        <v>0</v>
      </c>
      <c r="H49" s="57">
        <v>0</v>
      </c>
      <c r="I49" s="57">
        <v>0</v>
      </c>
      <c r="J49" s="56" t="s">
        <v>80</v>
      </c>
      <c r="K49" s="55">
        <f>IF(J49="5",AS49,0)</f>
        <v>0</v>
      </c>
      <c r="V49" s="55">
        <f>IF(Z49=0,AT49,0)</f>
        <v>0</v>
      </c>
      <c r="W49" s="55">
        <f>IF(Z49=15,AT49,0)</f>
        <v>0</v>
      </c>
      <c r="X49" s="55">
        <f>IF(Z49=21,AT49,0)</f>
        <v>0</v>
      </c>
      <c r="Z49" s="55">
        <v>15</v>
      </c>
      <c r="AA49" s="55">
        <f>F49*0</f>
        <v>0</v>
      </c>
      <c r="AB49" s="55">
        <f>F49*(1-0)</f>
        <v>0</v>
      </c>
      <c r="AI49" s="55">
        <f>E49*AA49</f>
        <v>0</v>
      </c>
      <c r="AJ49" s="55">
        <f>E49*AB49</f>
        <v>0</v>
      </c>
      <c r="AK49" s="56" t="s">
        <v>141</v>
      </c>
      <c r="AL49" s="56" t="s">
        <v>89</v>
      </c>
      <c r="AM49" s="45" t="s">
        <v>90</v>
      </c>
      <c r="AR49" s="55">
        <f>E49*AA49</f>
        <v>0</v>
      </c>
      <c r="AS49" s="55">
        <f>AT49-AR49</f>
        <v>0</v>
      </c>
      <c r="AT49" s="55">
        <f>E49*F49</f>
        <v>0</v>
      </c>
    </row>
    <row r="50" spans="1:46" s="58" customFormat="1" x14ac:dyDescent="0.25">
      <c r="B50" s="59" t="s">
        <v>56</v>
      </c>
      <c r="C50" s="143" t="s">
        <v>144</v>
      </c>
      <c r="D50" s="144"/>
      <c r="E50" s="144"/>
      <c r="F50" s="144"/>
      <c r="G50" s="144"/>
      <c r="H50" s="144"/>
      <c r="I50" s="144"/>
      <c r="AR50" s="57"/>
      <c r="AS50" s="57"/>
      <c r="AT50" s="57"/>
    </row>
    <row r="51" spans="1:46" x14ac:dyDescent="0.25">
      <c r="A51" s="54" t="s">
        <v>150</v>
      </c>
      <c r="B51" s="54" t="s">
        <v>147</v>
      </c>
      <c r="C51" s="54" t="s">
        <v>148</v>
      </c>
      <c r="D51" s="54" t="s">
        <v>149</v>
      </c>
      <c r="E51" s="55">
        <v>248</v>
      </c>
      <c r="F51" s="55"/>
      <c r="G51" s="57">
        <v>0</v>
      </c>
      <c r="H51" s="57">
        <v>0</v>
      </c>
      <c r="I51" s="57">
        <v>0</v>
      </c>
      <c r="J51" s="56" t="s">
        <v>80</v>
      </c>
      <c r="K51" s="55">
        <f>IF(J51="5",AS51,0)</f>
        <v>0</v>
      </c>
      <c r="V51" s="55">
        <f>IF(Z51=0,AT51,0)</f>
        <v>0</v>
      </c>
      <c r="W51" s="55">
        <f>IF(Z51=15,AT51,0)</f>
        <v>0</v>
      </c>
      <c r="X51" s="55">
        <f>IF(Z51=21,AT51,0)</f>
        <v>0</v>
      </c>
      <c r="Z51" s="55">
        <v>15</v>
      </c>
      <c r="AA51" s="55">
        <f>F51*0</f>
        <v>0</v>
      </c>
      <c r="AB51" s="55">
        <f>F51*(1-0)</f>
        <v>0</v>
      </c>
      <c r="AI51" s="55">
        <f>E51*AA51</f>
        <v>0</v>
      </c>
      <c r="AJ51" s="55">
        <f>E51*AB51</f>
        <v>0</v>
      </c>
      <c r="AK51" s="56" t="s">
        <v>141</v>
      </c>
      <c r="AL51" s="56" t="s">
        <v>89</v>
      </c>
      <c r="AM51" s="45" t="s">
        <v>90</v>
      </c>
      <c r="AR51" s="55">
        <f>E51*AA51</f>
        <v>0</v>
      </c>
      <c r="AS51" s="55">
        <f>AT51-AR51</f>
        <v>0</v>
      </c>
      <c r="AT51" s="55">
        <f>E51*F51</f>
        <v>0</v>
      </c>
    </row>
    <row r="52" spans="1:46" s="58" customFormat="1" x14ac:dyDescent="0.25">
      <c r="B52" s="59" t="s">
        <v>56</v>
      </c>
      <c r="C52" s="143" t="s">
        <v>148</v>
      </c>
      <c r="D52" s="144"/>
      <c r="E52" s="144"/>
      <c r="F52" s="144"/>
      <c r="G52" s="144"/>
      <c r="H52" s="144"/>
      <c r="I52" s="144"/>
      <c r="AR52" s="57"/>
      <c r="AS52" s="57"/>
      <c r="AT52" s="57"/>
    </row>
    <row r="53" spans="1:46" x14ac:dyDescent="0.25">
      <c r="A53" s="54" t="s">
        <v>153</v>
      </c>
      <c r="B53" s="54" t="s">
        <v>151</v>
      </c>
      <c r="C53" s="54" t="s">
        <v>152</v>
      </c>
      <c r="D53" s="54" t="s">
        <v>140</v>
      </c>
      <c r="E53" s="55">
        <v>25</v>
      </c>
      <c r="F53" s="55"/>
      <c r="G53" s="57">
        <v>0</v>
      </c>
      <c r="H53" s="57">
        <v>0</v>
      </c>
      <c r="I53" s="57">
        <v>0</v>
      </c>
      <c r="J53" s="56" t="s">
        <v>80</v>
      </c>
      <c r="K53" s="55">
        <f>IF(J53="5",AS53,0)</f>
        <v>0</v>
      </c>
      <c r="V53" s="55">
        <f>IF(Z53=0,AT53,0)</f>
        <v>0</v>
      </c>
      <c r="W53" s="55">
        <f>IF(Z53=15,AT53,0)</f>
        <v>0</v>
      </c>
      <c r="X53" s="55">
        <f>IF(Z53=21,AT53,0)</f>
        <v>0</v>
      </c>
      <c r="Z53" s="55">
        <v>15</v>
      </c>
      <c r="AA53" s="55">
        <f>F53*0</f>
        <v>0</v>
      </c>
      <c r="AB53" s="55">
        <f>F53*(1-0)</f>
        <v>0</v>
      </c>
      <c r="AI53" s="55">
        <f>E53*AA53</f>
        <v>0</v>
      </c>
      <c r="AJ53" s="55">
        <f>E53*AB53</f>
        <v>0</v>
      </c>
      <c r="AK53" s="56" t="s">
        <v>141</v>
      </c>
      <c r="AL53" s="56" t="s">
        <v>89</v>
      </c>
      <c r="AM53" s="45" t="s">
        <v>90</v>
      </c>
      <c r="AR53" s="55">
        <f>E53*AA53</f>
        <v>0</v>
      </c>
      <c r="AS53" s="55">
        <f>AT53-AR53</f>
        <v>0</v>
      </c>
      <c r="AT53" s="55">
        <f>E53*F53</f>
        <v>0</v>
      </c>
    </row>
    <row r="54" spans="1:46" s="58" customFormat="1" x14ac:dyDescent="0.25">
      <c r="B54" s="59" t="s">
        <v>56</v>
      </c>
      <c r="C54" s="143" t="s">
        <v>152</v>
      </c>
      <c r="D54" s="144"/>
      <c r="E54" s="144"/>
      <c r="F54" s="144"/>
      <c r="G54" s="144"/>
      <c r="H54" s="144"/>
      <c r="I54" s="144"/>
      <c r="AR54" s="57"/>
      <c r="AS54" s="57"/>
      <c r="AT54" s="57"/>
    </row>
    <row r="55" spans="1:46" x14ac:dyDescent="0.25">
      <c r="A55" s="54" t="s">
        <v>156</v>
      </c>
      <c r="B55" s="54" t="s">
        <v>154</v>
      </c>
      <c r="C55" s="54" t="s">
        <v>155</v>
      </c>
      <c r="D55" s="54" t="s">
        <v>140</v>
      </c>
      <c r="E55" s="55">
        <v>35</v>
      </c>
      <c r="F55" s="55"/>
      <c r="G55" s="57">
        <v>0</v>
      </c>
      <c r="H55" s="57">
        <v>0</v>
      </c>
      <c r="I55" s="57">
        <v>0</v>
      </c>
      <c r="J55" s="56" t="s">
        <v>80</v>
      </c>
      <c r="K55" s="55">
        <f>IF(J55="5",AS55,0)</f>
        <v>0</v>
      </c>
      <c r="V55" s="55">
        <f>IF(Z55=0,AT55,0)</f>
        <v>0</v>
      </c>
      <c r="W55" s="55">
        <f>IF(Z55=15,AT55,0)</f>
        <v>0</v>
      </c>
      <c r="X55" s="55">
        <f>IF(Z55=21,AT55,0)</f>
        <v>0</v>
      </c>
      <c r="Z55" s="55">
        <v>15</v>
      </c>
      <c r="AA55" s="55">
        <f>F55*0</f>
        <v>0</v>
      </c>
      <c r="AB55" s="55">
        <f>F55*(1-0)</f>
        <v>0</v>
      </c>
      <c r="AI55" s="55">
        <f>E55*AA55</f>
        <v>0</v>
      </c>
      <c r="AJ55" s="55">
        <f>E55*AB55</f>
        <v>0</v>
      </c>
      <c r="AK55" s="56" t="s">
        <v>141</v>
      </c>
      <c r="AL55" s="56" t="s">
        <v>89</v>
      </c>
      <c r="AM55" s="45" t="s">
        <v>90</v>
      </c>
      <c r="AR55" s="55">
        <f>E55*AA55</f>
        <v>0</v>
      </c>
      <c r="AS55" s="55">
        <f>AT55-AR55</f>
        <v>0</v>
      </c>
      <c r="AT55" s="55">
        <f>E55*F55</f>
        <v>0</v>
      </c>
    </row>
    <row r="56" spans="1:46" s="58" customFormat="1" x14ac:dyDescent="0.25">
      <c r="B56" s="59" t="s">
        <v>56</v>
      </c>
      <c r="C56" s="143" t="s">
        <v>155</v>
      </c>
      <c r="D56" s="144"/>
      <c r="E56" s="144"/>
      <c r="F56" s="144"/>
      <c r="G56" s="144"/>
      <c r="H56" s="144"/>
      <c r="I56" s="144"/>
      <c r="AR56" s="57"/>
      <c r="AS56" s="57"/>
      <c r="AT56" s="57"/>
    </row>
    <row r="57" spans="1:46" x14ac:dyDescent="0.25">
      <c r="A57" s="54" t="s">
        <v>159</v>
      </c>
      <c r="B57" s="54" t="s">
        <v>157</v>
      </c>
      <c r="C57" s="54" t="s">
        <v>158</v>
      </c>
      <c r="D57" s="54" t="s">
        <v>140</v>
      </c>
      <c r="E57" s="55">
        <v>62</v>
      </c>
      <c r="F57" s="55"/>
      <c r="G57" s="55">
        <f>E57*AA57</f>
        <v>0</v>
      </c>
      <c r="H57" s="55">
        <f>I57-G57</f>
        <v>0</v>
      </c>
      <c r="I57" s="55">
        <f>E57*F57</f>
        <v>0</v>
      </c>
      <c r="J57" s="56" t="s">
        <v>80</v>
      </c>
      <c r="K57" s="55">
        <f>IF(J57="5",H57,0)</f>
        <v>0</v>
      </c>
      <c r="V57" s="55">
        <f>IF(Z57=0,I57,0)</f>
        <v>0</v>
      </c>
      <c r="W57" s="55">
        <f>IF(Z57=15,I57,0)</f>
        <v>0</v>
      </c>
      <c r="X57" s="55">
        <f>IF(Z57=21,I57,0)</f>
        <v>0</v>
      </c>
      <c r="Z57" s="55">
        <v>15</v>
      </c>
      <c r="AA57" s="55">
        <f>F57*0</f>
        <v>0</v>
      </c>
      <c r="AB57" s="55">
        <f>F57*(1-0)</f>
        <v>0</v>
      </c>
      <c r="AI57" s="55">
        <f>E57*AA57</f>
        <v>0</v>
      </c>
      <c r="AJ57" s="55">
        <f>E57*AB57</f>
        <v>0</v>
      </c>
      <c r="AK57" s="56" t="s">
        <v>141</v>
      </c>
      <c r="AL57" s="56" t="s">
        <v>89</v>
      </c>
      <c r="AM57" s="45" t="s">
        <v>90</v>
      </c>
      <c r="AR57" s="57">
        <v>0</v>
      </c>
      <c r="AS57" s="57">
        <v>0</v>
      </c>
      <c r="AT57" s="57">
        <v>0</v>
      </c>
    </row>
    <row r="58" spans="1:46" s="58" customFormat="1" x14ac:dyDescent="0.25">
      <c r="B58" s="59" t="s">
        <v>56</v>
      </c>
      <c r="C58" s="143" t="s">
        <v>158</v>
      </c>
      <c r="D58" s="144"/>
      <c r="E58" s="144"/>
      <c r="F58" s="144"/>
      <c r="G58" s="144"/>
      <c r="H58" s="144"/>
      <c r="I58" s="144"/>
      <c r="AR58" s="57"/>
      <c r="AS58" s="57"/>
      <c r="AT58" s="57"/>
    </row>
    <row r="59" spans="1:46" x14ac:dyDescent="0.25">
      <c r="A59" s="54" t="s">
        <v>11</v>
      </c>
      <c r="B59" s="54" t="s">
        <v>160</v>
      </c>
      <c r="C59" s="54" t="s">
        <v>161</v>
      </c>
      <c r="D59" s="54" t="s">
        <v>162</v>
      </c>
      <c r="E59" s="55">
        <v>1</v>
      </c>
      <c r="F59" s="55"/>
      <c r="G59" s="55">
        <f>E59*AA59</f>
        <v>0</v>
      </c>
      <c r="H59" s="55">
        <f>I59-G59</f>
        <v>0</v>
      </c>
      <c r="I59" s="55">
        <f>E59*F59</f>
        <v>0</v>
      </c>
      <c r="J59" s="56" t="s">
        <v>80</v>
      </c>
      <c r="K59" s="55">
        <f>IF(J59="5",H59,0)</f>
        <v>0</v>
      </c>
      <c r="V59" s="55">
        <f>IF(Z59=0,I59,0)</f>
        <v>0</v>
      </c>
      <c r="W59" s="55">
        <f>IF(Z59=15,I59,0)</f>
        <v>0</v>
      </c>
      <c r="X59" s="55">
        <f>IF(Z59=21,I59,0)</f>
        <v>0</v>
      </c>
      <c r="Z59" s="55">
        <v>15</v>
      </c>
      <c r="AA59" s="55">
        <f>F59*0</f>
        <v>0</v>
      </c>
      <c r="AB59" s="55">
        <f>F59*(1-0)</f>
        <v>0</v>
      </c>
      <c r="AI59" s="55">
        <f>E59*AA59</f>
        <v>0</v>
      </c>
      <c r="AJ59" s="55">
        <f>E59*AB59</f>
        <v>0</v>
      </c>
      <c r="AK59" s="56" t="s">
        <v>141</v>
      </c>
      <c r="AL59" s="56" t="s">
        <v>89</v>
      </c>
      <c r="AM59" s="45" t="s">
        <v>90</v>
      </c>
      <c r="AR59" s="57">
        <v>0</v>
      </c>
      <c r="AS59" s="57">
        <v>0</v>
      </c>
      <c r="AT59" s="57">
        <v>0</v>
      </c>
    </row>
    <row r="60" spans="1:46" s="58" customFormat="1" x14ac:dyDescent="0.25">
      <c r="B60" s="59" t="s">
        <v>56</v>
      </c>
      <c r="C60" s="143" t="s">
        <v>163</v>
      </c>
      <c r="D60" s="144"/>
      <c r="E60" s="144"/>
      <c r="F60" s="144"/>
      <c r="G60" s="144"/>
      <c r="H60" s="144"/>
      <c r="I60" s="144"/>
      <c r="AR60" s="57"/>
      <c r="AS60" s="57"/>
      <c r="AT60" s="57"/>
    </row>
    <row r="61" spans="1:46" x14ac:dyDescent="0.25">
      <c r="A61" s="54" t="s">
        <v>181</v>
      </c>
      <c r="B61" s="54" t="s">
        <v>164</v>
      </c>
      <c r="C61" s="54" t="s">
        <v>165</v>
      </c>
      <c r="D61" s="54" t="s">
        <v>162</v>
      </c>
      <c r="E61" s="55">
        <v>1</v>
      </c>
      <c r="F61" s="55"/>
      <c r="G61" s="55">
        <f>E61*AA61</f>
        <v>0</v>
      </c>
      <c r="H61" s="55">
        <f>I61-G61</f>
        <v>0</v>
      </c>
      <c r="I61" s="55">
        <f>E61*F61</f>
        <v>0</v>
      </c>
      <c r="J61" s="56" t="s">
        <v>80</v>
      </c>
      <c r="K61" s="55">
        <f>IF(J61="5",H61,0)</f>
        <v>0</v>
      </c>
      <c r="V61" s="55">
        <f>IF(Z61=0,I61,0)</f>
        <v>0</v>
      </c>
      <c r="W61" s="55">
        <f>IF(Z61=15,I61,0)</f>
        <v>0</v>
      </c>
      <c r="X61" s="55">
        <f>IF(Z61=21,I61,0)</f>
        <v>0</v>
      </c>
      <c r="Z61" s="55">
        <v>15</v>
      </c>
      <c r="AA61" s="55">
        <f>F61*0</f>
        <v>0</v>
      </c>
      <c r="AB61" s="55">
        <f>F61*(1-0)</f>
        <v>0</v>
      </c>
      <c r="AI61" s="55">
        <f>E61*AA61</f>
        <v>0</v>
      </c>
      <c r="AJ61" s="55">
        <f>E61*AB61</f>
        <v>0</v>
      </c>
      <c r="AK61" s="56" t="s">
        <v>141</v>
      </c>
      <c r="AL61" s="56" t="s">
        <v>89</v>
      </c>
      <c r="AM61" s="45" t="s">
        <v>90</v>
      </c>
      <c r="AR61" s="57">
        <v>0</v>
      </c>
      <c r="AS61" s="57">
        <v>0</v>
      </c>
      <c r="AT61" s="57">
        <v>0</v>
      </c>
    </row>
    <row r="62" spans="1:46" s="58" customFormat="1" ht="10.199999999999999" x14ac:dyDescent="0.25">
      <c r="A62" s="73"/>
      <c r="B62" s="74" t="s">
        <v>56</v>
      </c>
      <c r="C62" s="152" t="s">
        <v>165</v>
      </c>
      <c r="D62" s="153"/>
      <c r="E62" s="153"/>
      <c r="F62" s="153"/>
      <c r="G62" s="153"/>
      <c r="H62" s="153"/>
      <c r="I62" s="153"/>
      <c r="AR62" s="75"/>
      <c r="AS62" s="75"/>
      <c r="AT62" s="75"/>
    </row>
    <row r="63" spans="1:46" x14ac:dyDescent="0.25">
      <c r="A63" s="76"/>
      <c r="B63" s="76"/>
      <c r="C63" s="76"/>
      <c r="D63" s="76"/>
      <c r="E63" s="76"/>
      <c r="F63" s="76"/>
      <c r="G63" s="150" t="s">
        <v>185</v>
      </c>
      <c r="H63" s="151"/>
      <c r="I63" s="77">
        <f>I13+I46</f>
        <v>0</v>
      </c>
      <c r="V63" s="78">
        <f>SUM(V13:V62)</f>
        <v>0</v>
      </c>
      <c r="W63" s="78">
        <f>SUM(W13:W62)</f>
        <v>0</v>
      </c>
      <c r="X63" s="78">
        <f>SUM(X13:X62)</f>
        <v>0</v>
      </c>
      <c r="AR63" s="150" t="s">
        <v>186</v>
      </c>
      <c r="AS63" s="151"/>
      <c r="AT63" s="79">
        <f>AT13+AT46</f>
        <v>0</v>
      </c>
    </row>
    <row r="64" spans="1:46" ht="11.25" customHeight="1" x14ac:dyDescent="0.25">
      <c r="A64" s="80" t="s">
        <v>56</v>
      </c>
    </row>
    <row r="65" spans="1:9" ht="409.6" hidden="1" customHeight="1" x14ac:dyDescent="0.25">
      <c r="A65" s="127"/>
      <c r="B65" s="122"/>
      <c r="C65" s="122"/>
      <c r="D65" s="122"/>
      <c r="E65" s="122"/>
      <c r="F65" s="122"/>
      <c r="G65" s="122"/>
      <c r="H65" s="122"/>
      <c r="I65" s="122"/>
    </row>
  </sheetData>
  <mergeCells count="57">
    <mergeCell ref="C29:I29"/>
    <mergeCell ref="C31:I31"/>
    <mergeCell ref="AR10:AT10"/>
    <mergeCell ref="C25:I25"/>
    <mergeCell ref="C27:I27"/>
    <mergeCell ref="C23:I23"/>
    <mergeCell ref="A65:I65"/>
    <mergeCell ref="C54:I54"/>
    <mergeCell ref="C56:I56"/>
    <mergeCell ref="C58:I58"/>
    <mergeCell ref="C60:I60"/>
    <mergeCell ref="G63:H63"/>
    <mergeCell ref="AR63:AS63"/>
    <mergeCell ref="C48:I48"/>
    <mergeCell ref="C45:I45"/>
    <mergeCell ref="C33:I33"/>
    <mergeCell ref="C41:I41"/>
    <mergeCell ref="C43:I43"/>
    <mergeCell ref="C35:I35"/>
    <mergeCell ref="C37:I37"/>
    <mergeCell ref="C39:I39"/>
    <mergeCell ref="C50:I50"/>
    <mergeCell ref="C52:I52"/>
    <mergeCell ref="C62:I62"/>
    <mergeCell ref="C46:F46"/>
    <mergeCell ref="I8:I9"/>
    <mergeCell ref="C21:I21"/>
    <mergeCell ref="G10:I10"/>
    <mergeCell ref="C12:F12"/>
    <mergeCell ref="C15:I15"/>
    <mergeCell ref="C17:I17"/>
    <mergeCell ref="C19:I19"/>
    <mergeCell ref="A1:I1"/>
    <mergeCell ref="A2:B3"/>
    <mergeCell ref="C2:C3"/>
    <mergeCell ref="D2:E3"/>
    <mergeCell ref="F2:G3"/>
    <mergeCell ref="H2:H3"/>
    <mergeCell ref="I2:I3"/>
    <mergeCell ref="I6:I7"/>
    <mergeCell ref="A4:B5"/>
    <mergeCell ref="C4:C5"/>
    <mergeCell ref="D4:E5"/>
    <mergeCell ref="F4:G5"/>
    <mergeCell ref="I4:I5"/>
    <mergeCell ref="A6:B7"/>
    <mergeCell ref="D6:E7"/>
    <mergeCell ref="F6:G7"/>
    <mergeCell ref="H6:H7"/>
    <mergeCell ref="A8:B9"/>
    <mergeCell ref="C13:F13"/>
    <mergeCell ref="H4:H5"/>
    <mergeCell ref="H8:H9"/>
    <mergeCell ref="C8:C9"/>
    <mergeCell ref="D8:E9"/>
    <mergeCell ref="F8:G9"/>
    <mergeCell ref="C6:C7"/>
  </mergeCells>
  <phoneticPr fontId="0" type="noConversion"/>
  <pageMargins left="0.39400000000000002" right="0.39400000000000002" top="0.59099999999999997" bottom="0.59099999999999997" header="0.5" footer="0.5"/>
  <pageSetup paperSize="9" scale="77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T61"/>
  <sheetViews>
    <sheetView topLeftCell="A18" zoomScale="130" zoomScaleNormal="130" workbookViewId="0">
      <selection activeCell="C25" sqref="C25:I25"/>
    </sheetView>
  </sheetViews>
  <sheetFormatPr defaultColWidth="11.5546875" defaultRowHeight="13.8" x14ac:dyDescent="0.25"/>
  <cols>
    <col min="1" max="1" width="3.6640625" style="22" customWidth="1"/>
    <col min="2" max="2" width="13.33203125" style="22" customWidth="1"/>
    <col min="3" max="3" width="59.33203125" style="22" customWidth="1"/>
    <col min="4" max="4" width="5" style="22" customWidth="1"/>
    <col min="5" max="5" width="12.88671875" style="22" customWidth="1"/>
    <col min="6" max="6" width="12" style="22" customWidth="1"/>
    <col min="7" max="9" width="14.33203125" style="22" customWidth="1"/>
    <col min="10" max="10" width="0" style="22" hidden="1" customWidth="1"/>
    <col min="11" max="43" width="12.109375" style="22" hidden="1" customWidth="1"/>
    <col min="44" max="16384" width="11.5546875" style="22"/>
  </cols>
  <sheetData>
    <row r="1" spans="1:46" ht="72.900000000000006" customHeight="1" x14ac:dyDescent="0.45">
      <c r="A1" s="133" t="s">
        <v>57</v>
      </c>
      <c r="B1" s="134"/>
      <c r="C1" s="134"/>
      <c r="D1" s="134"/>
      <c r="E1" s="134"/>
      <c r="F1" s="134"/>
      <c r="G1" s="134"/>
      <c r="H1" s="134"/>
      <c r="I1" s="134"/>
    </row>
    <row r="2" spans="1:46" x14ac:dyDescent="0.25">
      <c r="A2" s="135" t="s">
        <v>1</v>
      </c>
      <c r="B2" s="136"/>
      <c r="C2" s="137" t="str">
        <f>'Neuznatelné náklady'!C2</f>
        <v>Opatření ke snížení energetické náročnosti veřejného osvětlení</v>
      </c>
      <c r="D2" s="139" t="s">
        <v>58</v>
      </c>
      <c r="E2" s="136"/>
      <c r="F2" s="139"/>
      <c r="G2" s="136"/>
      <c r="H2" s="140" t="s">
        <v>2</v>
      </c>
      <c r="I2" s="141"/>
      <c r="J2" s="23"/>
      <c r="AR2" s="24"/>
      <c r="AS2" s="25"/>
      <c r="AT2" s="26"/>
    </row>
    <row r="3" spans="1:46" x14ac:dyDescent="0.25">
      <c r="A3" s="132"/>
      <c r="B3" s="122"/>
      <c r="C3" s="138"/>
      <c r="D3" s="122"/>
      <c r="E3" s="122"/>
      <c r="F3" s="122"/>
      <c r="G3" s="122"/>
      <c r="H3" s="122"/>
      <c r="I3" s="131"/>
      <c r="J3" s="23"/>
      <c r="AR3" s="27"/>
      <c r="AS3" s="28"/>
      <c r="AT3" s="29"/>
    </row>
    <row r="4" spans="1:46" x14ac:dyDescent="0.25">
      <c r="A4" s="121" t="s">
        <v>4</v>
      </c>
      <c r="B4" s="122"/>
      <c r="C4" s="127"/>
      <c r="D4" s="128" t="s">
        <v>8</v>
      </c>
      <c r="E4" s="122"/>
      <c r="F4" s="129"/>
      <c r="G4" s="122"/>
      <c r="H4" s="127" t="s">
        <v>5</v>
      </c>
      <c r="I4" s="130"/>
      <c r="J4" s="23"/>
      <c r="AR4" s="27"/>
      <c r="AS4" s="28"/>
      <c r="AT4" s="29"/>
    </row>
    <row r="5" spans="1:46" x14ac:dyDescent="0.25">
      <c r="A5" s="132"/>
      <c r="B5" s="122"/>
      <c r="C5" s="122"/>
      <c r="D5" s="122"/>
      <c r="E5" s="122"/>
      <c r="F5" s="122"/>
      <c r="G5" s="122"/>
      <c r="H5" s="122"/>
      <c r="I5" s="131"/>
      <c r="J5" s="23"/>
      <c r="AR5" s="27"/>
      <c r="AS5" s="28"/>
      <c r="AT5" s="29"/>
    </row>
    <row r="6" spans="1:46" x14ac:dyDescent="0.25">
      <c r="A6" s="121" t="s">
        <v>6</v>
      </c>
      <c r="B6" s="122"/>
      <c r="C6" s="127" t="s">
        <v>174</v>
      </c>
      <c r="D6" s="128" t="s">
        <v>9</v>
      </c>
      <c r="E6" s="122"/>
      <c r="F6" s="122"/>
      <c r="G6" s="122"/>
      <c r="H6" s="127" t="s">
        <v>7</v>
      </c>
      <c r="I6" s="130"/>
      <c r="J6" s="23"/>
      <c r="AR6" s="27"/>
      <c r="AS6" s="28"/>
      <c r="AT6" s="29"/>
    </row>
    <row r="7" spans="1:46" x14ac:dyDescent="0.25">
      <c r="A7" s="132"/>
      <c r="B7" s="122"/>
      <c r="C7" s="122"/>
      <c r="D7" s="122"/>
      <c r="E7" s="122"/>
      <c r="F7" s="122"/>
      <c r="G7" s="122"/>
      <c r="H7" s="122"/>
      <c r="I7" s="131"/>
      <c r="J7" s="23"/>
      <c r="AR7" s="27"/>
      <c r="AS7" s="28"/>
      <c r="AT7" s="29"/>
    </row>
    <row r="8" spans="1:46" x14ac:dyDescent="0.25">
      <c r="A8" s="121" t="s">
        <v>12</v>
      </c>
      <c r="B8" s="122"/>
      <c r="C8" s="127"/>
      <c r="D8" s="128" t="s">
        <v>59</v>
      </c>
      <c r="E8" s="122"/>
      <c r="F8" s="129"/>
      <c r="G8" s="122"/>
      <c r="H8" s="127" t="s">
        <v>13</v>
      </c>
      <c r="I8" s="130"/>
      <c r="J8" s="23"/>
      <c r="AR8" s="27"/>
      <c r="AS8" s="28"/>
      <c r="AT8" s="29"/>
    </row>
    <row r="9" spans="1:46" ht="14.4" thickBot="1" x14ac:dyDescent="0.3">
      <c r="A9" s="123"/>
      <c r="B9" s="124"/>
      <c r="C9" s="124"/>
      <c r="D9" s="124"/>
      <c r="E9" s="124"/>
      <c r="F9" s="124"/>
      <c r="G9" s="124"/>
      <c r="H9" s="124"/>
      <c r="I9" s="142"/>
      <c r="J9" s="23"/>
      <c r="AR9" s="30"/>
      <c r="AS9" s="31"/>
      <c r="AT9" s="32"/>
    </row>
    <row r="10" spans="1:46" x14ac:dyDescent="0.25">
      <c r="A10" s="33" t="s">
        <v>60</v>
      </c>
      <c r="B10" s="34" t="s">
        <v>61</v>
      </c>
      <c r="C10" s="34" t="s">
        <v>62</v>
      </c>
      <c r="D10" s="34" t="s">
        <v>63</v>
      </c>
      <c r="E10" s="35" t="s">
        <v>64</v>
      </c>
      <c r="F10" s="36" t="s">
        <v>65</v>
      </c>
      <c r="G10" s="145" t="s">
        <v>183</v>
      </c>
      <c r="H10" s="146"/>
      <c r="I10" s="147"/>
      <c r="J10" s="37"/>
      <c r="AR10" s="145" t="s">
        <v>184</v>
      </c>
      <c r="AS10" s="146"/>
      <c r="AT10" s="147"/>
    </row>
    <row r="11" spans="1:46" ht="14.4" thickBot="1" x14ac:dyDescent="0.3">
      <c r="A11" s="38" t="s">
        <v>66</v>
      </c>
      <c r="B11" s="39" t="s">
        <v>66</v>
      </c>
      <c r="C11" s="40" t="s">
        <v>67</v>
      </c>
      <c r="D11" s="39" t="s">
        <v>66</v>
      </c>
      <c r="E11" s="39" t="s">
        <v>66</v>
      </c>
      <c r="F11" s="41" t="s">
        <v>68</v>
      </c>
      <c r="G11" s="42" t="s">
        <v>69</v>
      </c>
      <c r="H11" s="43" t="s">
        <v>26</v>
      </c>
      <c r="I11" s="44" t="s">
        <v>70</v>
      </c>
      <c r="J11" s="37"/>
      <c r="L11" s="45" t="s">
        <v>71</v>
      </c>
      <c r="M11" s="45" t="s">
        <v>72</v>
      </c>
      <c r="N11" s="45" t="s">
        <v>73</v>
      </c>
      <c r="O11" s="45" t="s">
        <v>74</v>
      </c>
      <c r="P11" s="45" t="s">
        <v>75</v>
      </c>
      <c r="Q11" s="45" t="s">
        <v>76</v>
      </c>
      <c r="R11" s="45" t="s">
        <v>77</v>
      </c>
      <c r="S11" s="45" t="s">
        <v>78</v>
      </c>
      <c r="T11" s="45" t="s">
        <v>79</v>
      </c>
      <c r="AR11" s="42" t="s">
        <v>69</v>
      </c>
      <c r="AS11" s="43" t="s">
        <v>26</v>
      </c>
      <c r="AT11" s="44" t="s">
        <v>70</v>
      </c>
    </row>
    <row r="12" spans="1:46" x14ac:dyDescent="0.25">
      <c r="A12" s="46"/>
      <c r="B12" s="47"/>
      <c r="C12" s="148" t="s">
        <v>174</v>
      </c>
      <c r="D12" s="149"/>
      <c r="E12" s="149"/>
      <c r="F12" s="149"/>
      <c r="G12" s="48">
        <f>G13+G42</f>
        <v>0</v>
      </c>
      <c r="H12" s="48">
        <f>H13+H42</f>
        <v>0</v>
      </c>
      <c r="I12" s="48">
        <f>G12+H12</f>
        <v>0</v>
      </c>
      <c r="AR12" s="49">
        <f>AR13+AR42</f>
        <v>0</v>
      </c>
      <c r="AS12" s="49">
        <f>AS13+AS42</f>
        <v>0</v>
      </c>
      <c r="AT12" s="49">
        <f>AR12+AS12</f>
        <v>0</v>
      </c>
    </row>
    <row r="13" spans="1:46" x14ac:dyDescent="0.25">
      <c r="A13" s="50"/>
      <c r="B13" s="51" t="s">
        <v>81</v>
      </c>
      <c r="C13" s="125" t="s">
        <v>82</v>
      </c>
      <c r="D13" s="126"/>
      <c r="E13" s="126"/>
      <c r="F13" s="126"/>
      <c r="G13" s="52">
        <f>SUM(G14:G40)</f>
        <v>0</v>
      </c>
      <c r="H13" s="52">
        <f>SUM(H14:H40)</f>
        <v>0</v>
      </c>
      <c r="I13" s="52">
        <f>G13+H13</f>
        <v>0</v>
      </c>
      <c r="L13" s="52">
        <f>IF(M13="PR",I13,SUM(K14:K40))</f>
        <v>0</v>
      </c>
      <c r="M13" s="45" t="s">
        <v>83</v>
      </c>
      <c r="N13" s="52">
        <f>IF(M13="HS",G13,0)</f>
        <v>0</v>
      </c>
      <c r="O13" s="52">
        <f>IF(M13="HS",H13-L13,0)</f>
        <v>0</v>
      </c>
      <c r="P13" s="52">
        <f>IF(M13="PS",G13,0)</f>
        <v>0</v>
      </c>
      <c r="Q13" s="52">
        <f>IF(M13="PS",H13-L13,0)</f>
        <v>0</v>
      </c>
      <c r="R13" s="52">
        <f>IF(M13="MP",G13,0)</f>
        <v>0</v>
      </c>
      <c r="S13" s="52">
        <f>IF(M13="MP",H13-L13,0)</f>
        <v>0</v>
      </c>
      <c r="T13" s="52">
        <f>IF(M13="OM",G13,0)</f>
        <v>0</v>
      </c>
      <c r="U13" s="45" t="s">
        <v>80</v>
      </c>
      <c r="AE13" s="52">
        <f>SUM(V14:V40)</f>
        <v>0</v>
      </c>
      <c r="AF13" s="52">
        <f>SUM(W14:W40)</f>
        <v>0</v>
      </c>
      <c r="AG13" s="52">
        <f>SUM(X14:X40)</f>
        <v>0</v>
      </c>
      <c r="AR13" s="53">
        <f>SUM(AR14:AR40)</f>
        <v>0</v>
      </c>
      <c r="AS13" s="53">
        <f>SUM(AS14:AS40)</f>
        <v>0</v>
      </c>
      <c r="AT13" s="53">
        <f>AR13+AS13</f>
        <v>0</v>
      </c>
    </row>
    <row r="14" spans="1:46" x14ac:dyDescent="0.25">
      <c r="A14" s="54" t="s">
        <v>80</v>
      </c>
      <c r="B14" s="54" t="s">
        <v>84</v>
      </c>
      <c r="C14" s="54" t="s">
        <v>85</v>
      </c>
      <c r="D14" s="54" t="s">
        <v>86</v>
      </c>
      <c r="E14" s="55">
        <v>45</v>
      </c>
      <c r="F14" s="55"/>
      <c r="G14" s="55">
        <f>E14*AA14</f>
        <v>0</v>
      </c>
      <c r="H14" s="55">
        <f>I14-G14</f>
        <v>0</v>
      </c>
      <c r="I14" s="55">
        <f>E14*F14</f>
        <v>0</v>
      </c>
      <c r="J14" s="56" t="s">
        <v>87</v>
      </c>
      <c r="K14" s="55">
        <f>IF(J14="5",H14,0)</f>
        <v>0</v>
      </c>
      <c r="V14" s="55">
        <f>IF(Z14=0,I14,0)</f>
        <v>0</v>
      </c>
      <c r="W14" s="55">
        <f>IF(Z14=15,I14,0)</f>
        <v>0</v>
      </c>
      <c r="X14" s="55">
        <f>IF(Z14=21,I14,0)</f>
        <v>0</v>
      </c>
      <c r="Z14" s="55">
        <v>15</v>
      </c>
      <c r="AA14" s="55">
        <f>F14*0</f>
        <v>0</v>
      </c>
      <c r="AB14" s="55">
        <f>F14*(1-0)</f>
        <v>0</v>
      </c>
      <c r="AI14" s="55">
        <f>E14*AA14</f>
        <v>0</v>
      </c>
      <c r="AJ14" s="55">
        <f>E14*AB14</f>
        <v>0</v>
      </c>
      <c r="AK14" s="56" t="s">
        <v>88</v>
      </c>
      <c r="AL14" s="56" t="s">
        <v>89</v>
      </c>
      <c r="AM14" s="45" t="s">
        <v>90</v>
      </c>
      <c r="AR14" s="57">
        <v>0</v>
      </c>
      <c r="AS14" s="57">
        <v>0</v>
      </c>
      <c r="AT14" s="57">
        <v>0</v>
      </c>
    </row>
    <row r="15" spans="1:46" s="58" customFormat="1" x14ac:dyDescent="0.25">
      <c r="B15" s="59" t="s">
        <v>56</v>
      </c>
      <c r="C15" s="143" t="s">
        <v>91</v>
      </c>
      <c r="D15" s="144"/>
      <c r="E15" s="144"/>
      <c r="F15" s="144"/>
      <c r="G15" s="144"/>
      <c r="H15" s="144"/>
      <c r="I15" s="144"/>
      <c r="AR15" s="57"/>
      <c r="AS15" s="57"/>
      <c r="AT15" s="57"/>
    </row>
    <row r="16" spans="1:46" x14ac:dyDescent="0.25">
      <c r="A16" s="54" t="s">
        <v>87</v>
      </c>
      <c r="B16" s="54" t="s">
        <v>92</v>
      </c>
      <c r="C16" s="54" t="s">
        <v>93</v>
      </c>
      <c r="D16" s="54" t="s">
        <v>86</v>
      </c>
      <c r="E16" s="55">
        <v>45</v>
      </c>
      <c r="F16" s="55"/>
      <c r="G16" s="55">
        <f>E16*AA16</f>
        <v>0</v>
      </c>
      <c r="H16" s="55">
        <f>I16-G16</f>
        <v>0</v>
      </c>
      <c r="I16" s="55">
        <f>E16*F16</f>
        <v>0</v>
      </c>
      <c r="J16" s="56" t="s">
        <v>87</v>
      </c>
      <c r="K16" s="55">
        <f>IF(J16="5",H16,0)</f>
        <v>0</v>
      </c>
      <c r="V16" s="55">
        <f>IF(Z16=0,I16,0)</f>
        <v>0</v>
      </c>
      <c r="W16" s="55">
        <f>IF(Z16=15,I16,0)</f>
        <v>0</v>
      </c>
      <c r="X16" s="55">
        <f>IF(Z16=21,I16,0)</f>
        <v>0</v>
      </c>
      <c r="Z16" s="55">
        <v>15</v>
      </c>
      <c r="AA16" s="55">
        <f>F16*0</f>
        <v>0</v>
      </c>
      <c r="AB16" s="55">
        <f>F16*(1-0)</f>
        <v>0</v>
      </c>
      <c r="AI16" s="55">
        <f>E16*AA16</f>
        <v>0</v>
      </c>
      <c r="AJ16" s="55">
        <f>E16*AB16</f>
        <v>0</v>
      </c>
      <c r="AK16" s="56" t="s">
        <v>88</v>
      </c>
      <c r="AL16" s="56" t="s">
        <v>89</v>
      </c>
      <c r="AM16" s="45" t="s">
        <v>90</v>
      </c>
      <c r="AR16" s="57">
        <v>0</v>
      </c>
      <c r="AS16" s="57">
        <v>0</v>
      </c>
      <c r="AT16" s="57">
        <v>0</v>
      </c>
    </row>
    <row r="17" spans="1:46" s="58" customFormat="1" x14ac:dyDescent="0.25">
      <c r="B17" s="59" t="s">
        <v>56</v>
      </c>
      <c r="C17" s="143" t="s">
        <v>94</v>
      </c>
      <c r="D17" s="144"/>
      <c r="E17" s="144"/>
      <c r="F17" s="144"/>
      <c r="G17" s="144"/>
      <c r="H17" s="144"/>
      <c r="I17" s="144"/>
      <c r="AR17" s="57"/>
      <c r="AS17" s="57"/>
      <c r="AT17" s="57"/>
    </row>
    <row r="18" spans="1:46" x14ac:dyDescent="0.25">
      <c r="A18" s="54" t="s">
        <v>95</v>
      </c>
      <c r="B18" s="54" t="s">
        <v>96</v>
      </c>
      <c r="C18" s="54" t="s">
        <v>97</v>
      </c>
      <c r="D18" s="54" t="s">
        <v>86</v>
      </c>
      <c r="E18" s="55">
        <v>360</v>
      </c>
      <c r="F18" s="55"/>
      <c r="G18" s="57">
        <v>0</v>
      </c>
      <c r="H18" s="57">
        <v>0</v>
      </c>
      <c r="I18" s="57">
        <v>0</v>
      </c>
      <c r="J18" s="56" t="s">
        <v>87</v>
      </c>
      <c r="K18" s="55">
        <f>IF(J18="5",AS18,0)</f>
        <v>0</v>
      </c>
      <c r="V18" s="55">
        <f>IF(Z18=0,AT18,0)</f>
        <v>0</v>
      </c>
      <c r="W18" s="55">
        <f>IF(Z18=15,AT18,0)</f>
        <v>0</v>
      </c>
      <c r="X18" s="55">
        <f>IF(Z18=21,AT18,0)</f>
        <v>0</v>
      </c>
      <c r="Z18" s="55">
        <v>15</v>
      </c>
      <c r="AA18" s="55">
        <f>F18*0</f>
        <v>0</v>
      </c>
      <c r="AB18" s="55">
        <f>F18*(1-0)</f>
        <v>0</v>
      </c>
      <c r="AI18" s="55">
        <f>E18*AA18</f>
        <v>0</v>
      </c>
      <c r="AJ18" s="55">
        <f>E18*AB18</f>
        <v>0</v>
      </c>
      <c r="AK18" s="56" t="s">
        <v>88</v>
      </c>
      <c r="AL18" s="56" t="s">
        <v>89</v>
      </c>
      <c r="AM18" s="45" t="s">
        <v>90</v>
      </c>
      <c r="AR18" s="55">
        <f>E18*AA18</f>
        <v>0</v>
      </c>
      <c r="AS18" s="55">
        <f>AT18-AR18</f>
        <v>0</v>
      </c>
      <c r="AT18" s="55">
        <f>E18*F18</f>
        <v>0</v>
      </c>
    </row>
    <row r="19" spans="1:46" s="58" customFormat="1" x14ac:dyDescent="0.25">
      <c r="B19" s="59" t="s">
        <v>56</v>
      </c>
      <c r="C19" s="143" t="s">
        <v>98</v>
      </c>
      <c r="D19" s="144"/>
      <c r="E19" s="144"/>
      <c r="F19" s="144"/>
      <c r="G19" s="144"/>
      <c r="H19" s="144"/>
      <c r="I19" s="144"/>
      <c r="AR19" s="57"/>
      <c r="AS19" s="57"/>
      <c r="AT19" s="57"/>
    </row>
    <row r="20" spans="1:46" x14ac:dyDescent="0.25">
      <c r="A20" s="54" t="s">
        <v>99</v>
      </c>
      <c r="B20" s="54" t="s">
        <v>100</v>
      </c>
      <c r="C20" s="54" t="s">
        <v>101</v>
      </c>
      <c r="D20" s="54" t="s">
        <v>86</v>
      </c>
      <c r="E20" s="55">
        <v>45</v>
      </c>
      <c r="F20" s="55"/>
      <c r="G20" s="55">
        <f>E20*AA20</f>
        <v>0</v>
      </c>
      <c r="H20" s="55">
        <f>I20-G20</f>
        <v>0</v>
      </c>
      <c r="I20" s="55">
        <f>E20*F20</f>
        <v>0</v>
      </c>
      <c r="J20" s="56" t="s">
        <v>87</v>
      </c>
      <c r="K20" s="55">
        <f>IF(J20="5",H20,0)</f>
        <v>0</v>
      </c>
      <c r="V20" s="55">
        <f>IF(Z20=0,I20,0)</f>
        <v>0</v>
      </c>
      <c r="W20" s="55">
        <f>IF(Z20=15,I20,0)</f>
        <v>0</v>
      </c>
      <c r="X20" s="55">
        <f>IF(Z20=21,I20,0)</f>
        <v>0</v>
      </c>
      <c r="Z20" s="55">
        <v>15</v>
      </c>
      <c r="AA20" s="55">
        <f>F20*0</f>
        <v>0</v>
      </c>
      <c r="AB20" s="55">
        <f>F20*(1-0)</f>
        <v>0</v>
      </c>
      <c r="AI20" s="55">
        <f>E20*AA20</f>
        <v>0</v>
      </c>
      <c r="AJ20" s="55">
        <f>E20*AB20</f>
        <v>0</v>
      </c>
      <c r="AK20" s="56" t="s">
        <v>88</v>
      </c>
      <c r="AL20" s="56" t="s">
        <v>89</v>
      </c>
      <c r="AM20" s="45" t="s">
        <v>90</v>
      </c>
      <c r="AR20" s="57">
        <v>0</v>
      </c>
      <c r="AS20" s="57">
        <v>0</v>
      </c>
      <c r="AT20" s="57">
        <v>0</v>
      </c>
    </row>
    <row r="21" spans="1:46" x14ac:dyDescent="0.25">
      <c r="A21" s="58"/>
      <c r="B21" s="59" t="s">
        <v>56</v>
      </c>
      <c r="C21" s="143" t="s">
        <v>168</v>
      </c>
      <c r="D21" s="144"/>
      <c r="E21" s="144"/>
      <c r="F21" s="144"/>
      <c r="G21" s="144"/>
      <c r="H21" s="144"/>
      <c r="I21" s="144"/>
      <c r="J21" s="56"/>
      <c r="K21" s="55"/>
      <c r="V21" s="55"/>
      <c r="W21" s="55"/>
      <c r="X21" s="55"/>
      <c r="Z21" s="55"/>
      <c r="AA21" s="55"/>
      <c r="AB21" s="55"/>
      <c r="AI21" s="55"/>
      <c r="AJ21" s="55"/>
      <c r="AK21" s="56"/>
      <c r="AL21" s="56"/>
      <c r="AM21" s="45"/>
      <c r="AR21" s="57"/>
      <c r="AS21" s="57"/>
      <c r="AT21" s="57"/>
    </row>
    <row r="22" spans="1:46" s="69" customFormat="1" x14ac:dyDescent="0.25">
      <c r="A22" s="61" t="s">
        <v>102</v>
      </c>
      <c r="B22" s="61" t="s">
        <v>167</v>
      </c>
      <c r="C22" s="61" t="s">
        <v>195</v>
      </c>
      <c r="D22" s="61" t="s">
        <v>86</v>
      </c>
      <c r="E22" s="67">
        <v>13</v>
      </c>
      <c r="F22" s="67"/>
      <c r="G22" s="67">
        <f>E22*AA22</f>
        <v>0</v>
      </c>
      <c r="H22" s="67">
        <f>I22-G22</f>
        <v>0</v>
      </c>
      <c r="I22" s="67">
        <f>E22*F22</f>
        <v>0</v>
      </c>
      <c r="J22" s="68" t="s">
        <v>103</v>
      </c>
      <c r="K22" s="67">
        <f>IF(J22="5",H22,0)</f>
        <v>0</v>
      </c>
      <c r="V22" s="67">
        <f>IF(Z22=0,I22,0)</f>
        <v>0</v>
      </c>
      <c r="W22" s="67">
        <f>IF(Z22=15,I22,0)</f>
        <v>0</v>
      </c>
      <c r="X22" s="67">
        <f>IF(Z22=21,I22,0)</f>
        <v>0</v>
      </c>
      <c r="Z22" s="67">
        <v>15</v>
      </c>
      <c r="AA22" s="67">
        <f>F22*1</f>
        <v>0</v>
      </c>
      <c r="AB22" s="67">
        <f>F22*(1-1)</f>
        <v>0</v>
      </c>
      <c r="AI22" s="67">
        <f>E22*AA22</f>
        <v>0</v>
      </c>
      <c r="AJ22" s="67">
        <f>E22*AB22</f>
        <v>0</v>
      </c>
      <c r="AK22" s="68" t="s">
        <v>88</v>
      </c>
      <c r="AL22" s="68" t="s">
        <v>89</v>
      </c>
      <c r="AM22" s="70" t="s">
        <v>90</v>
      </c>
      <c r="AR22" s="66">
        <v>0</v>
      </c>
      <c r="AS22" s="66">
        <v>0</v>
      </c>
      <c r="AT22" s="66">
        <v>0</v>
      </c>
    </row>
    <row r="23" spans="1:46" s="71" customFormat="1" x14ac:dyDescent="0.25">
      <c r="B23" s="72" t="s">
        <v>56</v>
      </c>
      <c r="C23" s="154" t="s">
        <v>187</v>
      </c>
      <c r="D23" s="154"/>
      <c r="E23" s="154"/>
      <c r="F23" s="154"/>
      <c r="G23" s="154"/>
      <c r="H23" s="154"/>
      <c r="I23" s="154"/>
      <c r="AR23" s="66"/>
      <c r="AS23" s="66"/>
      <c r="AT23" s="66"/>
    </row>
    <row r="24" spans="1:46" s="69" customFormat="1" x14ac:dyDescent="0.25">
      <c r="A24" s="61" t="s">
        <v>104</v>
      </c>
      <c r="B24" s="61" t="s">
        <v>166</v>
      </c>
      <c r="C24" s="61" t="s">
        <v>190</v>
      </c>
      <c r="D24" s="61" t="s">
        <v>86</v>
      </c>
      <c r="E24" s="67">
        <v>3</v>
      </c>
      <c r="F24" s="67"/>
      <c r="G24" s="67">
        <f>E24*AA24</f>
        <v>0</v>
      </c>
      <c r="H24" s="67">
        <f>I24-G24</f>
        <v>0</v>
      </c>
      <c r="I24" s="67">
        <f>E24*F24</f>
        <v>0</v>
      </c>
      <c r="J24" s="68" t="s">
        <v>103</v>
      </c>
      <c r="K24" s="67">
        <f>IF(J24="5",H24,0)</f>
        <v>0</v>
      </c>
      <c r="V24" s="67">
        <f>IF(Z24=0,I24,0)</f>
        <v>0</v>
      </c>
      <c r="W24" s="67">
        <f>IF(Z24=15,I24,0)</f>
        <v>0</v>
      </c>
      <c r="X24" s="67">
        <f>IF(Z24=21,I24,0)</f>
        <v>0</v>
      </c>
      <c r="Z24" s="67">
        <v>15</v>
      </c>
      <c r="AA24" s="67">
        <f>F24*1</f>
        <v>0</v>
      </c>
      <c r="AB24" s="67">
        <f>F24*(1-1)</f>
        <v>0</v>
      </c>
      <c r="AI24" s="67">
        <f>E24*AA24</f>
        <v>0</v>
      </c>
      <c r="AJ24" s="67">
        <f>E24*AB24</f>
        <v>0</v>
      </c>
      <c r="AK24" s="68" t="s">
        <v>88</v>
      </c>
      <c r="AL24" s="68" t="s">
        <v>89</v>
      </c>
      <c r="AM24" s="70" t="s">
        <v>90</v>
      </c>
      <c r="AR24" s="66">
        <v>0</v>
      </c>
      <c r="AS24" s="66">
        <v>0</v>
      </c>
      <c r="AT24" s="66">
        <v>0</v>
      </c>
    </row>
    <row r="25" spans="1:46" s="71" customFormat="1" x14ac:dyDescent="0.25">
      <c r="B25" s="72" t="s">
        <v>56</v>
      </c>
      <c r="C25" s="154" t="s">
        <v>187</v>
      </c>
      <c r="D25" s="154"/>
      <c r="E25" s="154"/>
      <c r="F25" s="154"/>
      <c r="G25" s="154"/>
      <c r="H25" s="154"/>
      <c r="I25" s="154"/>
      <c r="AR25" s="66"/>
      <c r="AS25" s="66"/>
      <c r="AT25" s="66"/>
    </row>
    <row r="26" spans="1:46" s="64" customFormat="1" x14ac:dyDescent="0.25">
      <c r="A26" s="60" t="s">
        <v>106</v>
      </c>
      <c r="B26" s="60" t="s">
        <v>105</v>
      </c>
      <c r="C26" s="61" t="s">
        <v>192</v>
      </c>
      <c r="D26" s="60" t="s">
        <v>86</v>
      </c>
      <c r="E26" s="62">
        <v>10</v>
      </c>
      <c r="F26" s="62"/>
      <c r="G26" s="62">
        <f>E26*AA26</f>
        <v>0</v>
      </c>
      <c r="H26" s="62">
        <f>I26-G26</f>
        <v>0</v>
      </c>
      <c r="I26" s="62">
        <f>E26*F26</f>
        <v>0</v>
      </c>
      <c r="J26" s="63" t="s">
        <v>103</v>
      </c>
      <c r="K26" s="62">
        <f>IF(J26="5",H26,0)</f>
        <v>0</v>
      </c>
      <c r="V26" s="62">
        <f>IF(Z26=0,I26,0)</f>
        <v>0</v>
      </c>
      <c r="W26" s="62">
        <f>IF(Z26=15,I26,0)</f>
        <v>0</v>
      </c>
      <c r="X26" s="62">
        <f>IF(Z26=21,I26,0)</f>
        <v>0</v>
      </c>
      <c r="Z26" s="62">
        <v>15</v>
      </c>
      <c r="AA26" s="62">
        <f>F26*1</f>
        <v>0</v>
      </c>
      <c r="AB26" s="62">
        <f>F26*(1-1)</f>
        <v>0</v>
      </c>
      <c r="AI26" s="62">
        <f>E26*AA26</f>
        <v>0</v>
      </c>
      <c r="AJ26" s="62">
        <f>E26*AB26</f>
        <v>0</v>
      </c>
      <c r="AK26" s="63" t="s">
        <v>88</v>
      </c>
      <c r="AL26" s="63" t="s">
        <v>89</v>
      </c>
      <c r="AM26" s="65" t="s">
        <v>90</v>
      </c>
      <c r="AR26" s="66">
        <v>0</v>
      </c>
      <c r="AS26" s="66">
        <v>0</v>
      </c>
      <c r="AT26" s="66">
        <v>0</v>
      </c>
    </row>
    <row r="27" spans="1:46" s="58" customFormat="1" x14ac:dyDescent="0.25">
      <c r="B27" s="59" t="s">
        <v>56</v>
      </c>
      <c r="C27" s="154" t="s">
        <v>187</v>
      </c>
      <c r="D27" s="154"/>
      <c r="E27" s="154"/>
      <c r="F27" s="154"/>
      <c r="G27" s="154"/>
      <c r="H27" s="154"/>
      <c r="I27" s="154"/>
      <c r="AR27" s="66"/>
      <c r="AS27" s="66"/>
      <c r="AT27" s="66"/>
    </row>
    <row r="28" spans="1:46" s="64" customFormat="1" x14ac:dyDescent="0.25">
      <c r="A28" s="60" t="s">
        <v>108</v>
      </c>
      <c r="B28" s="60" t="s">
        <v>107</v>
      </c>
      <c r="C28" s="61" t="s">
        <v>196</v>
      </c>
      <c r="D28" s="60" t="s">
        <v>86</v>
      </c>
      <c r="E28" s="62">
        <v>6</v>
      </c>
      <c r="F28" s="62"/>
      <c r="G28" s="62">
        <f>E28*AA28</f>
        <v>0</v>
      </c>
      <c r="H28" s="62">
        <f>I28-G28</f>
        <v>0</v>
      </c>
      <c r="I28" s="62">
        <f>E28*F28</f>
        <v>0</v>
      </c>
      <c r="J28" s="63" t="s">
        <v>103</v>
      </c>
      <c r="K28" s="62">
        <f>IF(J28="5",H28,0)</f>
        <v>0</v>
      </c>
      <c r="V28" s="62">
        <f>IF(Z28=0,I28,0)</f>
        <v>0</v>
      </c>
      <c r="W28" s="62">
        <f>IF(Z28=15,I28,0)</f>
        <v>0</v>
      </c>
      <c r="X28" s="62">
        <f>IF(Z28=21,I28,0)</f>
        <v>0</v>
      </c>
      <c r="Z28" s="62">
        <v>15</v>
      </c>
      <c r="AA28" s="62">
        <f>F28*1</f>
        <v>0</v>
      </c>
      <c r="AB28" s="62">
        <f>F28*(1-1)</f>
        <v>0</v>
      </c>
      <c r="AI28" s="62">
        <f>E28*AA28</f>
        <v>0</v>
      </c>
      <c r="AJ28" s="62">
        <f>E28*AB28</f>
        <v>0</v>
      </c>
      <c r="AK28" s="63" t="s">
        <v>88</v>
      </c>
      <c r="AL28" s="63" t="s">
        <v>89</v>
      </c>
      <c r="AM28" s="65" t="s">
        <v>90</v>
      </c>
      <c r="AR28" s="66">
        <v>0</v>
      </c>
      <c r="AS28" s="66">
        <v>0</v>
      </c>
      <c r="AT28" s="66">
        <v>0</v>
      </c>
    </row>
    <row r="29" spans="1:46" s="58" customFormat="1" x14ac:dyDescent="0.25">
      <c r="B29" s="59" t="s">
        <v>56</v>
      </c>
      <c r="C29" s="154" t="s">
        <v>187</v>
      </c>
      <c r="D29" s="154"/>
      <c r="E29" s="154"/>
      <c r="F29" s="154"/>
      <c r="G29" s="154"/>
      <c r="H29" s="154"/>
      <c r="I29" s="154"/>
      <c r="AR29" s="66"/>
      <c r="AS29" s="66"/>
      <c r="AT29" s="66"/>
    </row>
    <row r="30" spans="1:46" s="64" customFormat="1" x14ac:dyDescent="0.25">
      <c r="A30" s="60" t="s">
        <v>110</v>
      </c>
      <c r="B30" s="60" t="s">
        <v>109</v>
      </c>
      <c r="C30" s="61" t="s">
        <v>193</v>
      </c>
      <c r="D30" s="60" t="s">
        <v>86</v>
      </c>
      <c r="E30" s="62">
        <v>13</v>
      </c>
      <c r="F30" s="62"/>
      <c r="G30" s="62">
        <f>E30*AA30</f>
        <v>0</v>
      </c>
      <c r="H30" s="62">
        <f>I30-G30</f>
        <v>0</v>
      </c>
      <c r="I30" s="62">
        <f>E30*F30</f>
        <v>0</v>
      </c>
      <c r="J30" s="63" t="s">
        <v>103</v>
      </c>
      <c r="K30" s="62">
        <f>IF(J30="5",H30,0)</f>
        <v>0</v>
      </c>
      <c r="V30" s="62">
        <f>IF(Z30=0,I30,0)</f>
        <v>0</v>
      </c>
      <c r="W30" s="62">
        <f>IF(Z30=15,I30,0)</f>
        <v>0</v>
      </c>
      <c r="X30" s="62">
        <f>IF(Z30=21,I30,0)</f>
        <v>0</v>
      </c>
      <c r="Z30" s="62">
        <v>15</v>
      </c>
      <c r="AA30" s="62">
        <f>F30*1</f>
        <v>0</v>
      </c>
      <c r="AB30" s="62">
        <f>F30*(1-1)</f>
        <v>0</v>
      </c>
      <c r="AI30" s="62">
        <f>E30*AA30</f>
        <v>0</v>
      </c>
      <c r="AJ30" s="62">
        <f>E30*AB30</f>
        <v>0</v>
      </c>
      <c r="AK30" s="63" t="s">
        <v>88</v>
      </c>
      <c r="AL30" s="63" t="s">
        <v>89</v>
      </c>
      <c r="AM30" s="65" t="s">
        <v>90</v>
      </c>
      <c r="AR30" s="66">
        <v>0</v>
      </c>
      <c r="AS30" s="66">
        <v>0</v>
      </c>
      <c r="AT30" s="66">
        <v>0</v>
      </c>
    </row>
    <row r="31" spans="1:46" s="58" customFormat="1" x14ac:dyDescent="0.25">
      <c r="B31" s="59" t="s">
        <v>56</v>
      </c>
      <c r="C31" s="154" t="s">
        <v>187</v>
      </c>
      <c r="D31" s="154"/>
      <c r="E31" s="154"/>
      <c r="F31" s="154"/>
      <c r="G31" s="154"/>
      <c r="H31" s="154"/>
      <c r="I31" s="154"/>
      <c r="AR31" s="57"/>
      <c r="AS31" s="57"/>
      <c r="AT31" s="57"/>
    </row>
    <row r="32" spans="1:46" x14ac:dyDescent="0.25">
      <c r="A32" s="54" t="s">
        <v>113</v>
      </c>
      <c r="B32" s="54" t="s">
        <v>92</v>
      </c>
      <c r="C32" s="54" t="s">
        <v>116</v>
      </c>
      <c r="D32" s="54" t="s">
        <v>86</v>
      </c>
      <c r="E32" s="55">
        <v>45</v>
      </c>
      <c r="F32" s="55"/>
      <c r="G32" s="55">
        <f>E32*AA32</f>
        <v>0</v>
      </c>
      <c r="H32" s="55">
        <f>I32-G32</f>
        <v>0</v>
      </c>
      <c r="I32" s="55">
        <f>E32*F32</f>
        <v>0</v>
      </c>
      <c r="J32" s="56" t="s">
        <v>87</v>
      </c>
      <c r="K32" s="55">
        <f>IF(J32="5",H32,0)</f>
        <v>0</v>
      </c>
      <c r="V32" s="55">
        <f>IF(Z32=0,I32,0)</f>
        <v>0</v>
      </c>
      <c r="W32" s="55">
        <f>IF(Z32=15,I32,0)</f>
        <v>0</v>
      </c>
      <c r="X32" s="55">
        <f>IF(Z32=21,I32,0)</f>
        <v>0</v>
      </c>
      <c r="Z32" s="55">
        <v>15</v>
      </c>
      <c r="AA32" s="55">
        <f>F32*0</f>
        <v>0</v>
      </c>
      <c r="AB32" s="55">
        <f>F32*(1-0)</f>
        <v>0</v>
      </c>
      <c r="AI32" s="55">
        <f>E32*AA32</f>
        <v>0</v>
      </c>
      <c r="AJ32" s="55">
        <f>E32*AB32</f>
        <v>0</v>
      </c>
      <c r="AK32" s="56" t="s">
        <v>88</v>
      </c>
      <c r="AL32" s="56" t="s">
        <v>89</v>
      </c>
      <c r="AM32" s="45" t="s">
        <v>90</v>
      </c>
      <c r="AR32" s="57">
        <v>0</v>
      </c>
      <c r="AS32" s="57">
        <v>0</v>
      </c>
      <c r="AT32" s="57">
        <v>0</v>
      </c>
    </row>
    <row r="33" spans="1:46" s="58" customFormat="1" x14ac:dyDescent="0.25">
      <c r="B33" s="59" t="s">
        <v>56</v>
      </c>
      <c r="C33" s="143" t="s">
        <v>117</v>
      </c>
      <c r="D33" s="144"/>
      <c r="E33" s="144"/>
      <c r="F33" s="144"/>
      <c r="G33" s="144"/>
      <c r="H33" s="144"/>
      <c r="I33" s="144"/>
      <c r="AR33" s="57"/>
      <c r="AS33" s="57"/>
      <c r="AT33" s="57"/>
    </row>
    <row r="34" spans="1:46" s="64" customFormat="1" x14ac:dyDescent="0.25">
      <c r="A34" s="60" t="s">
        <v>115</v>
      </c>
      <c r="B34" s="60" t="s">
        <v>119</v>
      </c>
      <c r="C34" s="60" t="s">
        <v>120</v>
      </c>
      <c r="D34" s="60" t="s">
        <v>86</v>
      </c>
      <c r="E34" s="62">
        <v>45</v>
      </c>
      <c r="F34" s="62"/>
      <c r="G34" s="62">
        <f>E34*AA34</f>
        <v>0</v>
      </c>
      <c r="H34" s="62">
        <f>I34-G34</f>
        <v>0</v>
      </c>
      <c r="I34" s="62">
        <f>E34*F34</f>
        <v>0</v>
      </c>
      <c r="J34" s="63" t="s">
        <v>103</v>
      </c>
      <c r="K34" s="62">
        <f>IF(J34="5",H34,0)</f>
        <v>0</v>
      </c>
      <c r="V34" s="62">
        <f>IF(Z34=0,I34,0)</f>
        <v>0</v>
      </c>
      <c r="W34" s="62">
        <f>IF(Z34=15,I34,0)</f>
        <v>0</v>
      </c>
      <c r="X34" s="62">
        <f>IF(Z34=21,I34,0)</f>
        <v>0</v>
      </c>
      <c r="Z34" s="62">
        <v>15</v>
      </c>
      <c r="AA34" s="62">
        <f>F34*1</f>
        <v>0</v>
      </c>
      <c r="AB34" s="62">
        <f>F34*(1-1)</f>
        <v>0</v>
      </c>
      <c r="AI34" s="62">
        <f>E34*AA34</f>
        <v>0</v>
      </c>
      <c r="AJ34" s="62">
        <f>E34*AB34</f>
        <v>0</v>
      </c>
      <c r="AK34" s="63" t="s">
        <v>88</v>
      </c>
      <c r="AL34" s="63" t="s">
        <v>89</v>
      </c>
      <c r="AM34" s="65" t="s">
        <v>90</v>
      </c>
      <c r="AR34" s="66">
        <v>0</v>
      </c>
      <c r="AS34" s="66">
        <v>0</v>
      </c>
      <c r="AT34" s="66">
        <v>0</v>
      </c>
    </row>
    <row r="35" spans="1:46" s="58" customFormat="1" x14ac:dyDescent="0.25">
      <c r="B35" s="59" t="s">
        <v>56</v>
      </c>
      <c r="C35" s="143" t="s">
        <v>121</v>
      </c>
      <c r="D35" s="144"/>
      <c r="E35" s="144"/>
      <c r="F35" s="144"/>
      <c r="G35" s="144"/>
      <c r="H35" s="144"/>
      <c r="I35" s="144"/>
      <c r="AR35" s="66"/>
      <c r="AS35" s="66"/>
      <c r="AT35" s="66"/>
    </row>
    <row r="36" spans="1:46" s="64" customFormat="1" x14ac:dyDescent="0.25">
      <c r="A36" s="60" t="s">
        <v>118</v>
      </c>
      <c r="B36" s="60" t="s">
        <v>123</v>
      </c>
      <c r="C36" s="60" t="s">
        <v>124</v>
      </c>
      <c r="D36" s="60" t="s">
        <v>125</v>
      </c>
      <c r="E36" s="62">
        <v>450</v>
      </c>
      <c r="F36" s="62"/>
      <c r="G36" s="62">
        <f>E36*AA36</f>
        <v>0</v>
      </c>
      <c r="H36" s="62">
        <f>I36-G36</f>
        <v>0</v>
      </c>
      <c r="I36" s="62">
        <f>E36*F36</f>
        <v>0</v>
      </c>
      <c r="J36" s="63" t="s">
        <v>103</v>
      </c>
      <c r="K36" s="62">
        <f>IF(J36="5",H36,0)</f>
        <v>0</v>
      </c>
      <c r="V36" s="62">
        <f>IF(Z36=0,I36,0)</f>
        <v>0</v>
      </c>
      <c r="W36" s="62">
        <f>IF(Z36=15,I36,0)</f>
        <v>0</v>
      </c>
      <c r="X36" s="62">
        <f>IF(Z36=21,I36,0)</f>
        <v>0</v>
      </c>
      <c r="Z36" s="62">
        <v>15</v>
      </c>
      <c r="AA36" s="62">
        <f>F36*1</f>
        <v>0</v>
      </c>
      <c r="AB36" s="62">
        <f>F36*(1-1)</f>
        <v>0</v>
      </c>
      <c r="AI36" s="62">
        <f>E36*AA36</f>
        <v>0</v>
      </c>
      <c r="AJ36" s="62">
        <f>E36*AB36</f>
        <v>0</v>
      </c>
      <c r="AK36" s="63" t="s">
        <v>88</v>
      </c>
      <c r="AL36" s="63" t="s">
        <v>89</v>
      </c>
      <c r="AM36" s="65" t="s">
        <v>90</v>
      </c>
      <c r="AR36" s="66">
        <v>0</v>
      </c>
      <c r="AS36" s="66">
        <v>0</v>
      </c>
      <c r="AT36" s="66">
        <v>0</v>
      </c>
    </row>
    <row r="37" spans="1:46" s="58" customFormat="1" x14ac:dyDescent="0.25">
      <c r="B37" s="59" t="s">
        <v>56</v>
      </c>
      <c r="C37" s="143" t="s">
        <v>126</v>
      </c>
      <c r="D37" s="144"/>
      <c r="E37" s="144"/>
      <c r="F37" s="144"/>
      <c r="G37" s="144"/>
      <c r="H37" s="144"/>
      <c r="I37" s="144"/>
      <c r="AR37" s="57"/>
      <c r="AS37" s="57"/>
      <c r="AT37" s="57"/>
    </row>
    <row r="38" spans="1:46" x14ac:dyDescent="0.25">
      <c r="A38" s="54" t="s">
        <v>122</v>
      </c>
      <c r="B38" s="54" t="s">
        <v>128</v>
      </c>
      <c r="C38" s="54" t="s">
        <v>129</v>
      </c>
      <c r="D38" s="54" t="s">
        <v>86</v>
      </c>
      <c r="E38" s="55">
        <v>270</v>
      </c>
      <c r="F38" s="55"/>
      <c r="G38" s="57">
        <v>0</v>
      </c>
      <c r="H38" s="57">
        <v>0</v>
      </c>
      <c r="I38" s="57">
        <v>0</v>
      </c>
      <c r="J38" s="56" t="s">
        <v>87</v>
      </c>
      <c r="K38" s="55">
        <f>IF(J38="5",AS38,0)</f>
        <v>0</v>
      </c>
      <c r="V38" s="55">
        <f>IF(Z38=0,AT38,0)</f>
        <v>0</v>
      </c>
      <c r="W38" s="55">
        <f>IF(Z38=15,AT38,0)</f>
        <v>0</v>
      </c>
      <c r="X38" s="55">
        <f>IF(Z38=21,AT38,0)</f>
        <v>0</v>
      </c>
      <c r="Z38" s="55">
        <v>15</v>
      </c>
      <c r="AA38" s="55">
        <f>F38*0</f>
        <v>0</v>
      </c>
      <c r="AB38" s="55">
        <f>F38*(1-0)</f>
        <v>0</v>
      </c>
      <c r="AI38" s="55">
        <f>E38*AA38</f>
        <v>0</v>
      </c>
      <c r="AJ38" s="55">
        <f>E38*AB38</f>
        <v>0</v>
      </c>
      <c r="AK38" s="56" t="s">
        <v>88</v>
      </c>
      <c r="AL38" s="56" t="s">
        <v>89</v>
      </c>
      <c r="AM38" s="45" t="s">
        <v>90</v>
      </c>
      <c r="AR38" s="55">
        <f>E38*AA38</f>
        <v>0</v>
      </c>
      <c r="AS38" s="55">
        <f>AT38-AR38</f>
        <v>0</v>
      </c>
      <c r="AT38" s="55">
        <f>E38*F38</f>
        <v>0</v>
      </c>
    </row>
    <row r="39" spans="1:46" s="58" customFormat="1" x14ac:dyDescent="0.25">
      <c r="B39" s="59" t="s">
        <v>56</v>
      </c>
      <c r="C39" s="143" t="s">
        <v>130</v>
      </c>
      <c r="D39" s="144"/>
      <c r="E39" s="144"/>
      <c r="F39" s="144"/>
      <c r="G39" s="144"/>
      <c r="H39" s="144"/>
      <c r="I39" s="144"/>
      <c r="AR39" s="57"/>
      <c r="AS39" s="57"/>
      <c r="AT39" s="57"/>
    </row>
    <row r="40" spans="1:46" x14ac:dyDescent="0.25">
      <c r="A40" s="54" t="s">
        <v>127</v>
      </c>
      <c r="B40" s="54" t="s">
        <v>96</v>
      </c>
      <c r="C40" s="54" t="s">
        <v>132</v>
      </c>
      <c r="D40" s="54" t="s">
        <v>86</v>
      </c>
      <c r="E40" s="55">
        <v>360</v>
      </c>
      <c r="F40" s="55"/>
      <c r="G40" s="57">
        <v>0</v>
      </c>
      <c r="H40" s="57">
        <v>0</v>
      </c>
      <c r="I40" s="57">
        <v>0</v>
      </c>
      <c r="J40" s="56" t="s">
        <v>87</v>
      </c>
      <c r="K40" s="55">
        <f>IF(J40="5",AS40,0)</f>
        <v>0</v>
      </c>
      <c r="V40" s="55">
        <f>IF(Z40=0,AT40,0)</f>
        <v>0</v>
      </c>
      <c r="W40" s="55">
        <f>IF(Z40=15,AT40,0)</f>
        <v>0</v>
      </c>
      <c r="X40" s="55">
        <f>IF(Z40=21,AT40,0)</f>
        <v>0</v>
      </c>
      <c r="Z40" s="55">
        <v>15</v>
      </c>
      <c r="AA40" s="55">
        <f>F40*0</f>
        <v>0</v>
      </c>
      <c r="AB40" s="55">
        <f>F40*(1-0)</f>
        <v>0</v>
      </c>
      <c r="AI40" s="55">
        <f>E40*AA40</f>
        <v>0</v>
      </c>
      <c r="AJ40" s="55">
        <f>E40*AB40</f>
        <v>0</v>
      </c>
      <c r="AK40" s="56" t="s">
        <v>88</v>
      </c>
      <c r="AL40" s="56" t="s">
        <v>89</v>
      </c>
      <c r="AM40" s="45" t="s">
        <v>90</v>
      </c>
      <c r="AR40" s="55">
        <f>E40*AA40</f>
        <v>0</v>
      </c>
      <c r="AS40" s="55">
        <f>AT40-AR40</f>
        <v>0</v>
      </c>
      <c r="AT40" s="55">
        <f>E40*F40</f>
        <v>0</v>
      </c>
    </row>
    <row r="41" spans="1:46" s="58" customFormat="1" x14ac:dyDescent="0.25">
      <c r="B41" s="59" t="s">
        <v>56</v>
      </c>
      <c r="C41" s="143" t="s">
        <v>133</v>
      </c>
      <c r="D41" s="144"/>
      <c r="E41" s="144"/>
      <c r="F41" s="144"/>
      <c r="G41" s="144"/>
      <c r="H41" s="144"/>
      <c r="I41" s="144"/>
      <c r="AR41" s="22"/>
      <c r="AS41" s="22"/>
      <c r="AT41" s="22"/>
    </row>
    <row r="42" spans="1:46" x14ac:dyDescent="0.25">
      <c r="A42" s="50"/>
      <c r="B42" s="51" t="s">
        <v>134</v>
      </c>
      <c r="C42" s="125" t="s">
        <v>135</v>
      </c>
      <c r="D42" s="126"/>
      <c r="E42" s="126"/>
      <c r="F42" s="126"/>
      <c r="G42" s="52">
        <f>SUM(G43:G57)</f>
        <v>0</v>
      </c>
      <c r="H42" s="52">
        <f>SUM(H43:H57)</f>
        <v>0</v>
      </c>
      <c r="I42" s="52">
        <f>G42+H42</f>
        <v>0</v>
      </c>
      <c r="L42" s="52">
        <f>IF(M42="PR",I42,SUM(K43:K57))</f>
        <v>0</v>
      </c>
      <c r="M42" s="45" t="s">
        <v>136</v>
      </c>
      <c r="N42" s="52">
        <f>IF(M42="HS",G42,0)</f>
        <v>0</v>
      </c>
      <c r="O42" s="52">
        <f>IF(M42="HS",H42-L42,0)</f>
        <v>0</v>
      </c>
      <c r="P42" s="52">
        <f>IF(M42="PS",G42,0)</f>
        <v>0</v>
      </c>
      <c r="Q42" s="52">
        <f>IF(M42="PS",H42-L42,0)</f>
        <v>0</v>
      </c>
      <c r="R42" s="52">
        <f>IF(M42="MP",G42,0)</f>
        <v>0</v>
      </c>
      <c r="S42" s="52">
        <f>IF(M42="MP",H42-L42,0)</f>
        <v>0</v>
      </c>
      <c r="T42" s="52">
        <f>IF(M42="OM",G42,0)</f>
        <v>0</v>
      </c>
      <c r="U42" s="45" t="s">
        <v>80</v>
      </c>
      <c r="AE42" s="52">
        <f>SUM(V43:V57)</f>
        <v>0</v>
      </c>
      <c r="AF42" s="52">
        <f>SUM(W43:W57)</f>
        <v>0</v>
      </c>
      <c r="AG42" s="52">
        <f>SUM(X43:X57)</f>
        <v>0</v>
      </c>
      <c r="AR42" s="53">
        <f>SUM(AR43:AR57)</f>
        <v>0</v>
      </c>
      <c r="AS42" s="53">
        <f>SUM(AS43:AS57)</f>
        <v>0</v>
      </c>
      <c r="AT42" s="53">
        <f>AR42+AS42</f>
        <v>0</v>
      </c>
    </row>
    <row r="43" spans="1:46" x14ac:dyDescent="0.25">
      <c r="A43" s="54" t="s">
        <v>131</v>
      </c>
      <c r="B43" s="54" t="s">
        <v>138</v>
      </c>
      <c r="C43" s="54" t="s">
        <v>139</v>
      </c>
      <c r="D43" s="54" t="s">
        <v>140</v>
      </c>
      <c r="E43" s="55">
        <v>25</v>
      </c>
      <c r="F43" s="55"/>
      <c r="G43" s="57">
        <v>0</v>
      </c>
      <c r="H43" s="57">
        <v>0</v>
      </c>
      <c r="I43" s="57">
        <v>0</v>
      </c>
      <c r="J43" s="56" t="s">
        <v>80</v>
      </c>
      <c r="K43" s="55">
        <f>IF(J43="5",AS43,0)</f>
        <v>0</v>
      </c>
      <c r="V43" s="55">
        <f>IF(Z43=0,AT43,0)</f>
        <v>0</v>
      </c>
      <c r="W43" s="55">
        <f>IF(Z43=15,AT43,0)</f>
        <v>0</v>
      </c>
      <c r="X43" s="55">
        <f>IF(Z43=21,AT43,0)</f>
        <v>0</v>
      </c>
      <c r="Z43" s="55">
        <v>15</v>
      </c>
      <c r="AA43" s="55">
        <f>F43*0</f>
        <v>0</v>
      </c>
      <c r="AB43" s="55">
        <f>F43*(1-0)</f>
        <v>0</v>
      </c>
      <c r="AI43" s="55">
        <f>E43*AA43</f>
        <v>0</v>
      </c>
      <c r="AJ43" s="55">
        <f>E43*AB43</f>
        <v>0</v>
      </c>
      <c r="AK43" s="56" t="s">
        <v>141</v>
      </c>
      <c r="AL43" s="56" t="s">
        <v>89</v>
      </c>
      <c r="AM43" s="45" t="s">
        <v>90</v>
      </c>
      <c r="AR43" s="55">
        <f>E43*AA43</f>
        <v>0</v>
      </c>
      <c r="AS43" s="55">
        <f>AT43-AR43</f>
        <v>0</v>
      </c>
      <c r="AT43" s="55">
        <f>E43*F43</f>
        <v>0</v>
      </c>
    </row>
    <row r="44" spans="1:46" s="58" customFormat="1" x14ac:dyDescent="0.25">
      <c r="B44" s="59" t="s">
        <v>56</v>
      </c>
      <c r="C44" s="143" t="s">
        <v>139</v>
      </c>
      <c r="D44" s="144"/>
      <c r="E44" s="144"/>
      <c r="F44" s="144"/>
      <c r="G44" s="144"/>
      <c r="H44" s="144"/>
      <c r="I44" s="144"/>
      <c r="AR44" s="57"/>
      <c r="AS44" s="57"/>
      <c r="AT44" s="57"/>
    </row>
    <row r="45" spans="1:46" x14ac:dyDescent="0.25">
      <c r="A45" s="54" t="s">
        <v>137</v>
      </c>
      <c r="B45" s="54" t="s">
        <v>143</v>
      </c>
      <c r="C45" s="54" t="s">
        <v>144</v>
      </c>
      <c r="D45" s="54" t="s">
        <v>145</v>
      </c>
      <c r="E45" s="55">
        <v>45</v>
      </c>
      <c r="F45" s="55"/>
      <c r="G45" s="57">
        <v>0</v>
      </c>
      <c r="H45" s="57">
        <v>0</v>
      </c>
      <c r="I45" s="57">
        <v>0</v>
      </c>
      <c r="J45" s="56" t="s">
        <v>80</v>
      </c>
      <c r="K45" s="55">
        <f>IF(J45="5",AS45,0)</f>
        <v>0</v>
      </c>
      <c r="V45" s="55">
        <f>IF(Z45=0,AT45,0)</f>
        <v>0</v>
      </c>
      <c r="W45" s="55">
        <f>IF(Z45=15,AT45,0)</f>
        <v>0</v>
      </c>
      <c r="X45" s="55">
        <f>IF(Z45=21,AT45,0)</f>
        <v>0</v>
      </c>
      <c r="Z45" s="55">
        <v>15</v>
      </c>
      <c r="AA45" s="55">
        <f>F45*0</f>
        <v>0</v>
      </c>
      <c r="AB45" s="55">
        <f>F45*(1-0)</f>
        <v>0</v>
      </c>
      <c r="AI45" s="55">
        <f>E45*AA45</f>
        <v>0</v>
      </c>
      <c r="AJ45" s="55">
        <f>E45*AB45</f>
        <v>0</v>
      </c>
      <c r="AK45" s="56" t="s">
        <v>141</v>
      </c>
      <c r="AL45" s="56" t="s">
        <v>89</v>
      </c>
      <c r="AM45" s="45" t="s">
        <v>90</v>
      </c>
      <c r="AR45" s="55">
        <f>E45*AA45</f>
        <v>0</v>
      </c>
      <c r="AS45" s="55">
        <f>AT45-AR45</f>
        <v>0</v>
      </c>
      <c r="AT45" s="55">
        <f>E45*F45</f>
        <v>0</v>
      </c>
    </row>
    <row r="46" spans="1:46" s="58" customFormat="1" x14ac:dyDescent="0.25">
      <c r="B46" s="59" t="s">
        <v>56</v>
      </c>
      <c r="C46" s="143" t="s">
        <v>144</v>
      </c>
      <c r="D46" s="144"/>
      <c r="E46" s="144"/>
      <c r="F46" s="144"/>
      <c r="G46" s="144"/>
      <c r="H46" s="144"/>
      <c r="I46" s="144"/>
      <c r="AR46" s="57"/>
      <c r="AS46" s="57"/>
      <c r="AT46" s="57"/>
    </row>
    <row r="47" spans="1:46" x14ac:dyDescent="0.25">
      <c r="A47" s="54" t="s">
        <v>142</v>
      </c>
      <c r="B47" s="54" t="s">
        <v>147</v>
      </c>
      <c r="C47" s="54" t="s">
        <v>148</v>
      </c>
      <c r="D47" s="54" t="s">
        <v>149</v>
      </c>
      <c r="E47" s="55">
        <v>180</v>
      </c>
      <c r="F47" s="55"/>
      <c r="G47" s="57">
        <v>0</v>
      </c>
      <c r="H47" s="57">
        <v>0</v>
      </c>
      <c r="I47" s="57">
        <v>0</v>
      </c>
      <c r="J47" s="56" t="s">
        <v>80</v>
      </c>
      <c r="K47" s="55">
        <f>IF(J47="5",AS47,0)</f>
        <v>0</v>
      </c>
      <c r="V47" s="55">
        <f>IF(Z47=0,AT47,0)</f>
        <v>0</v>
      </c>
      <c r="W47" s="55">
        <f>IF(Z47=15,AT47,0)</f>
        <v>0</v>
      </c>
      <c r="X47" s="55">
        <f>IF(Z47=21,AT47,0)</f>
        <v>0</v>
      </c>
      <c r="Z47" s="55">
        <v>15</v>
      </c>
      <c r="AA47" s="55">
        <f>F47*0</f>
        <v>0</v>
      </c>
      <c r="AB47" s="55">
        <f>F47*(1-0)</f>
        <v>0</v>
      </c>
      <c r="AI47" s="55">
        <f>E47*AA47</f>
        <v>0</v>
      </c>
      <c r="AJ47" s="55">
        <f>E47*AB47</f>
        <v>0</v>
      </c>
      <c r="AK47" s="56" t="s">
        <v>141</v>
      </c>
      <c r="AL47" s="56" t="s">
        <v>89</v>
      </c>
      <c r="AM47" s="45" t="s">
        <v>90</v>
      </c>
      <c r="AR47" s="55">
        <f>E47*AA47</f>
        <v>0</v>
      </c>
      <c r="AS47" s="55">
        <f>AT47-AR47</f>
        <v>0</v>
      </c>
      <c r="AT47" s="55">
        <f>E47*F47</f>
        <v>0</v>
      </c>
    </row>
    <row r="48" spans="1:46" s="58" customFormat="1" x14ac:dyDescent="0.25">
      <c r="B48" s="59" t="s">
        <v>56</v>
      </c>
      <c r="C48" s="143" t="s">
        <v>148</v>
      </c>
      <c r="D48" s="144"/>
      <c r="E48" s="144"/>
      <c r="F48" s="144"/>
      <c r="G48" s="144"/>
      <c r="H48" s="144"/>
      <c r="I48" s="144"/>
      <c r="AR48" s="57"/>
      <c r="AS48" s="57"/>
      <c r="AT48" s="57"/>
    </row>
    <row r="49" spans="1:46" x14ac:dyDescent="0.25">
      <c r="A49" s="54" t="s">
        <v>146</v>
      </c>
      <c r="B49" s="54" t="s">
        <v>151</v>
      </c>
      <c r="C49" s="54" t="s">
        <v>152</v>
      </c>
      <c r="D49" s="54" t="s">
        <v>140</v>
      </c>
      <c r="E49" s="55">
        <v>15</v>
      </c>
      <c r="F49" s="55"/>
      <c r="G49" s="57">
        <v>0</v>
      </c>
      <c r="H49" s="57">
        <v>0</v>
      </c>
      <c r="I49" s="57">
        <v>0</v>
      </c>
      <c r="J49" s="56" t="s">
        <v>80</v>
      </c>
      <c r="K49" s="55">
        <f>IF(J49="5",AS49,0)</f>
        <v>0</v>
      </c>
      <c r="V49" s="55">
        <f>IF(Z49=0,AT49,0)</f>
        <v>0</v>
      </c>
      <c r="W49" s="55">
        <f>IF(Z49=15,AT49,0)</f>
        <v>0</v>
      </c>
      <c r="X49" s="55">
        <f>IF(Z49=21,AT49,0)</f>
        <v>0</v>
      </c>
      <c r="Z49" s="55">
        <v>15</v>
      </c>
      <c r="AA49" s="55">
        <f>F49*0</f>
        <v>0</v>
      </c>
      <c r="AB49" s="55">
        <f>F49*(1-0)</f>
        <v>0</v>
      </c>
      <c r="AI49" s="55">
        <f>E49*AA49</f>
        <v>0</v>
      </c>
      <c r="AJ49" s="55">
        <f>E49*AB49</f>
        <v>0</v>
      </c>
      <c r="AK49" s="56" t="s">
        <v>141</v>
      </c>
      <c r="AL49" s="56" t="s">
        <v>89</v>
      </c>
      <c r="AM49" s="45" t="s">
        <v>90</v>
      </c>
      <c r="AR49" s="55">
        <f>E49*AA49</f>
        <v>0</v>
      </c>
      <c r="AS49" s="55">
        <f>AT49-AR49</f>
        <v>0</v>
      </c>
      <c r="AT49" s="55">
        <f>E49*F49</f>
        <v>0</v>
      </c>
    </row>
    <row r="50" spans="1:46" s="58" customFormat="1" x14ac:dyDescent="0.25">
      <c r="B50" s="59" t="s">
        <v>56</v>
      </c>
      <c r="C50" s="143" t="s">
        <v>152</v>
      </c>
      <c r="D50" s="144"/>
      <c r="E50" s="144"/>
      <c r="F50" s="144"/>
      <c r="G50" s="144"/>
      <c r="H50" s="144"/>
      <c r="I50" s="144"/>
      <c r="AR50" s="57"/>
      <c r="AS50" s="57"/>
      <c r="AT50" s="57"/>
    </row>
    <row r="51" spans="1:46" x14ac:dyDescent="0.25">
      <c r="A51" s="54" t="s">
        <v>150</v>
      </c>
      <c r="B51" s="54" t="s">
        <v>154</v>
      </c>
      <c r="C51" s="54" t="s">
        <v>155</v>
      </c>
      <c r="D51" s="54" t="s">
        <v>140</v>
      </c>
      <c r="E51" s="55">
        <v>20</v>
      </c>
      <c r="F51" s="55"/>
      <c r="G51" s="57">
        <v>0</v>
      </c>
      <c r="H51" s="57">
        <v>0</v>
      </c>
      <c r="I51" s="57">
        <v>0</v>
      </c>
      <c r="J51" s="56" t="s">
        <v>80</v>
      </c>
      <c r="K51" s="55">
        <f>IF(J51="5",AS51,0)</f>
        <v>0</v>
      </c>
      <c r="V51" s="55">
        <f>IF(Z51=0,AT51,0)</f>
        <v>0</v>
      </c>
      <c r="W51" s="55">
        <f>IF(Z51=15,AT51,0)</f>
        <v>0</v>
      </c>
      <c r="X51" s="55">
        <f>IF(Z51=21,AT51,0)</f>
        <v>0</v>
      </c>
      <c r="Z51" s="55">
        <v>15</v>
      </c>
      <c r="AA51" s="55">
        <f>F51*0</f>
        <v>0</v>
      </c>
      <c r="AB51" s="55">
        <f>F51*(1-0)</f>
        <v>0</v>
      </c>
      <c r="AI51" s="55">
        <f>E51*AA51</f>
        <v>0</v>
      </c>
      <c r="AJ51" s="55">
        <f>E51*AB51</f>
        <v>0</v>
      </c>
      <c r="AK51" s="56" t="s">
        <v>141</v>
      </c>
      <c r="AL51" s="56" t="s">
        <v>89</v>
      </c>
      <c r="AM51" s="45" t="s">
        <v>90</v>
      </c>
      <c r="AR51" s="55">
        <f>E51*AA51</f>
        <v>0</v>
      </c>
      <c r="AS51" s="55">
        <f>AT51-AR51</f>
        <v>0</v>
      </c>
      <c r="AT51" s="55">
        <f>E51*F51</f>
        <v>0</v>
      </c>
    </row>
    <row r="52" spans="1:46" s="58" customFormat="1" x14ac:dyDescent="0.25">
      <c r="B52" s="59" t="s">
        <v>56</v>
      </c>
      <c r="C52" s="143" t="s">
        <v>155</v>
      </c>
      <c r="D52" s="144"/>
      <c r="E52" s="144"/>
      <c r="F52" s="144"/>
      <c r="G52" s="144"/>
      <c r="H52" s="144"/>
      <c r="I52" s="144"/>
      <c r="AR52" s="57"/>
      <c r="AS52" s="57"/>
      <c r="AT52" s="57"/>
    </row>
    <row r="53" spans="1:46" x14ac:dyDescent="0.25">
      <c r="A53" s="54" t="s">
        <v>153</v>
      </c>
      <c r="B53" s="54" t="s">
        <v>157</v>
      </c>
      <c r="C53" s="54" t="s">
        <v>158</v>
      </c>
      <c r="D53" s="54" t="s">
        <v>140</v>
      </c>
      <c r="E53" s="55">
        <v>45</v>
      </c>
      <c r="F53" s="55"/>
      <c r="G53" s="55">
        <f>E53*AA53</f>
        <v>0</v>
      </c>
      <c r="H53" s="55">
        <f>I53-G53</f>
        <v>0</v>
      </c>
      <c r="I53" s="55">
        <f>E53*F53</f>
        <v>0</v>
      </c>
      <c r="J53" s="56" t="s">
        <v>80</v>
      </c>
      <c r="K53" s="55">
        <f>IF(J53="5",H53,0)</f>
        <v>0</v>
      </c>
      <c r="V53" s="55">
        <f>IF(Z53=0,I53,0)</f>
        <v>0</v>
      </c>
      <c r="W53" s="55">
        <f>IF(Z53=15,I53,0)</f>
        <v>0</v>
      </c>
      <c r="X53" s="55">
        <f>IF(Z53=21,I53,0)</f>
        <v>0</v>
      </c>
      <c r="Z53" s="55">
        <v>15</v>
      </c>
      <c r="AA53" s="55">
        <f>F53*0</f>
        <v>0</v>
      </c>
      <c r="AB53" s="55">
        <f>F53*(1-0)</f>
        <v>0</v>
      </c>
      <c r="AI53" s="55">
        <f>E53*AA53</f>
        <v>0</v>
      </c>
      <c r="AJ53" s="55">
        <f>E53*AB53</f>
        <v>0</v>
      </c>
      <c r="AK53" s="56" t="s">
        <v>141</v>
      </c>
      <c r="AL53" s="56" t="s">
        <v>89</v>
      </c>
      <c r="AM53" s="45" t="s">
        <v>90</v>
      </c>
      <c r="AR53" s="57">
        <v>0</v>
      </c>
      <c r="AS53" s="57">
        <v>0</v>
      </c>
      <c r="AT53" s="57">
        <v>0</v>
      </c>
    </row>
    <row r="54" spans="1:46" s="58" customFormat="1" x14ac:dyDescent="0.25">
      <c r="B54" s="59" t="s">
        <v>56</v>
      </c>
      <c r="C54" s="143" t="s">
        <v>158</v>
      </c>
      <c r="D54" s="144"/>
      <c r="E54" s="144"/>
      <c r="F54" s="144"/>
      <c r="G54" s="144"/>
      <c r="H54" s="144"/>
      <c r="I54" s="144"/>
      <c r="AR54" s="57"/>
      <c r="AS54" s="57"/>
      <c r="AT54" s="57"/>
    </row>
    <row r="55" spans="1:46" x14ac:dyDescent="0.25">
      <c r="A55" s="54" t="s">
        <v>156</v>
      </c>
      <c r="B55" s="54" t="s">
        <v>160</v>
      </c>
      <c r="C55" s="54" t="s">
        <v>161</v>
      </c>
      <c r="D55" s="54" t="s">
        <v>162</v>
      </c>
      <c r="E55" s="55">
        <v>1</v>
      </c>
      <c r="F55" s="55"/>
      <c r="G55" s="55">
        <f>E55*AA55</f>
        <v>0</v>
      </c>
      <c r="H55" s="55">
        <f>I55-G55</f>
        <v>0</v>
      </c>
      <c r="I55" s="55">
        <f>E55*F55</f>
        <v>0</v>
      </c>
      <c r="J55" s="56" t="s">
        <v>80</v>
      </c>
      <c r="K55" s="55">
        <f>IF(J55="5",H55,0)</f>
        <v>0</v>
      </c>
      <c r="V55" s="55">
        <f>IF(Z55=0,I55,0)</f>
        <v>0</v>
      </c>
      <c r="W55" s="55">
        <f>IF(Z55=15,I55,0)</f>
        <v>0</v>
      </c>
      <c r="X55" s="55">
        <f>IF(Z55=21,I55,0)</f>
        <v>0</v>
      </c>
      <c r="Z55" s="55">
        <v>15</v>
      </c>
      <c r="AA55" s="55">
        <f>F55*0</f>
        <v>0</v>
      </c>
      <c r="AB55" s="55">
        <f>F55*(1-0)</f>
        <v>0</v>
      </c>
      <c r="AI55" s="55">
        <f>E55*AA55</f>
        <v>0</v>
      </c>
      <c r="AJ55" s="55">
        <f>E55*AB55</f>
        <v>0</v>
      </c>
      <c r="AK55" s="56" t="s">
        <v>141</v>
      </c>
      <c r="AL55" s="56" t="s">
        <v>89</v>
      </c>
      <c r="AM55" s="45" t="s">
        <v>90</v>
      </c>
      <c r="AR55" s="57">
        <v>0</v>
      </c>
      <c r="AS55" s="57">
        <v>0</v>
      </c>
      <c r="AT55" s="57">
        <v>0</v>
      </c>
    </row>
    <row r="56" spans="1:46" s="58" customFormat="1" x14ac:dyDescent="0.25">
      <c r="B56" s="59" t="s">
        <v>56</v>
      </c>
      <c r="C56" s="143" t="s">
        <v>163</v>
      </c>
      <c r="D56" s="144"/>
      <c r="E56" s="144"/>
      <c r="F56" s="144"/>
      <c r="G56" s="144"/>
      <c r="H56" s="144"/>
      <c r="I56" s="144"/>
      <c r="AR56" s="57"/>
      <c r="AS56" s="57"/>
      <c r="AT56" s="57"/>
    </row>
    <row r="57" spans="1:46" x14ac:dyDescent="0.25">
      <c r="A57" s="54" t="s">
        <v>11</v>
      </c>
      <c r="B57" s="54" t="s">
        <v>164</v>
      </c>
      <c r="C57" s="54" t="s">
        <v>165</v>
      </c>
      <c r="D57" s="54" t="s">
        <v>162</v>
      </c>
      <c r="E57" s="55">
        <v>1</v>
      </c>
      <c r="F57" s="55"/>
      <c r="G57" s="55">
        <f>E57*AA57</f>
        <v>0</v>
      </c>
      <c r="H57" s="55">
        <f>I57-G57</f>
        <v>0</v>
      </c>
      <c r="I57" s="55">
        <f>E57*F57</f>
        <v>0</v>
      </c>
      <c r="J57" s="56" t="s">
        <v>80</v>
      </c>
      <c r="K57" s="55">
        <f>IF(J57="5",H57,0)</f>
        <v>0</v>
      </c>
      <c r="V57" s="55">
        <f>IF(Z57=0,I57,0)</f>
        <v>0</v>
      </c>
      <c r="W57" s="55">
        <f>IF(Z57=15,I57,0)</f>
        <v>0</v>
      </c>
      <c r="X57" s="55">
        <f>IF(Z57=21,I57,0)</f>
        <v>0</v>
      </c>
      <c r="Z57" s="55">
        <v>15</v>
      </c>
      <c r="AA57" s="55">
        <f>F57*0</f>
        <v>0</v>
      </c>
      <c r="AB57" s="55">
        <f>F57*(1-0)</f>
        <v>0</v>
      </c>
      <c r="AI57" s="55">
        <f>E57*AA57</f>
        <v>0</v>
      </c>
      <c r="AJ57" s="55">
        <f>E57*AB57</f>
        <v>0</v>
      </c>
      <c r="AK57" s="56" t="s">
        <v>141</v>
      </c>
      <c r="AL57" s="56" t="s">
        <v>89</v>
      </c>
      <c r="AM57" s="45" t="s">
        <v>90</v>
      </c>
      <c r="AR57" s="57">
        <v>0</v>
      </c>
      <c r="AS57" s="57">
        <v>0</v>
      </c>
      <c r="AT57" s="57">
        <v>0</v>
      </c>
    </row>
    <row r="58" spans="1:46" s="58" customFormat="1" ht="10.199999999999999" x14ac:dyDescent="0.25">
      <c r="A58" s="73"/>
      <c r="B58" s="74" t="s">
        <v>56</v>
      </c>
      <c r="C58" s="152" t="s">
        <v>165</v>
      </c>
      <c r="D58" s="153"/>
      <c r="E58" s="153"/>
      <c r="F58" s="153"/>
      <c r="G58" s="153"/>
      <c r="H58" s="153"/>
      <c r="I58" s="153"/>
      <c r="AR58" s="75"/>
      <c r="AS58" s="75"/>
      <c r="AT58" s="75"/>
    </row>
    <row r="59" spans="1:46" x14ac:dyDescent="0.25">
      <c r="A59" s="76"/>
      <c r="B59" s="76"/>
      <c r="C59" s="76"/>
      <c r="D59" s="76"/>
      <c r="E59" s="76"/>
      <c r="F59" s="76"/>
      <c r="G59" s="150" t="s">
        <v>185</v>
      </c>
      <c r="H59" s="151"/>
      <c r="I59" s="77">
        <f>I13+I42</f>
        <v>0</v>
      </c>
      <c r="V59" s="78">
        <f>SUM(V13:V58)</f>
        <v>0</v>
      </c>
      <c r="W59" s="78">
        <f>SUM(W13:W58)</f>
        <v>0</v>
      </c>
      <c r="X59" s="78">
        <f>SUM(X13:X58)</f>
        <v>0</v>
      </c>
      <c r="AR59" s="150" t="s">
        <v>186</v>
      </c>
      <c r="AS59" s="151"/>
      <c r="AT59" s="79">
        <f>AT13+AT42</f>
        <v>0</v>
      </c>
    </row>
    <row r="60" spans="1:46" ht="11.25" customHeight="1" x14ac:dyDescent="0.25">
      <c r="A60" s="80" t="s">
        <v>56</v>
      </c>
    </row>
    <row r="61" spans="1:46" ht="409.6" hidden="1" customHeight="1" x14ac:dyDescent="0.25">
      <c r="A61" s="127"/>
      <c r="B61" s="122"/>
      <c r="C61" s="122"/>
      <c r="D61" s="122"/>
      <c r="E61" s="122"/>
      <c r="F61" s="122"/>
      <c r="G61" s="122"/>
      <c r="H61" s="122"/>
      <c r="I61" s="122"/>
    </row>
  </sheetData>
  <mergeCells count="55">
    <mergeCell ref="A8:B9"/>
    <mergeCell ref="AR10:AT10"/>
    <mergeCell ref="C6:C7"/>
    <mergeCell ref="H8:H9"/>
    <mergeCell ref="C8:C9"/>
    <mergeCell ref="D8:E9"/>
    <mergeCell ref="F8:G9"/>
    <mergeCell ref="I6:I7"/>
    <mergeCell ref="I8:I9"/>
    <mergeCell ref="D6:E7"/>
    <mergeCell ref="A1:I1"/>
    <mergeCell ref="A2:B3"/>
    <mergeCell ref="C2:C3"/>
    <mergeCell ref="D2:E3"/>
    <mergeCell ref="F2:G3"/>
    <mergeCell ref="H2:H3"/>
    <mergeCell ref="I2:I3"/>
    <mergeCell ref="A4:B5"/>
    <mergeCell ref="H4:H5"/>
    <mergeCell ref="F6:G7"/>
    <mergeCell ref="H6:H7"/>
    <mergeCell ref="A6:B7"/>
    <mergeCell ref="F4:G5"/>
    <mergeCell ref="I4:I5"/>
    <mergeCell ref="C12:F12"/>
    <mergeCell ref="C13:F13"/>
    <mergeCell ref="G10:I10"/>
    <mergeCell ref="C4:C5"/>
    <mergeCell ref="D4:E5"/>
    <mergeCell ref="C15:I15"/>
    <mergeCell ref="C17:I17"/>
    <mergeCell ref="C19:I19"/>
    <mergeCell ref="C21:I21"/>
    <mergeCell ref="AR59:AS59"/>
    <mergeCell ref="C23:I23"/>
    <mergeCell ref="C46:I46"/>
    <mergeCell ref="C27:I27"/>
    <mergeCell ref="C29:I29"/>
    <mergeCell ref="C31:I31"/>
    <mergeCell ref="C25:I25"/>
    <mergeCell ref="C37:I37"/>
    <mergeCell ref="C44:I44"/>
    <mergeCell ref="C33:I33"/>
    <mergeCell ref="C39:I39"/>
    <mergeCell ref="C41:I41"/>
    <mergeCell ref="C42:F42"/>
    <mergeCell ref="C48:I48"/>
    <mergeCell ref="C35:I35"/>
    <mergeCell ref="A61:I61"/>
    <mergeCell ref="C50:I50"/>
    <mergeCell ref="C52:I52"/>
    <mergeCell ref="C54:I54"/>
    <mergeCell ref="C56:I56"/>
    <mergeCell ref="G59:H59"/>
    <mergeCell ref="C58:I58"/>
  </mergeCells>
  <phoneticPr fontId="0" type="noConversion"/>
  <pageMargins left="0.39400000000000002" right="0.39400000000000002" top="0.59099999999999997" bottom="0.59099999999999997" header="0.5" footer="0.5"/>
  <pageSetup paperSize="9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T67"/>
  <sheetViews>
    <sheetView topLeftCell="A7" zoomScale="130" zoomScaleNormal="130" workbookViewId="0">
      <selection activeCell="C25" sqref="C25:I25"/>
    </sheetView>
  </sheetViews>
  <sheetFormatPr defaultColWidth="11.5546875" defaultRowHeight="13.8" x14ac:dyDescent="0.25"/>
  <cols>
    <col min="1" max="1" width="3.6640625" style="22" customWidth="1"/>
    <col min="2" max="2" width="13.33203125" style="22" customWidth="1"/>
    <col min="3" max="3" width="59.33203125" style="22" customWidth="1"/>
    <col min="4" max="4" width="5" style="22" customWidth="1"/>
    <col min="5" max="5" width="12.88671875" style="22" customWidth="1"/>
    <col min="6" max="6" width="12" style="22" customWidth="1"/>
    <col min="7" max="9" width="14.33203125" style="22" customWidth="1"/>
    <col min="10" max="10" width="0" style="22" hidden="1" customWidth="1"/>
    <col min="11" max="43" width="12.109375" style="22" hidden="1" customWidth="1"/>
    <col min="44" max="16384" width="11.5546875" style="22"/>
  </cols>
  <sheetData>
    <row r="1" spans="1:46" ht="72.900000000000006" customHeight="1" x14ac:dyDescent="0.45">
      <c r="A1" s="133" t="s">
        <v>57</v>
      </c>
      <c r="B1" s="134"/>
      <c r="C1" s="134"/>
      <c r="D1" s="134"/>
      <c r="E1" s="134"/>
      <c r="F1" s="134"/>
      <c r="G1" s="134"/>
      <c r="H1" s="134"/>
      <c r="I1" s="134"/>
    </row>
    <row r="2" spans="1:46" x14ac:dyDescent="0.25">
      <c r="A2" s="135" t="s">
        <v>1</v>
      </c>
      <c r="B2" s="136"/>
      <c r="C2" s="137" t="str">
        <f>'Neuznatelné náklady'!C2</f>
        <v>Opatření ke snížení energetické náročnosti veřejného osvětlení</v>
      </c>
      <c r="D2" s="139" t="s">
        <v>58</v>
      </c>
      <c r="E2" s="136"/>
      <c r="F2" s="139"/>
      <c r="G2" s="136"/>
      <c r="H2" s="140" t="s">
        <v>2</v>
      </c>
      <c r="I2" s="141"/>
      <c r="J2" s="23"/>
      <c r="AR2" s="24"/>
      <c r="AS2" s="25"/>
      <c r="AT2" s="26"/>
    </row>
    <row r="3" spans="1:46" x14ac:dyDescent="0.25">
      <c r="A3" s="132"/>
      <c r="B3" s="122"/>
      <c r="C3" s="138"/>
      <c r="D3" s="122"/>
      <c r="E3" s="122"/>
      <c r="F3" s="122"/>
      <c r="G3" s="122"/>
      <c r="H3" s="122"/>
      <c r="I3" s="131"/>
      <c r="J3" s="23"/>
      <c r="AR3" s="27"/>
      <c r="AS3" s="28"/>
      <c r="AT3" s="29"/>
    </row>
    <row r="4" spans="1:46" x14ac:dyDescent="0.25">
      <c r="A4" s="121" t="s">
        <v>4</v>
      </c>
      <c r="B4" s="122"/>
      <c r="C4" s="127"/>
      <c r="D4" s="128" t="s">
        <v>8</v>
      </c>
      <c r="E4" s="122"/>
      <c r="F4" s="129"/>
      <c r="G4" s="122"/>
      <c r="H4" s="127" t="s">
        <v>5</v>
      </c>
      <c r="I4" s="130"/>
      <c r="J4" s="23"/>
      <c r="AR4" s="27"/>
      <c r="AS4" s="28"/>
      <c r="AT4" s="29"/>
    </row>
    <row r="5" spans="1:46" x14ac:dyDescent="0.25">
      <c r="A5" s="132"/>
      <c r="B5" s="122"/>
      <c r="C5" s="122"/>
      <c r="D5" s="122"/>
      <c r="E5" s="122"/>
      <c r="F5" s="122"/>
      <c r="G5" s="122"/>
      <c r="H5" s="122"/>
      <c r="I5" s="131"/>
      <c r="J5" s="23"/>
      <c r="AR5" s="27"/>
      <c r="AS5" s="28"/>
      <c r="AT5" s="29"/>
    </row>
    <row r="6" spans="1:46" x14ac:dyDescent="0.25">
      <c r="A6" s="121" t="s">
        <v>6</v>
      </c>
      <c r="B6" s="122"/>
      <c r="C6" s="127" t="s">
        <v>178</v>
      </c>
      <c r="D6" s="128" t="s">
        <v>9</v>
      </c>
      <c r="E6" s="122"/>
      <c r="F6" s="122"/>
      <c r="G6" s="122"/>
      <c r="H6" s="127" t="s">
        <v>7</v>
      </c>
      <c r="I6" s="130"/>
      <c r="J6" s="23"/>
      <c r="AR6" s="27"/>
      <c r="AS6" s="28"/>
      <c r="AT6" s="29"/>
    </row>
    <row r="7" spans="1:46" x14ac:dyDescent="0.25">
      <c r="A7" s="132"/>
      <c r="B7" s="122"/>
      <c r="C7" s="122"/>
      <c r="D7" s="122"/>
      <c r="E7" s="122"/>
      <c r="F7" s="122"/>
      <c r="G7" s="122"/>
      <c r="H7" s="122"/>
      <c r="I7" s="131"/>
      <c r="J7" s="23"/>
      <c r="AR7" s="27"/>
      <c r="AS7" s="28"/>
      <c r="AT7" s="29"/>
    </row>
    <row r="8" spans="1:46" x14ac:dyDescent="0.25">
      <c r="A8" s="121" t="s">
        <v>12</v>
      </c>
      <c r="B8" s="122"/>
      <c r="C8" s="127"/>
      <c r="D8" s="128" t="s">
        <v>59</v>
      </c>
      <c r="E8" s="122"/>
      <c r="F8" s="129"/>
      <c r="G8" s="122"/>
      <c r="H8" s="127" t="s">
        <v>13</v>
      </c>
      <c r="I8" s="130"/>
      <c r="J8" s="23"/>
      <c r="AR8" s="27"/>
      <c r="AS8" s="28"/>
      <c r="AT8" s="29"/>
    </row>
    <row r="9" spans="1:46" ht="14.4" thickBot="1" x14ac:dyDescent="0.3">
      <c r="A9" s="123"/>
      <c r="B9" s="124"/>
      <c r="C9" s="124"/>
      <c r="D9" s="124"/>
      <c r="E9" s="124"/>
      <c r="F9" s="124"/>
      <c r="G9" s="124"/>
      <c r="H9" s="124"/>
      <c r="I9" s="142"/>
      <c r="J9" s="23"/>
      <c r="AR9" s="30"/>
      <c r="AS9" s="31"/>
      <c r="AT9" s="32"/>
    </row>
    <row r="10" spans="1:46" x14ac:dyDescent="0.25">
      <c r="A10" s="33" t="s">
        <v>60</v>
      </c>
      <c r="B10" s="34" t="s">
        <v>61</v>
      </c>
      <c r="C10" s="34" t="s">
        <v>62</v>
      </c>
      <c r="D10" s="34" t="s">
        <v>63</v>
      </c>
      <c r="E10" s="35" t="s">
        <v>64</v>
      </c>
      <c r="F10" s="36" t="s">
        <v>65</v>
      </c>
      <c r="G10" s="145" t="s">
        <v>183</v>
      </c>
      <c r="H10" s="146"/>
      <c r="I10" s="147"/>
      <c r="J10" s="37"/>
      <c r="AR10" s="145" t="s">
        <v>184</v>
      </c>
      <c r="AS10" s="146"/>
      <c r="AT10" s="147"/>
    </row>
    <row r="11" spans="1:46" ht="14.4" thickBot="1" x14ac:dyDescent="0.3">
      <c r="A11" s="38" t="s">
        <v>66</v>
      </c>
      <c r="B11" s="39" t="s">
        <v>66</v>
      </c>
      <c r="C11" s="40" t="s">
        <v>67</v>
      </c>
      <c r="D11" s="39" t="s">
        <v>66</v>
      </c>
      <c r="E11" s="39" t="s">
        <v>66</v>
      </c>
      <c r="F11" s="41" t="s">
        <v>68</v>
      </c>
      <c r="G11" s="42" t="s">
        <v>69</v>
      </c>
      <c r="H11" s="43" t="s">
        <v>26</v>
      </c>
      <c r="I11" s="44" t="s">
        <v>70</v>
      </c>
      <c r="J11" s="37"/>
      <c r="L11" s="45" t="s">
        <v>71</v>
      </c>
      <c r="M11" s="45" t="s">
        <v>72</v>
      </c>
      <c r="N11" s="45" t="s">
        <v>73</v>
      </c>
      <c r="O11" s="45" t="s">
        <v>74</v>
      </c>
      <c r="P11" s="45" t="s">
        <v>75</v>
      </c>
      <c r="Q11" s="45" t="s">
        <v>76</v>
      </c>
      <c r="R11" s="45" t="s">
        <v>77</v>
      </c>
      <c r="S11" s="45" t="s">
        <v>78</v>
      </c>
      <c r="T11" s="45" t="s">
        <v>79</v>
      </c>
      <c r="AR11" s="42" t="s">
        <v>69</v>
      </c>
      <c r="AS11" s="43" t="s">
        <v>26</v>
      </c>
      <c r="AT11" s="44" t="s">
        <v>70</v>
      </c>
    </row>
    <row r="12" spans="1:46" x14ac:dyDescent="0.25">
      <c r="A12" s="46"/>
      <c r="B12" s="47"/>
      <c r="C12" s="148" t="s">
        <v>178</v>
      </c>
      <c r="D12" s="149"/>
      <c r="E12" s="149"/>
      <c r="F12" s="149"/>
      <c r="G12" s="48">
        <f>G13+G48</f>
        <v>0</v>
      </c>
      <c r="H12" s="48">
        <f>H13+H48</f>
        <v>0</v>
      </c>
      <c r="I12" s="48">
        <f>G12+H12</f>
        <v>0</v>
      </c>
      <c r="AR12" s="49">
        <f>AR13+AR48</f>
        <v>0</v>
      </c>
      <c r="AS12" s="49">
        <f>AS13+AS48</f>
        <v>0</v>
      </c>
      <c r="AT12" s="49">
        <f>AR12+AS12</f>
        <v>0</v>
      </c>
    </row>
    <row r="13" spans="1:46" x14ac:dyDescent="0.25">
      <c r="A13" s="50"/>
      <c r="B13" s="51" t="s">
        <v>81</v>
      </c>
      <c r="C13" s="125" t="s">
        <v>82</v>
      </c>
      <c r="D13" s="126"/>
      <c r="E13" s="126"/>
      <c r="F13" s="126"/>
      <c r="G13" s="52">
        <f>SUM(G14:G46)</f>
        <v>0</v>
      </c>
      <c r="H13" s="52">
        <f>SUM(H14:H46)</f>
        <v>0</v>
      </c>
      <c r="I13" s="52">
        <f>G13+H13</f>
        <v>0</v>
      </c>
      <c r="L13" s="52">
        <f>IF(M13="PR",I13,SUM(K14:K46))</f>
        <v>0</v>
      </c>
      <c r="M13" s="45" t="s">
        <v>83</v>
      </c>
      <c r="N13" s="52">
        <f>IF(M13="HS",G13,0)</f>
        <v>0</v>
      </c>
      <c r="O13" s="52">
        <f>IF(M13="HS",H13-L13,0)</f>
        <v>0</v>
      </c>
      <c r="P13" s="52">
        <f>IF(M13="PS",G13,0)</f>
        <v>0</v>
      </c>
      <c r="Q13" s="52">
        <f>IF(M13="PS",H13-L13,0)</f>
        <v>0</v>
      </c>
      <c r="R13" s="52">
        <f>IF(M13="MP",G13,0)</f>
        <v>0</v>
      </c>
      <c r="S13" s="52">
        <f>IF(M13="MP",H13-L13,0)</f>
        <v>0</v>
      </c>
      <c r="T13" s="52">
        <f>IF(M13="OM",G13,0)</f>
        <v>0</v>
      </c>
      <c r="U13" s="45" t="s">
        <v>80</v>
      </c>
      <c r="AE13" s="52">
        <f>SUM(V14:V46)</f>
        <v>0</v>
      </c>
      <c r="AF13" s="52">
        <f>SUM(W14:W46)</f>
        <v>0</v>
      </c>
      <c r="AG13" s="52">
        <f>SUM(X14:X46)</f>
        <v>0</v>
      </c>
      <c r="AR13" s="53">
        <f>SUM(AR14:AR46)</f>
        <v>0</v>
      </c>
      <c r="AS13" s="53">
        <f>SUM(AS14:AS46)</f>
        <v>0</v>
      </c>
      <c r="AT13" s="53">
        <f>AR13+AS13</f>
        <v>0</v>
      </c>
    </row>
    <row r="14" spans="1:46" x14ac:dyDescent="0.25">
      <c r="A14" s="54" t="s">
        <v>80</v>
      </c>
      <c r="B14" s="54" t="s">
        <v>84</v>
      </c>
      <c r="C14" s="54" t="s">
        <v>85</v>
      </c>
      <c r="D14" s="54" t="s">
        <v>86</v>
      </c>
      <c r="E14" s="55">
        <v>33</v>
      </c>
      <c r="F14" s="55"/>
      <c r="G14" s="55">
        <f>E14*AA14</f>
        <v>0</v>
      </c>
      <c r="H14" s="55">
        <f>I14-G14</f>
        <v>0</v>
      </c>
      <c r="I14" s="55">
        <f>E14*F14</f>
        <v>0</v>
      </c>
      <c r="J14" s="56" t="s">
        <v>87</v>
      </c>
      <c r="K14" s="55">
        <f>IF(J14="5",H14,0)</f>
        <v>0</v>
      </c>
      <c r="V14" s="55">
        <f>IF(Z14=0,I14,0)</f>
        <v>0</v>
      </c>
      <c r="W14" s="55">
        <f>IF(Z14=15,I14,0)</f>
        <v>0</v>
      </c>
      <c r="X14" s="55">
        <f>IF(Z14=21,I14,0)</f>
        <v>0</v>
      </c>
      <c r="Z14" s="55">
        <v>15</v>
      </c>
      <c r="AA14" s="55">
        <f>F14*0</f>
        <v>0</v>
      </c>
      <c r="AB14" s="55">
        <f>F14*(1-0)</f>
        <v>0</v>
      </c>
      <c r="AI14" s="55">
        <f>E14*AA14</f>
        <v>0</v>
      </c>
      <c r="AJ14" s="55">
        <f>E14*AB14</f>
        <v>0</v>
      </c>
      <c r="AK14" s="56" t="s">
        <v>88</v>
      </c>
      <c r="AL14" s="56" t="s">
        <v>89</v>
      </c>
      <c r="AM14" s="45" t="s">
        <v>90</v>
      </c>
      <c r="AR14" s="57">
        <v>0</v>
      </c>
      <c r="AS14" s="57">
        <v>0</v>
      </c>
      <c r="AT14" s="57">
        <v>0</v>
      </c>
    </row>
    <row r="15" spans="1:46" s="58" customFormat="1" x14ac:dyDescent="0.25">
      <c r="B15" s="59" t="s">
        <v>56</v>
      </c>
      <c r="C15" s="143" t="s">
        <v>91</v>
      </c>
      <c r="D15" s="144"/>
      <c r="E15" s="144"/>
      <c r="F15" s="144"/>
      <c r="G15" s="144"/>
      <c r="H15" s="144"/>
      <c r="I15" s="144"/>
      <c r="AR15" s="57"/>
      <c r="AS15" s="57"/>
      <c r="AT15" s="57"/>
    </row>
    <row r="16" spans="1:46" x14ac:dyDescent="0.25">
      <c r="A16" s="54" t="s">
        <v>87</v>
      </c>
      <c r="B16" s="54" t="s">
        <v>92</v>
      </c>
      <c r="C16" s="54" t="s">
        <v>93</v>
      </c>
      <c r="D16" s="54" t="s">
        <v>86</v>
      </c>
      <c r="E16" s="55">
        <v>33</v>
      </c>
      <c r="F16" s="55"/>
      <c r="G16" s="55">
        <f>E16*AA16</f>
        <v>0</v>
      </c>
      <c r="H16" s="55">
        <f>I16-G16</f>
        <v>0</v>
      </c>
      <c r="I16" s="55">
        <f>E16*F16</f>
        <v>0</v>
      </c>
      <c r="J16" s="56" t="s">
        <v>87</v>
      </c>
      <c r="K16" s="55">
        <f>IF(J16="5",H16,0)</f>
        <v>0</v>
      </c>
      <c r="V16" s="55">
        <f>IF(Z16=0,I16,0)</f>
        <v>0</v>
      </c>
      <c r="W16" s="55">
        <f>IF(Z16=15,I16,0)</f>
        <v>0</v>
      </c>
      <c r="X16" s="55">
        <f>IF(Z16=21,I16,0)</f>
        <v>0</v>
      </c>
      <c r="Z16" s="55">
        <v>15</v>
      </c>
      <c r="AA16" s="55">
        <f>F16*0</f>
        <v>0</v>
      </c>
      <c r="AB16" s="55">
        <f>F16*(1-0)</f>
        <v>0</v>
      </c>
      <c r="AI16" s="55">
        <f>E16*AA16</f>
        <v>0</v>
      </c>
      <c r="AJ16" s="55">
        <f>E16*AB16</f>
        <v>0</v>
      </c>
      <c r="AK16" s="56" t="s">
        <v>88</v>
      </c>
      <c r="AL16" s="56" t="s">
        <v>89</v>
      </c>
      <c r="AM16" s="45" t="s">
        <v>90</v>
      </c>
      <c r="AR16" s="57">
        <v>0</v>
      </c>
      <c r="AS16" s="57">
        <v>0</v>
      </c>
      <c r="AT16" s="57">
        <v>0</v>
      </c>
    </row>
    <row r="17" spans="1:46" s="58" customFormat="1" x14ac:dyDescent="0.25">
      <c r="B17" s="59" t="s">
        <v>56</v>
      </c>
      <c r="C17" s="143" t="s">
        <v>94</v>
      </c>
      <c r="D17" s="144"/>
      <c r="E17" s="144"/>
      <c r="F17" s="144"/>
      <c r="G17" s="144"/>
      <c r="H17" s="144"/>
      <c r="I17" s="144"/>
      <c r="AR17" s="57"/>
      <c r="AS17" s="57"/>
      <c r="AT17" s="57"/>
    </row>
    <row r="18" spans="1:46" x14ac:dyDescent="0.25">
      <c r="A18" s="54" t="s">
        <v>95</v>
      </c>
      <c r="B18" s="54" t="s">
        <v>96</v>
      </c>
      <c r="C18" s="54" t="s">
        <v>97</v>
      </c>
      <c r="D18" s="54" t="s">
        <v>86</v>
      </c>
      <c r="E18" s="55">
        <v>264</v>
      </c>
      <c r="F18" s="55"/>
      <c r="G18" s="57">
        <v>0</v>
      </c>
      <c r="H18" s="57">
        <v>0</v>
      </c>
      <c r="I18" s="57">
        <v>0</v>
      </c>
      <c r="J18" s="56" t="s">
        <v>87</v>
      </c>
      <c r="K18" s="55">
        <f>IF(J18="5",AS18,0)</f>
        <v>0</v>
      </c>
      <c r="V18" s="55">
        <f>IF(Z18=0,AT18,0)</f>
        <v>0</v>
      </c>
      <c r="W18" s="55">
        <f>IF(Z18=15,AT18,0)</f>
        <v>0</v>
      </c>
      <c r="X18" s="55">
        <f>IF(Z18=21,AT18,0)</f>
        <v>0</v>
      </c>
      <c r="Z18" s="55">
        <v>15</v>
      </c>
      <c r="AA18" s="55">
        <f>F18*0</f>
        <v>0</v>
      </c>
      <c r="AB18" s="55">
        <f>F18*(1-0)</f>
        <v>0</v>
      </c>
      <c r="AI18" s="55">
        <f>E18*AA18</f>
        <v>0</v>
      </c>
      <c r="AJ18" s="55">
        <f>E18*AB18</f>
        <v>0</v>
      </c>
      <c r="AK18" s="56" t="s">
        <v>88</v>
      </c>
      <c r="AL18" s="56" t="s">
        <v>89</v>
      </c>
      <c r="AM18" s="45" t="s">
        <v>90</v>
      </c>
      <c r="AR18" s="55">
        <f>E18*AA18</f>
        <v>0</v>
      </c>
      <c r="AS18" s="55">
        <f>AT18-AR18</f>
        <v>0</v>
      </c>
      <c r="AT18" s="55">
        <f>E18*F18</f>
        <v>0</v>
      </c>
    </row>
    <row r="19" spans="1:46" s="58" customFormat="1" x14ac:dyDescent="0.25">
      <c r="B19" s="59" t="s">
        <v>56</v>
      </c>
      <c r="C19" s="143" t="s">
        <v>98</v>
      </c>
      <c r="D19" s="144"/>
      <c r="E19" s="144"/>
      <c r="F19" s="144"/>
      <c r="G19" s="144"/>
      <c r="H19" s="144"/>
      <c r="I19" s="144"/>
      <c r="AR19" s="57"/>
      <c r="AS19" s="57"/>
      <c r="AT19" s="57"/>
    </row>
    <row r="20" spans="1:46" x14ac:dyDescent="0.25">
      <c r="A20" s="54" t="s">
        <v>99</v>
      </c>
      <c r="B20" s="54" t="s">
        <v>100</v>
      </c>
      <c r="C20" s="54" t="s">
        <v>101</v>
      </c>
      <c r="D20" s="54" t="s">
        <v>86</v>
      </c>
      <c r="E20" s="55">
        <v>32</v>
      </c>
      <c r="F20" s="55"/>
      <c r="G20" s="55">
        <f>E20*AA20</f>
        <v>0</v>
      </c>
      <c r="H20" s="55">
        <f>I20-G20</f>
        <v>0</v>
      </c>
      <c r="I20" s="55">
        <f>E20*F20</f>
        <v>0</v>
      </c>
      <c r="J20" s="56" t="s">
        <v>87</v>
      </c>
      <c r="K20" s="55">
        <f>IF(J20="5",H20,0)</f>
        <v>0</v>
      </c>
      <c r="V20" s="55">
        <f>IF(Z20=0,I20,0)</f>
        <v>0</v>
      </c>
      <c r="W20" s="55">
        <f>IF(Z20=15,I20,0)</f>
        <v>0</v>
      </c>
      <c r="X20" s="55">
        <f>IF(Z20=21,I20,0)</f>
        <v>0</v>
      </c>
      <c r="Z20" s="55">
        <v>15</v>
      </c>
      <c r="AA20" s="55">
        <f>F20*0</f>
        <v>0</v>
      </c>
      <c r="AB20" s="55">
        <f>F20*(1-0)</f>
        <v>0</v>
      </c>
      <c r="AI20" s="55">
        <f>E20*AA20</f>
        <v>0</v>
      </c>
      <c r="AJ20" s="55">
        <f>E20*AB20</f>
        <v>0</v>
      </c>
      <c r="AK20" s="56" t="s">
        <v>88</v>
      </c>
      <c r="AL20" s="56" t="s">
        <v>89</v>
      </c>
      <c r="AM20" s="45" t="s">
        <v>90</v>
      </c>
      <c r="AR20" s="57">
        <v>0</v>
      </c>
      <c r="AS20" s="57">
        <v>0</v>
      </c>
      <c r="AT20" s="57">
        <v>0</v>
      </c>
    </row>
    <row r="21" spans="1:46" x14ac:dyDescent="0.25">
      <c r="A21" s="58"/>
      <c r="B21" s="59" t="s">
        <v>56</v>
      </c>
      <c r="C21" s="143" t="s">
        <v>168</v>
      </c>
      <c r="D21" s="144"/>
      <c r="E21" s="144"/>
      <c r="F21" s="144"/>
      <c r="G21" s="144"/>
      <c r="H21" s="144"/>
      <c r="I21" s="144"/>
      <c r="J21" s="56"/>
      <c r="K21" s="55"/>
      <c r="V21" s="55"/>
      <c r="W21" s="55"/>
      <c r="X21" s="55"/>
      <c r="Z21" s="55"/>
      <c r="AA21" s="55"/>
      <c r="AB21" s="55"/>
      <c r="AI21" s="55"/>
      <c r="AJ21" s="55"/>
      <c r="AK21" s="56"/>
      <c r="AL21" s="56"/>
      <c r="AM21" s="45"/>
      <c r="AR21" s="57"/>
      <c r="AS21" s="57"/>
      <c r="AT21" s="57"/>
    </row>
    <row r="22" spans="1:46" s="64" customFormat="1" x14ac:dyDescent="0.25">
      <c r="A22" s="60" t="s">
        <v>102</v>
      </c>
      <c r="B22" s="61" t="s">
        <v>166</v>
      </c>
      <c r="C22" s="61" t="s">
        <v>197</v>
      </c>
      <c r="D22" s="60" t="s">
        <v>86</v>
      </c>
      <c r="E22" s="62">
        <v>14</v>
      </c>
      <c r="F22" s="62"/>
      <c r="G22" s="62">
        <f>E22*AA22</f>
        <v>0</v>
      </c>
      <c r="H22" s="62">
        <f>I22-G22</f>
        <v>0</v>
      </c>
      <c r="I22" s="62">
        <f>E22*F22</f>
        <v>0</v>
      </c>
      <c r="J22" s="63" t="s">
        <v>103</v>
      </c>
      <c r="K22" s="62">
        <f>IF(J22="5",H22,0)</f>
        <v>0</v>
      </c>
      <c r="V22" s="62">
        <f>IF(Z22=0,I22,0)</f>
        <v>0</v>
      </c>
      <c r="W22" s="62">
        <f>IF(Z22=15,I22,0)</f>
        <v>0</v>
      </c>
      <c r="X22" s="62">
        <f>IF(Z22=21,I22,0)</f>
        <v>0</v>
      </c>
      <c r="Z22" s="62">
        <v>15</v>
      </c>
      <c r="AA22" s="62">
        <f>F22*1</f>
        <v>0</v>
      </c>
      <c r="AB22" s="62">
        <f>F22*(1-1)</f>
        <v>0</v>
      </c>
      <c r="AI22" s="62">
        <f>E22*AA22</f>
        <v>0</v>
      </c>
      <c r="AJ22" s="62">
        <f>E22*AB22</f>
        <v>0</v>
      </c>
      <c r="AK22" s="63" t="s">
        <v>88</v>
      </c>
      <c r="AL22" s="63" t="s">
        <v>89</v>
      </c>
      <c r="AM22" s="65" t="s">
        <v>90</v>
      </c>
      <c r="AR22" s="66">
        <v>0</v>
      </c>
      <c r="AS22" s="66">
        <v>0</v>
      </c>
      <c r="AT22" s="66">
        <v>0</v>
      </c>
    </row>
    <row r="23" spans="1:46" s="58" customFormat="1" x14ac:dyDescent="0.25">
      <c r="B23" s="59" t="s">
        <v>56</v>
      </c>
      <c r="C23" s="154" t="s">
        <v>187</v>
      </c>
      <c r="D23" s="154"/>
      <c r="E23" s="154"/>
      <c r="F23" s="154"/>
      <c r="G23" s="154"/>
      <c r="H23" s="154"/>
      <c r="I23" s="154"/>
      <c r="AR23" s="66"/>
      <c r="AS23" s="66"/>
      <c r="AT23" s="66"/>
    </row>
    <row r="24" spans="1:46" s="69" customFormat="1" x14ac:dyDescent="0.25">
      <c r="A24" s="61" t="s">
        <v>104</v>
      </c>
      <c r="B24" s="61" t="s">
        <v>166</v>
      </c>
      <c r="C24" s="61" t="s">
        <v>190</v>
      </c>
      <c r="D24" s="61" t="s">
        <v>86</v>
      </c>
      <c r="E24" s="67">
        <v>4</v>
      </c>
      <c r="F24" s="67"/>
      <c r="G24" s="67">
        <f>E24*AA24</f>
        <v>0</v>
      </c>
      <c r="H24" s="67">
        <f>I24-G24</f>
        <v>0</v>
      </c>
      <c r="I24" s="67">
        <f>E24*F24</f>
        <v>0</v>
      </c>
      <c r="J24" s="68" t="s">
        <v>103</v>
      </c>
      <c r="K24" s="67">
        <f>IF(J24="5",H24,0)</f>
        <v>0</v>
      </c>
      <c r="V24" s="67">
        <f>IF(Z24=0,I24,0)</f>
        <v>0</v>
      </c>
      <c r="W24" s="67">
        <f>IF(Z24=15,I24,0)</f>
        <v>0</v>
      </c>
      <c r="X24" s="67">
        <f>IF(Z24=21,I24,0)</f>
        <v>0</v>
      </c>
      <c r="Z24" s="67">
        <v>15</v>
      </c>
      <c r="AA24" s="67">
        <f>F24*1</f>
        <v>0</v>
      </c>
      <c r="AB24" s="67">
        <f>F24*(1-1)</f>
        <v>0</v>
      </c>
      <c r="AI24" s="67">
        <f>E24*AA24</f>
        <v>0</v>
      </c>
      <c r="AJ24" s="67">
        <f>E24*AB24</f>
        <v>0</v>
      </c>
      <c r="AK24" s="68" t="s">
        <v>88</v>
      </c>
      <c r="AL24" s="68" t="s">
        <v>89</v>
      </c>
      <c r="AM24" s="70" t="s">
        <v>90</v>
      </c>
      <c r="AR24" s="66">
        <v>0</v>
      </c>
      <c r="AS24" s="66">
        <v>0</v>
      </c>
      <c r="AT24" s="66">
        <v>0</v>
      </c>
    </row>
    <row r="25" spans="1:46" s="71" customFormat="1" x14ac:dyDescent="0.25">
      <c r="B25" s="72" t="s">
        <v>56</v>
      </c>
      <c r="C25" s="154" t="s">
        <v>187</v>
      </c>
      <c r="D25" s="154"/>
      <c r="E25" s="154"/>
      <c r="F25" s="154"/>
      <c r="G25" s="154"/>
      <c r="H25" s="154"/>
      <c r="I25" s="154"/>
      <c r="AR25" s="66"/>
      <c r="AS25" s="66"/>
      <c r="AT25" s="66"/>
    </row>
    <row r="26" spans="1:46" s="69" customFormat="1" x14ac:dyDescent="0.25">
      <c r="A26" s="61" t="s">
        <v>106</v>
      </c>
      <c r="B26" s="61" t="s">
        <v>173</v>
      </c>
      <c r="C26" s="61" t="s">
        <v>191</v>
      </c>
      <c r="D26" s="61" t="s">
        <v>86</v>
      </c>
      <c r="E26" s="67">
        <v>1</v>
      </c>
      <c r="F26" s="67"/>
      <c r="G26" s="67">
        <f>E26*AA26</f>
        <v>0</v>
      </c>
      <c r="H26" s="67">
        <f>I26-G26</f>
        <v>0</v>
      </c>
      <c r="I26" s="67">
        <f>E26*F26</f>
        <v>0</v>
      </c>
      <c r="J26" s="68" t="s">
        <v>103</v>
      </c>
      <c r="K26" s="67">
        <f>IF(J26="5",H26,0)</f>
        <v>0</v>
      </c>
      <c r="V26" s="67">
        <f>IF(Z26=0,I26,0)</f>
        <v>0</v>
      </c>
      <c r="W26" s="67">
        <f>IF(Z26=15,I26,0)</f>
        <v>0</v>
      </c>
      <c r="X26" s="67">
        <f>IF(Z26=21,I26,0)</f>
        <v>0</v>
      </c>
      <c r="Z26" s="67">
        <v>15</v>
      </c>
      <c r="AA26" s="67">
        <f>F26*1</f>
        <v>0</v>
      </c>
      <c r="AB26" s="67">
        <f>F26*(1-1)</f>
        <v>0</v>
      </c>
      <c r="AI26" s="67">
        <f>E26*AA26</f>
        <v>0</v>
      </c>
      <c r="AJ26" s="67">
        <f>E26*AB26</f>
        <v>0</v>
      </c>
      <c r="AK26" s="68" t="s">
        <v>88</v>
      </c>
      <c r="AL26" s="68" t="s">
        <v>89</v>
      </c>
      <c r="AM26" s="70" t="s">
        <v>90</v>
      </c>
      <c r="AR26" s="66">
        <v>0</v>
      </c>
      <c r="AS26" s="66">
        <v>0</v>
      </c>
      <c r="AT26" s="66">
        <v>0</v>
      </c>
    </row>
    <row r="27" spans="1:46" s="71" customFormat="1" x14ac:dyDescent="0.25">
      <c r="B27" s="72" t="s">
        <v>56</v>
      </c>
      <c r="C27" s="154" t="s">
        <v>187</v>
      </c>
      <c r="D27" s="154"/>
      <c r="E27" s="154"/>
      <c r="F27" s="154"/>
      <c r="G27" s="154"/>
      <c r="H27" s="154"/>
      <c r="I27" s="154"/>
      <c r="AR27" s="66"/>
      <c r="AS27" s="66"/>
      <c r="AT27" s="66"/>
    </row>
    <row r="28" spans="1:46" s="64" customFormat="1" x14ac:dyDescent="0.25">
      <c r="A28" s="60" t="s">
        <v>108</v>
      </c>
      <c r="B28" s="60" t="s">
        <v>107</v>
      </c>
      <c r="C28" s="61" t="s">
        <v>196</v>
      </c>
      <c r="D28" s="60" t="s">
        <v>86</v>
      </c>
      <c r="E28" s="62">
        <v>7</v>
      </c>
      <c r="F28" s="62"/>
      <c r="G28" s="62">
        <f>E28*AA28</f>
        <v>0</v>
      </c>
      <c r="H28" s="62">
        <f>I28-G28</f>
        <v>0</v>
      </c>
      <c r="I28" s="62">
        <f>E28*F28</f>
        <v>0</v>
      </c>
      <c r="J28" s="63" t="s">
        <v>103</v>
      </c>
      <c r="K28" s="62">
        <f>IF(J28="5",H28,0)</f>
        <v>0</v>
      </c>
      <c r="V28" s="62">
        <f>IF(Z28=0,I28,0)</f>
        <v>0</v>
      </c>
      <c r="W28" s="62">
        <f>IF(Z28=15,I28,0)</f>
        <v>0</v>
      </c>
      <c r="X28" s="62">
        <f>IF(Z28=21,I28,0)</f>
        <v>0</v>
      </c>
      <c r="Z28" s="62">
        <v>15</v>
      </c>
      <c r="AA28" s="62">
        <f>F28*1</f>
        <v>0</v>
      </c>
      <c r="AB28" s="62">
        <f>F28*(1-1)</f>
        <v>0</v>
      </c>
      <c r="AI28" s="62">
        <f>E28*AA28</f>
        <v>0</v>
      </c>
      <c r="AJ28" s="62">
        <f>E28*AB28</f>
        <v>0</v>
      </c>
      <c r="AK28" s="63" t="s">
        <v>88</v>
      </c>
      <c r="AL28" s="63" t="s">
        <v>89</v>
      </c>
      <c r="AM28" s="65" t="s">
        <v>90</v>
      </c>
      <c r="AR28" s="66">
        <v>0</v>
      </c>
      <c r="AS28" s="66">
        <v>0</v>
      </c>
      <c r="AT28" s="66">
        <v>0</v>
      </c>
    </row>
    <row r="29" spans="1:46" s="58" customFormat="1" x14ac:dyDescent="0.25">
      <c r="B29" s="59" t="s">
        <v>56</v>
      </c>
      <c r="C29" s="154" t="s">
        <v>187</v>
      </c>
      <c r="D29" s="154"/>
      <c r="E29" s="154"/>
      <c r="F29" s="154"/>
      <c r="G29" s="154"/>
      <c r="H29" s="154"/>
      <c r="I29" s="154"/>
      <c r="AR29" s="66"/>
      <c r="AS29" s="66"/>
      <c r="AT29" s="66"/>
    </row>
    <row r="30" spans="1:46" s="64" customFormat="1" x14ac:dyDescent="0.25">
      <c r="A30" s="60" t="s">
        <v>110</v>
      </c>
      <c r="B30" s="60" t="s">
        <v>109</v>
      </c>
      <c r="C30" s="61" t="s">
        <v>193</v>
      </c>
      <c r="D30" s="60" t="s">
        <v>86</v>
      </c>
      <c r="E30" s="62">
        <v>4</v>
      </c>
      <c r="F30" s="62"/>
      <c r="G30" s="62">
        <f>E30*AA30</f>
        <v>0</v>
      </c>
      <c r="H30" s="62">
        <f>I30-G30</f>
        <v>0</v>
      </c>
      <c r="I30" s="62">
        <f>E30*F30</f>
        <v>0</v>
      </c>
      <c r="J30" s="63" t="s">
        <v>103</v>
      </c>
      <c r="K30" s="62">
        <f>IF(J30="5",H30,0)</f>
        <v>0</v>
      </c>
      <c r="V30" s="62">
        <f>IF(Z30=0,I30,0)</f>
        <v>0</v>
      </c>
      <c r="W30" s="62">
        <f>IF(Z30=15,I30,0)</f>
        <v>0</v>
      </c>
      <c r="X30" s="62">
        <f>IF(Z30=21,I30,0)</f>
        <v>0</v>
      </c>
      <c r="Z30" s="62">
        <v>15</v>
      </c>
      <c r="AA30" s="62">
        <f>F30*1</f>
        <v>0</v>
      </c>
      <c r="AB30" s="62">
        <f>F30*(1-1)</f>
        <v>0</v>
      </c>
      <c r="AI30" s="62">
        <f>E30*AA30</f>
        <v>0</v>
      </c>
      <c r="AJ30" s="62">
        <f>E30*AB30</f>
        <v>0</v>
      </c>
      <c r="AK30" s="63" t="s">
        <v>88</v>
      </c>
      <c r="AL30" s="63" t="s">
        <v>89</v>
      </c>
      <c r="AM30" s="65" t="s">
        <v>90</v>
      </c>
      <c r="AR30" s="66">
        <v>0</v>
      </c>
      <c r="AS30" s="66">
        <v>0</v>
      </c>
      <c r="AT30" s="66">
        <v>0</v>
      </c>
    </row>
    <row r="31" spans="1:46" s="58" customFormat="1" x14ac:dyDescent="0.25">
      <c r="B31" s="59" t="s">
        <v>56</v>
      </c>
      <c r="C31" s="154" t="s">
        <v>187</v>
      </c>
      <c r="D31" s="154"/>
      <c r="E31" s="154"/>
      <c r="F31" s="154"/>
      <c r="G31" s="154"/>
      <c r="H31" s="154"/>
      <c r="I31" s="154"/>
      <c r="AR31" s="66"/>
      <c r="AS31" s="66"/>
      <c r="AT31" s="66"/>
    </row>
    <row r="32" spans="1:46" s="64" customFormat="1" x14ac:dyDescent="0.25">
      <c r="A32" s="60" t="s">
        <v>113</v>
      </c>
      <c r="B32" s="60" t="s">
        <v>179</v>
      </c>
      <c r="C32" s="61" t="s">
        <v>198</v>
      </c>
      <c r="D32" s="60" t="s">
        <v>86</v>
      </c>
      <c r="E32" s="62">
        <v>2</v>
      </c>
      <c r="F32" s="62"/>
      <c r="G32" s="62">
        <f>E32*AA32</f>
        <v>0</v>
      </c>
      <c r="H32" s="62">
        <f>I32-G32</f>
        <v>0</v>
      </c>
      <c r="I32" s="62">
        <f>E32*F32</f>
        <v>0</v>
      </c>
      <c r="J32" s="63" t="s">
        <v>103</v>
      </c>
      <c r="K32" s="62">
        <f>IF(J32="5",H32,0)</f>
        <v>0</v>
      </c>
      <c r="V32" s="62">
        <f>IF(Z32=0,I32,0)</f>
        <v>0</v>
      </c>
      <c r="W32" s="62">
        <f>IF(Z32=15,I32,0)</f>
        <v>0</v>
      </c>
      <c r="X32" s="62">
        <f>IF(Z32=21,I32,0)</f>
        <v>0</v>
      </c>
      <c r="Z32" s="62">
        <v>15</v>
      </c>
      <c r="AA32" s="62">
        <f>F32*1</f>
        <v>0</v>
      </c>
      <c r="AB32" s="62">
        <f>F32*(1-1)</f>
        <v>0</v>
      </c>
      <c r="AI32" s="62">
        <f>E32*AA32</f>
        <v>0</v>
      </c>
      <c r="AJ32" s="62">
        <f>E32*AB32</f>
        <v>0</v>
      </c>
      <c r="AK32" s="63" t="s">
        <v>88</v>
      </c>
      <c r="AL32" s="63" t="s">
        <v>89</v>
      </c>
      <c r="AM32" s="65" t="s">
        <v>90</v>
      </c>
      <c r="AR32" s="66">
        <v>0</v>
      </c>
      <c r="AS32" s="66">
        <v>0</v>
      </c>
      <c r="AT32" s="66">
        <v>0</v>
      </c>
    </row>
    <row r="33" spans="1:46" s="58" customFormat="1" x14ac:dyDescent="0.25">
      <c r="B33" s="59" t="s">
        <v>56</v>
      </c>
      <c r="C33" s="143" t="s">
        <v>188</v>
      </c>
      <c r="D33" s="144"/>
      <c r="E33" s="144"/>
      <c r="F33" s="144"/>
      <c r="G33" s="144"/>
      <c r="H33" s="144"/>
      <c r="I33" s="144"/>
      <c r="AR33" s="57"/>
      <c r="AS33" s="57"/>
      <c r="AT33" s="57"/>
    </row>
    <row r="34" spans="1:46" x14ac:dyDescent="0.25">
      <c r="A34" s="54" t="s">
        <v>115</v>
      </c>
      <c r="B34" s="54" t="s">
        <v>175</v>
      </c>
      <c r="C34" s="54" t="s">
        <v>176</v>
      </c>
      <c r="D34" s="54" t="s">
        <v>86</v>
      </c>
      <c r="E34" s="55">
        <v>1</v>
      </c>
      <c r="F34" s="55"/>
      <c r="G34" s="55">
        <f>E34*AA34</f>
        <v>0</v>
      </c>
      <c r="H34" s="55">
        <f>I34-G34</f>
        <v>0</v>
      </c>
      <c r="I34" s="55">
        <f>E34*F34</f>
        <v>0</v>
      </c>
      <c r="J34" s="56" t="s">
        <v>87</v>
      </c>
      <c r="K34" s="55">
        <f>IF(J34="5",H34,0)</f>
        <v>0</v>
      </c>
      <c r="V34" s="55">
        <f>IF(Z34=0,I34,0)</f>
        <v>0</v>
      </c>
      <c r="W34" s="55">
        <f>IF(Z34=15,I34,0)</f>
        <v>0</v>
      </c>
      <c r="X34" s="55">
        <f>IF(Z34=21,I34,0)</f>
        <v>0</v>
      </c>
      <c r="Z34" s="55">
        <v>15</v>
      </c>
      <c r="AA34" s="55">
        <f>F34*0</f>
        <v>0</v>
      </c>
      <c r="AB34" s="55">
        <f>F34*(1-0)</f>
        <v>0</v>
      </c>
      <c r="AI34" s="55">
        <f>E34*AA34</f>
        <v>0</v>
      </c>
      <c r="AJ34" s="55">
        <f>E34*AB34</f>
        <v>0</v>
      </c>
      <c r="AK34" s="56" t="s">
        <v>88</v>
      </c>
      <c r="AL34" s="56" t="s">
        <v>89</v>
      </c>
      <c r="AM34" s="45" t="s">
        <v>90</v>
      </c>
      <c r="AR34" s="57">
        <v>0</v>
      </c>
      <c r="AS34" s="57">
        <v>0</v>
      </c>
      <c r="AT34" s="57">
        <v>0</v>
      </c>
    </row>
    <row r="35" spans="1:46" s="58" customFormat="1" x14ac:dyDescent="0.25">
      <c r="B35" s="59" t="s">
        <v>56</v>
      </c>
      <c r="C35" s="143" t="s">
        <v>112</v>
      </c>
      <c r="D35" s="144"/>
      <c r="E35" s="144"/>
      <c r="F35" s="144"/>
      <c r="G35" s="144"/>
      <c r="H35" s="144"/>
      <c r="I35" s="144"/>
      <c r="AR35" s="57"/>
      <c r="AS35" s="57"/>
      <c r="AT35" s="57"/>
    </row>
    <row r="36" spans="1:46" s="64" customFormat="1" x14ac:dyDescent="0.25">
      <c r="A36" s="60" t="s">
        <v>118</v>
      </c>
      <c r="B36" s="60" t="s">
        <v>114</v>
      </c>
      <c r="C36" s="60" t="s">
        <v>177</v>
      </c>
      <c r="D36" s="60" t="s">
        <v>86</v>
      </c>
      <c r="E36" s="62">
        <v>1</v>
      </c>
      <c r="F36" s="62"/>
      <c r="G36" s="62">
        <f>E36*AA36</f>
        <v>0</v>
      </c>
      <c r="H36" s="62">
        <f>I36-G36</f>
        <v>0</v>
      </c>
      <c r="I36" s="62">
        <f>E36*F36</f>
        <v>0</v>
      </c>
      <c r="J36" s="63" t="s">
        <v>103</v>
      </c>
      <c r="K36" s="62">
        <f>IF(J36="5",H36,0)</f>
        <v>0</v>
      </c>
      <c r="V36" s="62">
        <f>IF(Z36=0,I36,0)</f>
        <v>0</v>
      </c>
      <c r="W36" s="62">
        <f>IF(Z36=15,I36,0)</f>
        <v>0</v>
      </c>
      <c r="X36" s="62">
        <f>IF(Z36=21,I36,0)</f>
        <v>0</v>
      </c>
      <c r="Z36" s="62">
        <v>15</v>
      </c>
      <c r="AA36" s="62">
        <f>F36*1</f>
        <v>0</v>
      </c>
      <c r="AB36" s="62">
        <f>F36*(1-1)</f>
        <v>0</v>
      </c>
      <c r="AI36" s="62">
        <f>E36*AA36</f>
        <v>0</v>
      </c>
      <c r="AJ36" s="62">
        <f>E36*AB36</f>
        <v>0</v>
      </c>
      <c r="AK36" s="63" t="s">
        <v>88</v>
      </c>
      <c r="AL36" s="63" t="s">
        <v>89</v>
      </c>
      <c r="AM36" s="65" t="s">
        <v>90</v>
      </c>
      <c r="AR36" s="66">
        <v>0</v>
      </c>
      <c r="AS36" s="66">
        <v>0</v>
      </c>
      <c r="AT36" s="66">
        <v>0</v>
      </c>
    </row>
    <row r="37" spans="1:46" s="58" customFormat="1" x14ac:dyDescent="0.25">
      <c r="B37" s="59" t="s">
        <v>56</v>
      </c>
      <c r="C37" s="143" t="s">
        <v>199</v>
      </c>
      <c r="D37" s="144"/>
      <c r="E37" s="144"/>
      <c r="F37" s="144"/>
      <c r="G37" s="144"/>
      <c r="H37" s="144"/>
      <c r="I37" s="144"/>
      <c r="AR37" s="57"/>
      <c r="AS37" s="57"/>
      <c r="AT37" s="57"/>
    </row>
    <row r="38" spans="1:46" x14ac:dyDescent="0.25">
      <c r="A38" s="54" t="s">
        <v>122</v>
      </c>
      <c r="B38" s="54" t="s">
        <v>92</v>
      </c>
      <c r="C38" s="54" t="s">
        <v>116</v>
      </c>
      <c r="D38" s="54" t="s">
        <v>86</v>
      </c>
      <c r="E38" s="55">
        <v>33</v>
      </c>
      <c r="F38" s="55"/>
      <c r="G38" s="55">
        <f>E38*AA38</f>
        <v>0</v>
      </c>
      <c r="H38" s="55">
        <f>I38-G38</f>
        <v>0</v>
      </c>
      <c r="I38" s="55">
        <f>E38*F38</f>
        <v>0</v>
      </c>
      <c r="J38" s="56" t="s">
        <v>87</v>
      </c>
      <c r="K38" s="55">
        <f>IF(J38="5",H38,0)</f>
        <v>0</v>
      </c>
      <c r="V38" s="55">
        <f>IF(Z38=0,I38,0)</f>
        <v>0</v>
      </c>
      <c r="W38" s="55">
        <f>IF(Z38=15,I38,0)</f>
        <v>0</v>
      </c>
      <c r="X38" s="55">
        <f>IF(Z38=21,I38,0)</f>
        <v>0</v>
      </c>
      <c r="Z38" s="55">
        <v>15</v>
      </c>
      <c r="AA38" s="55">
        <f>F38*0</f>
        <v>0</v>
      </c>
      <c r="AB38" s="55">
        <f>F38*(1-0)</f>
        <v>0</v>
      </c>
      <c r="AI38" s="55">
        <f>E38*AA38</f>
        <v>0</v>
      </c>
      <c r="AJ38" s="55">
        <f>E38*AB38</f>
        <v>0</v>
      </c>
      <c r="AK38" s="56" t="s">
        <v>88</v>
      </c>
      <c r="AL38" s="56" t="s">
        <v>89</v>
      </c>
      <c r="AM38" s="45" t="s">
        <v>90</v>
      </c>
      <c r="AR38" s="57">
        <v>0</v>
      </c>
      <c r="AS38" s="57">
        <v>0</v>
      </c>
      <c r="AT38" s="57">
        <v>0</v>
      </c>
    </row>
    <row r="39" spans="1:46" s="58" customFormat="1" x14ac:dyDescent="0.25">
      <c r="B39" s="59" t="s">
        <v>56</v>
      </c>
      <c r="C39" s="143" t="s">
        <v>117</v>
      </c>
      <c r="D39" s="144"/>
      <c r="E39" s="144"/>
      <c r="F39" s="144"/>
      <c r="G39" s="144"/>
      <c r="H39" s="144"/>
      <c r="I39" s="144"/>
      <c r="AR39" s="57"/>
      <c r="AS39" s="57"/>
      <c r="AT39" s="57"/>
    </row>
    <row r="40" spans="1:46" s="64" customFormat="1" x14ac:dyDescent="0.25">
      <c r="A40" s="60" t="s">
        <v>127</v>
      </c>
      <c r="B40" s="60" t="s">
        <v>119</v>
      </c>
      <c r="C40" s="60" t="s">
        <v>120</v>
      </c>
      <c r="D40" s="60" t="s">
        <v>86</v>
      </c>
      <c r="E40" s="62">
        <v>33</v>
      </c>
      <c r="F40" s="62"/>
      <c r="G40" s="62">
        <f>E40*AA40</f>
        <v>0</v>
      </c>
      <c r="H40" s="62">
        <f>I40-G40</f>
        <v>0</v>
      </c>
      <c r="I40" s="62">
        <f>E40*F40</f>
        <v>0</v>
      </c>
      <c r="J40" s="63" t="s">
        <v>103</v>
      </c>
      <c r="K40" s="62">
        <f>IF(J40="5",H40,0)</f>
        <v>0</v>
      </c>
      <c r="V40" s="62">
        <f>IF(Z40=0,I40,0)</f>
        <v>0</v>
      </c>
      <c r="W40" s="62">
        <f>IF(Z40=15,I40,0)</f>
        <v>0</v>
      </c>
      <c r="X40" s="62">
        <f>IF(Z40=21,I40,0)</f>
        <v>0</v>
      </c>
      <c r="Z40" s="62">
        <v>15</v>
      </c>
      <c r="AA40" s="62">
        <f>F40*1</f>
        <v>0</v>
      </c>
      <c r="AB40" s="62">
        <f>F40*(1-1)</f>
        <v>0</v>
      </c>
      <c r="AI40" s="62">
        <f>E40*AA40</f>
        <v>0</v>
      </c>
      <c r="AJ40" s="62">
        <f>E40*AB40</f>
        <v>0</v>
      </c>
      <c r="AK40" s="63" t="s">
        <v>88</v>
      </c>
      <c r="AL40" s="63" t="s">
        <v>89</v>
      </c>
      <c r="AM40" s="65" t="s">
        <v>90</v>
      </c>
      <c r="AR40" s="66">
        <v>0</v>
      </c>
      <c r="AS40" s="66">
        <v>0</v>
      </c>
      <c r="AT40" s="66">
        <v>0</v>
      </c>
    </row>
    <row r="41" spans="1:46" s="58" customFormat="1" x14ac:dyDescent="0.25">
      <c r="B41" s="59" t="s">
        <v>56</v>
      </c>
      <c r="C41" s="143" t="s">
        <v>121</v>
      </c>
      <c r="D41" s="144"/>
      <c r="E41" s="144"/>
      <c r="F41" s="144"/>
      <c r="G41" s="144"/>
      <c r="H41" s="144"/>
      <c r="I41" s="144"/>
      <c r="AR41" s="66"/>
      <c r="AS41" s="66"/>
      <c r="AT41" s="66"/>
    </row>
    <row r="42" spans="1:46" s="64" customFormat="1" x14ac:dyDescent="0.25">
      <c r="A42" s="60" t="s">
        <v>131</v>
      </c>
      <c r="B42" s="60" t="s">
        <v>123</v>
      </c>
      <c r="C42" s="60" t="s">
        <v>124</v>
      </c>
      <c r="D42" s="60" t="s">
        <v>125</v>
      </c>
      <c r="E42" s="62">
        <v>293</v>
      </c>
      <c r="F42" s="62"/>
      <c r="G42" s="62">
        <f>E42*AA42</f>
        <v>0</v>
      </c>
      <c r="H42" s="62">
        <f>I42-G42</f>
        <v>0</v>
      </c>
      <c r="I42" s="62">
        <f>E42*F42</f>
        <v>0</v>
      </c>
      <c r="J42" s="63" t="s">
        <v>103</v>
      </c>
      <c r="K42" s="62">
        <f>IF(J42="5",H42,0)</f>
        <v>0</v>
      </c>
      <c r="V42" s="62">
        <f>IF(Z42=0,I42,0)</f>
        <v>0</v>
      </c>
      <c r="W42" s="62">
        <f>IF(Z42=15,I42,0)</f>
        <v>0</v>
      </c>
      <c r="X42" s="62">
        <f>IF(Z42=21,I42,0)</f>
        <v>0</v>
      </c>
      <c r="Z42" s="62">
        <v>15</v>
      </c>
      <c r="AA42" s="62">
        <f>F42*1</f>
        <v>0</v>
      </c>
      <c r="AB42" s="62">
        <f>F42*(1-1)</f>
        <v>0</v>
      </c>
      <c r="AI42" s="62">
        <f>E42*AA42</f>
        <v>0</v>
      </c>
      <c r="AJ42" s="62">
        <f>E42*AB42</f>
        <v>0</v>
      </c>
      <c r="AK42" s="63" t="s">
        <v>88</v>
      </c>
      <c r="AL42" s="63" t="s">
        <v>89</v>
      </c>
      <c r="AM42" s="65" t="s">
        <v>90</v>
      </c>
      <c r="AR42" s="66">
        <v>0</v>
      </c>
      <c r="AS42" s="66">
        <v>0</v>
      </c>
      <c r="AT42" s="66">
        <v>0</v>
      </c>
    </row>
    <row r="43" spans="1:46" s="58" customFormat="1" x14ac:dyDescent="0.25">
      <c r="B43" s="59" t="s">
        <v>56</v>
      </c>
      <c r="C43" s="143" t="s">
        <v>126</v>
      </c>
      <c r="D43" s="144"/>
      <c r="E43" s="144"/>
      <c r="F43" s="144"/>
      <c r="G43" s="144"/>
      <c r="H43" s="144"/>
      <c r="I43" s="144"/>
      <c r="AR43" s="57"/>
      <c r="AS43" s="57"/>
      <c r="AT43" s="57"/>
    </row>
    <row r="44" spans="1:46" x14ac:dyDescent="0.25">
      <c r="A44" s="54" t="s">
        <v>137</v>
      </c>
      <c r="B44" s="54" t="s">
        <v>128</v>
      </c>
      <c r="C44" s="54" t="s">
        <v>129</v>
      </c>
      <c r="D44" s="54" t="s">
        <v>86</v>
      </c>
      <c r="E44" s="55">
        <v>198</v>
      </c>
      <c r="F44" s="55"/>
      <c r="G44" s="57">
        <v>0</v>
      </c>
      <c r="H44" s="57">
        <v>0</v>
      </c>
      <c r="I44" s="57">
        <v>0</v>
      </c>
      <c r="J44" s="56" t="s">
        <v>87</v>
      </c>
      <c r="K44" s="55">
        <f>IF(J44="5",AS44,0)</f>
        <v>0</v>
      </c>
      <c r="V44" s="55">
        <f>IF(Z44=0,AT44,0)</f>
        <v>0</v>
      </c>
      <c r="W44" s="55">
        <f>IF(Z44=15,AT44,0)</f>
        <v>0</v>
      </c>
      <c r="X44" s="55">
        <f>IF(Z44=21,AT44,0)</f>
        <v>0</v>
      </c>
      <c r="Z44" s="55">
        <v>15</v>
      </c>
      <c r="AA44" s="55">
        <f>F44*0</f>
        <v>0</v>
      </c>
      <c r="AB44" s="55">
        <f>F44*(1-0)</f>
        <v>0</v>
      </c>
      <c r="AI44" s="55">
        <f>E44*AA44</f>
        <v>0</v>
      </c>
      <c r="AJ44" s="55">
        <f>E44*AB44</f>
        <v>0</v>
      </c>
      <c r="AK44" s="56" t="s">
        <v>88</v>
      </c>
      <c r="AL44" s="56" t="s">
        <v>89</v>
      </c>
      <c r="AM44" s="45" t="s">
        <v>90</v>
      </c>
      <c r="AR44" s="55">
        <f>E44*AA44</f>
        <v>0</v>
      </c>
      <c r="AS44" s="55">
        <f>AT44-AR44</f>
        <v>0</v>
      </c>
      <c r="AT44" s="55">
        <f>E44*F44</f>
        <v>0</v>
      </c>
    </row>
    <row r="45" spans="1:46" s="58" customFormat="1" x14ac:dyDescent="0.25">
      <c r="B45" s="59" t="s">
        <v>56</v>
      </c>
      <c r="C45" s="143" t="s">
        <v>130</v>
      </c>
      <c r="D45" s="144"/>
      <c r="E45" s="144"/>
      <c r="F45" s="144"/>
      <c r="G45" s="144"/>
      <c r="H45" s="144"/>
      <c r="I45" s="144"/>
      <c r="AR45" s="57"/>
      <c r="AS45" s="57"/>
      <c r="AT45" s="57"/>
    </row>
    <row r="46" spans="1:46" x14ac:dyDescent="0.25">
      <c r="A46" s="54" t="s">
        <v>142</v>
      </c>
      <c r="B46" s="54" t="s">
        <v>96</v>
      </c>
      <c r="C46" s="54" t="s">
        <v>132</v>
      </c>
      <c r="D46" s="54" t="s">
        <v>86</v>
      </c>
      <c r="E46" s="55">
        <v>264</v>
      </c>
      <c r="F46" s="55"/>
      <c r="G46" s="57">
        <v>0</v>
      </c>
      <c r="H46" s="57">
        <v>0</v>
      </c>
      <c r="I46" s="57">
        <v>0</v>
      </c>
      <c r="J46" s="56" t="s">
        <v>87</v>
      </c>
      <c r="K46" s="55">
        <f>IF(J46="5",AS46,0)</f>
        <v>0</v>
      </c>
      <c r="V46" s="55">
        <f>IF(Z46=0,AT46,0)</f>
        <v>0</v>
      </c>
      <c r="W46" s="55">
        <f>IF(Z46=15,AT46,0)</f>
        <v>0</v>
      </c>
      <c r="X46" s="55">
        <f>IF(Z46=21,AT46,0)</f>
        <v>0</v>
      </c>
      <c r="Z46" s="55">
        <v>15</v>
      </c>
      <c r="AA46" s="55">
        <f>F46*0</f>
        <v>0</v>
      </c>
      <c r="AB46" s="55">
        <f>F46*(1-0)</f>
        <v>0</v>
      </c>
      <c r="AI46" s="55">
        <f>E46*AA46</f>
        <v>0</v>
      </c>
      <c r="AJ46" s="55">
        <f>E46*AB46</f>
        <v>0</v>
      </c>
      <c r="AK46" s="56" t="s">
        <v>88</v>
      </c>
      <c r="AL46" s="56" t="s">
        <v>89</v>
      </c>
      <c r="AM46" s="45" t="s">
        <v>90</v>
      </c>
      <c r="AR46" s="55">
        <f>E46*AA46</f>
        <v>0</v>
      </c>
      <c r="AS46" s="55">
        <f>AT46-AR46</f>
        <v>0</v>
      </c>
      <c r="AT46" s="55">
        <f>E46*F46</f>
        <v>0</v>
      </c>
    </row>
    <row r="47" spans="1:46" s="58" customFormat="1" x14ac:dyDescent="0.25">
      <c r="B47" s="59" t="s">
        <v>56</v>
      </c>
      <c r="C47" s="143" t="s">
        <v>133</v>
      </c>
      <c r="D47" s="144"/>
      <c r="E47" s="144"/>
      <c r="F47" s="144"/>
      <c r="G47" s="144"/>
      <c r="H47" s="144"/>
      <c r="I47" s="144"/>
      <c r="AR47" s="22"/>
      <c r="AS47" s="22"/>
      <c r="AT47" s="22"/>
    </row>
    <row r="48" spans="1:46" x14ac:dyDescent="0.25">
      <c r="A48" s="50"/>
      <c r="B48" s="51" t="s">
        <v>134</v>
      </c>
      <c r="C48" s="125" t="s">
        <v>135</v>
      </c>
      <c r="D48" s="126"/>
      <c r="E48" s="126"/>
      <c r="F48" s="126"/>
      <c r="G48" s="52">
        <f>SUM(G49:G63)</f>
        <v>0</v>
      </c>
      <c r="H48" s="52">
        <f>SUM(H49:H63)</f>
        <v>0</v>
      </c>
      <c r="I48" s="52">
        <f>G48+H48</f>
        <v>0</v>
      </c>
      <c r="L48" s="52">
        <f>IF(M48="PR",I48,SUM(K49:K63))</f>
        <v>0</v>
      </c>
      <c r="M48" s="45" t="s">
        <v>136</v>
      </c>
      <c r="N48" s="52">
        <f>IF(M48="HS",G48,0)</f>
        <v>0</v>
      </c>
      <c r="O48" s="52">
        <f>IF(M48="HS",H48-L48,0)</f>
        <v>0</v>
      </c>
      <c r="P48" s="52">
        <f>IF(M48="PS",G48,0)</f>
        <v>0</v>
      </c>
      <c r="Q48" s="52">
        <f>IF(M48="PS",H48-L48,0)</f>
        <v>0</v>
      </c>
      <c r="R48" s="52">
        <f>IF(M48="MP",G48,0)</f>
        <v>0</v>
      </c>
      <c r="S48" s="52">
        <f>IF(M48="MP",H48-L48,0)</f>
        <v>0</v>
      </c>
      <c r="T48" s="52">
        <f>IF(M48="OM",G48,0)</f>
        <v>0</v>
      </c>
      <c r="U48" s="45" t="s">
        <v>80</v>
      </c>
      <c r="AE48" s="52">
        <f>SUM(V49:V63)</f>
        <v>0</v>
      </c>
      <c r="AF48" s="52">
        <f>SUM(W49:W63)</f>
        <v>0</v>
      </c>
      <c r="AG48" s="52">
        <f>SUM(X49:X63)</f>
        <v>0</v>
      </c>
      <c r="AR48" s="53">
        <f>SUM(AR49:AR63)</f>
        <v>0</v>
      </c>
      <c r="AS48" s="53">
        <f>SUM(AS49:AS63)</f>
        <v>0</v>
      </c>
      <c r="AT48" s="53">
        <f>AR48+AS48</f>
        <v>0</v>
      </c>
    </row>
    <row r="49" spans="1:46" x14ac:dyDescent="0.25">
      <c r="A49" s="54" t="s">
        <v>146</v>
      </c>
      <c r="B49" s="54" t="s">
        <v>138</v>
      </c>
      <c r="C49" s="54" t="s">
        <v>139</v>
      </c>
      <c r="D49" s="54" t="s">
        <v>140</v>
      </c>
      <c r="E49" s="55">
        <v>15</v>
      </c>
      <c r="F49" s="55"/>
      <c r="G49" s="57">
        <v>0</v>
      </c>
      <c r="H49" s="57">
        <v>0</v>
      </c>
      <c r="I49" s="57">
        <v>0</v>
      </c>
      <c r="J49" s="56" t="s">
        <v>80</v>
      </c>
      <c r="K49" s="55">
        <f>IF(J49="5",AS49,0)</f>
        <v>0</v>
      </c>
      <c r="V49" s="55">
        <f>IF(Z49=0,AT49,0)</f>
        <v>0</v>
      </c>
      <c r="W49" s="55">
        <f>IF(Z49=15,AT49,0)</f>
        <v>0</v>
      </c>
      <c r="X49" s="55">
        <f>IF(Z49=21,AT49,0)</f>
        <v>0</v>
      </c>
      <c r="Z49" s="55">
        <v>15</v>
      </c>
      <c r="AA49" s="55">
        <f>F49*0</f>
        <v>0</v>
      </c>
      <c r="AB49" s="55">
        <f>F49*(1-0)</f>
        <v>0</v>
      </c>
      <c r="AI49" s="55">
        <f>E49*AA49</f>
        <v>0</v>
      </c>
      <c r="AJ49" s="55">
        <f>E49*AB49</f>
        <v>0</v>
      </c>
      <c r="AK49" s="56" t="s">
        <v>141</v>
      </c>
      <c r="AL49" s="56" t="s">
        <v>89</v>
      </c>
      <c r="AM49" s="45" t="s">
        <v>90</v>
      </c>
      <c r="AR49" s="55">
        <f>E49*AA49</f>
        <v>0</v>
      </c>
      <c r="AS49" s="55">
        <f>AT49-AR49</f>
        <v>0</v>
      </c>
      <c r="AT49" s="55">
        <f>E49*F49</f>
        <v>0</v>
      </c>
    </row>
    <row r="50" spans="1:46" s="58" customFormat="1" x14ac:dyDescent="0.25">
      <c r="B50" s="59" t="s">
        <v>56</v>
      </c>
      <c r="C50" s="143" t="s">
        <v>139</v>
      </c>
      <c r="D50" s="144"/>
      <c r="E50" s="144"/>
      <c r="F50" s="144"/>
      <c r="G50" s="144"/>
      <c r="H50" s="144"/>
      <c r="I50" s="144"/>
      <c r="AR50" s="57"/>
      <c r="AS50" s="57"/>
      <c r="AT50" s="57"/>
    </row>
    <row r="51" spans="1:46" x14ac:dyDescent="0.25">
      <c r="A51" s="54" t="s">
        <v>150</v>
      </c>
      <c r="B51" s="54" t="s">
        <v>143</v>
      </c>
      <c r="C51" s="54" t="s">
        <v>144</v>
      </c>
      <c r="D51" s="54" t="s">
        <v>145</v>
      </c>
      <c r="E51" s="55">
        <v>33</v>
      </c>
      <c r="F51" s="55"/>
      <c r="G51" s="57">
        <v>0</v>
      </c>
      <c r="H51" s="57">
        <v>0</v>
      </c>
      <c r="I51" s="57">
        <v>0</v>
      </c>
      <c r="J51" s="56" t="s">
        <v>80</v>
      </c>
      <c r="K51" s="55">
        <f>IF(J51="5",AS51,0)</f>
        <v>0</v>
      </c>
      <c r="V51" s="55">
        <f>IF(Z51=0,AT51,0)</f>
        <v>0</v>
      </c>
      <c r="W51" s="55">
        <f>IF(Z51=15,AT51,0)</f>
        <v>0</v>
      </c>
      <c r="X51" s="55">
        <f>IF(Z51=21,AT51,0)</f>
        <v>0</v>
      </c>
      <c r="Z51" s="55">
        <v>15</v>
      </c>
      <c r="AA51" s="55">
        <f>F51*0</f>
        <v>0</v>
      </c>
      <c r="AB51" s="55">
        <f>F51*(1-0)</f>
        <v>0</v>
      </c>
      <c r="AI51" s="55">
        <f>E51*AA51</f>
        <v>0</v>
      </c>
      <c r="AJ51" s="55">
        <f>E51*AB51</f>
        <v>0</v>
      </c>
      <c r="AK51" s="56" t="s">
        <v>141</v>
      </c>
      <c r="AL51" s="56" t="s">
        <v>89</v>
      </c>
      <c r="AM51" s="45" t="s">
        <v>90</v>
      </c>
      <c r="AR51" s="55">
        <f>E51*AA51</f>
        <v>0</v>
      </c>
      <c r="AS51" s="55">
        <f>AT51-AR51</f>
        <v>0</v>
      </c>
      <c r="AT51" s="55">
        <f>E51*F51</f>
        <v>0</v>
      </c>
    </row>
    <row r="52" spans="1:46" s="58" customFormat="1" x14ac:dyDescent="0.25">
      <c r="B52" s="59" t="s">
        <v>56</v>
      </c>
      <c r="C52" s="143" t="s">
        <v>144</v>
      </c>
      <c r="D52" s="144"/>
      <c r="E52" s="144"/>
      <c r="F52" s="144"/>
      <c r="G52" s="144"/>
      <c r="H52" s="144"/>
      <c r="I52" s="144"/>
      <c r="AR52" s="57"/>
      <c r="AS52" s="57"/>
      <c r="AT52" s="57"/>
    </row>
    <row r="53" spans="1:46" x14ac:dyDescent="0.25">
      <c r="A53" s="54" t="s">
        <v>153</v>
      </c>
      <c r="B53" s="54" t="s">
        <v>147</v>
      </c>
      <c r="C53" s="54" t="s">
        <v>148</v>
      </c>
      <c r="D53" s="54" t="s">
        <v>149</v>
      </c>
      <c r="E53" s="55">
        <v>132</v>
      </c>
      <c r="F53" s="55"/>
      <c r="G53" s="57">
        <v>0</v>
      </c>
      <c r="H53" s="57">
        <v>0</v>
      </c>
      <c r="I53" s="57">
        <v>0</v>
      </c>
      <c r="J53" s="56" t="s">
        <v>80</v>
      </c>
      <c r="K53" s="55">
        <f>IF(J53="5",AS53,0)</f>
        <v>0</v>
      </c>
      <c r="V53" s="55">
        <f>IF(Z53=0,AT53,0)</f>
        <v>0</v>
      </c>
      <c r="W53" s="55">
        <f>IF(Z53=15,AT53,0)</f>
        <v>0</v>
      </c>
      <c r="X53" s="55">
        <f>IF(Z53=21,AT53,0)</f>
        <v>0</v>
      </c>
      <c r="Z53" s="55">
        <v>15</v>
      </c>
      <c r="AA53" s="55">
        <f>F53*0</f>
        <v>0</v>
      </c>
      <c r="AB53" s="55">
        <f>F53*(1-0)</f>
        <v>0</v>
      </c>
      <c r="AI53" s="55">
        <f>E53*AA53</f>
        <v>0</v>
      </c>
      <c r="AJ53" s="55">
        <f>E53*AB53</f>
        <v>0</v>
      </c>
      <c r="AK53" s="56" t="s">
        <v>141</v>
      </c>
      <c r="AL53" s="56" t="s">
        <v>89</v>
      </c>
      <c r="AM53" s="45" t="s">
        <v>90</v>
      </c>
      <c r="AR53" s="55">
        <f>E53*AA53</f>
        <v>0</v>
      </c>
      <c r="AS53" s="55">
        <f>AT53-AR53</f>
        <v>0</v>
      </c>
      <c r="AT53" s="55">
        <f>E53*F53</f>
        <v>0</v>
      </c>
    </row>
    <row r="54" spans="1:46" s="58" customFormat="1" x14ac:dyDescent="0.25">
      <c r="B54" s="59" t="s">
        <v>56</v>
      </c>
      <c r="C54" s="143" t="s">
        <v>148</v>
      </c>
      <c r="D54" s="144"/>
      <c r="E54" s="144"/>
      <c r="F54" s="144"/>
      <c r="G54" s="144"/>
      <c r="H54" s="144"/>
      <c r="I54" s="144"/>
      <c r="AR54" s="57"/>
      <c r="AS54" s="57"/>
      <c r="AT54" s="57"/>
    </row>
    <row r="55" spans="1:46" x14ac:dyDescent="0.25">
      <c r="A55" s="54" t="s">
        <v>156</v>
      </c>
      <c r="B55" s="54" t="s">
        <v>151</v>
      </c>
      <c r="C55" s="54" t="s">
        <v>152</v>
      </c>
      <c r="D55" s="54" t="s">
        <v>140</v>
      </c>
      <c r="E55" s="55">
        <v>15</v>
      </c>
      <c r="F55" s="55"/>
      <c r="G55" s="57">
        <v>0</v>
      </c>
      <c r="H55" s="57">
        <v>0</v>
      </c>
      <c r="I55" s="57">
        <v>0</v>
      </c>
      <c r="J55" s="56" t="s">
        <v>80</v>
      </c>
      <c r="K55" s="55">
        <f>IF(J55="5",AS55,0)</f>
        <v>0</v>
      </c>
      <c r="V55" s="55">
        <f>IF(Z55=0,AT55,0)</f>
        <v>0</v>
      </c>
      <c r="W55" s="55">
        <f>IF(Z55=15,AT55,0)</f>
        <v>0</v>
      </c>
      <c r="X55" s="55">
        <f>IF(Z55=21,AT55,0)</f>
        <v>0</v>
      </c>
      <c r="Z55" s="55">
        <v>15</v>
      </c>
      <c r="AA55" s="55">
        <f>F55*0</f>
        <v>0</v>
      </c>
      <c r="AB55" s="55">
        <f>F55*(1-0)</f>
        <v>0</v>
      </c>
      <c r="AI55" s="55">
        <f>E55*AA55</f>
        <v>0</v>
      </c>
      <c r="AJ55" s="55">
        <f>E55*AB55</f>
        <v>0</v>
      </c>
      <c r="AK55" s="56" t="s">
        <v>141</v>
      </c>
      <c r="AL55" s="56" t="s">
        <v>89</v>
      </c>
      <c r="AM55" s="45" t="s">
        <v>90</v>
      </c>
      <c r="AR55" s="55">
        <f>E55*AA55</f>
        <v>0</v>
      </c>
      <c r="AS55" s="55">
        <f>AT55-AR55</f>
        <v>0</v>
      </c>
      <c r="AT55" s="55">
        <f>E55*F55</f>
        <v>0</v>
      </c>
    </row>
    <row r="56" spans="1:46" s="58" customFormat="1" x14ac:dyDescent="0.25">
      <c r="B56" s="59" t="s">
        <v>56</v>
      </c>
      <c r="C56" s="143" t="s">
        <v>152</v>
      </c>
      <c r="D56" s="144"/>
      <c r="E56" s="144"/>
      <c r="F56" s="144"/>
      <c r="G56" s="144"/>
      <c r="H56" s="144"/>
      <c r="I56" s="144"/>
      <c r="AR56" s="57"/>
      <c r="AS56" s="57"/>
      <c r="AT56" s="57"/>
    </row>
    <row r="57" spans="1:46" x14ac:dyDescent="0.25">
      <c r="A57" s="54" t="s">
        <v>159</v>
      </c>
      <c r="B57" s="54" t="s">
        <v>154</v>
      </c>
      <c r="C57" s="54" t="s">
        <v>155</v>
      </c>
      <c r="D57" s="54" t="s">
        <v>140</v>
      </c>
      <c r="E57" s="55">
        <v>20</v>
      </c>
      <c r="F57" s="55"/>
      <c r="G57" s="57">
        <v>0</v>
      </c>
      <c r="H57" s="57">
        <v>0</v>
      </c>
      <c r="I57" s="57">
        <v>0</v>
      </c>
      <c r="J57" s="56" t="s">
        <v>80</v>
      </c>
      <c r="K57" s="55">
        <f>IF(J57="5",AS57,0)</f>
        <v>0</v>
      </c>
      <c r="V57" s="55">
        <f>IF(Z57=0,AT57,0)</f>
        <v>0</v>
      </c>
      <c r="W57" s="55">
        <f>IF(Z57=15,AT57,0)</f>
        <v>0</v>
      </c>
      <c r="X57" s="55">
        <f>IF(Z57=21,AT57,0)</f>
        <v>0</v>
      </c>
      <c r="Z57" s="55">
        <v>15</v>
      </c>
      <c r="AA57" s="55">
        <f>F57*0</f>
        <v>0</v>
      </c>
      <c r="AB57" s="55">
        <f>F57*(1-0)</f>
        <v>0</v>
      </c>
      <c r="AI57" s="55">
        <f>E57*AA57</f>
        <v>0</v>
      </c>
      <c r="AJ57" s="55">
        <f>E57*AB57</f>
        <v>0</v>
      </c>
      <c r="AK57" s="56" t="s">
        <v>141</v>
      </c>
      <c r="AL57" s="56" t="s">
        <v>89</v>
      </c>
      <c r="AM57" s="45" t="s">
        <v>90</v>
      </c>
      <c r="AR57" s="55">
        <f>E57*AA57</f>
        <v>0</v>
      </c>
      <c r="AS57" s="55">
        <f>AT57-AR57</f>
        <v>0</v>
      </c>
      <c r="AT57" s="55">
        <f>E57*F57</f>
        <v>0</v>
      </c>
    </row>
    <row r="58" spans="1:46" s="58" customFormat="1" x14ac:dyDescent="0.25">
      <c r="B58" s="59" t="s">
        <v>56</v>
      </c>
      <c r="C58" s="143" t="s">
        <v>155</v>
      </c>
      <c r="D58" s="144"/>
      <c r="E58" s="144"/>
      <c r="F58" s="144"/>
      <c r="G58" s="144"/>
      <c r="H58" s="144"/>
      <c r="I58" s="144"/>
      <c r="AR58" s="57"/>
      <c r="AS58" s="57"/>
      <c r="AT58" s="57"/>
    </row>
    <row r="59" spans="1:46" x14ac:dyDescent="0.25">
      <c r="A59" s="54" t="s">
        <v>11</v>
      </c>
      <c r="B59" s="54" t="s">
        <v>157</v>
      </c>
      <c r="C59" s="54" t="s">
        <v>158</v>
      </c>
      <c r="D59" s="54" t="s">
        <v>140</v>
      </c>
      <c r="E59" s="55">
        <v>33</v>
      </c>
      <c r="F59" s="55"/>
      <c r="G59" s="55">
        <f>E59*AA59</f>
        <v>0</v>
      </c>
      <c r="H59" s="55">
        <f>I59-G59</f>
        <v>0</v>
      </c>
      <c r="I59" s="55">
        <f>E59*F59</f>
        <v>0</v>
      </c>
      <c r="J59" s="56" t="s">
        <v>80</v>
      </c>
      <c r="K59" s="55">
        <f>IF(J59="5",H59,0)</f>
        <v>0</v>
      </c>
      <c r="V59" s="55">
        <f>IF(Z59=0,I59,0)</f>
        <v>0</v>
      </c>
      <c r="W59" s="55">
        <f>IF(Z59=15,I59,0)</f>
        <v>0</v>
      </c>
      <c r="X59" s="55">
        <f>IF(Z59=21,I59,0)</f>
        <v>0</v>
      </c>
      <c r="Z59" s="55">
        <v>15</v>
      </c>
      <c r="AA59" s="55">
        <f>F59*0</f>
        <v>0</v>
      </c>
      <c r="AB59" s="55">
        <f>F59*(1-0)</f>
        <v>0</v>
      </c>
      <c r="AI59" s="55">
        <f>E59*AA59</f>
        <v>0</v>
      </c>
      <c r="AJ59" s="55">
        <f>E59*AB59</f>
        <v>0</v>
      </c>
      <c r="AK59" s="56" t="s">
        <v>141</v>
      </c>
      <c r="AL59" s="56" t="s">
        <v>89</v>
      </c>
      <c r="AM59" s="45" t="s">
        <v>90</v>
      </c>
      <c r="AR59" s="57">
        <v>0</v>
      </c>
      <c r="AS59" s="57">
        <v>0</v>
      </c>
      <c r="AT59" s="57">
        <v>0</v>
      </c>
    </row>
    <row r="60" spans="1:46" s="58" customFormat="1" x14ac:dyDescent="0.25">
      <c r="B60" s="59" t="s">
        <v>56</v>
      </c>
      <c r="C60" s="143" t="s">
        <v>158</v>
      </c>
      <c r="D60" s="144"/>
      <c r="E60" s="144"/>
      <c r="F60" s="144"/>
      <c r="G60" s="144"/>
      <c r="H60" s="144"/>
      <c r="I60" s="144"/>
      <c r="AR60" s="57"/>
      <c r="AS60" s="57"/>
      <c r="AT60" s="57"/>
    </row>
    <row r="61" spans="1:46" x14ac:dyDescent="0.25">
      <c r="A61" s="54" t="s">
        <v>181</v>
      </c>
      <c r="B61" s="54" t="s">
        <v>160</v>
      </c>
      <c r="C61" s="54" t="s">
        <v>161</v>
      </c>
      <c r="D61" s="54" t="s">
        <v>162</v>
      </c>
      <c r="E61" s="55">
        <v>1</v>
      </c>
      <c r="F61" s="55"/>
      <c r="G61" s="55">
        <f>E61*AA61</f>
        <v>0</v>
      </c>
      <c r="H61" s="55">
        <f>I61-G61</f>
        <v>0</v>
      </c>
      <c r="I61" s="55">
        <f>E61*F61</f>
        <v>0</v>
      </c>
      <c r="J61" s="56" t="s">
        <v>80</v>
      </c>
      <c r="K61" s="55">
        <f>IF(J61="5",H61,0)</f>
        <v>0</v>
      </c>
      <c r="V61" s="55">
        <f>IF(Z61=0,I61,0)</f>
        <v>0</v>
      </c>
      <c r="W61" s="55">
        <f>IF(Z61=15,I61,0)</f>
        <v>0</v>
      </c>
      <c r="X61" s="55">
        <f>IF(Z61=21,I61,0)</f>
        <v>0</v>
      </c>
      <c r="Z61" s="55">
        <v>15</v>
      </c>
      <c r="AA61" s="55">
        <f>F61*0</f>
        <v>0</v>
      </c>
      <c r="AB61" s="55">
        <f>F61*(1-0)</f>
        <v>0</v>
      </c>
      <c r="AI61" s="55">
        <f>E61*AA61</f>
        <v>0</v>
      </c>
      <c r="AJ61" s="55">
        <f>E61*AB61</f>
        <v>0</v>
      </c>
      <c r="AK61" s="56" t="s">
        <v>141</v>
      </c>
      <c r="AL61" s="56" t="s">
        <v>89</v>
      </c>
      <c r="AM61" s="45" t="s">
        <v>90</v>
      </c>
      <c r="AR61" s="57">
        <v>0</v>
      </c>
      <c r="AS61" s="57">
        <v>0</v>
      </c>
      <c r="AT61" s="57">
        <v>0</v>
      </c>
    </row>
    <row r="62" spans="1:46" s="58" customFormat="1" x14ac:dyDescent="0.25">
      <c r="B62" s="59" t="s">
        <v>56</v>
      </c>
      <c r="C62" s="143" t="s">
        <v>163</v>
      </c>
      <c r="D62" s="144"/>
      <c r="E62" s="144"/>
      <c r="F62" s="144"/>
      <c r="G62" s="144"/>
      <c r="H62" s="144"/>
      <c r="I62" s="144"/>
      <c r="AR62" s="57"/>
      <c r="AS62" s="57"/>
      <c r="AT62" s="57"/>
    </row>
    <row r="63" spans="1:46" x14ac:dyDescent="0.25">
      <c r="A63" s="54" t="s">
        <v>182</v>
      </c>
      <c r="B63" s="54" t="s">
        <v>164</v>
      </c>
      <c r="C63" s="54" t="s">
        <v>165</v>
      </c>
      <c r="D63" s="54" t="s">
        <v>162</v>
      </c>
      <c r="E63" s="55">
        <v>1</v>
      </c>
      <c r="F63" s="55"/>
      <c r="G63" s="55">
        <f>E63*AA63</f>
        <v>0</v>
      </c>
      <c r="H63" s="55">
        <f>I63-G63</f>
        <v>0</v>
      </c>
      <c r="I63" s="55">
        <f>E63*F63</f>
        <v>0</v>
      </c>
      <c r="J63" s="56" t="s">
        <v>80</v>
      </c>
      <c r="K63" s="55">
        <f>IF(J63="5",H63,0)</f>
        <v>0</v>
      </c>
      <c r="V63" s="55">
        <f>IF(Z63=0,I63,0)</f>
        <v>0</v>
      </c>
      <c r="W63" s="55">
        <f>IF(Z63=15,I63,0)</f>
        <v>0</v>
      </c>
      <c r="X63" s="55">
        <f>IF(Z63=21,I63,0)</f>
        <v>0</v>
      </c>
      <c r="Z63" s="55">
        <v>15</v>
      </c>
      <c r="AA63" s="55">
        <f>F63*0</f>
        <v>0</v>
      </c>
      <c r="AB63" s="55">
        <f>F63*(1-0)</f>
        <v>0</v>
      </c>
      <c r="AI63" s="55">
        <f>E63*AA63</f>
        <v>0</v>
      </c>
      <c r="AJ63" s="55">
        <f>E63*AB63</f>
        <v>0</v>
      </c>
      <c r="AK63" s="56" t="s">
        <v>141</v>
      </c>
      <c r="AL63" s="56" t="s">
        <v>89</v>
      </c>
      <c r="AM63" s="45" t="s">
        <v>90</v>
      </c>
      <c r="AR63" s="57">
        <v>0</v>
      </c>
      <c r="AS63" s="57">
        <v>0</v>
      </c>
      <c r="AT63" s="57">
        <v>0</v>
      </c>
    </row>
    <row r="64" spans="1:46" s="58" customFormat="1" ht="10.199999999999999" x14ac:dyDescent="0.25">
      <c r="A64" s="73"/>
      <c r="B64" s="74" t="s">
        <v>56</v>
      </c>
      <c r="C64" s="152" t="s">
        <v>165</v>
      </c>
      <c r="D64" s="153"/>
      <c r="E64" s="153"/>
      <c r="F64" s="153"/>
      <c r="G64" s="153"/>
      <c r="H64" s="153"/>
      <c r="I64" s="153"/>
      <c r="AR64" s="75"/>
      <c r="AS64" s="75"/>
      <c r="AT64" s="75"/>
    </row>
    <row r="65" spans="1:46" x14ac:dyDescent="0.25">
      <c r="A65" s="76"/>
      <c r="B65" s="76"/>
      <c r="C65" s="76"/>
      <c r="D65" s="76"/>
      <c r="E65" s="76"/>
      <c r="F65" s="76"/>
      <c r="G65" s="150" t="s">
        <v>185</v>
      </c>
      <c r="H65" s="151"/>
      <c r="I65" s="77">
        <f>I13+I48</f>
        <v>0</v>
      </c>
      <c r="V65" s="78">
        <f>SUM(V13:V64)</f>
        <v>0</v>
      </c>
      <c r="W65" s="78">
        <f>SUM(W13:W64)</f>
        <v>0</v>
      </c>
      <c r="X65" s="78">
        <f>SUM(X13:X64)</f>
        <v>0</v>
      </c>
      <c r="AR65" s="150" t="s">
        <v>186</v>
      </c>
      <c r="AS65" s="151"/>
      <c r="AT65" s="79">
        <f>AT13+AT48</f>
        <v>0</v>
      </c>
    </row>
    <row r="66" spans="1:46" ht="11.25" customHeight="1" x14ac:dyDescent="0.25">
      <c r="A66" s="80" t="s">
        <v>56</v>
      </c>
    </row>
    <row r="67" spans="1:46" ht="409.6" hidden="1" customHeight="1" x14ac:dyDescent="0.25">
      <c r="A67" s="127"/>
      <c r="B67" s="122"/>
      <c r="C67" s="122"/>
      <c r="D67" s="122"/>
      <c r="E67" s="122"/>
      <c r="F67" s="122"/>
      <c r="G67" s="122"/>
      <c r="H67" s="122"/>
      <c r="I67" s="122"/>
    </row>
  </sheetData>
  <mergeCells count="58">
    <mergeCell ref="A4:B5"/>
    <mergeCell ref="C4:C5"/>
    <mergeCell ref="D4:E5"/>
    <mergeCell ref="F4:G5"/>
    <mergeCell ref="C21:I21"/>
    <mergeCell ref="C15:I15"/>
    <mergeCell ref="C17:I17"/>
    <mergeCell ref="C19:I19"/>
    <mergeCell ref="C13:F13"/>
    <mergeCell ref="H4:H5"/>
    <mergeCell ref="A8:B9"/>
    <mergeCell ref="I6:I7"/>
    <mergeCell ref="A6:B7"/>
    <mergeCell ref="D6:E7"/>
    <mergeCell ref="F6:G7"/>
    <mergeCell ref="H6:H7"/>
    <mergeCell ref="I4:I5"/>
    <mergeCell ref="I8:I9"/>
    <mergeCell ref="G10:I10"/>
    <mergeCell ref="C12:F12"/>
    <mergeCell ref="D8:E9"/>
    <mergeCell ref="F8:G9"/>
    <mergeCell ref="C8:C9"/>
    <mergeCell ref="H8:H9"/>
    <mergeCell ref="AR10:AT10"/>
    <mergeCell ref="C6:C7"/>
    <mergeCell ref="C29:I29"/>
    <mergeCell ref="C39:I39"/>
    <mergeCell ref="C25:I25"/>
    <mergeCell ref="C27:I27"/>
    <mergeCell ref="A1:I1"/>
    <mergeCell ref="A2:B3"/>
    <mergeCell ref="C2:C3"/>
    <mergeCell ref="D2:E3"/>
    <mergeCell ref="F2:G3"/>
    <mergeCell ref="H2:H3"/>
    <mergeCell ref="I2:I3"/>
    <mergeCell ref="C48:F48"/>
    <mergeCell ref="C23:I23"/>
    <mergeCell ref="C33:I33"/>
    <mergeCell ref="C31:I31"/>
    <mergeCell ref="C35:I35"/>
    <mergeCell ref="C37:I37"/>
    <mergeCell ref="C43:I43"/>
    <mergeCell ref="C45:I45"/>
    <mergeCell ref="C47:I47"/>
    <mergeCell ref="C41:I41"/>
    <mergeCell ref="A67:I67"/>
    <mergeCell ref="C56:I56"/>
    <mergeCell ref="C58:I58"/>
    <mergeCell ref="C60:I60"/>
    <mergeCell ref="C62:I62"/>
    <mergeCell ref="G65:H65"/>
    <mergeCell ref="AR65:AS65"/>
    <mergeCell ref="C50:I50"/>
    <mergeCell ref="C52:I52"/>
    <mergeCell ref="C54:I54"/>
    <mergeCell ref="C64:I64"/>
  </mergeCells>
  <phoneticPr fontId="0" type="noConversion"/>
  <pageMargins left="0.39400000000000002" right="0.39400000000000002" top="0.59099999999999997" bottom="0.59099999999999997" header="0.5" footer="0.5"/>
  <pageSetup paperSize="9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T61"/>
  <sheetViews>
    <sheetView tabSelected="1" topLeftCell="A40" zoomScale="130" zoomScaleNormal="130" workbookViewId="0">
      <selection activeCell="I62" sqref="I62"/>
    </sheetView>
  </sheetViews>
  <sheetFormatPr defaultColWidth="11.5546875" defaultRowHeight="13.8" x14ac:dyDescent="0.25"/>
  <cols>
    <col min="1" max="1" width="3.6640625" style="22" customWidth="1"/>
    <col min="2" max="2" width="13.33203125" style="22" customWidth="1"/>
    <col min="3" max="3" width="59.33203125" style="22" customWidth="1"/>
    <col min="4" max="4" width="5" style="22" customWidth="1"/>
    <col min="5" max="5" width="12.88671875" style="22" customWidth="1"/>
    <col min="6" max="6" width="12" style="22" customWidth="1"/>
    <col min="7" max="9" width="14.33203125" style="22" customWidth="1"/>
    <col min="10" max="10" width="0" style="22" hidden="1" customWidth="1"/>
    <col min="11" max="43" width="12.109375" style="22" hidden="1" customWidth="1"/>
    <col min="44" max="16384" width="11.5546875" style="22"/>
  </cols>
  <sheetData>
    <row r="1" spans="1:46" ht="72.900000000000006" customHeight="1" x14ac:dyDescent="0.45">
      <c r="A1" s="133" t="s">
        <v>57</v>
      </c>
      <c r="B1" s="134"/>
      <c r="C1" s="134"/>
      <c r="D1" s="134"/>
      <c r="E1" s="134"/>
      <c r="F1" s="134"/>
      <c r="G1" s="134"/>
      <c r="H1" s="134"/>
      <c r="I1" s="134"/>
    </row>
    <row r="2" spans="1:46" x14ac:dyDescent="0.25">
      <c r="A2" s="135" t="s">
        <v>1</v>
      </c>
      <c r="B2" s="136"/>
      <c r="C2" s="137" t="str">
        <f>'Neuznatelné náklady'!C2</f>
        <v>Opatření ke snížení energetické náročnosti veřejného osvětlení</v>
      </c>
      <c r="D2" s="139" t="s">
        <v>58</v>
      </c>
      <c r="E2" s="136"/>
      <c r="F2" s="139"/>
      <c r="G2" s="136"/>
      <c r="H2" s="140" t="s">
        <v>2</v>
      </c>
      <c r="I2" s="141"/>
      <c r="J2" s="23"/>
      <c r="AR2" s="140" t="s">
        <v>2</v>
      </c>
      <c r="AS2" s="140"/>
      <c r="AT2" s="155"/>
    </row>
    <row r="3" spans="1:46" x14ac:dyDescent="0.25">
      <c r="A3" s="132"/>
      <c r="B3" s="122"/>
      <c r="C3" s="138"/>
      <c r="D3" s="122"/>
      <c r="E3" s="122"/>
      <c r="F3" s="122"/>
      <c r="G3" s="122"/>
      <c r="H3" s="122"/>
      <c r="I3" s="131"/>
      <c r="J3" s="23"/>
      <c r="AR3" s="122"/>
      <c r="AS3" s="122"/>
      <c r="AT3" s="156"/>
    </row>
    <row r="4" spans="1:46" x14ac:dyDescent="0.25">
      <c r="A4" s="121" t="s">
        <v>4</v>
      </c>
      <c r="B4" s="122"/>
      <c r="C4" s="127"/>
      <c r="D4" s="128" t="s">
        <v>8</v>
      </c>
      <c r="E4" s="122"/>
      <c r="F4" s="129"/>
      <c r="G4" s="122"/>
      <c r="H4" s="127" t="s">
        <v>5</v>
      </c>
      <c r="I4" s="130"/>
      <c r="J4" s="23"/>
      <c r="AR4" s="127" t="s">
        <v>5</v>
      </c>
      <c r="AS4" s="127"/>
      <c r="AT4" s="157"/>
    </row>
    <row r="5" spans="1:46" x14ac:dyDescent="0.25">
      <c r="A5" s="132"/>
      <c r="B5" s="122"/>
      <c r="C5" s="122"/>
      <c r="D5" s="122"/>
      <c r="E5" s="122"/>
      <c r="F5" s="122"/>
      <c r="G5" s="122"/>
      <c r="H5" s="122"/>
      <c r="I5" s="131"/>
      <c r="J5" s="23"/>
      <c r="AR5" s="122"/>
      <c r="AS5" s="122"/>
      <c r="AT5" s="157"/>
    </row>
    <row r="6" spans="1:46" x14ac:dyDescent="0.25">
      <c r="A6" s="121" t="s">
        <v>6</v>
      </c>
      <c r="B6" s="122"/>
      <c r="C6" s="127" t="s">
        <v>180</v>
      </c>
      <c r="D6" s="128" t="s">
        <v>9</v>
      </c>
      <c r="E6" s="122"/>
      <c r="F6" s="122"/>
      <c r="G6" s="122"/>
      <c r="H6" s="127" t="s">
        <v>7</v>
      </c>
      <c r="I6" s="130"/>
      <c r="J6" s="23"/>
      <c r="AR6" s="127" t="s">
        <v>7</v>
      </c>
      <c r="AS6" s="127"/>
      <c r="AT6" s="157"/>
    </row>
    <row r="7" spans="1:46" x14ac:dyDescent="0.25">
      <c r="A7" s="132"/>
      <c r="B7" s="122"/>
      <c r="C7" s="122"/>
      <c r="D7" s="122"/>
      <c r="E7" s="122"/>
      <c r="F7" s="122"/>
      <c r="G7" s="122"/>
      <c r="H7" s="122"/>
      <c r="I7" s="131"/>
      <c r="J7" s="23"/>
      <c r="AR7" s="122"/>
      <c r="AS7" s="122"/>
      <c r="AT7" s="157"/>
    </row>
    <row r="8" spans="1:46" x14ac:dyDescent="0.25">
      <c r="A8" s="121" t="s">
        <v>12</v>
      </c>
      <c r="B8" s="122"/>
      <c r="C8" s="127"/>
      <c r="D8" s="128" t="s">
        <v>59</v>
      </c>
      <c r="E8" s="122"/>
      <c r="F8" s="129"/>
      <c r="G8" s="122"/>
      <c r="H8" s="127" t="s">
        <v>13</v>
      </c>
      <c r="I8" s="130"/>
      <c r="J8" s="23"/>
      <c r="AR8" s="127" t="s">
        <v>13</v>
      </c>
      <c r="AS8" s="127"/>
      <c r="AT8" s="157"/>
    </row>
    <row r="9" spans="1:46" ht="14.4" thickBot="1" x14ac:dyDescent="0.3">
      <c r="A9" s="123"/>
      <c r="B9" s="124"/>
      <c r="C9" s="124"/>
      <c r="D9" s="124"/>
      <c r="E9" s="124"/>
      <c r="F9" s="124"/>
      <c r="G9" s="124"/>
      <c r="H9" s="124"/>
      <c r="I9" s="142"/>
      <c r="J9" s="23"/>
      <c r="AR9" s="124"/>
      <c r="AS9" s="124"/>
      <c r="AT9" s="158"/>
    </row>
    <row r="10" spans="1:46" x14ac:dyDescent="0.25">
      <c r="A10" s="33" t="s">
        <v>60</v>
      </c>
      <c r="B10" s="34" t="s">
        <v>61</v>
      </c>
      <c r="C10" s="34" t="s">
        <v>62</v>
      </c>
      <c r="D10" s="34" t="s">
        <v>63</v>
      </c>
      <c r="E10" s="35" t="s">
        <v>64</v>
      </c>
      <c r="F10" s="36" t="s">
        <v>65</v>
      </c>
      <c r="G10" s="145" t="s">
        <v>183</v>
      </c>
      <c r="H10" s="146"/>
      <c r="I10" s="147"/>
      <c r="J10" s="37"/>
      <c r="AR10" s="145" t="s">
        <v>184</v>
      </c>
      <c r="AS10" s="146"/>
      <c r="AT10" s="147"/>
    </row>
    <row r="11" spans="1:46" ht="14.4" thickBot="1" x14ac:dyDescent="0.3">
      <c r="A11" s="38" t="s">
        <v>66</v>
      </c>
      <c r="B11" s="39" t="s">
        <v>66</v>
      </c>
      <c r="C11" s="40" t="s">
        <v>67</v>
      </c>
      <c r="D11" s="39" t="s">
        <v>66</v>
      </c>
      <c r="E11" s="39" t="s">
        <v>66</v>
      </c>
      <c r="F11" s="41" t="s">
        <v>68</v>
      </c>
      <c r="G11" s="42" t="s">
        <v>69</v>
      </c>
      <c r="H11" s="43" t="s">
        <v>26</v>
      </c>
      <c r="I11" s="44" t="s">
        <v>70</v>
      </c>
      <c r="J11" s="37"/>
      <c r="L11" s="45" t="s">
        <v>71</v>
      </c>
      <c r="M11" s="45" t="s">
        <v>72</v>
      </c>
      <c r="N11" s="45" t="s">
        <v>73</v>
      </c>
      <c r="O11" s="45" t="s">
        <v>74</v>
      </c>
      <c r="P11" s="45" t="s">
        <v>75</v>
      </c>
      <c r="Q11" s="45" t="s">
        <v>76</v>
      </c>
      <c r="R11" s="45" t="s">
        <v>77</v>
      </c>
      <c r="S11" s="45" t="s">
        <v>78</v>
      </c>
      <c r="T11" s="45" t="s">
        <v>79</v>
      </c>
      <c r="AR11" s="42" t="s">
        <v>69</v>
      </c>
      <c r="AS11" s="43" t="s">
        <v>26</v>
      </c>
      <c r="AT11" s="44" t="s">
        <v>70</v>
      </c>
    </row>
    <row r="12" spans="1:46" x14ac:dyDescent="0.25">
      <c r="A12" s="46"/>
      <c r="B12" s="47"/>
      <c r="C12" s="148" t="s">
        <v>180</v>
      </c>
      <c r="D12" s="149"/>
      <c r="E12" s="149"/>
      <c r="F12" s="149"/>
      <c r="G12" s="48">
        <f>G13+G42</f>
        <v>0</v>
      </c>
      <c r="H12" s="48">
        <f>H13+H42</f>
        <v>0</v>
      </c>
      <c r="I12" s="48">
        <f>G12+H12</f>
        <v>0</v>
      </c>
      <c r="AR12" s="49">
        <f>AR13+AR42</f>
        <v>0</v>
      </c>
      <c r="AS12" s="49">
        <f>AS13+AS42</f>
        <v>0</v>
      </c>
      <c r="AT12" s="49">
        <f>AR12+AS12</f>
        <v>0</v>
      </c>
    </row>
    <row r="13" spans="1:46" x14ac:dyDescent="0.25">
      <c r="A13" s="50"/>
      <c r="B13" s="51" t="s">
        <v>81</v>
      </c>
      <c r="C13" s="125" t="s">
        <v>82</v>
      </c>
      <c r="D13" s="126"/>
      <c r="E13" s="126"/>
      <c r="F13" s="126"/>
      <c r="G13" s="52">
        <f>SUM(G14:G40)</f>
        <v>0</v>
      </c>
      <c r="H13" s="52">
        <f>SUM(H14:H40)</f>
        <v>0</v>
      </c>
      <c r="I13" s="52">
        <f>G13+H13</f>
        <v>0</v>
      </c>
      <c r="L13" s="52">
        <f>IF(M13="PR",I13,SUM(K14:K40))</f>
        <v>0</v>
      </c>
      <c r="M13" s="45" t="s">
        <v>83</v>
      </c>
      <c r="N13" s="52">
        <f>IF(M13="HS",G13,0)</f>
        <v>0</v>
      </c>
      <c r="O13" s="52">
        <f>IF(M13="HS",H13-L13,0)</f>
        <v>0</v>
      </c>
      <c r="P13" s="52">
        <f>IF(M13="PS",G13,0)</f>
        <v>0</v>
      </c>
      <c r="Q13" s="52">
        <f>IF(M13="PS",H13-L13,0)</f>
        <v>0</v>
      </c>
      <c r="R13" s="52">
        <f>IF(M13="MP",G13,0)</f>
        <v>0</v>
      </c>
      <c r="S13" s="52">
        <f>IF(M13="MP",H13-L13,0)</f>
        <v>0</v>
      </c>
      <c r="T13" s="52">
        <f>IF(M13="OM",G13,0)</f>
        <v>0</v>
      </c>
      <c r="U13" s="45" t="s">
        <v>80</v>
      </c>
      <c r="AE13" s="52">
        <f>SUM(V14:V40)</f>
        <v>0</v>
      </c>
      <c r="AF13" s="52">
        <f>SUM(W14:W40)</f>
        <v>0</v>
      </c>
      <c r="AG13" s="52">
        <f>SUM(X14:X40)</f>
        <v>0</v>
      </c>
      <c r="AR13" s="53">
        <f>SUM(AR14:AR40)</f>
        <v>0</v>
      </c>
      <c r="AS13" s="53">
        <f>SUM(AS14:AS40)</f>
        <v>0</v>
      </c>
      <c r="AT13" s="53">
        <f>AR13+AS13</f>
        <v>0</v>
      </c>
    </row>
    <row r="14" spans="1:46" x14ac:dyDescent="0.25">
      <c r="A14" s="54" t="s">
        <v>80</v>
      </c>
      <c r="B14" s="54" t="s">
        <v>84</v>
      </c>
      <c r="C14" s="54" t="s">
        <v>85</v>
      </c>
      <c r="D14" s="54" t="s">
        <v>86</v>
      </c>
      <c r="E14" s="55">
        <v>41</v>
      </c>
      <c r="F14" s="55"/>
      <c r="G14" s="55">
        <f>E14*AA14</f>
        <v>0</v>
      </c>
      <c r="H14" s="55">
        <f>I14-G14</f>
        <v>0</v>
      </c>
      <c r="I14" s="55">
        <f>E14*F14</f>
        <v>0</v>
      </c>
      <c r="J14" s="56" t="s">
        <v>87</v>
      </c>
      <c r="K14" s="55">
        <f>IF(J14="5",H14,0)</f>
        <v>0</v>
      </c>
      <c r="V14" s="55">
        <f>IF(Z14=0,I14,0)</f>
        <v>0</v>
      </c>
      <c r="W14" s="55">
        <f>IF(Z14=15,I14,0)</f>
        <v>0</v>
      </c>
      <c r="X14" s="55">
        <f>IF(Z14=21,I14,0)</f>
        <v>0</v>
      </c>
      <c r="Z14" s="55">
        <v>15</v>
      </c>
      <c r="AA14" s="55">
        <f>F14*0</f>
        <v>0</v>
      </c>
      <c r="AB14" s="55">
        <f>F14*(1-0)</f>
        <v>0</v>
      </c>
      <c r="AI14" s="55">
        <f>E14*AA14</f>
        <v>0</v>
      </c>
      <c r="AJ14" s="55">
        <f>E14*AB14</f>
        <v>0</v>
      </c>
      <c r="AK14" s="56" t="s">
        <v>88</v>
      </c>
      <c r="AL14" s="56" t="s">
        <v>89</v>
      </c>
      <c r="AM14" s="45" t="s">
        <v>90</v>
      </c>
      <c r="AR14" s="57">
        <v>0</v>
      </c>
      <c r="AS14" s="57">
        <v>0</v>
      </c>
      <c r="AT14" s="57">
        <v>0</v>
      </c>
    </row>
    <row r="15" spans="1:46" s="58" customFormat="1" x14ac:dyDescent="0.25">
      <c r="B15" s="59" t="s">
        <v>56</v>
      </c>
      <c r="C15" s="143" t="s">
        <v>91</v>
      </c>
      <c r="D15" s="144"/>
      <c r="E15" s="144"/>
      <c r="F15" s="144"/>
      <c r="G15" s="144"/>
      <c r="H15" s="144"/>
      <c r="I15" s="144"/>
      <c r="AR15" s="57"/>
      <c r="AS15" s="57"/>
      <c r="AT15" s="57"/>
    </row>
    <row r="16" spans="1:46" x14ac:dyDescent="0.25">
      <c r="A16" s="54" t="s">
        <v>87</v>
      </c>
      <c r="B16" s="54" t="s">
        <v>92</v>
      </c>
      <c r="C16" s="54" t="s">
        <v>93</v>
      </c>
      <c r="D16" s="54" t="s">
        <v>86</v>
      </c>
      <c r="E16" s="55">
        <v>41</v>
      </c>
      <c r="F16" s="55"/>
      <c r="G16" s="55">
        <f>E16*AA16</f>
        <v>0</v>
      </c>
      <c r="H16" s="55">
        <f>I16-G16</f>
        <v>0</v>
      </c>
      <c r="I16" s="55">
        <f>E16*F16</f>
        <v>0</v>
      </c>
      <c r="J16" s="56" t="s">
        <v>87</v>
      </c>
      <c r="K16" s="55">
        <f>IF(J16="5",H16,0)</f>
        <v>0</v>
      </c>
      <c r="V16" s="55">
        <f>IF(Z16=0,I16,0)</f>
        <v>0</v>
      </c>
      <c r="W16" s="55">
        <f>IF(Z16=15,I16,0)</f>
        <v>0</v>
      </c>
      <c r="X16" s="55">
        <f>IF(Z16=21,I16,0)</f>
        <v>0</v>
      </c>
      <c r="Z16" s="55">
        <v>15</v>
      </c>
      <c r="AA16" s="55">
        <f>F16*0</f>
        <v>0</v>
      </c>
      <c r="AB16" s="55">
        <f>F16*(1-0)</f>
        <v>0</v>
      </c>
      <c r="AI16" s="55">
        <f>E16*AA16</f>
        <v>0</v>
      </c>
      <c r="AJ16" s="55">
        <f>E16*AB16</f>
        <v>0</v>
      </c>
      <c r="AK16" s="56" t="s">
        <v>88</v>
      </c>
      <c r="AL16" s="56" t="s">
        <v>89</v>
      </c>
      <c r="AM16" s="45" t="s">
        <v>90</v>
      </c>
      <c r="AR16" s="57">
        <v>0</v>
      </c>
      <c r="AS16" s="57">
        <v>0</v>
      </c>
      <c r="AT16" s="57">
        <v>0</v>
      </c>
    </row>
    <row r="17" spans="1:46" s="58" customFormat="1" x14ac:dyDescent="0.25">
      <c r="B17" s="59" t="s">
        <v>56</v>
      </c>
      <c r="C17" s="143" t="s">
        <v>94</v>
      </c>
      <c r="D17" s="144"/>
      <c r="E17" s="144"/>
      <c r="F17" s="144"/>
      <c r="G17" s="144"/>
      <c r="H17" s="144"/>
      <c r="I17" s="144"/>
      <c r="AR17" s="57"/>
      <c r="AS17" s="57"/>
      <c r="AT17" s="57"/>
    </row>
    <row r="18" spans="1:46" x14ac:dyDescent="0.25">
      <c r="A18" s="54" t="s">
        <v>95</v>
      </c>
      <c r="B18" s="54" t="s">
        <v>96</v>
      </c>
      <c r="C18" s="54" t="s">
        <v>97</v>
      </c>
      <c r="D18" s="54" t="s">
        <v>86</v>
      </c>
      <c r="E18" s="55">
        <v>328</v>
      </c>
      <c r="F18" s="55"/>
      <c r="G18" s="57">
        <v>0</v>
      </c>
      <c r="H18" s="57">
        <v>0</v>
      </c>
      <c r="I18" s="57">
        <v>0</v>
      </c>
      <c r="J18" s="56" t="s">
        <v>87</v>
      </c>
      <c r="K18" s="55">
        <f>IF(J18="5",AS18,0)</f>
        <v>0</v>
      </c>
      <c r="V18" s="55">
        <f>IF(Z18=0,AT18,0)</f>
        <v>0</v>
      </c>
      <c r="W18" s="55">
        <f>IF(Z18=15,AT18,0)</f>
        <v>0</v>
      </c>
      <c r="X18" s="55">
        <f>IF(Z18=21,AT18,0)</f>
        <v>0</v>
      </c>
      <c r="Z18" s="55">
        <v>15</v>
      </c>
      <c r="AA18" s="55">
        <f>F18*0</f>
        <v>0</v>
      </c>
      <c r="AB18" s="55">
        <f>F18*(1-0)</f>
        <v>0</v>
      </c>
      <c r="AI18" s="55">
        <f>E18*AA18</f>
        <v>0</v>
      </c>
      <c r="AJ18" s="55">
        <f>E18*AB18</f>
        <v>0</v>
      </c>
      <c r="AK18" s="56" t="s">
        <v>88</v>
      </c>
      <c r="AL18" s="56" t="s">
        <v>89</v>
      </c>
      <c r="AM18" s="45" t="s">
        <v>90</v>
      </c>
      <c r="AR18" s="55">
        <f>E18*AA18</f>
        <v>0</v>
      </c>
      <c r="AS18" s="55">
        <f>AT18-AR18</f>
        <v>0</v>
      </c>
      <c r="AT18" s="55">
        <f>E18*F18</f>
        <v>0</v>
      </c>
    </row>
    <row r="19" spans="1:46" s="58" customFormat="1" x14ac:dyDescent="0.25">
      <c r="B19" s="59" t="s">
        <v>56</v>
      </c>
      <c r="C19" s="143" t="s">
        <v>98</v>
      </c>
      <c r="D19" s="144"/>
      <c r="E19" s="144"/>
      <c r="F19" s="144"/>
      <c r="G19" s="144"/>
      <c r="H19" s="144"/>
      <c r="I19" s="144"/>
      <c r="AR19" s="57"/>
      <c r="AS19" s="57"/>
      <c r="AT19" s="57"/>
    </row>
    <row r="20" spans="1:46" x14ac:dyDescent="0.25">
      <c r="A20" s="54" t="s">
        <v>99</v>
      </c>
      <c r="B20" s="54" t="s">
        <v>100</v>
      </c>
      <c r="C20" s="54" t="s">
        <v>101</v>
      </c>
      <c r="D20" s="54" t="s">
        <v>86</v>
      </c>
      <c r="E20" s="55">
        <v>35</v>
      </c>
      <c r="F20" s="55"/>
      <c r="G20" s="55">
        <f>E20*AA20</f>
        <v>0</v>
      </c>
      <c r="H20" s="55">
        <f>I20-G20</f>
        <v>0</v>
      </c>
      <c r="I20" s="55">
        <f>E20*F20</f>
        <v>0</v>
      </c>
      <c r="J20" s="56" t="s">
        <v>87</v>
      </c>
      <c r="K20" s="55">
        <f>IF(J20="5",H20,0)</f>
        <v>0</v>
      </c>
      <c r="V20" s="55">
        <f>IF(Z20=0,I20,0)</f>
        <v>0</v>
      </c>
      <c r="W20" s="55">
        <f>IF(Z20=15,I20,0)</f>
        <v>0</v>
      </c>
      <c r="X20" s="55">
        <f>IF(Z20=21,I20,0)</f>
        <v>0</v>
      </c>
      <c r="Z20" s="55">
        <v>15</v>
      </c>
      <c r="AA20" s="55">
        <f>F20*0</f>
        <v>0</v>
      </c>
      <c r="AB20" s="55">
        <f>F20*(1-0)</f>
        <v>0</v>
      </c>
      <c r="AI20" s="55">
        <f>E20*AA20</f>
        <v>0</v>
      </c>
      <c r="AJ20" s="55">
        <f>E20*AB20</f>
        <v>0</v>
      </c>
      <c r="AK20" s="56" t="s">
        <v>88</v>
      </c>
      <c r="AL20" s="56" t="s">
        <v>89</v>
      </c>
      <c r="AM20" s="45" t="s">
        <v>90</v>
      </c>
      <c r="AR20" s="57">
        <v>0</v>
      </c>
      <c r="AS20" s="57">
        <v>0</v>
      </c>
      <c r="AT20" s="57">
        <v>0</v>
      </c>
    </row>
    <row r="21" spans="1:46" x14ac:dyDescent="0.25">
      <c r="A21" s="58"/>
      <c r="B21" s="59" t="s">
        <v>56</v>
      </c>
      <c r="C21" s="143" t="s">
        <v>168</v>
      </c>
      <c r="D21" s="144"/>
      <c r="E21" s="144"/>
      <c r="F21" s="144"/>
      <c r="G21" s="144"/>
      <c r="H21" s="144"/>
      <c r="I21" s="144"/>
      <c r="J21" s="56"/>
      <c r="K21" s="55"/>
      <c r="V21" s="55"/>
      <c r="W21" s="55"/>
      <c r="X21" s="55"/>
      <c r="Z21" s="55"/>
      <c r="AA21" s="55"/>
      <c r="AB21" s="55"/>
      <c r="AI21" s="55"/>
      <c r="AJ21" s="55"/>
      <c r="AK21" s="56"/>
      <c r="AL21" s="56"/>
      <c r="AM21" s="45"/>
      <c r="AR21" s="57"/>
      <c r="AS21" s="57"/>
      <c r="AT21" s="57"/>
    </row>
    <row r="22" spans="1:46" s="64" customFormat="1" x14ac:dyDescent="0.25">
      <c r="A22" s="60" t="s">
        <v>102</v>
      </c>
      <c r="B22" s="61" t="s">
        <v>166</v>
      </c>
      <c r="C22" s="61" t="s">
        <v>197</v>
      </c>
      <c r="D22" s="60" t="s">
        <v>86</v>
      </c>
      <c r="E22" s="62">
        <v>4</v>
      </c>
      <c r="F22" s="62"/>
      <c r="G22" s="62">
        <f>E22*AA22</f>
        <v>0</v>
      </c>
      <c r="H22" s="62">
        <f>I22-G22</f>
        <v>0</v>
      </c>
      <c r="I22" s="62">
        <f>E22*F22</f>
        <v>0</v>
      </c>
      <c r="J22" s="63" t="s">
        <v>103</v>
      </c>
      <c r="K22" s="62">
        <f>IF(J22="5",H22,0)</f>
        <v>0</v>
      </c>
      <c r="V22" s="62">
        <f>IF(Z22=0,I22,0)</f>
        <v>0</v>
      </c>
      <c r="W22" s="62">
        <f>IF(Z22=15,I22,0)</f>
        <v>0</v>
      </c>
      <c r="X22" s="62">
        <f>IF(Z22=21,I22,0)</f>
        <v>0</v>
      </c>
      <c r="Z22" s="62">
        <v>15</v>
      </c>
      <c r="AA22" s="62">
        <f>F22*1</f>
        <v>0</v>
      </c>
      <c r="AB22" s="62">
        <f>F22*(1-1)</f>
        <v>0</v>
      </c>
      <c r="AI22" s="62">
        <f>E22*AA22</f>
        <v>0</v>
      </c>
      <c r="AJ22" s="62">
        <f>E22*AB22</f>
        <v>0</v>
      </c>
      <c r="AK22" s="63" t="s">
        <v>88</v>
      </c>
      <c r="AL22" s="63" t="s">
        <v>89</v>
      </c>
      <c r="AM22" s="65" t="s">
        <v>90</v>
      </c>
      <c r="AR22" s="66">
        <v>0</v>
      </c>
      <c r="AS22" s="66">
        <v>0</v>
      </c>
      <c r="AT22" s="66">
        <v>0</v>
      </c>
    </row>
    <row r="23" spans="1:46" s="58" customFormat="1" x14ac:dyDescent="0.25">
      <c r="B23" s="59" t="s">
        <v>56</v>
      </c>
      <c r="C23" s="154" t="s">
        <v>187</v>
      </c>
      <c r="D23" s="154"/>
      <c r="E23" s="154"/>
      <c r="F23" s="154"/>
      <c r="G23" s="154"/>
      <c r="H23" s="154"/>
      <c r="I23" s="154"/>
      <c r="AR23" s="66"/>
      <c r="AS23" s="66"/>
      <c r="AT23" s="66"/>
    </row>
    <row r="24" spans="1:46" s="69" customFormat="1" x14ac:dyDescent="0.25">
      <c r="A24" s="61" t="s">
        <v>104</v>
      </c>
      <c r="B24" s="61" t="s">
        <v>167</v>
      </c>
      <c r="C24" s="61" t="s">
        <v>195</v>
      </c>
      <c r="D24" s="61" t="s">
        <v>86</v>
      </c>
      <c r="E24" s="67">
        <v>14</v>
      </c>
      <c r="F24" s="67"/>
      <c r="G24" s="67">
        <f>E24*AA24</f>
        <v>0</v>
      </c>
      <c r="H24" s="67">
        <f>I24-G24</f>
        <v>0</v>
      </c>
      <c r="I24" s="67">
        <f>E24*F24</f>
        <v>0</v>
      </c>
      <c r="J24" s="68" t="s">
        <v>103</v>
      </c>
      <c r="K24" s="67">
        <f>IF(J24="5",H24,0)</f>
        <v>0</v>
      </c>
      <c r="V24" s="67">
        <f>IF(Z24=0,I24,0)</f>
        <v>0</v>
      </c>
      <c r="W24" s="67">
        <f>IF(Z24=15,I24,0)</f>
        <v>0</v>
      </c>
      <c r="X24" s="67">
        <f>IF(Z24=21,I24,0)</f>
        <v>0</v>
      </c>
      <c r="Z24" s="67">
        <v>15</v>
      </c>
      <c r="AA24" s="67">
        <f>F24*1</f>
        <v>0</v>
      </c>
      <c r="AB24" s="67">
        <f>F24*(1-1)</f>
        <v>0</v>
      </c>
      <c r="AI24" s="67">
        <f>E24*AA24</f>
        <v>0</v>
      </c>
      <c r="AJ24" s="67">
        <f>E24*AB24</f>
        <v>0</v>
      </c>
      <c r="AK24" s="68" t="s">
        <v>88</v>
      </c>
      <c r="AL24" s="68" t="s">
        <v>89</v>
      </c>
      <c r="AM24" s="70" t="s">
        <v>90</v>
      </c>
      <c r="AR24" s="66">
        <v>0</v>
      </c>
      <c r="AS24" s="66">
        <v>0</v>
      </c>
      <c r="AT24" s="66">
        <v>0</v>
      </c>
    </row>
    <row r="25" spans="1:46" s="71" customFormat="1" x14ac:dyDescent="0.25">
      <c r="B25" s="72" t="s">
        <v>56</v>
      </c>
      <c r="C25" s="154" t="s">
        <v>187</v>
      </c>
      <c r="D25" s="154"/>
      <c r="E25" s="154"/>
      <c r="F25" s="154"/>
      <c r="G25" s="154"/>
      <c r="H25" s="154"/>
      <c r="I25" s="154"/>
      <c r="AR25" s="66"/>
      <c r="AS25" s="66"/>
      <c r="AT25" s="66"/>
    </row>
    <row r="26" spans="1:46" s="64" customFormat="1" x14ac:dyDescent="0.25">
      <c r="A26" s="60" t="s">
        <v>106</v>
      </c>
      <c r="B26" s="60" t="s">
        <v>105</v>
      </c>
      <c r="C26" s="61" t="s">
        <v>192</v>
      </c>
      <c r="D26" s="60" t="s">
        <v>86</v>
      </c>
      <c r="E26" s="62">
        <v>17</v>
      </c>
      <c r="F26" s="62"/>
      <c r="G26" s="62">
        <f>E26*AA26</f>
        <v>0</v>
      </c>
      <c r="H26" s="62">
        <f>I26-G26</f>
        <v>0</v>
      </c>
      <c r="I26" s="62">
        <f>E26*F26</f>
        <v>0</v>
      </c>
      <c r="J26" s="63" t="s">
        <v>103</v>
      </c>
      <c r="K26" s="62">
        <f>IF(J26="5",H26,0)</f>
        <v>0</v>
      </c>
      <c r="V26" s="62">
        <f>IF(Z26=0,I26,0)</f>
        <v>0</v>
      </c>
      <c r="W26" s="62">
        <f>IF(Z26=15,I26,0)</f>
        <v>0</v>
      </c>
      <c r="X26" s="62">
        <f>IF(Z26=21,I26,0)</f>
        <v>0</v>
      </c>
      <c r="Z26" s="62">
        <v>15</v>
      </c>
      <c r="AA26" s="62">
        <f>F26*1</f>
        <v>0</v>
      </c>
      <c r="AB26" s="62">
        <f>F26*(1-1)</f>
        <v>0</v>
      </c>
      <c r="AI26" s="62">
        <f>E26*AA26</f>
        <v>0</v>
      </c>
      <c r="AJ26" s="62">
        <f>E26*AB26</f>
        <v>0</v>
      </c>
      <c r="AK26" s="63" t="s">
        <v>88</v>
      </c>
      <c r="AL26" s="63" t="s">
        <v>89</v>
      </c>
      <c r="AM26" s="65" t="s">
        <v>90</v>
      </c>
      <c r="AR26" s="66">
        <v>0</v>
      </c>
      <c r="AS26" s="66">
        <v>0</v>
      </c>
      <c r="AT26" s="66">
        <v>0</v>
      </c>
    </row>
    <row r="27" spans="1:46" s="58" customFormat="1" x14ac:dyDescent="0.25">
      <c r="B27" s="59" t="s">
        <v>56</v>
      </c>
      <c r="C27" s="154" t="s">
        <v>187</v>
      </c>
      <c r="D27" s="154"/>
      <c r="E27" s="154"/>
      <c r="F27" s="154"/>
      <c r="G27" s="154"/>
      <c r="H27" s="154"/>
      <c r="I27" s="154"/>
      <c r="AR27" s="57"/>
      <c r="AS27" s="57"/>
      <c r="AT27" s="57"/>
    </row>
    <row r="28" spans="1:46" x14ac:dyDescent="0.25">
      <c r="A28" s="54" t="s">
        <v>108</v>
      </c>
      <c r="B28" s="54" t="s">
        <v>84</v>
      </c>
      <c r="C28" s="54" t="s">
        <v>111</v>
      </c>
      <c r="D28" s="54" t="s">
        <v>86</v>
      </c>
      <c r="E28" s="55">
        <v>6</v>
      </c>
      <c r="F28" s="55"/>
      <c r="G28" s="55">
        <f>E28*AA28</f>
        <v>0</v>
      </c>
      <c r="H28" s="55">
        <f>I28-G28</f>
        <v>0</v>
      </c>
      <c r="I28" s="55">
        <f>E28*F28</f>
        <v>0</v>
      </c>
      <c r="J28" s="56" t="s">
        <v>87</v>
      </c>
      <c r="K28" s="55">
        <f>IF(J28="5",H28,0)</f>
        <v>0</v>
      </c>
      <c r="V28" s="55">
        <f>IF(Z28=0,I28,0)</f>
        <v>0</v>
      </c>
      <c r="W28" s="55">
        <f>IF(Z28=15,I28,0)</f>
        <v>0</v>
      </c>
      <c r="X28" s="55">
        <f>IF(Z28=21,I28,0)</f>
        <v>0</v>
      </c>
      <c r="Z28" s="55">
        <v>15</v>
      </c>
      <c r="AA28" s="55">
        <f>F28*0</f>
        <v>0</v>
      </c>
      <c r="AB28" s="55">
        <f>F28*(1-0)</f>
        <v>0</v>
      </c>
      <c r="AI28" s="55">
        <f>E28*AA28</f>
        <v>0</v>
      </c>
      <c r="AJ28" s="55">
        <f>E28*AB28</f>
        <v>0</v>
      </c>
      <c r="AK28" s="56" t="s">
        <v>88</v>
      </c>
      <c r="AL28" s="56" t="s">
        <v>89</v>
      </c>
      <c r="AM28" s="45" t="s">
        <v>90</v>
      </c>
      <c r="AR28" s="57">
        <v>0</v>
      </c>
      <c r="AS28" s="57">
        <v>0</v>
      </c>
      <c r="AT28" s="57">
        <v>0</v>
      </c>
    </row>
    <row r="29" spans="1:46" s="58" customFormat="1" x14ac:dyDescent="0.25">
      <c r="B29" s="59" t="s">
        <v>56</v>
      </c>
      <c r="C29" s="143" t="s">
        <v>112</v>
      </c>
      <c r="D29" s="144"/>
      <c r="E29" s="144"/>
      <c r="F29" s="144"/>
      <c r="G29" s="144"/>
      <c r="H29" s="144"/>
      <c r="I29" s="144"/>
      <c r="AR29" s="57"/>
      <c r="AS29" s="57"/>
      <c r="AT29" s="57"/>
    </row>
    <row r="30" spans="1:46" s="64" customFormat="1" x14ac:dyDescent="0.25">
      <c r="A30" s="60" t="s">
        <v>110</v>
      </c>
      <c r="B30" s="60" t="s">
        <v>114</v>
      </c>
      <c r="C30" s="60" t="s">
        <v>194</v>
      </c>
      <c r="D30" s="60" t="s">
        <v>86</v>
      </c>
      <c r="E30" s="62">
        <v>6</v>
      </c>
      <c r="F30" s="62"/>
      <c r="G30" s="62">
        <f>E30*AA30</f>
        <v>0</v>
      </c>
      <c r="H30" s="62">
        <f>I30-G30</f>
        <v>0</v>
      </c>
      <c r="I30" s="62">
        <f>E30*F30</f>
        <v>0</v>
      </c>
      <c r="J30" s="63" t="s">
        <v>103</v>
      </c>
      <c r="K30" s="62">
        <f>IF(J30="5",H30,0)</f>
        <v>0</v>
      </c>
      <c r="V30" s="62">
        <f>IF(Z30=0,I30,0)</f>
        <v>0</v>
      </c>
      <c r="W30" s="62">
        <f>IF(Z30=15,I30,0)</f>
        <v>0</v>
      </c>
      <c r="X30" s="62">
        <f>IF(Z30=21,I30,0)</f>
        <v>0</v>
      </c>
      <c r="Z30" s="62">
        <v>15</v>
      </c>
      <c r="AA30" s="62">
        <f>F30*1</f>
        <v>0</v>
      </c>
      <c r="AB30" s="62">
        <f>F30*(1-1)</f>
        <v>0</v>
      </c>
      <c r="AI30" s="62">
        <f>E30*AA30</f>
        <v>0</v>
      </c>
      <c r="AJ30" s="62">
        <f>E30*AB30</f>
        <v>0</v>
      </c>
      <c r="AK30" s="63" t="s">
        <v>88</v>
      </c>
      <c r="AL30" s="63" t="s">
        <v>89</v>
      </c>
      <c r="AM30" s="65" t="s">
        <v>90</v>
      </c>
      <c r="AR30" s="66">
        <v>0</v>
      </c>
      <c r="AS30" s="66">
        <v>0</v>
      </c>
      <c r="AT30" s="66">
        <v>0</v>
      </c>
    </row>
    <row r="31" spans="1:46" s="58" customFormat="1" x14ac:dyDescent="0.25">
      <c r="B31" s="59" t="s">
        <v>56</v>
      </c>
      <c r="C31" s="143" t="s">
        <v>188</v>
      </c>
      <c r="D31" s="144"/>
      <c r="E31" s="144"/>
      <c r="F31" s="144"/>
      <c r="G31" s="144"/>
      <c r="H31" s="144"/>
      <c r="I31" s="144"/>
      <c r="AR31" s="57"/>
      <c r="AS31" s="57"/>
      <c r="AT31" s="57"/>
    </row>
    <row r="32" spans="1:46" x14ac:dyDescent="0.25">
      <c r="A32" s="54" t="s">
        <v>113</v>
      </c>
      <c r="B32" s="54" t="s">
        <v>92</v>
      </c>
      <c r="C32" s="54" t="s">
        <v>116</v>
      </c>
      <c r="D32" s="54" t="s">
        <v>86</v>
      </c>
      <c r="E32" s="55">
        <v>41</v>
      </c>
      <c r="F32" s="55"/>
      <c r="G32" s="55">
        <f>E32*AA32</f>
        <v>0</v>
      </c>
      <c r="H32" s="55">
        <f>I32-G32</f>
        <v>0</v>
      </c>
      <c r="I32" s="55">
        <f>E32*F32</f>
        <v>0</v>
      </c>
      <c r="J32" s="56" t="s">
        <v>87</v>
      </c>
      <c r="K32" s="55">
        <f>IF(J32="5",H32,0)</f>
        <v>0</v>
      </c>
      <c r="V32" s="55">
        <f>IF(Z32=0,I32,0)</f>
        <v>0</v>
      </c>
      <c r="W32" s="55">
        <f>IF(Z32=15,I32,0)</f>
        <v>0</v>
      </c>
      <c r="X32" s="55">
        <f>IF(Z32=21,I32,0)</f>
        <v>0</v>
      </c>
      <c r="Z32" s="55">
        <v>15</v>
      </c>
      <c r="AA32" s="55">
        <f>F32*0</f>
        <v>0</v>
      </c>
      <c r="AB32" s="55">
        <f>F32*(1-0)</f>
        <v>0</v>
      </c>
      <c r="AI32" s="55">
        <f>E32*AA32</f>
        <v>0</v>
      </c>
      <c r="AJ32" s="55">
        <f>E32*AB32</f>
        <v>0</v>
      </c>
      <c r="AK32" s="56" t="s">
        <v>88</v>
      </c>
      <c r="AL32" s="56" t="s">
        <v>89</v>
      </c>
      <c r="AM32" s="45" t="s">
        <v>90</v>
      </c>
      <c r="AR32" s="57">
        <v>0</v>
      </c>
      <c r="AS32" s="57">
        <v>0</v>
      </c>
      <c r="AT32" s="57">
        <v>0</v>
      </c>
    </row>
    <row r="33" spans="1:46" s="58" customFormat="1" x14ac:dyDescent="0.25">
      <c r="B33" s="59" t="s">
        <v>56</v>
      </c>
      <c r="C33" s="143" t="s">
        <v>117</v>
      </c>
      <c r="D33" s="144"/>
      <c r="E33" s="144"/>
      <c r="F33" s="144"/>
      <c r="G33" s="144"/>
      <c r="H33" s="144"/>
      <c r="I33" s="144"/>
      <c r="AR33" s="57"/>
      <c r="AS33" s="57"/>
      <c r="AT33" s="57"/>
    </row>
    <row r="34" spans="1:46" s="64" customFormat="1" x14ac:dyDescent="0.25">
      <c r="A34" s="60" t="s">
        <v>115</v>
      </c>
      <c r="B34" s="60" t="s">
        <v>119</v>
      </c>
      <c r="C34" s="60" t="s">
        <v>120</v>
      </c>
      <c r="D34" s="60" t="s">
        <v>86</v>
      </c>
      <c r="E34" s="62">
        <v>41</v>
      </c>
      <c r="F34" s="62"/>
      <c r="G34" s="62">
        <f>E34*AA34</f>
        <v>0</v>
      </c>
      <c r="H34" s="62">
        <f>I34-G34</f>
        <v>0</v>
      </c>
      <c r="I34" s="62">
        <f>E34*F34</f>
        <v>0</v>
      </c>
      <c r="J34" s="63" t="s">
        <v>103</v>
      </c>
      <c r="K34" s="62">
        <f>IF(J34="5",H34,0)</f>
        <v>0</v>
      </c>
      <c r="V34" s="62">
        <f>IF(Z34=0,I34,0)</f>
        <v>0</v>
      </c>
      <c r="W34" s="62">
        <f>IF(Z34=15,I34,0)</f>
        <v>0</v>
      </c>
      <c r="X34" s="62">
        <f>IF(Z34=21,I34,0)</f>
        <v>0</v>
      </c>
      <c r="Z34" s="62">
        <v>15</v>
      </c>
      <c r="AA34" s="62">
        <f>F34*1</f>
        <v>0</v>
      </c>
      <c r="AB34" s="62">
        <f>F34*(1-1)</f>
        <v>0</v>
      </c>
      <c r="AI34" s="62">
        <f>E34*AA34</f>
        <v>0</v>
      </c>
      <c r="AJ34" s="62">
        <f>E34*AB34</f>
        <v>0</v>
      </c>
      <c r="AK34" s="63" t="s">
        <v>88</v>
      </c>
      <c r="AL34" s="63" t="s">
        <v>89</v>
      </c>
      <c r="AM34" s="65" t="s">
        <v>90</v>
      </c>
      <c r="AR34" s="66">
        <v>0</v>
      </c>
      <c r="AS34" s="66">
        <v>0</v>
      </c>
      <c r="AT34" s="66">
        <v>0</v>
      </c>
    </row>
    <row r="35" spans="1:46" s="58" customFormat="1" x14ac:dyDescent="0.25">
      <c r="B35" s="59" t="s">
        <v>56</v>
      </c>
      <c r="C35" s="143" t="s">
        <v>121</v>
      </c>
      <c r="D35" s="144"/>
      <c r="E35" s="144"/>
      <c r="F35" s="144"/>
      <c r="G35" s="144"/>
      <c r="H35" s="144"/>
      <c r="I35" s="144"/>
      <c r="AR35" s="66"/>
      <c r="AS35" s="66"/>
      <c r="AT35" s="66"/>
    </row>
    <row r="36" spans="1:46" s="64" customFormat="1" x14ac:dyDescent="0.25">
      <c r="A36" s="60" t="s">
        <v>118</v>
      </c>
      <c r="B36" s="60" t="s">
        <v>123</v>
      </c>
      <c r="C36" s="60" t="s">
        <v>124</v>
      </c>
      <c r="D36" s="60" t="s">
        <v>125</v>
      </c>
      <c r="E36" s="62">
        <v>351</v>
      </c>
      <c r="F36" s="62"/>
      <c r="G36" s="62">
        <f>E36*AA36</f>
        <v>0</v>
      </c>
      <c r="H36" s="62">
        <f>I36-G36</f>
        <v>0</v>
      </c>
      <c r="I36" s="62">
        <f>E36*F36</f>
        <v>0</v>
      </c>
      <c r="J36" s="63" t="s">
        <v>103</v>
      </c>
      <c r="K36" s="62">
        <f>IF(J36="5",H36,0)</f>
        <v>0</v>
      </c>
      <c r="V36" s="62">
        <f>IF(Z36=0,I36,0)</f>
        <v>0</v>
      </c>
      <c r="W36" s="62">
        <f>IF(Z36=15,I36,0)</f>
        <v>0</v>
      </c>
      <c r="X36" s="62">
        <f>IF(Z36=21,I36,0)</f>
        <v>0</v>
      </c>
      <c r="Z36" s="62">
        <v>15</v>
      </c>
      <c r="AA36" s="62">
        <f>F36*1</f>
        <v>0</v>
      </c>
      <c r="AB36" s="62">
        <f>F36*(1-1)</f>
        <v>0</v>
      </c>
      <c r="AI36" s="62">
        <f>E36*AA36</f>
        <v>0</v>
      </c>
      <c r="AJ36" s="62">
        <f>E36*AB36</f>
        <v>0</v>
      </c>
      <c r="AK36" s="63" t="s">
        <v>88</v>
      </c>
      <c r="AL36" s="63" t="s">
        <v>89</v>
      </c>
      <c r="AM36" s="65" t="s">
        <v>90</v>
      </c>
      <c r="AR36" s="66">
        <v>0</v>
      </c>
      <c r="AS36" s="66">
        <v>0</v>
      </c>
      <c r="AT36" s="66">
        <v>0</v>
      </c>
    </row>
    <row r="37" spans="1:46" s="58" customFormat="1" x14ac:dyDescent="0.25">
      <c r="B37" s="59" t="s">
        <v>56</v>
      </c>
      <c r="C37" s="143" t="s">
        <v>126</v>
      </c>
      <c r="D37" s="144"/>
      <c r="E37" s="144"/>
      <c r="F37" s="144"/>
      <c r="G37" s="144"/>
      <c r="H37" s="144"/>
      <c r="I37" s="144"/>
      <c r="AR37" s="57"/>
      <c r="AS37" s="57"/>
      <c r="AT37" s="57"/>
    </row>
    <row r="38" spans="1:46" x14ac:dyDescent="0.25">
      <c r="A38" s="54" t="s">
        <v>122</v>
      </c>
      <c r="B38" s="54" t="s">
        <v>128</v>
      </c>
      <c r="C38" s="54" t="s">
        <v>129</v>
      </c>
      <c r="D38" s="54" t="s">
        <v>86</v>
      </c>
      <c r="E38" s="55">
        <v>246</v>
      </c>
      <c r="F38" s="55"/>
      <c r="G38" s="57">
        <v>0</v>
      </c>
      <c r="H38" s="57">
        <v>0</v>
      </c>
      <c r="I38" s="57">
        <v>0</v>
      </c>
      <c r="J38" s="56" t="s">
        <v>87</v>
      </c>
      <c r="K38" s="55">
        <f>IF(J38="5",AS38,0)</f>
        <v>0</v>
      </c>
      <c r="V38" s="55">
        <f>IF(Z38=0,AT38,0)</f>
        <v>0</v>
      </c>
      <c r="W38" s="55">
        <f>IF(Z38=15,AT38,0)</f>
        <v>0</v>
      </c>
      <c r="X38" s="55">
        <f>IF(Z38=21,AT38,0)</f>
        <v>0</v>
      </c>
      <c r="Z38" s="55">
        <v>15</v>
      </c>
      <c r="AA38" s="55">
        <f>F38*0</f>
        <v>0</v>
      </c>
      <c r="AB38" s="55">
        <f>F38*(1-0)</f>
        <v>0</v>
      </c>
      <c r="AI38" s="55">
        <f>E38*AA38</f>
        <v>0</v>
      </c>
      <c r="AJ38" s="55">
        <f>E38*AB38</f>
        <v>0</v>
      </c>
      <c r="AK38" s="56" t="s">
        <v>88</v>
      </c>
      <c r="AL38" s="56" t="s">
        <v>89</v>
      </c>
      <c r="AM38" s="45" t="s">
        <v>90</v>
      </c>
      <c r="AR38" s="55">
        <f>E38*AA38</f>
        <v>0</v>
      </c>
      <c r="AS38" s="55">
        <f>AT38-AR38</f>
        <v>0</v>
      </c>
      <c r="AT38" s="55">
        <f>E38*F38</f>
        <v>0</v>
      </c>
    </row>
    <row r="39" spans="1:46" s="58" customFormat="1" x14ac:dyDescent="0.25">
      <c r="B39" s="59" t="s">
        <v>56</v>
      </c>
      <c r="C39" s="143" t="s">
        <v>130</v>
      </c>
      <c r="D39" s="144"/>
      <c r="E39" s="144"/>
      <c r="F39" s="144"/>
      <c r="G39" s="144"/>
      <c r="H39" s="144"/>
      <c r="I39" s="144"/>
      <c r="AR39" s="57"/>
      <c r="AS39" s="57"/>
      <c r="AT39" s="57"/>
    </row>
    <row r="40" spans="1:46" x14ac:dyDescent="0.25">
      <c r="A40" s="54" t="s">
        <v>127</v>
      </c>
      <c r="B40" s="54" t="s">
        <v>96</v>
      </c>
      <c r="C40" s="54" t="s">
        <v>132</v>
      </c>
      <c r="D40" s="54" t="s">
        <v>86</v>
      </c>
      <c r="E40" s="55">
        <v>328</v>
      </c>
      <c r="F40" s="55"/>
      <c r="G40" s="57">
        <v>0</v>
      </c>
      <c r="H40" s="57">
        <v>0</v>
      </c>
      <c r="I40" s="57">
        <v>0</v>
      </c>
      <c r="J40" s="56" t="s">
        <v>87</v>
      </c>
      <c r="K40" s="55">
        <f>IF(J40="5",AS40,0)</f>
        <v>0</v>
      </c>
      <c r="V40" s="55">
        <f>IF(Z40=0,AT40,0)</f>
        <v>0</v>
      </c>
      <c r="W40" s="55">
        <f>IF(Z40=15,AT40,0)</f>
        <v>0</v>
      </c>
      <c r="X40" s="55">
        <f>IF(Z40=21,AT40,0)</f>
        <v>0</v>
      </c>
      <c r="Z40" s="55">
        <v>15</v>
      </c>
      <c r="AA40" s="55">
        <f>F40*0</f>
        <v>0</v>
      </c>
      <c r="AB40" s="55">
        <f>F40*(1-0)</f>
        <v>0</v>
      </c>
      <c r="AI40" s="55">
        <f>E40*AA40</f>
        <v>0</v>
      </c>
      <c r="AJ40" s="55">
        <f>E40*AB40</f>
        <v>0</v>
      </c>
      <c r="AK40" s="56" t="s">
        <v>88</v>
      </c>
      <c r="AL40" s="56" t="s">
        <v>89</v>
      </c>
      <c r="AM40" s="45" t="s">
        <v>90</v>
      </c>
      <c r="AR40" s="55">
        <f>E40*AA40</f>
        <v>0</v>
      </c>
      <c r="AS40" s="55">
        <f>AT40-AR40</f>
        <v>0</v>
      </c>
      <c r="AT40" s="55">
        <f>E40*F40</f>
        <v>0</v>
      </c>
    </row>
    <row r="41" spans="1:46" s="58" customFormat="1" x14ac:dyDescent="0.25">
      <c r="B41" s="59" t="s">
        <v>56</v>
      </c>
      <c r="C41" s="143" t="s">
        <v>133</v>
      </c>
      <c r="D41" s="144"/>
      <c r="E41" s="144"/>
      <c r="F41" s="144"/>
      <c r="G41" s="144"/>
      <c r="H41" s="144"/>
      <c r="I41" s="144"/>
      <c r="AR41" s="57"/>
      <c r="AS41" s="57"/>
      <c r="AT41" s="57"/>
    </row>
    <row r="42" spans="1:46" x14ac:dyDescent="0.25">
      <c r="A42" s="50"/>
      <c r="B42" s="51" t="s">
        <v>134</v>
      </c>
      <c r="C42" s="125" t="s">
        <v>135</v>
      </c>
      <c r="D42" s="126"/>
      <c r="E42" s="126"/>
      <c r="F42" s="126"/>
      <c r="G42" s="52">
        <f>SUM(G43:G57)</f>
        <v>0</v>
      </c>
      <c r="H42" s="52">
        <f>SUM(H43:H57)</f>
        <v>0</v>
      </c>
      <c r="I42" s="52">
        <f>G42+H42</f>
        <v>0</v>
      </c>
      <c r="L42" s="52">
        <f>IF(M42="PR",I42,SUM(K43:K57))</f>
        <v>0</v>
      </c>
      <c r="M42" s="45" t="s">
        <v>136</v>
      </c>
      <c r="N42" s="52">
        <f>IF(M42="HS",G42,0)</f>
        <v>0</v>
      </c>
      <c r="O42" s="52">
        <f>IF(M42="HS",H42-L42,0)</f>
        <v>0</v>
      </c>
      <c r="P42" s="52">
        <f>IF(M42="PS",G42,0)</f>
        <v>0</v>
      </c>
      <c r="Q42" s="52">
        <f>IF(M42="PS",H42-L42,0)</f>
        <v>0</v>
      </c>
      <c r="R42" s="52">
        <f>IF(M42="MP",G42,0)</f>
        <v>0</v>
      </c>
      <c r="S42" s="52">
        <f>IF(M42="MP",H42-L42,0)</f>
        <v>0</v>
      </c>
      <c r="T42" s="52">
        <f>IF(M42="OM",G42,0)</f>
        <v>0</v>
      </c>
      <c r="U42" s="45" t="s">
        <v>80</v>
      </c>
      <c r="AE42" s="52">
        <f>SUM(V43:V57)</f>
        <v>0</v>
      </c>
      <c r="AF42" s="52">
        <f>SUM(W43:W57)</f>
        <v>0</v>
      </c>
      <c r="AG42" s="52">
        <f>SUM(X43:X57)</f>
        <v>0</v>
      </c>
      <c r="AR42" s="53">
        <f>SUM(AR43:AR57)</f>
        <v>0</v>
      </c>
      <c r="AS42" s="53">
        <f>SUM(AS43:AS57)</f>
        <v>0</v>
      </c>
      <c r="AT42" s="53">
        <f>AR42+AS42</f>
        <v>0</v>
      </c>
    </row>
    <row r="43" spans="1:46" x14ac:dyDescent="0.25">
      <c r="A43" s="54" t="s">
        <v>131</v>
      </c>
      <c r="B43" s="54" t="s">
        <v>138</v>
      </c>
      <c r="C43" s="54" t="s">
        <v>139</v>
      </c>
      <c r="D43" s="54" t="s">
        <v>140</v>
      </c>
      <c r="E43" s="55">
        <v>25</v>
      </c>
      <c r="F43" s="55"/>
      <c r="G43" s="57">
        <v>0</v>
      </c>
      <c r="H43" s="57">
        <v>0</v>
      </c>
      <c r="I43" s="57">
        <v>0</v>
      </c>
      <c r="J43" s="56" t="s">
        <v>80</v>
      </c>
      <c r="K43" s="55">
        <f>IF(J43="5",AS43,0)</f>
        <v>0</v>
      </c>
      <c r="V43" s="55">
        <f>IF(Z43=0,AT43,0)</f>
        <v>0</v>
      </c>
      <c r="W43" s="55">
        <f>IF(Z43=15,AT43,0)</f>
        <v>0</v>
      </c>
      <c r="X43" s="55">
        <f>IF(Z43=21,AT43,0)</f>
        <v>0</v>
      </c>
      <c r="Z43" s="55">
        <v>15</v>
      </c>
      <c r="AA43" s="55">
        <f>F43*0</f>
        <v>0</v>
      </c>
      <c r="AB43" s="55">
        <f>F43*(1-0)</f>
        <v>0</v>
      </c>
      <c r="AI43" s="55">
        <f>E43*AA43</f>
        <v>0</v>
      </c>
      <c r="AJ43" s="55">
        <f>E43*AB43</f>
        <v>0</v>
      </c>
      <c r="AK43" s="56" t="s">
        <v>141</v>
      </c>
      <c r="AL43" s="56" t="s">
        <v>89</v>
      </c>
      <c r="AM43" s="45" t="s">
        <v>90</v>
      </c>
      <c r="AR43" s="55">
        <f>E43*AA43</f>
        <v>0</v>
      </c>
      <c r="AS43" s="55">
        <f>AT43-AR43</f>
        <v>0</v>
      </c>
      <c r="AT43" s="55">
        <f>E43*F43</f>
        <v>0</v>
      </c>
    </row>
    <row r="44" spans="1:46" s="58" customFormat="1" x14ac:dyDescent="0.25">
      <c r="B44" s="59" t="s">
        <v>56</v>
      </c>
      <c r="C44" s="143" t="s">
        <v>139</v>
      </c>
      <c r="D44" s="144"/>
      <c r="E44" s="144"/>
      <c r="F44" s="144"/>
      <c r="G44" s="144"/>
      <c r="H44" s="144"/>
      <c r="I44" s="144"/>
      <c r="AR44" s="57"/>
      <c r="AS44" s="57"/>
      <c r="AT44" s="57"/>
    </row>
    <row r="45" spans="1:46" x14ac:dyDescent="0.25">
      <c r="A45" s="54" t="s">
        <v>137</v>
      </c>
      <c r="B45" s="54" t="s">
        <v>143</v>
      </c>
      <c r="C45" s="54" t="s">
        <v>144</v>
      </c>
      <c r="D45" s="54" t="s">
        <v>145</v>
      </c>
      <c r="E45" s="55">
        <v>41</v>
      </c>
      <c r="F45" s="55"/>
      <c r="G45" s="57">
        <v>0</v>
      </c>
      <c r="H45" s="57">
        <v>0</v>
      </c>
      <c r="I45" s="57">
        <v>0</v>
      </c>
      <c r="J45" s="56" t="s">
        <v>80</v>
      </c>
      <c r="K45" s="55">
        <f>IF(J45="5",AS45,0)</f>
        <v>0</v>
      </c>
      <c r="V45" s="55">
        <f>IF(Z45=0,AT45,0)</f>
        <v>0</v>
      </c>
      <c r="W45" s="55">
        <f>IF(Z45=15,AT45,0)</f>
        <v>0</v>
      </c>
      <c r="X45" s="55">
        <f>IF(Z45=21,AT45,0)</f>
        <v>0</v>
      </c>
      <c r="Z45" s="55">
        <v>15</v>
      </c>
      <c r="AA45" s="55">
        <f>F45*0</f>
        <v>0</v>
      </c>
      <c r="AB45" s="55">
        <f>F45*(1-0)</f>
        <v>0</v>
      </c>
      <c r="AI45" s="55">
        <f>E45*AA45</f>
        <v>0</v>
      </c>
      <c r="AJ45" s="55">
        <f>E45*AB45</f>
        <v>0</v>
      </c>
      <c r="AK45" s="56" t="s">
        <v>141</v>
      </c>
      <c r="AL45" s="56" t="s">
        <v>89</v>
      </c>
      <c r="AM45" s="45" t="s">
        <v>90</v>
      </c>
      <c r="AR45" s="55">
        <f>E45*AA45</f>
        <v>0</v>
      </c>
      <c r="AS45" s="55">
        <f>AT45-AR45</f>
        <v>0</v>
      </c>
      <c r="AT45" s="55">
        <f>E45*F45</f>
        <v>0</v>
      </c>
    </row>
    <row r="46" spans="1:46" s="58" customFormat="1" x14ac:dyDescent="0.25">
      <c r="B46" s="59" t="s">
        <v>56</v>
      </c>
      <c r="C46" s="143" t="s">
        <v>144</v>
      </c>
      <c r="D46" s="144"/>
      <c r="E46" s="144"/>
      <c r="F46" s="144"/>
      <c r="G46" s="144"/>
      <c r="H46" s="144"/>
      <c r="I46" s="144"/>
      <c r="AR46" s="57"/>
      <c r="AS46" s="57"/>
      <c r="AT46" s="57"/>
    </row>
    <row r="47" spans="1:46" x14ac:dyDescent="0.25">
      <c r="A47" s="54" t="s">
        <v>142</v>
      </c>
      <c r="B47" s="54" t="s">
        <v>147</v>
      </c>
      <c r="C47" s="54" t="s">
        <v>148</v>
      </c>
      <c r="D47" s="54" t="s">
        <v>149</v>
      </c>
      <c r="E47" s="55">
        <v>164</v>
      </c>
      <c r="F47" s="55"/>
      <c r="G47" s="57">
        <v>0</v>
      </c>
      <c r="H47" s="57">
        <v>0</v>
      </c>
      <c r="I47" s="57">
        <v>0</v>
      </c>
      <c r="J47" s="56" t="s">
        <v>80</v>
      </c>
      <c r="K47" s="55">
        <f>IF(J47="5",AS47,0)</f>
        <v>0</v>
      </c>
      <c r="V47" s="55">
        <f>IF(Z47=0,AT47,0)</f>
        <v>0</v>
      </c>
      <c r="W47" s="55">
        <f>IF(Z47=15,AT47,0)</f>
        <v>0</v>
      </c>
      <c r="X47" s="55">
        <f>IF(Z47=21,AT47,0)</f>
        <v>0</v>
      </c>
      <c r="Z47" s="55">
        <v>15</v>
      </c>
      <c r="AA47" s="55">
        <f>F47*0</f>
        <v>0</v>
      </c>
      <c r="AB47" s="55">
        <f>F47*(1-0)</f>
        <v>0</v>
      </c>
      <c r="AI47" s="55">
        <f>E47*AA47</f>
        <v>0</v>
      </c>
      <c r="AJ47" s="55">
        <f>E47*AB47</f>
        <v>0</v>
      </c>
      <c r="AK47" s="56" t="s">
        <v>141</v>
      </c>
      <c r="AL47" s="56" t="s">
        <v>89</v>
      </c>
      <c r="AM47" s="45" t="s">
        <v>90</v>
      </c>
      <c r="AR47" s="55">
        <f>E47*AA47</f>
        <v>0</v>
      </c>
      <c r="AS47" s="55">
        <f>AT47-AR47</f>
        <v>0</v>
      </c>
      <c r="AT47" s="55">
        <f>E47*F47</f>
        <v>0</v>
      </c>
    </row>
    <row r="48" spans="1:46" s="58" customFormat="1" x14ac:dyDescent="0.25">
      <c r="B48" s="59" t="s">
        <v>56</v>
      </c>
      <c r="C48" s="143" t="s">
        <v>148</v>
      </c>
      <c r="D48" s="144"/>
      <c r="E48" s="144"/>
      <c r="F48" s="144"/>
      <c r="G48" s="144"/>
      <c r="H48" s="144"/>
      <c r="I48" s="144"/>
      <c r="AR48" s="57"/>
      <c r="AS48" s="57"/>
      <c r="AT48" s="57"/>
    </row>
    <row r="49" spans="1:46" x14ac:dyDescent="0.25">
      <c r="A49" s="54" t="s">
        <v>146</v>
      </c>
      <c r="B49" s="54" t="s">
        <v>151</v>
      </c>
      <c r="C49" s="54" t="s">
        <v>152</v>
      </c>
      <c r="D49" s="54" t="s">
        <v>140</v>
      </c>
      <c r="E49" s="55">
        <v>15</v>
      </c>
      <c r="F49" s="55"/>
      <c r="G49" s="57">
        <v>0</v>
      </c>
      <c r="H49" s="57">
        <v>0</v>
      </c>
      <c r="I49" s="57">
        <v>0</v>
      </c>
      <c r="J49" s="56" t="s">
        <v>80</v>
      </c>
      <c r="K49" s="55">
        <f>IF(J49="5",AS49,0)</f>
        <v>0</v>
      </c>
      <c r="V49" s="55">
        <f>IF(Z49=0,AT49,0)</f>
        <v>0</v>
      </c>
      <c r="W49" s="55">
        <f>IF(Z49=15,AT49,0)</f>
        <v>0</v>
      </c>
      <c r="X49" s="55">
        <f>IF(Z49=21,AT49,0)</f>
        <v>0</v>
      </c>
      <c r="Z49" s="55">
        <v>15</v>
      </c>
      <c r="AA49" s="55">
        <f>F49*0</f>
        <v>0</v>
      </c>
      <c r="AB49" s="55">
        <f>F49*(1-0)</f>
        <v>0</v>
      </c>
      <c r="AI49" s="55">
        <f>E49*AA49</f>
        <v>0</v>
      </c>
      <c r="AJ49" s="55">
        <f>E49*AB49</f>
        <v>0</v>
      </c>
      <c r="AK49" s="56" t="s">
        <v>141</v>
      </c>
      <c r="AL49" s="56" t="s">
        <v>89</v>
      </c>
      <c r="AM49" s="45" t="s">
        <v>90</v>
      </c>
      <c r="AR49" s="55">
        <f>E49*AA49</f>
        <v>0</v>
      </c>
      <c r="AS49" s="55">
        <f>AT49-AR49</f>
        <v>0</v>
      </c>
      <c r="AT49" s="55">
        <f>E49*F49</f>
        <v>0</v>
      </c>
    </row>
    <row r="50" spans="1:46" s="58" customFormat="1" x14ac:dyDescent="0.25">
      <c r="B50" s="59" t="s">
        <v>56</v>
      </c>
      <c r="C50" s="143" t="s">
        <v>152</v>
      </c>
      <c r="D50" s="144"/>
      <c r="E50" s="144"/>
      <c r="F50" s="144"/>
      <c r="G50" s="144"/>
      <c r="H50" s="144"/>
      <c r="I50" s="144"/>
      <c r="AR50" s="57"/>
      <c r="AS50" s="57"/>
      <c r="AT50" s="57"/>
    </row>
    <row r="51" spans="1:46" x14ac:dyDescent="0.25">
      <c r="A51" s="54" t="s">
        <v>150</v>
      </c>
      <c r="B51" s="54" t="s">
        <v>154</v>
      </c>
      <c r="C51" s="54" t="s">
        <v>155</v>
      </c>
      <c r="D51" s="54" t="s">
        <v>140</v>
      </c>
      <c r="E51" s="55">
        <v>20</v>
      </c>
      <c r="F51" s="55"/>
      <c r="G51" s="57">
        <v>0</v>
      </c>
      <c r="H51" s="57">
        <v>0</v>
      </c>
      <c r="I51" s="57">
        <v>0</v>
      </c>
      <c r="J51" s="56" t="s">
        <v>80</v>
      </c>
      <c r="K51" s="55">
        <f>IF(J51="5",AS51,0)</f>
        <v>0</v>
      </c>
      <c r="V51" s="55">
        <f>IF(Z51=0,AT51,0)</f>
        <v>0</v>
      </c>
      <c r="W51" s="55">
        <f>IF(Z51=15,AT51,0)</f>
        <v>0</v>
      </c>
      <c r="X51" s="55">
        <f>IF(Z51=21,AT51,0)</f>
        <v>0</v>
      </c>
      <c r="Z51" s="55">
        <v>15</v>
      </c>
      <c r="AA51" s="55">
        <f>F51*0</f>
        <v>0</v>
      </c>
      <c r="AB51" s="55">
        <f>F51*(1-0)</f>
        <v>0</v>
      </c>
      <c r="AI51" s="55">
        <f>E51*AA51</f>
        <v>0</v>
      </c>
      <c r="AJ51" s="55">
        <f>E51*AB51</f>
        <v>0</v>
      </c>
      <c r="AK51" s="56" t="s">
        <v>141</v>
      </c>
      <c r="AL51" s="56" t="s">
        <v>89</v>
      </c>
      <c r="AM51" s="45" t="s">
        <v>90</v>
      </c>
      <c r="AR51" s="55">
        <f>E51*AA51</f>
        <v>0</v>
      </c>
      <c r="AS51" s="55">
        <f>AT51-AR51</f>
        <v>0</v>
      </c>
      <c r="AT51" s="55">
        <f>E51*F51</f>
        <v>0</v>
      </c>
    </row>
    <row r="52" spans="1:46" s="58" customFormat="1" x14ac:dyDescent="0.25">
      <c r="B52" s="59" t="s">
        <v>56</v>
      </c>
      <c r="C52" s="143" t="s">
        <v>155</v>
      </c>
      <c r="D52" s="144"/>
      <c r="E52" s="144"/>
      <c r="F52" s="144"/>
      <c r="G52" s="144"/>
      <c r="H52" s="144"/>
      <c r="I52" s="144"/>
      <c r="AR52" s="57"/>
      <c r="AS52" s="57"/>
      <c r="AT52" s="57"/>
    </row>
    <row r="53" spans="1:46" x14ac:dyDescent="0.25">
      <c r="A53" s="54" t="s">
        <v>153</v>
      </c>
      <c r="B53" s="54" t="s">
        <v>157</v>
      </c>
      <c r="C53" s="54" t="s">
        <v>158</v>
      </c>
      <c r="D53" s="54" t="s">
        <v>140</v>
      </c>
      <c r="E53" s="55">
        <v>41</v>
      </c>
      <c r="F53" s="55"/>
      <c r="G53" s="55">
        <f>E53*AA53</f>
        <v>0</v>
      </c>
      <c r="H53" s="55">
        <f>I53-G53</f>
        <v>0</v>
      </c>
      <c r="I53" s="55">
        <f>E53*F53</f>
        <v>0</v>
      </c>
      <c r="J53" s="56" t="s">
        <v>80</v>
      </c>
      <c r="K53" s="55">
        <f>IF(J53="5",H53,0)</f>
        <v>0</v>
      </c>
      <c r="V53" s="55">
        <f>IF(Z53=0,I53,0)</f>
        <v>0</v>
      </c>
      <c r="W53" s="55">
        <f>IF(Z53=15,I53,0)</f>
        <v>0</v>
      </c>
      <c r="X53" s="55">
        <f>IF(Z53=21,I53,0)</f>
        <v>0</v>
      </c>
      <c r="Z53" s="55">
        <v>15</v>
      </c>
      <c r="AA53" s="55">
        <f>F53*0</f>
        <v>0</v>
      </c>
      <c r="AB53" s="55">
        <f>F53*(1-0)</f>
        <v>0</v>
      </c>
      <c r="AI53" s="55">
        <f>E53*AA53</f>
        <v>0</v>
      </c>
      <c r="AJ53" s="55">
        <f>E53*AB53</f>
        <v>0</v>
      </c>
      <c r="AK53" s="56" t="s">
        <v>141</v>
      </c>
      <c r="AL53" s="56" t="s">
        <v>89</v>
      </c>
      <c r="AM53" s="45" t="s">
        <v>90</v>
      </c>
      <c r="AR53" s="57">
        <v>0</v>
      </c>
      <c r="AS53" s="57">
        <v>0</v>
      </c>
      <c r="AT53" s="57">
        <v>0</v>
      </c>
    </row>
    <row r="54" spans="1:46" s="58" customFormat="1" x14ac:dyDescent="0.25">
      <c r="B54" s="59" t="s">
        <v>56</v>
      </c>
      <c r="C54" s="143" t="s">
        <v>158</v>
      </c>
      <c r="D54" s="144"/>
      <c r="E54" s="144"/>
      <c r="F54" s="144"/>
      <c r="G54" s="144"/>
      <c r="H54" s="144"/>
      <c r="I54" s="144"/>
      <c r="AR54" s="57"/>
      <c r="AS54" s="57"/>
      <c r="AT54" s="57"/>
    </row>
    <row r="55" spans="1:46" x14ac:dyDescent="0.25">
      <c r="A55" s="54" t="s">
        <v>156</v>
      </c>
      <c r="B55" s="54" t="s">
        <v>160</v>
      </c>
      <c r="C55" s="54" t="s">
        <v>161</v>
      </c>
      <c r="D55" s="54" t="s">
        <v>162</v>
      </c>
      <c r="E55" s="55">
        <v>1</v>
      </c>
      <c r="F55" s="55"/>
      <c r="G55" s="55">
        <f>E55*AA55</f>
        <v>0</v>
      </c>
      <c r="H55" s="55">
        <f>I55-G55</f>
        <v>0</v>
      </c>
      <c r="I55" s="55">
        <f>E55*F55</f>
        <v>0</v>
      </c>
      <c r="J55" s="56" t="s">
        <v>80</v>
      </c>
      <c r="K55" s="55">
        <f>IF(J55="5",H55,0)</f>
        <v>0</v>
      </c>
      <c r="V55" s="55">
        <f>IF(Z55=0,I55,0)</f>
        <v>0</v>
      </c>
      <c r="W55" s="55">
        <f>IF(Z55=15,I55,0)</f>
        <v>0</v>
      </c>
      <c r="X55" s="55">
        <f>IF(Z55=21,I55,0)</f>
        <v>0</v>
      </c>
      <c r="Z55" s="55">
        <v>15</v>
      </c>
      <c r="AA55" s="55">
        <f>F55*0</f>
        <v>0</v>
      </c>
      <c r="AB55" s="55">
        <f>F55*(1-0)</f>
        <v>0</v>
      </c>
      <c r="AI55" s="55">
        <f>E55*AA55</f>
        <v>0</v>
      </c>
      <c r="AJ55" s="55">
        <f>E55*AB55</f>
        <v>0</v>
      </c>
      <c r="AK55" s="56" t="s">
        <v>141</v>
      </c>
      <c r="AL55" s="56" t="s">
        <v>89</v>
      </c>
      <c r="AM55" s="45" t="s">
        <v>90</v>
      </c>
      <c r="AR55" s="57">
        <v>0</v>
      </c>
      <c r="AS55" s="57">
        <v>0</v>
      </c>
      <c r="AT55" s="57">
        <v>0</v>
      </c>
    </row>
    <row r="56" spans="1:46" s="58" customFormat="1" x14ac:dyDescent="0.25">
      <c r="B56" s="59" t="s">
        <v>56</v>
      </c>
      <c r="C56" s="143" t="s">
        <v>163</v>
      </c>
      <c r="D56" s="144"/>
      <c r="E56" s="144"/>
      <c r="F56" s="144"/>
      <c r="G56" s="144"/>
      <c r="H56" s="144"/>
      <c r="I56" s="144"/>
      <c r="AR56" s="57"/>
      <c r="AS56" s="57"/>
      <c r="AT56" s="57"/>
    </row>
    <row r="57" spans="1:46" x14ac:dyDescent="0.25">
      <c r="A57" s="54" t="s">
        <v>11</v>
      </c>
      <c r="B57" s="54" t="s">
        <v>164</v>
      </c>
      <c r="C57" s="54" t="s">
        <v>165</v>
      </c>
      <c r="D57" s="54" t="s">
        <v>162</v>
      </c>
      <c r="E57" s="55">
        <v>1</v>
      </c>
      <c r="F57" s="55"/>
      <c r="G57" s="55">
        <f>E57*AA57</f>
        <v>0</v>
      </c>
      <c r="H57" s="55">
        <f>I57-G57</f>
        <v>0</v>
      </c>
      <c r="I57" s="55">
        <f>E57*F57</f>
        <v>0</v>
      </c>
      <c r="J57" s="56" t="s">
        <v>80</v>
      </c>
      <c r="K57" s="55">
        <f>IF(J57="5",H57,0)</f>
        <v>0</v>
      </c>
      <c r="V57" s="55">
        <f>IF(Z57=0,I57,0)</f>
        <v>0</v>
      </c>
      <c r="W57" s="55">
        <f>IF(Z57=15,I57,0)</f>
        <v>0</v>
      </c>
      <c r="X57" s="55">
        <f>IF(Z57=21,I57,0)</f>
        <v>0</v>
      </c>
      <c r="Z57" s="55">
        <v>15</v>
      </c>
      <c r="AA57" s="55">
        <f>F57*0</f>
        <v>0</v>
      </c>
      <c r="AB57" s="55">
        <f>F57*(1-0)</f>
        <v>0</v>
      </c>
      <c r="AI57" s="55">
        <f>E57*AA57</f>
        <v>0</v>
      </c>
      <c r="AJ57" s="55">
        <f>E57*AB57</f>
        <v>0</v>
      </c>
      <c r="AK57" s="56" t="s">
        <v>141</v>
      </c>
      <c r="AL57" s="56" t="s">
        <v>89</v>
      </c>
      <c r="AM57" s="45" t="s">
        <v>90</v>
      </c>
      <c r="AR57" s="57">
        <v>0</v>
      </c>
      <c r="AS57" s="57">
        <v>0</v>
      </c>
      <c r="AT57" s="57">
        <v>0</v>
      </c>
    </row>
    <row r="58" spans="1:46" s="58" customFormat="1" ht="10.199999999999999" x14ac:dyDescent="0.25">
      <c r="A58" s="73"/>
      <c r="B58" s="74" t="s">
        <v>56</v>
      </c>
      <c r="C58" s="152" t="s">
        <v>165</v>
      </c>
      <c r="D58" s="153"/>
      <c r="E58" s="153"/>
      <c r="F58" s="153"/>
      <c r="G58" s="153"/>
      <c r="H58" s="153"/>
      <c r="I58" s="153"/>
      <c r="AR58" s="75"/>
      <c r="AS58" s="75"/>
      <c r="AT58" s="75"/>
    </row>
    <row r="59" spans="1:46" x14ac:dyDescent="0.25">
      <c r="A59" s="76"/>
      <c r="B59" s="76"/>
      <c r="C59" s="76"/>
      <c r="D59" s="76"/>
      <c r="E59" s="76"/>
      <c r="F59" s="76"/>
      <c r="G59" s="150" t="s">
        <v>185</v>
      </c>
      <c r="H59" s="151"/>
      <c r="I59" s="77">
        <f>I13+I42</f>
        <v>0</v>
      </c>
      <c r="J59" s="77">
        <f t="shared" ref="J59:AT59" si="0">J13+J42</f>
        <v>0</v>
      </c>
      <c r="K59" s="77">
        <f t="shared" si="0"/>
        <v>0</v>
      </c>
      <c r="L59" s="77">
        <f t="shared" si="0"/>
        <v>0</v>
      </c>
      <c r="M59" s="77" t="e">
        <f t="shared" si="0"/>
        <v>#VALUE!</v>
      </c>
      <c r="N59" s="77">
        <f t="shared" si="0"/>
        <v>0</v>
      </c>
      <c r="O59" s="77">
        <f t="shared" si="0"/>
        <v>0</v>
      </c>
      <c r="P59" s="77">
        <f t="shared" si="0"/>
        <v>0</v>
      </c>
      <c r="Q59" s="77">
        <f t="shared" si="0"/>
        <v>0</v>
      </c>
      <c r="R59" s="77">
        <f t="shared" si="0"/>
        <v>0</v>
      </c>
      <c r="S59" s="77">
        <f t="shared" si="0"/>
        <v>0</v>
      </c>
      <c r="T59" s="77">
        <f t="shared" si="0"/>
        <v>0</v>
      </c>
      <c r="U59" s="77">
        <f t="shared" si="0"/>
        <v>2</v>
      </c>
      <c r="V59" s="77">
        <f t="shared" si="0"/>
        <v>0</v>
      </c>
      <c r="W59" s="77">
        <f t="shared" si="0"/>
        <v>0</v>
      </c>
      <c r="X59" s="77">
        <f t="shared" si="0"/>
        <v>0</v>
      </c>
      <c r="Y59" s="77">
        <f t="shared" si="0"/>
        <v>0</v>
      </c>
      <c r="Z59" s="77">
        <f t="shared" si="0"/>
        <v>0</v>
      </c>
      <c r="AA59" s="77">
        <f t="shared" si="0"/>
        <v>0</v>
      </c>
      <c r="AB59" s="77">
        <f t="shared" si="0"/>
        <v>0</v>
      </c>
      <c r="AC59" s="77">
        <f t="shared" si="0"/>
        <v>0</v>
      </c>
      <c r="AD59" s="77">
        <f t="shared" si="0"/>
        <v>0</v>
      </c>
      <c r="AE59" s="77">
        <f t="shared" si="0"/>
        <v>0</v>
      </c>
      <c r="AF59" s="77">
        <f t="shared" si="0"/>
        <v>0</v>
      </c>
      <c r="AG59" s="77">
        <f t="shared" si="0"/>
        <v>0</v>
      </c>
      <c r="AH59" s="77">
        <f t="shared" si="0"/>
        <v>0</v>
      </c>
      <c r="AI59" s="77">
        <f t="shared" si="0"/>
        <v>0</v>
      </c>
      <c r="AJ59" s="77">
        <f t="shared" si="0"/>
        <v>0</v>
      </c>
      <c r="AK59" s="77">
        <f t="shared" si="0"/>
        <v>0</v>
      </c>
      <c r="AL59" s="77">
        <f t="shared" si="0"/>
        <v>0</v>
      </c>
      <c r="AM59" s="77">
        <f t="shared" si="0"/>
        <v>0</v>
      </c>
      <c r="AN59" s="77">
        <f t="shared" si="0"/>
        <v>0</v>
      </c>
      <c r="AO59" s="77">
        <f t="shared" si="0"/>
        <v>0</v>
      </c>
      <c r="AP59" s="77">
        <f t="shared" si="0"/>
        <v>0</v>
      </c>
      <c r="AQ59" s="77">
        <f t="shared" si="0"/>
        <v>0</v>
      </c>
      <c r="AR59" s="150" t="s">
        <v>186</v>
      </c>
      <c r="AS59" s="151"/>
      <c r="AT59" s="77">
        <f t="shared" si="0"/>
        <v>0</v>
      </c>
    </row>
    <row r="60" spans="1:46" ht="11.25" customHeight="1" x14ac:dyDescent="0.25">
      <c r="A60" s="80" t="s">
        <v>56</v>
      </c>
    </row>
    <row r="61" spans="1:46" ht="409.6" hidden="1" customHeight="1" x14ac:dyDescent="0.25">
      <c r="A61" s="127"/>
      <c r="B61" s="122"/>
      <c r="C61" s="122"/>
      <c r="D61" s="122"/>
      <c r="E61" s="122"/>
      <c r="F61" s="122"/>
      <c r="G61" s="122"/>
      <c r="H61" s="122"/>
      <c r="I61" s="122"/>
    </row>
  </sheetData>
  <mergeCells count="67">
    <mergeCell ref="A8:B9"/>
    <mergeCell ref="I6:I7"/>
    <mergeCell ref="C15:I15"/>
    <mergeCell ref="H6:H7"/>
    <mergeCell ref="I2:I3"/>
    <mergeCell ref="F4:G5"/>
    <mergeCell ref="I4:I5"/>
    <mergeCell ref="H4:H5"/>
    <mergeCell ref="F6:G7"/>
    <mergeCell ref="F8:G9"/>
    <mergeCell ref="A6:B7"/>
    <mergeCell ref="D6:E7"/>
    <mergeCell ref="C4:C5"/>
    <mergeCell ref="D4:E5"/>
    <mergeCell ref="A4:B5"/>
    <mergeCell ref="I8:I9"/>
    <mergeCell ref="A1:I1"/>
    <mergeCell ref="A2:B3"/>
    <mergeCell ref="C2:C3"/>
    <mergeCell ref="D2:E3"/>
    <mergeCell ref="F2:G3"/>
    <mergeCell ref="H2:H3"/>
    <mergeCell ref="C23:I23"/>
    <mergeCell ref="G10:I10"/>
    <mergeCell ref="C12:F12"/>
    <mergeCell ref="C6:C7"/>
    <mergeCell ref="C13:F13"/>
    <mergeCell ref="H8:H9"/>
    <mergeCell ref="C19:I19"/>
    <mergeCell ref="C21:I21"/>
    <mergeCell ref="C8:C9"/>
    <mergeCell ref="D8:E9"/>
    <mergeCell ref="C17:I17"/>
    <mergeCell ref="C35:I35"/>
    <mergeCell ref="C25:I25"/>
    <mergeCell ref="C27:I27"/>
    <mergeCell ref="C29:I29"/>
    <mergeCell ref="C31:I31"/>
    <mergeCell ref="C33:I33"/>
    <mergeCell ref="A61:I61"/>
    <mergeCell ref="C50:I50"/>
    <mergeCell ref="C52:I52"/>
    <mergeCell ref="C54:I54"/>
    <mergeCell ref="C56:I56"/>
    <mergeCell ref="G59:H59"/>
    <mergeCell ref="C58:I58"/>
    <mergeCell ref="C48:I48"/>
    <mergeCell ref="C41:I41"/>
    <mergeCell ref="C42:F42"/>
    <mergeCell ref="C37:I37"/>
    <mergeCell ref="C44:I44"/>
    <mergeCell ref="C46:I46"/>
    <mergeCell ref="C39:I39"/>
    <mergeCell ref="AR59:AS59"/>
    <mergeCell ref="AR2:AR3"/>
    <mergeCell ref="AS2:AS3"/>
    <mergeCell ref="AR4:AR5"/>
    <mergeCell ref="AS4:AS5"/>
    <mergeCell ref="AR6:AR7"/>
    <mergeCell ref="AR10:AT10"/>
    <mergeCell ref="AS6:AS7"/>
    <mergeCell ref="AR8:AR9"/>
    <mergeCell ref="AS8:AS9"/>
    <mergeCell ref="AT2:AT3"/>
    <mergeCell ref="AT6:AT7"/>
    <mergeCell ref="AT4:AT5"/>
    <mergeCell ref="AT8:AT9"/>
  </mergeCells>
  <phoneticPr fontId="0" type="noConversion"/>
  <pageMargins left="0.39400000000000002" right="0.39400000000000002" top="0.59099999999999997" bottom="0.59099999999999997" header="0.5" footer="0.5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Uznatelné náklady</vt:lpstr>
      <vt:lpstr>Neuznatelné náklady</vt:lpstr>
      <vt:lpstr>RVO 010 - Pod nemocnicí</vt:lpstr>
      <vt:lpstr>RVO 012 - Masarykova</vt:lpstr>
      <vt:lpstr>RVO 014 - Koldinova</vt:lpstr>
      <vt:lpstr>RVO 025 - Vaňkova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Skala</cp:lastModifiedBy>
  <cp:lastPrinted>2017-02-23T11:27:24Z</cp:lastPrinted>
  <dcterms:created xsi:type="dcterms:W3CDTF">1997-01-24T11:07:25Z</dcterms:created>
  <dcterms:modified xsi:type="dcterms:W3CDTF">2018-07-08T04:56:34Z</dcterms:modified>
</cp:coreProperties>
</file>