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D.1.1-1 - Objekt č.p.6" sheetId="2" r:id="rId2"/>
    <sheet name="D.1.1-2 - Objekt na st.p...." sheetId="3" r:id="rId3"/>
    <sheet name="D.1.4.a-1 - Objekt č.p.6" sheetId="4" r:id="rId4"/>
    <sheet name="D.1.4.a-2 - Objekt na st...." sheetId="5" r:id="rId5"/>
    <sheet name="D.1.4.b-1 - Objekt č.p.6" sheetId="6" r:id="rId6"/>
    <sheet name="D.1.4.b-2 - Objekt na st...." sheetId="7" r:id="rId7"/>
    <sheet name="D.1.4.c-1 - Objekt č.p.6" sheetId="8" r:id="rId8"/>
    <sheet name="D.1.4.c-2 - Objekt na st...." sheetId="9" r:id="rId9"/>
    <sheet name="D.1.4.d-1 - Objekt č.p.6" sheetId="10" r:id="rId10"/>
    <sheet name="R01 - Podružný rozváděč R01" sheetId="11" r:id="rId11"/>
    <sheet name="RH - Hlavní rozváděč RH" sheetId="12" r:id="rId12"/>
    <sheet name="D.1.4.d-2 - Objekt na st...." sheetId="13" r:id="rId13"/>
    <sheet name="R02 - Podružný rozvaděč R02" sheetId="14" r:id="rId14"/>
    <sheet name="D.1.4.e-1 - Objekt č.p.6" sheetId="15" r:id="rId15"/>
    <sheet name="D.1.4.e-2 - Objekt na st...." sheetId="16" r:id="rId16"/>
    <sheet name="D.1.4.f - Rozvod plynu" sheetId="17" r:id="rId17"/>
    <sheet name="VRN - Vedlejší rozpočtové..." sheetId="18" r:id="rId18"/>
    <sheet name="Pokyny pro vyplnění" sheetId="19" r:id="rId19"/>
  </sheets>
  <definedNames>
    <definedName name="_xlnm.Print_Area" localSheetId="0">'Rekapitulace stavby'!$D$4:$AO$36,'Rekapitulace stavby'!$C$42:$AQ$80</definedName>
    <definedName name="_xlnm.Print_Titles" localSheetId="0">'Rekapitulace stavby'!$52:$52</definedName>
    <definedName name="_xlnm._FilterDatabase" localSheetId="1" hidden="1">'D.1.1-1 - Objekt č.p.6'!$C$111:$K$1114</definedName>
    <definedName name="_xlnm.Print_Area" localSheetId="1">'D.1.1-1 - Objekt č.p.6'!$C$4:$J$41,'D.1.1-1 - Objekt č.p.6'!$C$47:$J$91,'D.1.1-1 - Objekt č.p.6'!$C$97:$K$1114</definedName>
    <definedName name="_xlnm.Print_Titles" localSheetId="1">'D.1.1-1 - Objekt č.p.6'!$111:$111</definedName>
    <definedName name="_xlnm._FilterDatabase" localSheetId="2" hidden="1">'D.1.1-2 - Objekt na st.p....'!$C$104:$K$443</definedName>
    <definedName name="_xlnm.Print_Area" localSheetId="2">'D.1.1-2 - Objekt na st.p....'!$C$4:$J$41,'D.1.1-2 - Objekt na st.p....'!$C$47:$J$84,'D.1.1-2 - Objekt na st.p....'!$C$90:$K$443</definedName>
    <definedName name="_xlnm.Print_Titles" localSheetId="2">'D.1.1-2 - Objekt na st.p....'!$104:$104</definedName>
    <definedName name="_xlnm._FilterDatabase" localSheetId="3" hidden="1">'D.1.4.a-1 - Objekt č.p.6'!$C$92:$K$181</definedName>
    <definedName name="_xlnm.Print_Area" localSheetId="3">'D.1.4.a-1 - Objekt č.p.6'!$C$4:$J$41,'D.1.4.a-1 - Objekt č.p.6'!$C$47:$J$72,'D.1.4.a-1 - Objekt č.p.6'!$C$78:$K$181</definedName>
    <definedName name="_xlnm.Print_Titles" localSheetId="3">'D.1.4.a-1 - Objekt č.p.6'!$92:$92</definedName>
    <definedName name="_xlnm._FilterDatabase" localSheetId="4" hidden="1">'D.1.4.a-2 - Objekt na st....'!$C$88:$K$156</definedName>
    <definedName name="_xlnm.Print_Area" localSheetId="4">'D.1.4.a-2 - Objekt na st....'!$C$4:$J$41,'D.1.4.a-2 - Objekt na st....'!$C$47:$J$68,'D.1.4.a-2 - Objekt na st....'!$C$74:$K$156</definedName>
    <definedName name="_xlnm.Print_Titles" localSheetId="4">'D.1.4.a-2 - Objekt na st....'!$88:$88</definedName>
    <definedName name="_xlnm._FilterDatabase" localSheetId="5" hidden="1">'D.1.4.b-1 - Objekt č.p.6'!$C$87:$K$178</definedName>
    <definedName name="_xlnm.Print_Area" localSheetId="5">'D.1.4.b-1 - Objekt č.p.6'!$C$4:$J$41,'D.1.4.b-1 - Objekt č.p.6'!$C$47:$J$67,'D.1.4.b-1 - Objekt č.p.6'!$C$73:$K$178</definedName>
    <definedName name="_xlnm.Print_Titles" localSheetId="5">'D.1.4.b-1 - Objekt č.p.6'!$87:$87</definedName>
    <definedName name="_xlnm._FilterDatabase" localSheetId="6" hidden="1">'D.1.4.b-2 - Objekt na st....'!$C$86:$K$126</definedName>
    <definedName name="_xlnm.Print_Area" localSheetId="6">'D.1.4.b-2 - Objekt na st....'!$C$4:$J$41,'D.1.4.b-2 - Objekt na st....'!$C$47:$J$66,'D.1.4.b-2 - Objekt na st....'!$C$72:$K$126</definedName>
    <definedName name="_xlnm.Print_Titles" localSheetId="6">'D.1.4.b-2 - Objekt na st....'!$86:$86</definedName>
    <definedName name="_xlnm._FilterDatabase" localSheetId="7" hidden="1">'D.1.4.c-1 - Objekt č.p.6'!$C$89:$K$202</definedName>
    <definedName name="_xlnm.Print_Area" localSheetId="7">'D.1.4.c-1 - Objekt č.p.6'!$C$4:$J$41,'D.1.4.c-1 - Objekt č.p.6'!$C$47:$J$69,'D.1.4.c-1 - Objekt č.p.6'!$C$75:$K$202</definedName>
    <definedName name="_xlnm.Print_Titles" localSheetId="7">'D.1.4.c-1 - Objekt č.p.6'!$89:$89</definedName>
    <definedName name="_xlnm._FilterDatabase" localSheetId="8" hidden="1">'D.1.4.c-2 - Objekt na st....'!$C$89:$K$156</definedName>
    <definedName name="_xlnm.Print_Area" localSheetId="8">'D.1.4.c-2 - Objekt na st....'!$C$4:$J$41,'D.1.4.c-2 - Objekt na st....'!$C$47:$J$69,'D.1.4.c-2 - Objekt na st....'!$C$75:$K$156</definedName>
    <definedName name="_xlnm.Print_Titles" localSheetId="8">'D.1.4.c-2 - Objekt na st....'!$89:$89</definedName>
    <definedName name="_xlnm._FilterDatabase" localSheetId="9" hidden="1">'D.1.4.d-1 - Objekt č.p.6'!$C$94:$K$354</definedName>
    <definedName name="_xlnm.Print_Area" localSheetId="9">'D.1.4.d-1 - Objekt č.p.6'!$C$4:$J$41,'D.1.4.d-1 - Objekt č.p.6'!$C$47:$J$74,'D.1.4.d-1 - Objekt č.p.6'!$C$80:$K$354</definedName>
    <definedName name="_xlnm.Print_Titles" localSheetId="9">'D.1.4.d-1 - Objekt č.p.6'!$94:$94</definedName>
    <definedName name="_xlnm._FilterDatabase" localSheetId="10" hidden="1">'R01 - Podružný rozváděč R01'!$C$92:$K$133</definedName>
    <definedName name="_xlnm.Print_Area" localSheetId="10">'R01 - Podružný rozváděč R01'!$C$4:$J$43,'R01 - Podružný rozváděč R01'!$C$49:$J$70,'R01 - Podružný rozváděč R01'!$C$76:$K$133</definedName>
    <definedName name="_xlnm.Print_Titles" localSheetId="10">'R01 - Podružný rozváděč R01'!$92:$92</definedName>
    <definedName name="_xlnm._FilterDatabase" localSheetId="11" hidden="1">'RH - Hlavní rozváděč RH'!$C$92:$K$129</definedName>
    <definedName name="_xlnm.Print_Area" localSheetId="11">'RH - Hlavní rozváděč RH'!$C$4:$J$43,'RH - Hlavní rozváděč RH'!$C$49:$J$70,'RH - Hlavní rozváděč RH'!$C$76:$K$129</definedName>
    <definedName name="_xlnm.Print_Titles" localSheetId="11">'RH - Hlavní rozváděč RH'!$92:$92</definedName>
    <definedName name="_xlnm._FilterDatabase" localSheetId="12" hidden="1">'D.1.4.d-2 - Objekt na st....'!$C$91:$K$263</definedName>
    <definedName name="_xlnm.Print_Area" localSheetId="12">'D.1.4.d-2 - Objekt na st....'!$C$4:$J$41,'D.1.4.d-2 - Objekt na st....'!$C$47:$J$71,'D.1.4.d-2 - Objekt na st....'!$C$77:$K$263</definedName>
    <definedName name="_xlnm.Print_Titles" localSheetId="12">'D.1.4.d-2 - Objekt na st....'!$91:$91</definedName>
    <definedName name="_xlnm._FilterDatabase" localSheetId="13" hidden="1">'R02 - Podružný rozvaděč R02'!$C$92:$K$123</definedName>
    <definedName name="_xlnm.Print_Area" localSheetId="13">'R02 - Podružný rozvaděč R02'!$C$4:$J$43,'R02 - Podružný rozvaděč R02'!$C$49:$J$70,'R02 - Podružný rozvaděč R02'!$C$76:$K$123</definedName>
    <definedName name="_xlnm.Print_Titles" localSheetId="13">'R02 - Podružný rozvaděč R02'!$92:$92</definedName>
    <definedName name="_xlnm._FilterDatabase" localSheetId="14" hidden="1">'D.1.4.e-1 - Objekt č.p.6'!$C$87:$K$165</definedName>
    <definedName name="_xlnm.Print_Area" localSheetId="14">'D.1.4.e-1 - Objekt č.p.6'!$C$4:$J$41,'D.1.4.e-1 - Objekt č.p.6'!$C$47:$J$67,'D.1.4.e-1 - Objekt č.p.6'!$C$73:$K$165</definedName>
    <definedName name="_xlnm.Print_Titles" localSheetId="14">'D.1.4.e-1 - Objekt č.p.6'!$87:$87</definedName>
    <definedName name="_xlnm._FilterDatabase" localSheetId="15" hidden="1">'D.1.4.e-2 - Objekt na st....'!$C$87:$K$153</definedName>
    <definedName name="_xlnm.Print_Area" localSheetId="15">'D.1.4.e-2 - Objekt na st....'!$C$4:$J$41,'D.1.4.e-2 - Objekt na st....'!$C$47:$J$67,'D.1.4.e-2 - Objekt na st....'!$C$73:$K$153</definedName>
    <definedName name="_xlnm.Print_Titles" localSheetId="15">'D.1.4.e-2 - Objekt na st....'!$87:$87</definedName>
    <definedName name="_xlnm._FilterDatabase" localSheetId="16" hidden="1">'D.1.4.f - Rozvod plynu'!$C$98:$K$368</definedName>
    <definedName name="_xlnm.Print_Area" localSheetId="16">'D.1.4.f - Rozvod plynu'!$C$4:$J$39,'D.1.4.f - Rozvod plynu'!$C$45:$J$80,'D.1.4.f - Rozvod plynu'!$C$86:$K$368</definedName>
    <definedName name="_xlnm.Print_Titles" localSheetId="16">'D.1.4.f - Rozvod plynu'!$98:$98</definedName>
    <definedName name="_xlnm._FilterDatabase" localSheetId="17" hidden="1">'VRN - Vedlejší rozpočtové...'!$C$79:$K$105</definedName>
    <definedName name="_xlnm.Print_Area" localSheetId="17">'VRN - Vedlejší rozpočtové...'!$C$4:$J$39,'VRN - Vedlejší rozpočtové...'!$C$45:$J$61,'VRN - Vedlejší rozpočtové...'!$C$67:$K$105</definedName>
    <definedName name="_xlnm.Print_Titles" localSheetId="17">'VRN - Vedlejší rozpočtové...'!$79:$79</definedName>
    <definedName name="_xlnm.Print_Area" localSheetId="18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18" r="J37"/>
  <c r="J36"/>
  <c i="1" r="AY79"/>
  <c i="18" r="J35"/>
  <c i="1" r="AX79"/>
  <c i="18"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BH90"/>
  <c r="BG90"/>
  <c r="BF90"/>
  <c r="T90"/>
  <c r="R90"/>
  <c r="P90"/>
  <c r="BK90"/>
  <c r="J90"/>
  <c r="BE90"/>
  <c r="BI88"/>
  <c r="BH88"/>
  <c r="BG88"/>
  <c r="BF88"/>
  <c r="T88"/>
  <c r="R88"/>
  <c r="P88"/>
  <c r="BK88"/>
  <c r="J88"/>
  <c r="BE88"/>
  <c r="BI86"/>
  <c r="BH86"/>
  <c r="BG86"/>
  <c r="BF86"/>
  <c r="T86"/>
  <c r="R86"/>
  <c r="P86"/>
  <c r="BK86"/>
  <c r="J86"/>
  <c r="BE86"/>
  <c r="BI84"/>
  <c r="BH84"/>
  <c r="BG84"/>
  <c r="BF84"/>
  <c r="T84"/>
  <c r="R84"/>
  <c r="P84"/>
  <c r="BK84"/>
  <c r="J84"/>
  <c r="BE84"/>
  <c r="BI82"/>
  <c r="F37"/>
  <c i="1" r="BD79"/>
  <c i="18" r="BH82"/>
  <c r="F36"/>
  <c i="1" r="BC79"/>
  <c i="18" r="BG82"/>
  <c r="F35"/>
  <c i="1" r="BB79"/>
  <c i="18" r="BF82"/>
  <c r="J34"/>
  <c i="1" r="AW79"/>
  <c i="18" r="F34"/>
  <c i="1" r="BA79"/>
  <c i="18" r="T82"/>
  <c r="T81"/>
  <c r="T80"/>
  <c r="R82"/>
  <c r="R81"/>
  <c r="R80"/>
  <c r="P82"/>
  <c r="P81"/>
  <c r="P80"/>
  <c i="1" r="AU79"/>
  <c i="18" r="BK82"/>
  <c r="BK81"/>
  <c r="J81"/>
  <c r="BK80"/>
  <c r="J80"/>
  <c r="J59"/>
  <c r="J30"/>
  <c i="1" r="AG79"/>
  <c i="18" r="J82"/>
  <c r="BE82"/>
  <c r="J33"/>
  <c i="1" r="AV79"/>
  <c i="18" r="F33"/>
  <c i="1" r="AZ79"/>
  <c i="18" r="J60"/>
  <c r="J77"/>
  <c r="J76"/>
  <c r="F76"/>
  <c r="F74"/>
  <c r="E72"/>
  <c r="J55"/>
  <c r="J54"/>
  <c r="F54"/>
  <c r="F52"/>
  <c r="E50"/>
  <c r="J39"/>
  <c r="J18"/>
  <c r="E18"/>
  <c r="F77"/>
  <c r="F55"/>
  <c r="J17"/>
  <c r="J12"/>
  <c r="J74"/>
  <c r="J52"/>
  <c r="E7"/>
  <c r="E70"/>
  <c r="E48"/>
  <c i="17" r="J246"/>
  <c r="J191"/>
  <c r="J169"/>
  <c r="J37"/>
  <c r="J36"/>
  <c i="1" r="AY78"/>
  <c i="17" r="J35"/>
  <c i="1" r="AX78"/>
  <c i="17" r="BI367"/>
  <c r="BH367"/>
  <c r="BG367"/>
  <c r="BF367"/>
  <c r="T367"/>
  <c r="R367"/>
  <c r="P367"/>
  <c r="BK367"/>
  <c r="J367"/>
  <c r="BE367"/>
  <c r="BI365"/>
  <c r="BH365"/>
  <c r="BG365"/>
  <c r="BF365"/>
  <c r="T365"/>
  <c r="R365"/>
  <c r="P365"/>
  <c r="BK365"/>
  <c r="J365"/>
  <c r="BE365"/>
  <c r="BI363"/>
  <c r="BH363"/>
  <c r="BG363"/>
  <c r="BF363"/>
  <c r="T363"/>
  <c r="R363"/>
  <c r="P363"/>
  <c r="BK363"/>
  <c r="J363"/>
  <c r="BE363"/>
  <c r="BI361"/>
  <c r="BH361"/>
  <c r="BG361"/>
  <c r="BF361"/>
  <c r="T361"/>
  <c r="R361"/>
  <c r="P361"/>
  <c r="BK361"/>
  <c r="J361"/>
  <c r="BE361"/>
  <c r="BI359"/>
  <c r="BH359"/>
  <c r="BG359"/>
  <c r="BF359"/>
  <c r="T359"/>
  <c r="T358"/>
  <c r="T357"/>
  <c r="R359"/>
  <c r="R358"/>
  <c r="R357"/>
  <c r="P359"/>
  <c r="P358"/>
  <c r="P357"/>
  <c r="BK359"/>
  <c r="BK358"/>
  <c r="J358"/>
  <c r="BK357"/>
  <c r="J357"/>
  <c r="J359"/>
  <c r="BE359"/>
  <c r="J79"/>
  <c r="J78"/>
  <c r="BI355"/>
  <c r="BH355"/>
  <c r="BG355"/>
  <c r="BF355"/>
  <c r="T355"/>
  <c r="R355"/>
  <c r="P355"/>
  <c r="BK355"/>
  <c r="J355"/>
  <c r="BE355"/>
  <c r="BI353"/>
  <c r="BH353"/>
  <c r="BG353"/>
  <c r="BF353"/>
  <c r="T353"/>
  <c r="R353"/>
  <c r="P353"/>
  <c r="BK353"/>
  <c r="J353"/>
  <c r="BE353"/>
  <c r="BI351"/>
  <c r="BH351"/>
  <c r="BG351"/>
  <c r="BF351"/>
  <c r="T351"/>
  <c r="R351"/>
  <c r="P351"/>
  <c r="BK351"/>
  <c r="J351"/>
  <c r="BE351"/>
  <c r="BI349"/>
  <c r="BH349"/>
  <c r="BG349"/>
  <c r="BF349"/>
  <c r="T349"/>
  <c r="T348"/>
  <c r="T347"/>
  <c r="R349"/>
  <c r="R348"/>
  <c r="R347"/>
  <c r="P349"/>
  <c r="P348"/>
  <c r="P347"/>
  <c r="BK349"/>
  <c r="BK348"/>
  <c r="J348"/>
  <c r="BK347"/>
  <c r="J347"/>
  <c r="J349"/>
  <c r="BE349"/>
  <c r="J77"/>
  <c r="J76"/>
  <c r="BI345"/>
  <c r="BH345"/>
  <c r="BG345"/>
  <c r="BF345"/>
  <c r="T345"/>
  <c r="R345"/>
  <c r="P345"/>
  <c r="BK345"/>
  <c r="J345"/>
  <c r="BE345"/>
  <c r="BI343"/>
  <c r="BH343"/>
  <c r="BG343"/>
  <c r="BF343"/>
  <c r="T343"/>
  <c r="R343"/>
  <c r="P343"/>
  <c r="BK343"/>
  <c r="J343"/>
  <c r="BE343"/>
  <c r="BI341"/>
  <c r="BH341"/>
  <c r="BG341"/>
  <c r="BF341"/>
  <c r="T341"/>
  <c r="R341"/>
  <c r="P341"/>
  <c r="BK341"/>
  <c r="J341"/>
  <c r="BE341"/>
  <c r="BI339"/>
  <c r="BH339"/>
  <c r="BG339"/>
  <c r="BF339"/>
  <c r="T339"/>
  <c r="R339"/>
  <c r="P339"/>
  <c r="BK339"/>
  <c r="J339"/>
  <c r="BE339"/>
  <c r="BI337"/>
  <c r="BH337"/>
  <c r="BG337"/>
  <c r="BF337"/>
  <c r="T337"/>
  <c r="R337"/>
  <c r="P337"/>
  <c r="BK337"/>
  <c r="J337"/>
  <c r="BE337"/>
  <c r="BI335"/>
  <c r="BH335"/>
  <c r="BG335"/>
  <c r="BF335"/>
  <c r="T335"/>
  <c r="R335"/>
  <c r="P335"/>
  <c r="BK335"/>
  <c r="J335"/>
  <c r="BE335"/>
  <c r="BI333"/>
  <c r="BH333"/>
  <c r="BG333"/>
  <c r="BF333"/>
  <c r="T333"/>
  <c r="R333"/>
  <c r="P333"/>
  <c r="BK333"/>
  <c r="J333"/>
  <c r="BE333"/>
  <c r="BI331"/>
  <c r="BH331"/>
  <c r="BG331"/>
  <c r="BF331"/>
  <c r="T331"/>
  <c r="R331"/>
  <c r="P331"/>
  <c r="BK331"/>
  <c r="J331"/>
  <c r="BE331"/>
  <c r="BI329"/>
  <c r="BH329"/>
  <c r="BG329"/>
  <c r="BF329"/>
  <c r="T329"/>
  <c r="R329"/>
  <c r="P329"/>
  <c r="BK329"/>
  <c r="J329"/>
  <c r="BE329"/>
  <c r="BI327"/>
  <c r="BH327"/>
  <c r="BG327"/>
  <c r="BF327"/>
  <c r="T327"/>
  <c r="R327"/>
  <c r="P327"/>
  <c r="BK327"/>
  <c r="J327"/>
  <c r="BE327"/>
  <c r="BI325"/>
  <c r="BH325"/>
  <c r="BG325"/>
  <c r="BF325"/>
  <c r="T325"/>
  <c r="R325"/>
  <c r="P325"/>
  <c r="BK325"/>
  <c r="J325"/>
  <c r="BE325"/>
  <c r="BI323"/>
  <c r="BH323"/>
  <c r="BG323"/>
  <c r="BF323"/>
  <c r="T323"/>
  <c r="R323"/>
  <c r="P323"/>
  <c r="BK323"/>
  <c r="J323"/>
  <c r="BE323"/>
  <c r="BI321"/>
  <c r="BH321"/>
  <c r="BG321"/>
  <c r="BF321"/>
  <c r="T321"/>
  <c r="R321"/>
  <c r="P321"/>
  <c r="BK321"/>
  <c r="J321"/>
  <c r="BE321"/>
  <c r="BI319"/>
  <c r="BH319"/>
  <c r="BG319"/>
  <c r="BF319"/>
  <c r="T319"/>
  <c r="R319"/>
  <c r="P319"/>
  <c r="BK319"/>
  <c r="J319"/>
  <c r="BE319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R311"/>
  <c r="P311"/>
  <c r="BK311"/>
  <c r="J311"/>
  <c r="BE311"/>
  <c r="BI309"/>
  <c r="BH309"/>
  <c r="BG309"/>
  <c r="BF309"/>
  <c r="T309"/>
  <c r="R309"/>
  <c r="P309"/>
  <c r="BK309"/>
  <c r="J309"/>
  <c r="BE309"/>
  <c r="BI307"/>
  <c r="BH307"/>
  <c r="BG307"/>
  <c r="BF307"/>
  <c r="T307"/>
  <c r="R307"/>
  <c r="P307"/>
  <c r="BK307"/>
  <c r="J307"/>
  <c r="BE307"/>
  <c r="BI305"/>
  <c r="BH305"/>
  <c r="BG305"/>
  <c r="BF305"/>
  <c r="T305"/>
  <c r="R305"/>
  <c r="P305"/>
  <c r="BK305"/>
  <c r="J305"/>
  <c r="BE305"/>
  <c r="BI303"/>
  <c r="BH303"/>
  <c r="BG303"/>
  <c r="BF303"/>
  <c r="T303"/>
  <c r="R303"/>
  <c r="P303"/>
  <c r="BK303"/>
  <c r="J303"/>
  <c r="BE303"/>
  <c r="BI301"/>
  <c r="BH301"/>
  <c r="BG301"/>
  <c r="BF301"/>
  <c r="T301"/>
  <c r="R301"/>
  <c r="P301"/>
  <c r="BK301"/>
  <c r="J301"/>
  <c r="BE301"/>
  <c r="BI299"/>
  <c r="BH299"/>
  <c r="BG299"/>
  <c r="BF299"/>
  <c r="T299"/>
  <c r="R299"/>
  <c r="P299"/>
  <c r="BK299"/>
  <c r="J299"/>
  <c r="BE299"/>
  <c r="BI297"/>
  <c r="BH297"/>
  <c r="BG297"/>
  <c r="BF297"/>
  <c r="T297"/>
  <c r="R297"/>
  <c r="P297"/>
  <c r="BK297"/>
  <c r="J297"/>
  <c r="BE297"/>
  <c r="BI295"/>
  <c r="BH295"/>
  <c r="BG295"/>
  <c r="BF295"/>
  <c r="T295"/>
  <c r="R295"/>
  <c r="P295"/>
  <c r="BK295"/>
  <c r="J295"/>
  <c r="BE295"/>
  <c r="BI293"/>
  <c r="BH293"/>
  <c r="BG293"/>
  <c r="BF293"/>
  <c r="T293"/>
  <c r="R293"/>
  <c r="P293"/>
  <c r="BK293"/>
  <c r="J293"/>
  <c r="BE293"/>
  <c r="BI291"/>
  <c r="BH291"/>
  <c r="BG291"/>
  <c r="BF291"/>
  <c r="T291"/>
  <c r="R291"/>
  <c r="P291"/>
  <c r="BK291"/>
  <c r="J291"/>
  <c r="BE291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7"/>
  <c r="BH277"/>
  <c r="BG277"/>
  <c r="BF277"/>
  <c r="T277"/>
  <c r="R277"/>
  <c r="P277"/>
  <c r="BK277"/>
  <c r="J277"/>
  <c r="BE277"/>
  <c r="BI275"/>
  <c r="BH275"/>
  <c r="BG275"/>
  <c r="BF275"/>
  <c r="T275"/>
  <c r="R275"/>
  <c r="P275"/>
  <c r="BK275"/>
  <c r="J275"/>
  <c r="BE275"/>
  <c r="BI273"/>
  <c r="BH273"/>
  <c r="BG273"/>
  <c r="BF273"/>
  <c r="T273"/>
  <c r="R273"/>
  <c r="P273"/>
  <c r="BK273"/>
  <c r="J273"/>
  <c r="BE273"/>
  <c r="BI270"/>
  <c r="BH270"/>
  <c r="BG270"/>
  <c r="BF270"/>
  <c r="T270"/>
  <c r="R270"/>
  <c r="P270"/>
  <c r="BK270"/>
  <c r="J270"/>
  <c r="BE270"/>
  <c r="BI268"/>
  <c r="BH268"/>
  <c r="BG268"/>
  <c r="BF268"/>
  <c r="T268"/>
  <c r="R268"/>
  <c r="P268"/>
  <c r="BK268"/>
  <c r="J268"/>
  <c r="BE268"/>
  <c r="BI266"/>
  <c r="BH266"/>
  <c r="BG266"/>
  <c r="BF266"/>
  <c r="T266"/>
  <c r="R266"/>
  <c r="P266"/>
  <c r="BK266"/>
  <c r="J266"/>
  <c r="BE266"/>
  <c r="BI264"/>
  <c r="BH264"/>
  <c r="BG264"/>
  <c r="BF264"/>
  <c r="T264"/>
  <c r="R264"/>
  <c r="P264"/>
  <c r="BK264"/>
  <c r="J264"/>
  <c r="BE264"/>
  <c r="BI262"/>
  <c r="BH262"/>
  <c r="BG262"/>
  <c r="BF262"/>
  <c r="T262"/>
  <c r="R262"/>
  <c r="P262"/>
  <c r="BK262"/>
  <c r="J262"/>
  <c r="BE262"/>
  <c r="BI260"/>
  <c r="BH260"/>
  <c r="BG260"/>
  <c r="BF260"/>
  <c r="T260"/>
  <c r="R260"/>
  <c r="P260"/>
  <c r="BK260"/>
  <c r="J260"/>
  <c r="BE260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4"/>
  <c r="BH254"/>
  <c r="BG254"/>
  <c r="BF254"/>
  <c r="T254"/>
  <c r="R254"/>
  <c r="P254"/>
  <c r="BK254"/>
  <c r="J254"/>
  <c r="BE254"/>
  <c r="BI252"/>
  <c r="BH252"/>
  <c r="BG252"/>
  <c r="BF252"/>
  <c r="T252"/>
  <c r="T251"/>
  <c r="T250"/>
  <c r="R252"/>
  <c r="R251"/>
  <c r="R250"/>
  <c r="P252"/>
  <c r="P251"/>
  <c r="P250"/>
  <c r="BK252"/>
  <c r="BK251"/>
  <c r="J251"/>
  <c r="BK250"/>
  <c r="J250"/>
  <c r="J252"/>
  <c r="BE252"/>
  <c r="J75"/>
  <c r="J74"/>
  <c r="BI248"/>
  <c r="BH248"/>
  <c r="BG248"/>
  <c r="BF248"/>
  <c r="T248"/>
  <c r="T247"/>
  <c r="R248"/>
  <c r="R247"/>
  <c r="P248"/>
  <c r="P247"/>
  <c r="BK248"/>
  <c r="BK247"/>
  <c r="J247"/>
  <c r="J248"/>
  <c r="BE248"/>
  <c r="J73"/>
  <c r="J72"/>
  <c r="BI244"/>
  <c r="BH244"/>
  <c r="BG244"/>
  <c r="BF244"/>
  <c r="T244"/>
  <c r="R244"/>
  <c r="P244"/>
  <c r="BK244"/>
  <c r="J244"/>
  <c r="BE244"/>
  <c r="BI242"/>
  <c r="BH242"/>
  <c r="BG242"/>
  <c r="BF242"/>
  <c r="T242"/>
  <c r="T241"/>
  <c r="R242"/>
  <c r="R241"/>
  <c r="P242"/>
  <c r="P241"/>
  <c r="BK242"/>
  <c r="BK241"/>
  <c r="J241"/>
  <c r="J242"/>
  <c r="BE242"/>
  <c r="J71"/>
  <c r="BI239"/>
  <c r="BH239"/>
  <c r="BG239"/>
  <c r="BF239"/>
  <c r="T239"/>
  <c r="R239"/>
  <c r="P239"/>
  <c r="BK239"/>
  <c r="J239"/>
  <c r="BE239"/>
  <c r="BI237"/>
  <c r="BH237"/>
  <c r="BG237"/>
  <c r="BF237"/>
  <c r="T237"/>
  <c r="R237"/>
  <c r="P237"/>
  <c r="BK237"/>
  <c r="J237"/>
  <c r="BE237"/>
  <c r="BI235"/>
  <c r="BH235"/>
  <c r="BG235"/>
  <c r="BF235"/>
  <c r="T235"/>
  <c r="R235"/>
  <c r="P235"/>
  <c r="BK235"/>
  <c r="J235"/>
  <c r="BE235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29"/>
  <c r="BH229"/>
  <c r="BG229"/>
  <c r="BF229"/>
  <c r="T229"/>
  <c r="R229"/>
  <c r="P229"/>
  <c r="BK229"/>
  <c r="J229"/>
  <c r="BE229"/>
  <c r="BI227"/>
  <c r="BH227"/>
  <c r="BG227"/>
  <c r="BF227"/>
  <c r="T227"/>
  <c r="R227"/>
  <c r="P227"/>
  <c r="BK227"/>
  <c r="J227"/>
  <c r="BE227"/>
  <c r="BI225"/>
  <c r="BH225"/>
  <c r="BG225"/>
  <c r="BF225"/>
  <c r="T225"/>
  <c r="R225"/>
  <c r="P225"/>
  <c r="BK225"/>
  <c r="J225"/>
  <c r="BE225"/>
  <c r="BI223"/>
  <c r="BH223"/>
  <c r="BG223"/>
  <c r="BF223"/>
  <c r="T223"/>
  <c r="R223"/>
  <c r="P223"/>
  <c r="BK223"/>
  <c r="J223"/>
  <c r="BE223"/>
  <c r="BI221"/>
  <c r="BH221"/>
  <c r="BG221"/>
  <c r="BF221"/>
  <c r="T221"/>
  <c r="R221"/>
  <c r="P221"/>
  <c r="BK221"/>
  <c r="J221"/>
  <c r="BE221"/>
  <c r="BI219"/>
  <c r="BH219"/>
  <c r="BG219"/>
  <c r="BF219"/>
  <c r="T219"/>
  <c r="R219"/>
  <c r="P219"/>
  <c r="BK219"/>
  <c r="J219"/>
  <c r="BE219"/>
  <c r="BI217"/>
  <c r="BH217"/>
  <c r="BG217"/>
  <c r="BF217"/>
  <c r="T217"/>
  <c r="R217"/>
  <c r="P217"/>
  <c r="BK217"/>
  <c r="J217"/>
  <c r="BE217"/>
  <c r="BI215"/>
  <c r="BH215"/>
  <c r="BG215"/>
  <c r="BF215"/>
  <c r="T215"/>
  <c r="R215"/>
  <c r="P215"/>
  <c r="BK215"/>
  <c r="J215"/>
  <c r="BE215"/>
  <c r="BI213"/>
  <c r="BH213"/>
  <c r="BG213"/>
  <c r="BF213"/>
  <c r="T213"/>
  <c r="R213"/>
  <c r="P213"/>
  <c r="BK213"/>
  <c r="J213"/>
  <c r="BE213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7"/>
  <c r="BH197"/>
  <c r="BG197"/>
  <c r="BF197"/>
  <c r="T197"/>
  <c r="T196"/>
  <c r="T195"/>
  <c r="R197"/>
  <c r="R196"/>
  <c r="R195"/>
  <c r="P197"/>
  <c r="P196"/>
  <c r="P195"/>
  <c r="BK197"/>
  <c r="BK196"/>
  <c r="J196"/>
  <c r="BK195"/>
  <c r="J195"/>
  <c r="J197"/>
  <c r="BE197"/>
  <c r="J70"/>
  <c r="J69"/>
  <c r="BI193"/>
  <c r="BH193"/>
  <c r="BG193"/>
  <c r="BF193"/>
  <c r="T193"/>
  <c r="T192"/>
  <c r="R193"/>
  <c r="R192"/>
  <c r="P193"/>
  <c r="P192"/>
  <c r="BK193"/>
  <c r="BK192"/>
  <c r="J192"/>
  <c r="J193"/>
  <c r="BE193"/>
  <c r="J68"/>
  <c r="J67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T170"/>
  <c r="R171"/>
  <c r="R170"/>
  <c r="P171"/>
  <c r="P170"/>
  <c r="BK171"/>
  <c r="BK170"/>
  <c r="J170"/>
  <c r="J171"/>
  <c r="BE171"/>
  <c r="J66"/>
  <c r="J65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7"/>
  <c r="BH157"/>
  <c r="BG157"/>
  <c r="BF157"/>
  <c r="T157"/>
  <c r="T156"/>
  <c r="T155"/>
  <c r="R157"/>
  <c r="R156"/>
  <c r="R155"/>
  <c r="P157"/>
  <c r="P156"/>
  <c r="P155"/>
  <c r="BK157"/>
  <c r="BK156"/>
  <c r="J156"/>
  <c r="BK155"/>
  <c r="J155"/>
  <c r="J157"/>
  <c r="BE157"/>
  <c r="J64"/>
  <c r="J63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T144"/>
  <c r="R145"/>
  <c r="R144"/>
  <c r="P145"/>
  <c r="P144"/>
  <c r="BK145"/>
  <c r="BK144"/>
  <c r="J144"/>
  <c r="J145"/>
  <c r="BE145"/>
  <c r="J62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F37"/>
  <c i="1" r="BD78"/>
  <c i="17" r="BH102"/>
  <c r="F36"/>
  <c i="1" r="BC78"/>
  <c i="17" r="BG102"/>
  <c r="F35"/>
  <c i="1" r="BB78"/>
  <c i="17" r="BF102"/>
  <c r="J34"/>
  <c i="1" r="AW78"/>
  <c i="17" r="F34"/>
  <c i="1" r="BA78"/>
  <c i="17" r="T102"/>
  <c r="T101"/>
  <c r="T100"/>
  <c r="T99"/>
  <c r="R102"/>
  <c r="R101"/>
  <c r="R100"/>
  <c r="R99"/>
  <c r="P102"/>
  <c r="P101"/>
  <c r="P100"/>
  <c r="P99"/>
  <c i="1" r="AU78"/>
  <c i="17" r="BK102"/>
  <c r="BK101"/>
  <c r="J101"/>
  <c r="BK100"/>
  <c r="J100"/>
  <c r="BK99"/>
  <c r="J99"/>
  <c r="J59"/>
  <c r="J30"/>
  <c i="1" r="AG78"/>
  <c i="17" r="J102"/>
  <c r="BE102"/>
  <c r="J33"/>
  <c i="1" r="AV78"/>
  <c i="17" r="F33"/>
  <c i="1" r="AZ78"/>
  <c i="17" r="J61"/>
  <c r="J60"/>
  <c r="J96"/>
  <c r="J95"/>
  <c r="F95"/>
  <c r="F93"/>
  <c r="E91"/>
  <c r="J55"/>
  <c r="J54"/>
  <c r="F54"/>
  <c r="F52"/>
  <c r="E50"/>
  <c r="J39"/>
  <c r="J18"/>
  <c r="E18"/>
  <c r="F96"/>
  <c r="F55"/>
  <c r="J17"/>
  <c r="J12"/>
  <c r="J93"/>
  <c r="J52"/>
  <c r="E7"/>
  <c r="E89"/>
  <c r="E48"/>
  <c i="16" r="J39"/>
  <c r="J38"/>
  <c i="1" r="AY77"/>
  <c i="16" r="J37"/>
  <c i="1" r="AX77"/>
  <c i="16" r="BI152"/>
  <c r="BH152"/>
  <c r="BG152"/>
  <c r="BF152"/>
  <c r="T152"/>
  <c r="R152"/>
  <c r="P152"/>
  <c r="BK152"/>
  <c r="J152"/>
  <c r="BE152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T127"/>
  <c r="R128"/>
  <c r="R127"/>
  <c r="P128"/>
  <c r="P127"/>
  <c r="BK128"/>
  <c r="BK127"/>
  <c r="J127"/>
  <c r="J128"/>
  <c r="BE128"/>
  <c r="J66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T110"/>
  <c r="R111"/>
  <c r="R110"/>
  <c r="P111"/>
  <c r="P110"/>
  <c r="BK111"/>
  <c r="BK110"/>
  <c r="J110"/>
  <c r="J111"/>
  <c r="BE111"/>
  <c r="J65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F39"/>
  <c i="1" r="BD77"/>
  <c i="16" r="BH90"/>
  <c r="F38"/>
  <c i="1" r="BC77"/>
  <c i="16" r="BG90"/>
  <c r="F37"/>
  <c i="1" r="BB77"/>
  <c i="16" r="BF90"/>
  <c r="J36"/>
  <c i="1" r="AW77"/>
  <c i="16" r="F36"/>
  <c i="1" r="BA77"/>
  <c i="16" r="T90"/>
  <c r="T89"/>
  <c r="T88"/>
  <c r="R90"/>
  <c r="R89"/>
  <c r="R88"/>
  <c r="P90"/>
  <c r="P89"/>
  <c r="P88"/>
  <c i="1" r="AU77"/>
  <c i="16" r="BK90"/>
  <c r="BK89"/>
  <c r="J89"/>
  <c r="BK88"/>
  <c r="J88"/>
  <c r="J63"/>
  <c r="J32"/>
  <c i="1" r="AG77"/>
  <c i="16" r="J90"/>
  <c r="BE90"/>
  <c r="J35"/>
  <c i="1" r="AV77"/>
  <c i="16" r="F35"/>
  <c i="1" r="AZ77"/>
  <c i="16" r="J64"/>
  <c r="J85"/>
  <c r="J84"/>
  <c r="F84"/>
  <c r="F82"/>
  <c r="E80"/>
  <c r="J59"/>
  <c r="J58"/>
  <c r="F58"/>
  <c r="F56"/>
  <c r="E54"/>
  <c r="J41"/>
  <c r="J20"/>
  <c r="E20"/>
  <c r="F85"/>
  <c r="F59"/>
  <c r="J19"/>
  <c r="J14"/>
  <c r="J82"/>
  <c r="J56"/>
  <c r="E7"/>
  <c r="E76"/>
  <c r="E50"/>
  <c i="15" r="J39"/>
  <c r="J38"/>
  <c i="1" r="AY76"/>
  <c i="15" r="J37"/>
  <c i="1" r="AX76"/>
  <c i="15" r="BI164"/>
  <c r="BH164"/>
  <c r="BG164"/>
  <c r="BF164"/>
  <c r="T164"/>
  <c r="R164"/>
  <c r="P164"/>
  <c r="BK164"/>
  <c r="J164"/>
  <c r="BE164"/>
  <c r="BI162"/>
  <c r="BH162"/>
  <c r="BG162"/>
  <c r="BF162"/>
  <c r="T162"/>
  <c r="R162"/>
  <c r="P162"/>
  <c r="BK162"/>
  <c r="J162"/>
  <c r="BE162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2"/>
  <c r="BH152"/>
  <c r="BG152"/>
  <c r="BF152"/>
  <c r="T152"/>
  <c r="R152"/>
  <c r="P152"/>
  <c r="BK152"/>
  <c r="J152"/>
  <c r="BE152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T141"/>
  <c r="R142"/>
  <c r="R141"/>
  <c r="P142"/>
  <c r="P141"/>
  <c r="BK142"/>
  <c r="BK141"/>
  <c r="J141"/>
  <c r="J142"/>
  <c r="BE142"/>
  <c r="J66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T118"/>
  <c r="R119"/>
  <c r="R118"/>
  <c r="P119"/>
  <c r="P118"/>
  <c r="BK119"/>
  <c r="BK118"/>
  <c r="J118"/>
  <c r="J119"/>
  <c r="BE119"/>
  <c r="J65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F39"/>
  <c i="1" r="BD76"/>
  <c i="15" r="BH90"/>
  <c r="F38"/>
  <c i="1" r="BC76"/>
  <c i="15" r="BG90"/>
  <c r="F37"/>
  <c i="1" r="BB76"/>
  <c i="15" r="BF90"/>
  <c r="J36"/>
  <c i="1" r="AW76"/>
  <c i="15" r="F36"/>
  <c i="1" r="BA76"/>
  <c i="15" r="T90"/>
  <c r="T89"/>
  <c r="T88"/>
  <c r="R90"/>
  <c r="R89"/>
  <c r="R88"/>
  <c r="P90"/>
  <c r="P89"/>
  <c r="P88"/>
  <c i="1" r="AU76"/>
  <c i="15" r="BK90"/>
  <c r="BK89"/>
  <c r="J89"/>
  <c r="BK88"/>
  <c r="J88"/>
  <c r="J63"/>
  <c r="J32"/>
  <c i="1" r="AG76"/>
  <c i="15" r="J90"/>
  <c r="BE90"/>
  <c r="J35"/>
  <c i="1" r="AV76"/>
  <c i="15" r="F35"/>
  <c i="1" r="AZ76"/>
  <c i="15" r="J64"/>
  <c r="J85"/>
  <c r="J84"/>
  <c r="F84"/>
  <c r="F82"/>
  <c r="E80"/>
  <c r="J59"/>
  <c r="J58"/>
  <c r="F58"/>
  <c r="F56"/>
  <c r="E54"/>
  <c r="J41"/>
  <c r="J20"/>
  <c r="E20"/>
  <c r="F85"/>
  <c r="F59"/>
  <c r="J19"/>
  <c r="J14"/>
  <c r="J82"/>
  <c r="J56"/>
  <c r="E7"/>
  <c r="E76"/>
  <c r="E50"/>
  <c i="14" r="J41"/>
  <c r="J40"/>
  <c i="1" r="AY74"/>
  <c i="14" r="J39"/>
  <c i="1" r="AX74"/>
  <c i="14"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F41"/>
  <c i="1" r="BD74"/>
  <c i="14" r="BH96"/>
  <c r="F40"/>
  <c i="1" r="BC74"/>
  <c i="14" r="BG96"/>
  <c r="F39"/>
  <c i="1" r="BB74"/>
  <c i="14" r="BF96"/>
  <c r="J38"/>
  <c i="1" r="AW74"/>
  <c i="14" r="F38"/>
  <c i="1" r="BA74"/>
  <c i="14" r="T96"/>
  <c r="T95"/>
  <c r="T94"/>
  <c r="T93"/>
  <c r="R96"/>
  <c r="R95"/>
  <c r="R94"/>
  <c r="R93"/>
  <c r="P96"/>
  <c r="P95"/>
  <c r="P94"/>
  <c r="P93"/>
  <c i="1" r="AU74"/>
  <c i="14" r="BK96"/>
  <c r="BK95"/>
  <c r="J95"/>
  <c r="BK94"/>
  <c r="J94"/>
  <c r="BK93"/>
  <c r="J93"/>
  <c r="J67"/>
  <c r="J34"/>
  <c i="1" r="AG74"/>
  <c i="14" r="J96"/>
  <c r="BE96"/>
  <c r="J37"/>
  <c i="1" r="AV74"/>
  <c i="14" r="F37"/>
  <c i="1" r="AZ74"/>
  <c i="14" r="J69"/>
  <c r="J68"/>
  <c r="J90"/>
  <c r="J89"/>
  <c r="F89"/>
  <c r="F87"/>
  <c r="E85"/>
  <c r="J63"/>
  <c r="J62"/>
  <c r="F62"/>
  <c r="F60"/>
  <c r="E58"/>
  <c r="J43"/>
  <c r="J22"/>
  <c r="E22"/>
  <c r="F90"/>
  <c r="F63"/>
  <c r="J21"/>
  <c r="J16"/>
  <c r="J87"/>
  <c r="J60"/>
  <c r="E7"/>
  <c r="E79"/>
  <c r="E52"/>
  <c i="13" r="J39"/>
  <c r="J38"/>
  <c i="1" r="AY73"/>
  <c i="13" r="J37"/>
  <c i="1" r="AX73"/>
  <c i="13" r="BI262"/>
  <c r="BH262"/>
  <c r="BG262"/>
  <c r="BF262"/>
  <c r="T262"/>
  <c r="R262"/>
  <c r="P262"/>
  <c r="BK262"/>
  <c r="J262"/>
  <c r="BE262"/>
  <c r="BI260"/>
  <c r="BH260"/>
  <c r="BG260"/>
  <c r="BF260"/>
  <c r="T260"/>
  <c r="R260"/>
  <c r="P260"/>
  <c r="BK260"/>
  <c r="J260"/>
  <c r="BE260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4"/>
  <c r="BH254"/>
  <c r="BG254"/>
  <c r="BF254"/>
  <c r="T254"/>
  <c r="R254"/>
  <c r="P254"/>
  <c r="BK254"/>
  <c r="J254"/>
  <c r="BE254"/>
  <c r="BI252"/>
  <c r="BH252"/>
  <c r="BG252"/>
  <c r="BF252"/>
  <c r="T252"/>
  <c r="R252"/>
  <c r="P252"/>
  <c r="BK252"/>
  <c r="J252"/>
  <c r="BE252"/>
  <c r="BI250"/>
  <c r="BH250"/>
  <c r="BG250"/>
  <c r="BF250"/>
  <c r="T250"/>
  <c r="T249"/>
  <c r="T248"/>
  <c r="R250"/>
  <c r="R249"/>
  <c r="R248"/>
  <c r="P250"/>
  <c r="P249"/>
  <c r="P248"/>
  <c r="BK250"/>
  <c r="BK249"/>
  <c r="J249"/>
  <c r="BK248"/>
  <c r="J248"/>
  <c r="J250"/>
  <c r="BE250"/>
  <c r="J70"/>
  <c r="J69"/>
  <c r="BI246"/>
  <c r="BH246"/>
  <c r="BG246"/>
  <c r="BF246"/>
  <c r="T246"/>
  <c r="R246"/>
  <c r="P246"/>
  <c r="BK246"/>
  <c r="J246"/>
  <c r="BE246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R240"/>
  <c r="P240"/>
  <c r="BK240"/>
  <c r="J240"/>
  <c r="BE240"/>
  <c r="BI238"/>
  <c r="BH238"/>
  <c r="BG238"/>
  <c r="BF238"/>
  <c r="T238"/>
  <c r="R238"/>
  <c r="P238"/>
  <c r="BK238"/>
  <c r="J238"/>
  <c r="BE238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R232"/>
  <c r="P232"/>
  <c r="BK232"/>
  <c r="J232"/>
  <c r="BE232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6"/>
  <c r="BH216"/>
  <c r="BG216"/>
  <c r="BF216"/>
  <c r="T216"/>
  <c r="R216"/>
  <c r="P216"/>
  <c r="BK216"/>
  <c r="J216"/>
  <c r="BE216"/>
  <c r="BI214"/>
  <c r="BH214"/>
  <c r="BG214"/>
  <c r="BF214"/>
  <c r="T214"/>
  <c r="R214"/>
  <c r="P214"/>
  <c r="BK214"/>
  <c r="J214"/>
  <c r="BE214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8"/>
  <c r="BH208"/>
  <c r="BG208"/>
  <c r="BF208"/>
  <c r="T208"/>
  <c r="R208"/>
  <c r="P208"/>
  <c r="BK208"/>
  <c r="J208"/>
  <c r="BE208"/>
  <c r="BI206"/>
  <c r="BH206"/>
  <c r="BG206"/>
  <c r="BF206"/>
  <c r="T206"/>
  <c r="R206"/>
  <c r="P206"/>
  <c r="BK206"/>
  <c r="J206"/>
  <c r="BE206"/>
  <c r="BI204"/>
  <c r="BH204"/>
  <c r="BG204"/>
  <c r="BF204"/>
  <c r="T204"/>
  <c r="R204"/>
  <c r="P204"/>
  <c r="BK204"/>
  <c r="J204"/>
  <c r="BE204"/>
  <c r="BI202"/>
  <c r="BH202"/>
  <c r="BG202"/>
  <c r="BF202"/>
  <c r="T202"/>
  <c r="R202"/>
  <c r="P202"/>
  <c r="BK202"/>
  <c r="J202"/>
  <c r="BE202"/>
  <c r="BI200"/>
  <c r="BH200"/>
  <c r="BG200"/>
  <c r="BF200"/>
  <c r="T200"/>
  <c r="R200"/>
  <c r="P200"/>
  <c r="BK200"/>
  <c r="J200"/>
  <c r="BE200"/>
  <c r="BI198"/>
  <c r="BH198"/>
  <c r="BG198"/>
  <c r="BF198"/>
  <c r="T198"/>
  <c r="R198"/>
  <c r="P198"/>
  <c r="BK198"/>
  <c r="J198"/>
  <c r="BE198"/>
  <c r="BI196"/>
  <c r="BH196"/>
  <c r="BG196"/>
  <c r="BF196"/>
  <c r="T196"/>
  <c r="R196"/>
  <c r="P196"/>
  <c r="BK196"/>
  <c r="J196"/>
  <c r="BE196"/>
  <c r="BI194"/>
  <c r="BH194"/>
  <c r="BG194"/>
  <c r="BF194"/>
  <c r="T194"/>
  <c r="R194"/>
  <c r="P194"/>
  <c r="BK194"/>
  <c r="J194"/>
  <c r="BE194"/>
  <c r="BI192"/>
  <c r="BH192"/>
  <c r="BG192"/>
  <c r="BF192"/>
  <c r="T192"/>
  <c r="R192"/>
  <c r="P192"/>
  <c r="BK192"/>
  <c r="J192"/>
  <c r="BE192"/>
  <c r="BI190"/>
  <c r="BH190"/>
  <c r="BG190"/>
  <c r="BF190"/>
  <c r="T190"/>
  <c r="R190"/>
  <c r="P190"/>
  <c r="BK190"/>
  <c r="J190"/>
  <c r="BE190"/>
  <c r="BI188"/>
  <c r="BH188"/>
  <c r="BG188"/>
  <c r="BF188"/>
  <c r="T188"/>
  <c r="R188"/>
  <c r="P188"/>
  <c r="BK188"/>
  <c r="J188"/>
  <c r="BE188"/>
  <c r="BI186"/>
  <c r="BH186"/>
  <c r="BG186"/>
  <c r="BF186"/>
  <c r="T186"/>
  <c r="R186"/>
  <c r="P186"/>
  <c r="BK186"/>
  <c r="J186"/>
  <c r="BE186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80"/>
  <c r="BH180"/>
  <c r="BG180"/>
  <c r="BF180"/>
  <c r="T180"/>
  <c r="R180"/>
  <c r="P180"/>
  <c r="BK180"/>
  <c r="J180"/>
  <c r="BE180"/>
  <c r="BI178"/>
  <c r="BH178"/>
  <c r="BG178"/>
  <c r="BF178"/>
  <c r="T178"/>
  <c r="R178"/>
  <c r="P178"/>
  <c r="BK178"/>
  <c r="J178"/>
  <c r="BE178"/>
  <c r="BI176"/>
  <c r="BH176"/>
  <c r="BG176"/>
  <c r="BF176"/>
  <c r="T176"/>
  <c r="R176"/>
  <c r="P176"/>
  <c r="BK176"/>
  <c r="J176"/>
  <c r="BE176"/>
  <c r="BI174"/>
  <c r="BH174"/>
  <c r="BG174"/>
  <c r="BF174"/>
  <c r="T174"/>
  <c r="R174"/>
  <c r="P174"/>
  <c r="BK174"/>
  <c r="J174"/>
  <c r="BE174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8"/>
  <c r="BH168"/>
  <c r="BG168"/>
  <c r="BF168"/>
  <c r="T168"/>
  <c r="R168"/>
  <c r="P168"/>
  <c r="BK168"/>
  <c r="J168"/>
  <c r="BE168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T119"/>
  <c r="T118"/>
  <c r="R120"/>
  <c r="R119"/>
  <c r="R118"/>
  <c r="P120"/>
  <c r="P119"/>
  <c r="P118"/>
  <c r="BK120"/>
  <c r="BK119"/>
  <c r="J119"/>
  <c r="BK118"/>
  <c r="J118"/>
  <c r="J120"/>
  <c r="BE120"/>
  <c r="J68"/>
  <c r="J6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T105"/>
  <c r="R106"/>
  <c r="R105"/>
  <c r="P106"/>
  <c r="P105"/>
  <c r="BK106"/>
  <c r="BK105"/>
  <c r="J105"/>
  <c r="J106"/>
  <c r="BE106"/>
  <c r="J66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5"/>
  <c r="F39"/>
  <c i="1" r="BD73"/>
  <c i="13" r="BH95"/>
  <c r="F38"/>
  <c i="1" r="BC73"/>
  <c i="13" r="BG95"/>
  <c r="F37"/>
  <c i="1" r="BB73"/>
  <c i="13" r="BF95"/>
  <c r="J36"/>
  <c i="1" r="AW73"/>
  <c i="13" r="F36"/>
  <c i="1" r="BA73"/>
  <c i="13" r="T95"/>
  <c r="T94"/>
  <c r="T93"/>
  <c r="T92"/>
  <c r="R95"/>
  <c r="R94"/>
  <c r="R93"/>
  <c r="R92"/>
  <c r="P95"/>
  <c r="P94"/>
  <c r="P93"/>
  <c r="P92"/>
  <c i="1" r="AU73"/>
  <c i="13" r="BK95"/>
  <c r="BK94"/>
  <c r="J94"/>
  <c r="BK93"/>
  <c r="J93"/>
  <c r="BK92"/>
  <c r="J92"/>
  <c r="J63"/>
  <c r="J32"/>
  <c i="1" r="AG73"/>
  <c i="13" r="J95"/>
  <c r="BE95"/>
  <c r="J35"/>
  <c i="1" r="AV73"/>
  <c i="13" r="F35"/>
  <c i="1" r="AZ73"/>
  <c i="13" r="J65"/>
  <c r="J64"/>
  <c r="J89"/>
  <c r="J88"/>
  <c r="F88"/>
  <c r="F86"/>
  <c r="E84"/>
  <c r="J59"/>
  <c r="J58"/>
  <c r="F58"/>
  <c r="F56"/>
  <c r="E54"/>
  <c r="J41"/>
  <c r="J20"/>
  <c r="E20"/>
  <c r="F89"/>
  <c r="F59"/>
  <c r="J19"/>
  <c r="J14"/>
  <c r="J86"/>
  <c r="J56"/>
  <c r="E7"/>
  <c r="E80"/>
  <c r="E50"/>
  <c i="12" r="J41"/>
  <c r="J40"/>
  <c i="1" r="AY71"/>
  <c i="12" r="J39"/>
  <c i="1" r="AX71"/>
  <c i="12"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F41"/>
  <c i="1" r="BD71"/>
  <c i="12" r="BH96"/>
  <c r="F40"/>
  <c i="1" r="BC71"/>
  <c i="12" r="BG96"/>
  <c r="F39"/>
  <c i="1" r="BB71"/>
  <c i="12" r="BF96"/>
  <c r="J38"/>
  <c i="1" r="AW71"/>
  <c i="12" r="F38"/>
  <c i="1" r="BA71"/>
  <c i="12" r="T96"/>
  <c r="T95"/>
  <c r="T94"/>
  <c r="T93"/>
  <c r="R96"/>
  <c r="R95"/>
  <c r="R94"/>
  <c r="R93"/>
  <c r="P96"/>
  <c r="P95"/>
  <c r="P94"/>
  <c r="P93"/>
  <c i="1" r="AU71"/>
  <c i="12" r="BK96"/>
  <c r="BK95"/>
  <c r="J95"/>
  <c r="BK94"/>
  <c r="J94"/>
  <c r="BK93"/>
  <c r="J93"/>
  <c r="J67"/>
  <c r="J34"/>
  <c i="1" r="AG71"/>
  <c i="12" r="J96"/>
  <c r="BE96"/>
  <c r="J37"/>
  <c i="1" r="AV71"/>
  <c i="12" r="F37"/>
  <c i="1" r="AZ71"/>
  <c i="12" r="J69"/>
  <c r="J68"/>
  <c r="J90"/>
  <c r="J89"/>
  <c r="F89"/>
  <c r="F87"/>
  <c r="E85"/>
  <c r="J63"/>
  <c r="J62"/>
  <c r="F62"/>
  <c r="F60"/>
  <c r="E58"/>
  <c r="J43"/>
  <c r="J22"/>
  <c r="E22"/>
  <c r="F90"/>
  <c r="F63"/>
  <c r="J21"/>
  <c r="J16"/>
  <c r="J87"/>
  <c r="J60"/>
  <c r="E7"/>
  <c r="E79"/>
  <c r="E52"/>
  <c i="11" r="J41"/>
  <c r="J40"/>
  <c i="1" r="AY70"/>
  <c i="11" r="J39"/>
  <c i="1" r="AX70"/>
  <c i="11"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F41"/>
  <c i="1" r="BD70"/>
  <c i="11" r="BH96"/>
  <c r="F40"/>
  <c i="1" r="BC70"/>
  <c i="11" r="BG96"/>
  <c r="F39"/>
  <c i="1" r="BB70"/>
  <c i="11" r="BF96"/>
  <c r="J38"/>
  <c i="1" r="AW70"/>
  <c i="11" r="F38"/>
  <c i="1" r="BA70"/>
  <c i="11" r="T96"/>
  <c r="T95"/>
  <c r="T94"/>
  <c r="T93"/>
  <c r="R96"/>
  <c r="R95"/>
  <c r="R94"/>
  <c r="R93"/>
  <c r="P96"/>
  <c r="P95"/>
  <c r="P94"/>
  <c r="P93"/>
  <c i="1" r="AU70"/>
  <c i="11" r="BK96"/>
  <c r="BK95"/>
  <c r="J95"/>
  <c r="BK94"/>
  <c r="J94"/>
  <c r="BK93"/>
  <c r="J93"/>
  <c r="J67"/>
  <c r="J34"/>
  <c i="1" r="AG70"/>
  <c i="11" r="J96"/>
  <c r="BE96"/>
  <c r="J37"/>
  <c i="1" r="AV70"/>
  <c i="11" r="F37"/>
  <c i="1" r="AZ70"/>
  <c i="11" r="J69"/>
  <c r="J68"/>
  <c r="J90"/>
  <c r="J89"/>
  <c r="F89"/>
  <c r="F87"/>
  <c r="E85"/>
  <c r="J63"/>
  <c r="J62"/>
  <c r="F62"/>
  <c r="F60"/>
  <c r="E58"/>
  <c r="J43"/>
  <c r="J22"/>
  <c r="E22"/>
  <c r="F90"/>
  <c r="F63"/>
  <c r="J21"/>
  <c r="J16"/>
  <c r="J87"/>
  <c r="J60"/>
  <c r="E7"/>
  <c r="E79"/>
  <c r="E52"/>
  <c i="10" r="J39"/>
  <c r="J38"/>
  <c i="1" r="AY69"/>
  <c i="10" r="J37"/>
  <c i="1" r="AX69"/>
  <c i="10" r="BI353"/>
  <c r="BH353"/>
  <c r="BG353"/>
  <c r="BF353"/>
  <c r="T353"/>
  <c r="R353"/>
  <c r="P353"/>
  <c r="BK353"/>
  <c r="J353"/>
  <c r="BE353"/>
  <c r="BI351"/>
  <c r="BH351"/>
  <c r="BG351"/>
  <c r="BF351"/>
  <c r="T351"/>
  <c r="R351"/>
  <c r="P351"/>
  <c r="BK351"/>
  <c r="J351"/>
  <c r="BE351"/>
  <c r="BI349"/>
  <c r="BH349"/>
  <c r="BG349"/>
  <c r="BF349"/>
  <c r="T349"/>
  <c r="R349"/>
  <c r="P349"/>
  <c r="BK349"/>
  <c r="J349"/>
  <c r="BE349"/>
  <c r="BI347"/>
  <c r="BH347"/>
  <c r="BG347"/>
  <c r="BF347"/>
  <c r="T347"/>
  <c r="R347"/>
  <c r="P347"/>
  <c r="BK347"/>
  <c r="J347"/>
  <c r="BE347"/>
  <c r="BI345"/>
  <c r="BH345"/>
  <c r="BG345"/>
  <c r="BF345"/>
  <c r="T345"/>
  <c r="R345"/>
  <c r="P345"/>
  <c r="BK345"/>
  <c r="J345"/>
  <c r="BE345"/>
  <c r="BI343"/>
  <c r="BH343"/>
  <c r="BG343"/>
  <c r="BF343"/>
  <c r="T343"/>
  <c r="R343"/>
  <c r="P343"/>
  <c r="BK343"/>
  <c r="J343"/>
  <c r="BE343"/>
  <c r="BI341"/>
  <c r="BH341"/>
  <c r="BG341"/>
  <c r="BF341"/>
  <c r="T341"/>
  <c r="R341"/>
  <c r="P341"/>
  <c r="BK341"/>
  <c r="J341"/>
  <c r="BE341"/>
  <c r="BI339"/>
  <c r="BH339"/>
  <c r="BG339"/>
  <c r="BF339"/>
  <c r="T339"/>
  <c r="R339"/>
  <c r="P339"/>
  <c r="BK339"/>
  <c r="J339"/>
  <c r="BE339"/>
  <c r="BI337"/>
  <c r="BH337"/>
  <c r="BG337"/>
  <c r="BF337"/>
  <c r="T337"/>
  <c r="R337"/>
  <c r="P337"/>
  <c r="BK337"/>
  <c r="J337"/>
  <c r="BE337"/>
  <c r="BI335"/>
  <c r="BH335"/>
  <c r="BG335"/>
  <c r="BF335"/>
  <c r="T335"/>
  <c r="R335"/>
  <c r="P335"/>
  <c r="BK335"/>
  <c r="J335"/>
  <c r="BE335"/>
  <c r="BI333"/>
  <c r="BH333"/>
  <c r="BG333"/>
  <c r="BF333"/>
  <c r="T333"/>
  <c r="T332"/>
  <c r="R333"/>
  <c r="R332"/>
  <c r="P333"/>
  <c r="P332"/>
  <c r="BK333"/>
  <c r="BK332"/>
  <c r="J332"/>
  <c r="J333"/>
  <c r="BE333"/>
  <c r="J73"/>
  <c r="BI330"/>
  <c r="BH330"/>
  <c r="BG330"/>
  <c r="BF330"/>
  <c r="T330"/>
  <c r="R330"/>
  <c r="P330"/>
  <c r="BK330"/>
  <c r="J330"/>
  <c r="BE330"/>
  <c r="BI328"/>
  <c r="BH328"/>
  <c r="BG328"/>
  <c r="BF328"/>
  <c r="T328"/>
  <c r="R328"/>
  <c r="P328"/>
  <c r="BK328"/>
  <c r="J328"/>
  <c r="BE328"/>
  <c r="BI326"/>
  <c r="BH326"/>
  <c r="BG326"/>
  <c r="BF326"/>
  <c r="T326"/>
  <c r="R326"/>
  <c r="P326"/>
  <c r="BK326"/>
  <c r="J326"/>
  <c r="BE326"/>
  <c r="BI324"/>
  <c r="BH324"/>
  <c r="BG324"/>
  <c r="BF324"/>
  <c r="T324"/>
  <c r="R324"/>
  <c r="P324"/>
  <c r="BK324"/>
  <c r="J324"/>
  <c r="BE324"/>
  <c r="BI322"/>
  <c r="BH322"/>
  <c r="BG322"/>
  <c r="BF322"/>
  <c r="T322"/>
  <c r="R322"/>
  <c r="P322"/>
  <c r="BK322"/>
  <c r="J322"/>
  <c r="BE322"/>
  <c r="BI320"/>
  <c r="BH320"/>
  <c r="BG320"/>
  <c r="BF320"/>
  <c r="T320"/>
  <c r="T319"/>
  <c r="T318"/>
  <c r="R320"/>
  <c r="R319"/>
  <c r="R318"/>
  <c r="P320"/>
  <c r="P319"/>
  <c r="P318"/>
  <c r="BK320"/>
  <c r="BK319"/>
  <c r="J319"/>
  <c r="BK318"/>
  <c r="J318"/>
  <c r="J320"/>
  <c r="BE320"/>
  <c r="J72"/>
  <c r="J71"/>
  <c r="BI316"/>
  <c r="BH316"/>
  <c r="BG316"/>
  <c r="BF316"/>
  <c r="T316"/>
  <c r="R316"/>
  <c r="P316"/>
  <c r="BK316"/>
  <c r="J316"/>
  <c r="BE316"/>
  <c r="BI314"/>
  <c r="BH314"/>
  <c r="BG314"/>
  <c r="BF314"/>
  <c r="T314"/>
  <c r="R314"/>
  <c r="P314"/>
  <c r="BK314"/>
  <c r="J314"/>
  <c r="BE314"/>
  <c r="BI312"/>
  <c r="BH312"/>
  <c r="BG312"/>
  <c r="BF312"/>
  <c r="T312"/>
  <c r="R312"/>
  <c r="P312"/>
  <c r="BK312"/>
  <c r="J312"/>
  <c r="BE312"/>
  <c r="BI310"/>
  <c r="BH310"/>
  <c r="BG310"/>
  <c r="BF310"/>
  <c r="T310"/>
  <c r="R310"/>
  <c r="P310"/>
  <c r="BK310"/>
  <c r="J310"/>
  <c r="BE310"/>
  <c r="BI308"/>
  <c r="BH308"/>
  <c r="BG308"/>
  <c r="BF308"/>
  <c r="T308"/>
  <c r="R308"/>
  <c r="P308"/>
  <c r="BK308"/>
  <c r="J308"/>
  <c r="BE308"/>
  <c r="BI306"/>
  <c r="BH306"/>
  <c r="BG306"/>
  <c r="BF306"/>
  <c r="T306"/>
  <c r="R306"/>
  <c r="P306"/>
  <c r="BK306"/>
  <c r="J306"/>
  <c r="BE306"/>
  <c r="BI304"/>
  <c r="BH304"/>
  <c r="BG304"/>
  <c r="BF304"/>
  <c r="T304"/>
  <c r="R304"/>
  <c r="P304"/>
  <c r="BK304"/>
  <c r="J304"/>
  <c r="BE304"/>
  <c r="BI302"/>
  <c r="BH302"/>
  <c r="BG302"/>
  <c r="BF302"/>
  <c r="T302"/>
  <c r="R302"/>
  <c r="P302"/>
  <c r="BK302"/>
  <c r="J302"/>
  <c r="BE302"/>
  <c r="BI300"/>
  <c r="BH300"/>
  <c r="BG300"/>
  <c r="BF300"/>
  <c r="T300"/>
  <c r="R300"/>
  <c r="P300"/>
  <c r="BK300"/>
  <c r="J300"/>
  <c r="BE300"/>
  <c r="BI298"/>
  <c r="BH298"/>
  <c r="BG298"/>
  <c r="BF298"/>
  <c r="T298"/>
  <c r="R298"/>
  <c r="P298"/>
  <c r="BK298"/>
  <c r="J298"/>
  <c r="BE298"/>
  <c r="BI296"/>
  <c r="BH296"/>
  <c r="BG296"/>
  <c r="BF296"/>
  <c r="T296"/>
  <c r="R296"/>
  <c r="P296"/>
  <c r="BK296"/>
  <c r="J296"/>
  <c r="BE296"/>
  <c r="BI294"/>
  <c r="BH294"/>
  <c r="BG294"/>
  <c r="BF294"/>
  <c r="T294"/>
  <c r="R294"/>
  <c r="P294"/>
  <c r="BK294"/>
  <c r="J294"/>
  <c r="BE294"/>
  <c r="BI292"/>
  <c r="BH292"/>
  <c r="BG292"/>
  <c r="BF292"/>
  <c r="T292"/>
  <c r="R292"/>
  <c r="P292"/>
  <c r="BK292"/>
  <c r="J292"/>
  <c r="BE292"/>
  <c r="BI290"/>
  <c r="BH290"/>
  <c r="BG290"/>
  <c r="BF290"/>
  <c r="T290"/>
  <c r="R290"/>
  <c r="P290"/>
  <c r="BK290"/>
  <c r="J290"/>
  <c r="BE290"/>
  <c r="BI288"/>
  <c r="BH288"/>
  <c r="BG288"/>
  <c r="BF288"/>
  <c r="T288"/>
  <c r="R288"/>
  <c r="P288"/>
  <c r="BK288"/>
  <c r="J288"/>
  <c r="BE288"/>
  <c r="BI286"/>
  <c r="BH286"/>
  <c r="BG286"/>
  <c r="BF286"/>
  <c r="T286"/>
  <c r="R286"/>
  <c r="P286"/>
  <c r="BK286"/>
  <c r="J286"/>
  <c r="BE286"/>
  <c r="BI284"/>
  <c r="BH284"/>
  <c r="BG284"/>
  <c r="BF284"/>
  <c r="T284"/>
  <c r="R284"/>
  <c r="P284"/>
  <c r="BK284"/>
  <c r="J284"/>
  <c r="BE284"/>
  <c r="BI282"/>
  <c r="BH282"/>
  <c r="BG282"/>
  <c r="BF282"/>
  <c r="T282"/>
  <c r="R282"/>
  <c r="P282"/>
  <c r="BK282"/>
  <c r="J282"/>
  <c r="BE282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4"/>
  <c r="BH274"/>
  <c r="BG274"/>
  <c r="BF274"/>
  <c r="T274"/>
  <c r="R274"/>
  <c r="P274"/>
  <c r="BK274"/>
  <c r="J274"/>
  <c r="BE274"/>
  <c r="BI272"/>
  <c r="BH272"/>
  <c r="BG272"/>
  <c r="BF272"/>
  <c r="T272"/>
  <c r="R272"/>
  <c r="P272"/>
  <c r="BK272"/>
  <c r="J272"/>
  <c r="BE272"/>
  <c r="BI270"/>
  <c r="BH270"/>
  <c r="BG270"/>
  <c r="BF270"/>
  <c r="T270"/>
  <c r="R270"/>
  <c r="P270"/>
  <c r="BK270"/>
  <c r="J270"/>
  <c r="BE270"/>
  <c r="BI268"/>
  <c r="BH268"/>
  <c r="BG268"/>
  <c r="BF268"/>
  <c r="T268"/>
  <c r="R268"/>
  <c r="P268"/>
  <c r="BK268"/>
  <c r="J268"/>
  <c r="BE268"/>
  <c r="BI266"/>
  <c r="BH266"/>
  <c r="BG266"/>
  <c r="BF266"/>
  <c r="T266"/>
  <c r="R266"/>
  <c r="P266"/>
  <c r="BK266"/>
  <c r="J266"/>
  <c r="BE266"/>
  <c r="BI264"/>
  <c r="BH264"/>
  <c r="BG264"/>
  <c r="BF264"/>
  <c r="T264"/>
  <c r="R264"/>
  <c r="P264"/>
  <c r="BK264"/>
  <c r="J264"/>
  <c r="BE264"/>
  <c r="BI262"/>
  <c r="BH262"/>
  <c r="BG262"/>
  <c r="BF262"/>
  <c r="T262"/>
  <c r="R262"/>
  <c r="P262"/>
  <c r="BK262"/>
  <c r="J262"/>
  <c r="BE262"/>
  <c r="BI260"/>
  <c r="BH260"/>
  <c r="BG260"/>
  <c r="BF260"/>
  <c r="T260"/>
  <c r="R260"/>
  <c r="P260"/>
  <c r="BK260"/>
  <c r="J260"/>
  <c r="BE260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4"/>
  <c r="BH254"/>
  <c r="BG254"/>
  <c r="BF254"/>
  <c r="T254"/>
  <c r="R254"/>
  <c r="P254"/>
  <c r="BK254"/>
  <c r="J254"/>
  <c r="BE254"/>
  <c r="BI252"/>
  <c r="BH252"/>
  <c r="BG252"/>
  <c r="BF252"/>
  <c r="T252"/>
  <c r="R252"/>
  <c r="P252"/>
  <c r="BK252"/>
  <c r="J252"/>
  <c r="BE252"/>
  <c r="BI250"/>
  <c r="BH250"/>
  <c r="BG250"/>
  <c r="BF250"/>
  <c r="T250"/>
  <c r="R250"/>
  <c r="P250"/>
  <c r="BK250"/>
  <c r="J250"/>
  <c r="BE250"/>
  <c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R240"/>
  <c r="P240"/>
  <c r="BK240"/>
  <c r="J240"/>
  <c r="BE240"/>
  <c r="BI238"/>
  <c r="BH238"/>
  <c r="BG238"/>
  <c r="BF238"/>
  <c r="T238"/>
  <c r="R238"/>
  <c r="P238"/>
  <c r="BK238"/>
  <c r="J238"/>
  <c r="BE238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R232"/>
  <c r="P232"/>
  <c r="BK232"/>
  <c r="J232"/>
  <c r="BE232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6"/>
  <c r="BH216"/>
  <c r="BG216"/>
  <c r="BF216"/>
  <c r="T216"/>
  <c r="R216"/>
  <c r="P216"/>
  <c r="BK216"/>
  <c r="J216"/>
  <c r="BE216"/>
  <c r="BI214"/>
  <c r="BH214"/>
  <c r="BG214"/>
  <c r="BF214"/>
  <c r="T214"/>
  <c r="R214"/>
  <c r="P214"/>
  <c r="BK214"/>
  <c r="J214"/>
  <c r="BE214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8"/>
  <c r="BH208"/>
  <c r="BG208"/>
  <c r="BF208"/>
  <c r="T208"/>
  <c r="R208"/>
  <c r="P208"/>
  <c r="BK208"/>
  <c r="J208"/>
  <c r="BE208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0"/>
  <c r="BH200"/>
  <c r="BG200"/>
  <c r="BF200"/>
  <c r="T200"/>
  <c r="R200"/>
  <c r="P200"/>
  <c r="BK200"/>
  <c r="J200"/>
  <c r="BE200"/>
  <c r="BI197"/>
  <c r="BH197"/>
  <c r="BG197"/>
  <c r="BF197"/>
  <c r="T197"/>
  <c r="R197"/>
  <c r="P197"/>
  <c r="BK197"/>
  <c r="J197"/>
  <c r="BE197"/>
  <c r="BI194"/>
  <c r="BH194"/>
  <c r="BG194"/>
  <c r="BF194"/>
  <c r="T194"/>
  <c r="R194"/>
  <c r="P194"/>
  <c r="BK194"/>
  <c r="J194"/>
  <c r="BE194"/>
  <c r="BI191"/>
  <c r="BH191"/>
  <c r="BG191"/>
  <c r="BF191"/>
  <c r="T191"/>
  <c r="R191"/>
  <c r="P191"/>
  <c r="BK191"/>
  <c r="J191"/>
  <c r="BE191"/>
  <c r="BI188"/>
  <c r="BH188"/>
  <c r="BG188"/>
  <c r="BF188"/>
  <c r="T188"/>
  <c r="R188"/>
  <c r="P188"/>
  <c r="BK188"/>
  <c r="J188"/>
  <c r="BE188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5"/>
  <c r="BH155"/>
  <c r="BG155"/>
  <c r="BF155"/>
  <c r="T155"/>
  <c r="R155"/>
  <c r="P155"/>
  <c r="BK155"/>
  <c r="J155"/>
  <c r="BE155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T128"/>
  <c r="R129"/>
  <c r="R128"/>
  <c r="P129"/>
  <c r="P128"/>
  <c r="BK129"/>
  <c r="BK128"/>
  <c r="J128"/>
  <c r="J129"/>
  <c r="BE129"/>
  <c r="J70"/>
  <c r="BI126"/>
  <c r="BH126"/>
  <c r="BG126"/>
  <c r="BF126"/>
  <c r="T126"/>
  <c r="T125"/>
  <c r="T124"/>
  <c r="R126"/>
  <c r="R125"/>
  <c r="R124"/>
  <c r="P126"/>
  <c r="P125"/>
  <c r="P124"/>
  <c r="BK126"/>
  <c r="BK125"/>
  <c r="J125"/>
  <c r="BK124"/>
  <c r="J124"/>
  <c r="J126"/>
  <c r="BE126"/>
  <c r="J69"/>
  <c r="J68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T111"/>
  <c r="R112"/>
  <c r="R111"/>
  <c r="P112"/>
  <c r="P111"/>
  <c r="BK112"/>
  <c r="BK111"/>
  <c r="J111"/>
  <c r="J112"/>
  <c r="BE112"/>
  <c r="J67"/>
  <c r="BI109"/>
  <c r="BH109"/>
  <c r="BG109"/>
  <c r="BF109"/>
  <c r="T109"/>
  <c r="R109"/>
  <c r="P109"/>
  <c r="BK109"/>
  <c r="J109"/>
  <c r="BE109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3"/>
  <c r="BH103"/>
  <c r="BG103"/>
  <c r="BF103"/>
  <c r="T103"/>
  <c r="T102"/>
  <c r="R103"/>
  <c r="R102"/>
  <c r="P103"/>
  <c r="P102"/>
  <c r="BK103"/>
  <c r="BK102"/>
  <c r="J102"/>
  <c r="J103"/>
  <c r="BE103"/>
  <c r="J66"/>
  <c r="BI100"/>
  <c r="BH100"/>
  <c r="BG100"/>
  <c r="BF100"/>
  <c r="T100"/>
  <c r="R100"/>
  <c r="P100"/>
  <c r="BK100"/>
  <c r="J100"/>
  <c r="BE100"/>
  <c r="BI98"/>
  <c r="F39"/>
  <c i="1" r="BD69"/>
  <c i="10" r="BH98"/>
  <c r="F38"/>
  <c i="1" r="BC69"/>
  <c i="10" r="BG98"/>
  <c r="F37"/>
  <c i="1" r="BB69"/>
  <c i="10" r="BF98"/>
  <c r="J36"/>
  <c i="1" r="AW69"/>
  <c i="10" r="F36"/>
  <c i="1" r="BA69"/>
  <c i="10" r="T98"/>
  <c r="T97"/>
  <c r="T96"/>
  <c r="T95"/>
  <c r="R98"/>
  <c r="R97"/>
  <c r="R96"/>
  <c r="R95"/>
  <c r="P98"/>
  <c r="P97"/>
  <c r="P96"/>
  <c r="P95"/>
  <c i="1" r="AU69"/>
  <c i="10" r="BK98"/>
  <c r="BK97"/>
  <c r="J97"/>
  <c r="BK96"/>
  <c r="J96"/>
  <c r="BK95"/>
  <c r="J95"/>
  <c r="J63"/>
  <c r="J32"/>
  <c i="1" r="AG69"/>
  <c i="10" r="J98"/>
  <c r="BE98"/>
  <c r="J35"/>
  <c i="1" r="AV69"/>
  <c i="10" r="F35"/>
  <c i="1" r="AZ69"/>
  <c i="10" r="J65"/>
  <c r="J64"/>
  <c r="J92"/>
  <c r="J91"/>
  <c r="F91"/>
  <c r="F89"/>
  <c r="E87"/>
  <c r="J59"/>
  <c r="J58"/>
  <c r="F58"/>
  <c r="F56"/>
  <c r="E54"/>
  <c r="J41"/>
  <c r="J20"/>
  <c r="E20"/>
  <c r="F92"/>
  <c r="F59"/>
  <c r="J19"/>
  <c r="J14"/>
  <c r="J89"/>
  <c r="J56"/>
  <c r="E7"/>
  <c r="E83"/>
  <c r="E50"/>
  <c i="9" r="J39"/>
  <c r="J38"/>
  <c i="1" r="AY66"/>
  <c i="9" r="J37"/>
  <c i="1" r="AX66"/>
  <c i="9" r="BI155"/>
  <c r="BH155"/>
  <c r="BG155"/>
  <c r="BF155"/>
  <c r="T155"/>
  <c r="R155"/>
  <c r="P155"/>
  <c r="BK155"/>
  <c r="J155"/>
  <c r="BE155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T138"/>
  <c r="R139"/>
  <c r="R138"/>
  <c r="P139"/>
  <c r="P138"/>
  <c r="BK139"/>
  <c r="BK138"/>
  <c r="J138"/>
  <c r="J139"/>
  <c r="BE139"/>
  <c r="J68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7"/>
  <c r="BH117"/>
  <c r="BG117"/>
  <c r="BF117"/>
  <c r="T117"/>
  <c r="T116"/>
  <c r="R117"/>
  <c r="R116"/>
  <c r="P117"/>
  <c r="P116"/>
  <c r="BK117"/>
  <c r="BK116"/>
  <c r="J116"/>
  <c r="J117"/>
  <c r="BE117"/>
  <c r="J67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T99"/>
  <c r="R100"/>
  <c r="R99"/>
  <c r="P100"/>
  <c r="P99"/>
  <c r="BK100"/>
  <c r="BK99"/>
  <c r="J99"/>
  <c r="J100"/>
  <c r="BE100"/>
  <c r="J66"/>
  <c r="BI97"/>
  <c r="BH97"/>
  <c r="BG97"/>
  <c r="BF97"/>
  <c r="T97"/>
  <c r="R97"/>
  <c r="P97"/>
  <c r="BK97"/>
  <c r="J97"/>
  <c r="BE97"/>
  <c r="BI95"/>
  <c r="BH95"/>
  <c r="BG95"/>
  <c r="BF95"/>
  <c r="T95"/>
  <c r="R95"/>
  <c r="P95"/>
  <c r="BK95"/>
  <c r="J95"/>
  <c r="BE95"/>
  <c r="BI93"/>
  <c r="F39"/>
  <c i="1" r="BD66"/>
  <c i="9" r="BH93"/>
  <c r="F38"/>
  <c i="1" r="BC66"/>
  <c i="9" r="BG93"/>
  <c r="F37"/>
  <c i="1" r="BB66"/>
  <c i="9" r="BF93"/>
  <c r="J36"/>
  <c i="1" r="AW66"/>
  <c i="9" r="F36"/>
  <c i="1" r="BA66"/>
  <c i="9" r="T93"/>
  <c r="T92"/>
  <c r="T91"/>
  <c r="T90"/>
  <c r="R93"/>
  <c r="R92"/>
  <c r="R91"/>
  <c r="R90"/>
  <c r="P93"/>
  <c r="P92"/>
  <c r="P91"/>
  <c r="P90"/>
  <c i="1" r="AU66"/>
  <c i="9" r="BK93"/>
  <c r="BK92"/>
  <c r="J92"/>
  <c r="BK91"/>
  <c r="J91"/>
  <c r="BK90"/>
  <c r="J90"/>
  <c r="J63"/>
  <c r="J32"/>
  <c i="1" r="AG66"/>
  <c i="9" r="J93"/>
  <c r="BE93"/>
  <c r="J35"/>
  <c i="1" r="AV66"/>
  <c i="9" r="F35"/>
  <c i="1" r="AZ66"/>
  <c i="9" r="J65"/>
  <c r="J64"/>
  <c r="J87"/>
  <c r="J86"/>
  <c r="F86"/>
  <c r="F84"/>
  <c r="E82"/>
  <c r="J59"/>
  <c r="J58"/>
  <c r="F58"/>
  <c r="F56"/>
  <c r="E54"/>
  <c r="J41"/>
  <c r="J20"/>
  <c r="E20"/>
  <c r="F87"/>
  <c r="F59"/>
  <c r="J19"/>
  <c r="J14"/>
  <c r="J84"/>
  <c r="J56"/>
  <c r="E7"/>
  <c r="E78"/>
  <c r="E50"/>
  <c i="8" r="J39"/>
  <c r="J38"/>
  <c i="1" r="AY65"/>
  <c i="8" r="J37"/>
  <c i="1" r="AX65"/>
  <c i="8"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95"/>
  <c r="BH195"/>
  <c r="BG195"/>
  <c r="BF195"/>
  <c r="T195"/>
  <c r="R195"/>
  <c r="P195"/>
  <c r="BK195"/>
  <c r="J195"/>
  <c r="BE195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T178"/>
  <c r="R179"/>
  <c r="R178"/>
  <c r="P179"/>
  <c r="P178"/>
  <c r="BK179"/>
  <c r="BK178"/>
  <c r="J178"/>
  <c r="J179"/>
  <c r="BE179"/>
  <c r="J68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T142"/>
  <c r="R143"/>
  <c r="R142"/>
  <c r="P143"/>
  <c r="P142"/>
  <c r="BK143"/>
  <c r="BK142"/>
  <c r="J142"/>
  <c r="J143"/>
  <c r="BE143"/>
  <c r="J67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T117"/>
  <c r="R118"/>
  <c r="R117"/>
  <c r="P118"/>
  <c r="P117"/>
  <c r="BK118"/>
  <c r="BK117"/>
  <c r="J117"/>
  <c r="J118"/>
  <c r="BE118"/>
  <c r="J66"/>
  <c r="BI115"/>
  <c r="BH115"/>
  <c r="BG115"/>
  <c r="BF115"/>
  <c r="T115"/>
  <c r="R115"/>
  <c r="P115"/>
  <c r="BK115"/>
  <c r="J115"/>
  <c r="BE115"/>
  <c r="BI112"/>
  <c r="BH112"/>
  <c r="BG112"/>
  <c r="BF112"/>
  <c r="T112"/>
  <c r="R112"/>
  <c r="P112"/>
  <c r="BK112"/>
  <c r="J112"/>
  <c r="BE112"/>
  <c r="BI109"/>
  <c r="BH109"/>
  <c r="BG109"/>
  <c r="BF109"/>
  <c r="T109"/>
  <c r="R109"/>
  <c r="P109"/>
  <c r="BK109"/>
  <c r="J109"/>
  <c r="BE109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BH95"/>
  <c r="BG95"/>
  <c r="BF95"/>
  <c r="T95"/>
  <c r="R95"/>
  <c r="P95"/>
  <c r="BK95"/>
  <c r="J95"/>
  <c r="BE95"/>
  <c r="BI93"/>
  <c r="F39"/>
  <c i="1" r="BD65"/>
  <c i="8" r="BH93"/>
  <c r="F38"/>
  <c i="1" r="BC65"/>
  <c i="8" r="BG93"/>
  <c r="F37"/>
  <c i="1" r="BB65"/>
  <c i="8" r="BF93"/>
  <c r="J36"/>
  <c i="1" r="AW65"/>
  <c i="8" r="F36"/>
  <c i="1" r="BA65"/>
  <c i="8" r="T93"/>
  <c r="T92"/>
  <c r="T91"/>
  <c r="T90"/>
  <c r="R93"/>
  <c r="R92"/>
  <c r="R91"/>
  <c r="R90"/>
  <c r="P93"/>
  <c r="P92"/>
  <c r="P91"/>
  <c r="P90"/>
  <c i="1" r="AU65"/>
  <c i="8" r="BK93"/>
  <c r="BK92"/>
  <c r="J92"/>
  <c r="BK91"/>
  <c r="J91"/>
  <c r="BK90"/>
  <c r="J90"/>
  <c r="J63"/>
  <c r="J32"/>
  <c i="1" r="AG65"/>
  <c i="8" r="J93"/>
  <c r="BE93"/>
  <c r="J35"/>
  <c i="1" r="AV65"/>
  <c i="8" r="F35"/>
  <c i="1" r="AZ65"/>
  <c i="8" r="J65"/>
  <c r="J64"/>
  <c r="J87"/>
  <c r="J86"/>
  <c r="F86"/>
  <c r="F84"/>
  <c r="E82"/>
  <c r="J59"/>
  <c r="J58"/>
  <c r="F58"/>
  <c r="F56"/>
  <c r="E54"/>
  <c r="J41"/>
  <c r="J20"/>
  <c r="E20"/>
  <c r="F87"/>
  <c r="F59"/>
  <c r="J19"/>
  <c r="J14"/>
  <c r="J84"/>
  <c r="J56"/>
  <c r="E7"/>
  <c r="E78"/>
  <c r="E50"/>
  <c i="7" r="J39"/>
  <c r="J38"/>
  <c i="1" r="AY63"/>
  <c i="7" r="J37"/>
  <c i="1" r="AX63"/>
  <c i="7"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7"/>
  <c r="BH107"/>
  <c r="BG107"/>
  <c r="BF107"/>
  <c r="T107"/>
  <c r="R107"/>
  <c r="P107"/>
  <c r="BK107"/>
  <c r="J107"/>
  <c r="BE107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F39"/>
  <c i="1" r="BD63"/>
  <c i="7" r="BH90"/>
  <c r="F38"/>
  <c i="1" r="BC63"/>
  <c i="7" r="BG90"/>
  <c r="F37"/>
  <c i="1" r="BB63"/>
  <c i="7" r="BF90"/>
  <c r="J36"/>
  <c i="1" r="AW63"/>
  <c i="7" r="F36"/>
  <c i="1" r="BA63"/>
  <c i="7" r="T90"/>
  <c r="T89"/>
  <c r="T88"/>
  <c r="T87"/>
  <c r="R90"/>
  <c r="R89"/>
  <c r="R88"/>
  <c r="R87"/>
  <c r="P90"/>
  <c r="P89"/>
  <c r="P88"/>
  <c r="P87"/>
  <c i="1" r="AU63"/>
  <c i="7" r="BK90"/>
  <c r="BK89"/>
  <c r="J89"/>
  <c r="BK88"/>
  <c r="J88"/>
  <c r="BK87"/>
  <c r="J87"/>
  <c r="J63"/>
  <c r="J32"/>
  <c i="1" r="AG63"/>
  <c i="7" r="J90"/>
  <c r="BE90"/>
  <c r="J35"/>
  <c i="1" r="AV63"/>
  <c i="7" r="F35"/>
  <c i="1" r="AZ63"/>
  <c i="7" r="J65"/>
  <c r="J64"/>
  <c r="J84"/>
  <c r="J83"/>
  <c r="F83"/>
  <c r="F81"/>
  <c r="E79"/>
  <c r="J59"/>
  <c r="J58"/>
  <c r="F58"/>
  <c r="F56"/>
  <c r="E54"/>
  <c r="J41"/>
  <c r="J20"/>
  <c r="E20"/>
  <c r="F84"/>
  <c r="F59"/>
  <c r="J19"/>
  <c r="J14"/>
  <c r="J81"/>
  <c r="J56"/>
  <c r="E7"/>
  <c r="E75"/>
  <c r="E50"/>
  <c i="6" r="J39"/>
  <c r="J38"/>
  <c i="1" r="AY62"/>
  <c i="6" r="J37"/>
  <c i="1" r="AX62"/>
  <c i="6"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5"/>
  <c r="BH155"/>
  <c r="BG155"/>
  <c r="BF155"/>
  <c r="T155"/>
  <c r="R155"/>
  <c r="P155"/>
  <c r="BK155"/>
  <c r="J155"/>
  <c r="BE155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T95"/>
  <c r="R96"/>
  <c r="R95"/>
  <c r="P96"/>
  <c r="P95"/>
  <c r="BK96"/>
  <c r="BK95"/>
  <c r="J95"/>
  <c r="J96"/>
  <c r="BE96"/>
  <c r="J66"/>
  <c r="BI93"/>
  <c r="BH93"/>
  <c r="BG93"/>
  <c r="BF93"/>
  <c r="T93"/>
  <c r="R93"/>
  <c r="P93"/>
  <c r="BK93"/>
  <c r="J93"/>
  <c r="BE93"/>
  <c r="BI91"/>
  <c r="F39"/>
  <c i="1" r="BD62"/>
  <c i="6" r="BH91"/>
  <c r="F38"/>
  <c i="1" r="BC62"/>
  <c i="6" r="BG91"/>
  <c r="F37"/>
  <c i="1" r="BB62"/>
  <c i="6" r="BF91"/>
  <c r="J36"/>
  <c i="1" r="AW62"/>
  <c i="6" r="F36"/>
  <c i="1" r="BA62"/>
  <c i="6" r="T91"/>
  <c r="T90"/>
  <c r="T89"/>
  <c r="T88"/>
  <c r="R91"/>
  <c r="R90"/>
  <c r="R89"/>
  <c r="R88"/>
  <c r="P91"/>
  <c r="P90"/>
  <c r="P89"/>
  <c r="P88"/>
  <c i="1" r="AU62"/>
  <c i="6" r="BK91"/>
  <c r="BK90"/>
  <c r="J90"/>
  <c r="BK89"/>
  <c r="J89"/>
  <c r="BK88"/>
  <c r="J88"/>
  <c r="J63"/>
  <c r="J32"/>
  <c i="1" r="AG62"/>
  <c i="6" r="J91"/>
  <c r="BE91"/>
  <c r="J35"/>
  <c i="1" r="AV62"/>
  <c i="6" r="F35"/>
  <c i="1" r="AZ62"/>
  <c i="6" r="J65"/>
  <c r="J64"/>
  <c r="J85"/>
  <c r="J84"/>
  <c r="F84"/>
  <c r="F82"/>
  <c r="E80"/>
  <c r="J59"/>
  <c r="J58"/>
  <c r="F58"/>
  <c r="F56"/>
  <c r="E54"/>
  <c r="J41"/>
  <c r="J20"/>
  <c r="E20"/>
  <c r="F85"/>
  <c r="F59"/>
  <c r="J19"/>
  <c r="J14"/>
  <c r="J82"/>
  <c r="J56"/>
  <c r="E7"/>
  <c r="E76"/>
  <c r="E50"/>
  <c i="5" r="J39"/>
  <c r="J38"/>
  <c i="1" r="AY60"/>
  <c i="5" r="J37"/>
  <c i="1" r="AX60"/>
  <c i="5" r="BI155"/>
  <c r="BH155"/>
  <c r="BG155"/>
  <c r="BF155"/>
  <c r="T155"/>
  <c r="R155"/>
  <c r="P155"/>
  <c r="BK155"/>
  <c r="J155"/>
  <c r="BE155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T140"/>
  <c r="R141"/>
  <c r="R140"/>
  <c r="P141"/>
  <c r="P140"/>
  <c r="BK141"/>
  <c r="BK140"/>
  <c r="J140"/>
  <c r="J141"/>
  <c r="BE141"/>
  <c r="J67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T120"/>
  <c r="R121"/>
  <c r="R120"/>
  <c r="P121"/>
  <c r="P120"/>
  <c r="BK121"/>
  <c r="BK120"/>
  <c r="J120"/>
  <c r="J121"/>
  <c r="BE121"/>
  <c r="J66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F39"/>
  <c i="1" r="BD60"/>
  <c i="5" r="BH92"/>
  <c r="F38"/>
  <c i="1" r="BC60"/>
  <c i="5" r="BG92"/>
  <c r="F37"/>
  <c i="1" r="BB60"/>
  <c i="5" r="BF92"/>
  <c r="J36"/>
  <c i="1" r="AW60"/>
  <c i="5" r="F36"/>
  <c i="1" r="BA60"/>
  <c i="5" r="T92"/>
  <c r="T91"/>
  <c r="T90"/>
  <c r="T89"/>
  <c r="R92"/>
  <c r="R91"/>
  <c r="R90"/>
  <c r="R89"/>
  <c r="P92"/>
  <c r="P91"/>
  <c r="P90"/>
  <c r="P89"/>
  <c i="1" r="AU60"/>
  <c i="5" r="BK92"/>
  <c r="BK91"/>
  <c r="J91"/>
  <c r="BK90"/>
  <c r="J90"/>
  <c r="BK89"/>
  <c r="J89"/>
  <c r="J63"/>
  <c r="J32"/>
  <c i="1" r="AG60"/>
  <c i="5" r="J92"/>
  <c r="BE92"/>
  <c r="J35"/>
  <c i="1" r="AV60"/>
  <c i="5" r="F35"/>
  <c i="1" r="AZ60"/>
  <c i="5" r="J65"/>
  <c r="J64"/>
  <c r="J86"/>
  <c r="J85"/>
  <c r="F85"/>
  <c r="F83"/>
  <c r="E81"/>
  <c r="J59"/>
  <c r="J58"/>
  <c r="F58"/>
  <c r="F56"/>
  <c r="E54"/>
  <c r="J41"/>
  <c r="J20"/>
  <c r="E20"/>
  <c r="F86"/>
  <c r="F59"/>
  <c r="J19"/>
  <c r="J14"/>
  <c r="J83"/>
  <c r="J56"/>
  <c r="E7"/>
  <c r="E77"/>
  <c r="E50"/>
  <c i="4" r="J39"/>
  <c r="J38"/>
  <c i="1" r="AY59"/>
  <c i="4" r="J37"/>
  <c i="1" r="AX59"/>
  <c i="4" r="BI180"/>
  <c r="BH180"/>
  <c r="BG180"/>
  <c r="BF180"/>
  <c r="T180"/>
  <c r="R180"/>
  <c r="P180"/>
  <c r="BK180"/>
  <c r="J180"/>
  <c r="BE180"/>
  <c r="BI178"/>
  <c r="BH178"/>
  <c r="BG178"/>
  <c r="BF178"/>
  <c r="T178"/>
  <c r="T177"/>
  <c r="R178"/>
  <c r="R177"/>
  <c r="P178"/>
  <c r="P177"/>
  <c r="BK178"/>
  <c r="BK177"/>
  <c r="J177"/>
  <c r="J178"/>
  <c r="BE178"/>
  <c r="J71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1"/>
  <c r="BH161"/>
  <c r="BG161"/>
  <c r="BF161"/>
  <c r="T161"/>
  <c r="T160"/>
  <c r="R161"/>
  <c r="R160"/>
  <c r="P161"/>
  <c r="P160"/>
  <c r="BK161"/>
  <c r="BK160"/>
  <c r="J160"/>
  <c r="J161"/>
  <c r="BE161"/>
  <c r="J7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2"/>
  <c r="BH152"/>
  <c r="BG152"/>
  <c r="BF152"/>
  <c r="T152"/>
  <c r="R152"/>
  <c r="P152"/>
  <c r="BK152"/>
  <c r="J152"/>
  <c r="BE152"/>
  <c r="BI150"/>
  <c r="BH150"/>
  <c r="BG150"/>
  <c r="BF150"/>
  <c r="T150"/>
  <c r="T149"/>
  <c r="R150"/>
  <c r="R149"/>
  <c r="P150"/>
  <c r="P149"/>
  <c r="BK150"/>
  <c r="BK149"/>
  <c r="J149"/>
  <c r="J150"/>
  <c r="BE150"/>
  <c r="J6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T129"/>
  <c r="R130"/>
  <c r="R129"/>
  <c r="P130"/>
  <c r="P129"/>
  <c r="BK130"/>
  <c r="BK129"/>
  <c r="J129"/>
  <c r="J130"/>
  <c r="BE130"/>
  <c r="J68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T101"/>
  <c r="T100"/>
  <c r="R102"/>
  <c r="R101"/>
  <c r="R100"/>
  <c r="P102"/>
  <c r="P101"/>
  <c r="P100"/>
  <c r="BK102"/>
  <c r="BK101"/>
  <c r="J101"/>
  <c r="BK100"/>
  <c r="J100"/>
  <c r="J102"/>
  <c r="BE102"/>
  <c r="J67"/>
  <c r="J66"/>
  <c r="BI98"/>
  <c r="BH98"/>
  <c r="BG98"/>
  <c r="BF98"/>
  <c r="T98"/>
  <c r="R98"/>
  <c r="P98"/>
  <c r="BK98"/>
  <c r="J98"/>
  <c r="BE98"/>
  <c r="BI96"/>
  <c r="F39"/>
  <c i="1" r="BD59"/>
  <c i="4" r="BH96"/>
  <c r="F38"/>
  <c i="1" r="BC59"/>
  <c i="4" r="BG96"/>
  <c r="F37"/>
  <c i="1" r="BB59"/>
  <c i="4" r="BF96"/>
  <c r="J36"/>
  <c i="1" r="AW59"/>
  <c i="4" r="F36"/>
  <c i="1" r="BA59"/>
  <c i="4" r="T96"/>
  <c r="T95"/>
  <c r="T94"/>
  <c r="T93"/>
  <c r="R96"/>
  <c r="R95"/>
  <c r="R94"/>
  <c r="R93"/>
  <c r="P96"/>
  <c r="P95"/>
  <c r="P94"/>
  <c r="P93"/>
  <c i="1" r="AU59"/>
  <c i="4" r="BK96"/>
  <c r="BK95"/>
  <c r="J95"/>
  <c r="BK94"/>
  <c r="J94"/>
  <c r="BK93"/>
  <c r="J93"/>
  <c r="J63"/>
  <c r="J32"/>
  <c i="1" r="AG59"/>
  <c i="4" r="J96"/>
  <c r="BE96"/>
  <c r="J35"/>
  <c i="1" r="AV59"/>
  <c i="4" r="F35"/>
  <c i="1" r="AZ59"/>
  <c i="4" r="J65"/>
  <c r="J64"/>
  <c r="J90"/>
  <c r="J89"/>
  <c r="F89"/>
  <c r="F87"/>
  <c r="E85"/>
  <c r="J59"/>
  <c r="J58"/>
  <c r="F58"/>
  <c r="F56"/>
  <c r="E54"/>
  <c r="J41"/>
  <c r="J20"/>
  <c r="E20"/>
  <c r="F90"/>
  <c r="F59"/>
  <c r="J19"/>
  <c r="J14"/>
  <c r="J87"/>
  <c r="J56"/>
  <c r="E7"/>
  <c r="E81"/>
  <c r="E50"/>
  <c i="3" r="J39"/>
  <c r="J38"/>
  <c i="1" r="AY57"/>
  <c i="3" r="J37"/>
  <c i="1" r="AX57"/>
  <c i="3" r="BI438"/>
  <c r="BH438"/>
  <c r="BG438"/>
  <c r="BF438"/>
  <c r="T438"/>
  <c r="R438"/>
  <c r="P438"/>
  <c r="BK438"/>
  <c r="J438"/>
  <c r="BE438"/>
  <c r="BI430"/>
  <c r="BH430"/>
  <c r="BG430"/>
  <c r="BF430"/>
  <c r="T430"/>
  <c r="R430"/>
  <c r="P430"/>
  <c r="BK430"/>
  <c r="J430"/>
  <c r="BE430"/>
  <c r="BI422"/>
  <c r="BH422"/>
  <c r="BG422"/>
  <c r="BF422"/>
  <c r="T422"/>
  <c r="R422"/>
  <c r="P422"/>
  <c r="BK422"/>
  <c r="J422"/>
  <c r="BE422"/>
  <c r="BI419"/>
  <c r="BH419"/>
  <c r="BG419"/>
  <c r="BF419"/>
  <c r="T419"/>
  <c r="R419"/>
  <c r="P419"/>
  <c r="BK419"/>
  <c r="J419"/>
  <c r="BE419"/>
  <c r="BI416"/>
  <c r="BH416"/>
  <c r="BG416"/>
  <c r="BF416"/>
  <c r="T416"/>
  <c r="T415"/>
  <c r="R416"/>
  <c r="R415"/>
  <c r="P416"/>
  <c r="P415"/>
  <c r="BK416"/>
  <c r="BK415"/>
  <c r="J415"/>
  <c r="J416"/>
  <c r="BE416"/>
  <c r="J83"/>
  <c r="BI412"/>
  <c r="BH412"/>
  <c r="BG412"/>
  <c r="BF412"/>
  <c r="T412"/>
  <c r="R412"/>
  <c r="P412"/>
  <c r="BK412"/>
  <c r="J412"/>
  <c r="BE412"/>
  <c r="BI409"/>
  <c r="BH409"/>
  <c r="BG409"/>
  <c r="BF409"/>
  <c r="T409"/>
  <c r="R409"/>
  <c r="P409"/>
  <c r="BK409"/>
  <c r="J409"/>
  <c r="BE409"/>
  <c r="BI406"/>
  <c r="BH406"/>
  <c r="BG406"/>
  <c r="BF406"/>
  <c r="T406"/>
  <c r="T405"/>
  <c r="R406"/>
  <c r="R405"/>
  <c r="P406"/>
  <c r="P405"/>
  <c r="BK406"/>
  <c r="BK405"/>
  <c r="J405"/>
  <c r="J406"/>
  <c r="BE406"/>
  <c r="J82"/>
  <c r="BI401"/>
  <c r="BH401"/>
  <c r="BG401"/>
  <c r="BF401"/>
  <c r="T401"/>
  <c r="T400"/>
  <c r="R401"/>
  <c r="R400"/>
  <c r="P401"/>
  <c r="P400"/>
  <c r="BK401"/>
  <c r="BK400"/>
  <c r="J400"/>
  <c r="J401"/>
  <c r="BE401"/>
  <c r="J81"/>
  <c r="BI398"/>
  <c r="BH398"/>
  <c r="BG398"/>
  <c r="BF398"/>
  <c r="T398"/>
  <c r="R398"/>
  <c r="P398"/>
  <c r="BK398"/>
  <c r="J398"/>
  <c r="BE398"/>
  <c r="BI396"/>
  <c r="BH396"/>
  <c r="BG396"/>
  <c r="BF396"/>
  <c r="T396"/>
  <c r="R396"/>
  <c r="P396"/>
  <c r="BK396"/>
  <c r="J396"/>
  <c r="BE396"/>
  <c r="BI393"/>
  <c r="BH393"/>
  <c r="BG393"/>
  <c r="BF393"/>
  <c r="T393"/>
  <c r="R393"/>
  <c r="P393"/>
  <c r="BK393"/>
  <c r="J393"/>
  <c r="BE393"/>
  <c r="BI390"/>
  <c r="BH390"/>
  <c r="BG390"/>
  <c r="BF390"/>
  <c r="T390"/>
  <c r="R390"/>
  <c r="P390"/>
  <c r="BK390"/>
  <c r="J390"/>
  <c r="BE390"/>
  <c r="BI387"/>
  <c r="BH387"/>
  <c r="BG387"/>
  <c r="BF387"/>
  <c r="T387"/>
  <c r="R387"/>
  <c r="P387"/>
  <c r="BK387"/>
  <c r="J387"/>
  <c r="BE387"/>
  <c r="BI385"/>
  <c r="BH385"/>
  <c r="BG385"/>
  <c r="BF385"/>
  <c r="T385"/>
  <c r="R385"/>
  <c r="P385"/>
  <c r="BK385"/>
  <c r="J385"/>
  <c r="BE385"/>
  <c r="BI382"/>
  <c r="BH382"/>
  <c r="BG382"/>
  <c r="BF382"/>
  <c r="T382"/>
  <c r="R382"/>
  <c r="P382"/>
  <c r="BK382"/>
  <c r="J382"/>
  <c r="BE382"/>
  <c r="BI379"/>
  <c r="BH379"/>
  <c r="BG379"/>
  <c r="BF379"/>
  <c r="T379"/>
  <c r="T378"/>
  <c r="R379"/>
  <c r="R378"/>
  <c r="P379"/>
  <c r="P378"/>
  <c r="BK379"/>
  <c r="BK378"/>
  <c r="J378"/>
  <c r="J379"/>
  <c r="BE379"/>
  <c r="J80"/>
  <c r="BI376"/>
  <c r="BH376"/>
  <c r="BG376"/>
  <c r="BF376"/>
  <c r="T376"/>
  <c r="R376"/>
  <c r="P376"/>
  <c r="BK376"/>
  <c r="J376"/>
  <c r="BE376"/>
  <c r="BI374"/>
  <c r="BH374"/>
  <c r="BG374"/>
  <c r="BF374"/>
  <c r="T374"/>
  <c r="R374"/>
  <c r="P374"/>
  <c r="BK374"/>
  <c r="J374"/>
  <c r="BE374"/>
  <c r="BI372"/>
  <c r="BH372"/>
  <c r="BG372"/>
  <c r="BF372"/>
  <c r="T372"/>
  <c r="R372"/>
  <c r="P372"/>
  <c r="BK372"/>
  <c r="J372"/>
  <c r="BE372"/>
  <c r="BI369"/>
  <c r="BH369"/>
  <c r="BG369"/>
  <c r="BF369"/>
  <c r="T369"/>
  <c r="R369"/>
  <c r="P369"/>
  <c r="BK369"/>
  <c r="J369"/>
  <c r="BE369"/>
  <c r="BI366"/>
  <c r="BH366"/>
  <c r="BG366"/>
  <c r="BF366"/>
  <c r="T366"/>
  <c r="R366"/>
  <c r="P366"/>
  <c r="BK366"/>
  <c r="J366"/>
  <c r="BE366"/>
  <c r="BI363"/>
  <c r="BH363"/>
  <c r="BG363"/>
  <c r="BF363"/>
  <c r="T363"/>
  <c r="R363"/>
  <c r="P363"/>
  <c r="BK363"/>
  <c r="J363"/>
  <c r="BE363"/>
  <c r="BI360"/>
  <c r="BH360"/>
  <c r="BG360"/>
  <c r="BF360"/>
  <c r="T360"/>
  <c r="T359"/>
  <c r="R360"/>
  <c r="R359"/>
  <c r="P360"/>
  <c r="P359"/>
  <c r="BK360"/>
  <c r="BK359"/>
  <c r="J359"/>
  <c r="J360"/>
  <c r="BE360"/>
  <c r="J79"/>
  <c r="BI357"/>
  <c r="BH357"/>
  <c r="BG357"/>
  <c r="BF357"/>
  <c r="T357"/>
  <c r="R357"/>
  <c r="P357"/>
  <c r="BK357"/>
  <c r="J357"/>
  <c r="BE357"/>
  <c r="BI355"/>
  <c r="BH355"/>
  <c r="BG355"/>
  <c r="BF355"/>
  <c r="T355"/>
  <c r="R355"/>
  <c r="P355"/>
  <c r="BK355"/>
  <c r="J355"/>
  <c r="BE355"/>
  <c r="BI352"/>
  <c r="BH352"/>
  <c r="BG352"/>
  <c r="BF352"/>
  <c r="T352"/>
  <c r="R352"/>
  <c r="P352"/>
  <c r="BK352"/>
  <c r="J352"/>
  <c r="BE352"/>
  <c r="BI350"/>
  <c r="BH350"/>
  <c r="BG350"/>
  <c r="BF350"/>
  <c r="T350"/>
  <c r="R350"/>
  <c r="P350"/>
  <c r="BK350"/>
  <c r="J350"/>
  <c r="BE350"/>
  <c r="BI348"/>
  <c r="BH348"/>
  <c r="BG348"/>
  <c r="BF348"/>
  <c r="T348"/>
  <c r="R348"/>
  <c r="P348"/>
  <c r="BK348"/>
  <c r="J348"/>
  <c r="BE348"/>
  <c r="BI346"/>
  <c r="BH346"/>
  <c r="BG346"/>
  <c r="BF346"/>
  <c r="T346"/>
  <c r="R346"/>
  <c r="P346"/>
  <c r="BK346"/>
  <c r="J346"/>
  <c r="BE346"/>
  <c r="BI344"/>
  <c r="BH344"/>
  <c r="BG344"/>
  <c r="BF344"/>
  <c r="T344"/>
  <c r="R344"/>
  <c r="P344"/>
  <c r="BK344"/>
  <c r="J344"/>
  <c r="BE344"/>
  <c r="BI342"/>
  <c r="BH342"/>
  <c r="BG342"/>
  <c r="BF342"/>
  <c r="T342"/>
  <c r="R342"/>
  <c r="P342"/>
  <c r="BK342"/>
  <c r="J342"/>
  <c r="BE342"/>
  <c r="BI340"/>
  <c r="BH340"/>
  <c r="BG340"/>
  <c r="BF340"/>
  <c r="T340"/>
  <c r="T339"/>
  <c r="R340"/>
  <c r="R339"/>
  <c r="P340"/>
  <c r="P339"/>
  <c r="BK340"/>
  <c r="BK339"/>
  <c r="J339"/>
  <c r="J340"/>
  <c r="BE340"/>
  <c r="J78"/>
  <c r="BI337"/>
  <c r="BH337"/>
  <c r="BG337"/>
  <c r="BF337"/>
  <c r="T337"/>
  <c r="R337"/>
  <c r="P337"/>
  <c r="BK337"/>
  <c r="J337"/>
  <c r="BE337"/>
  <c r="BI335"/>
  <c r="BH335"/>
  <c r="BG335"/>
  <c r="BF335"/>
  <c r="T335"/>
  <c r="R335"/>
  <c r="P335"/>
  <c r="BK335"/>
  <c r="J335"/>
  <c r="BE335"/>
  <c r="BI333"/>
  <c r="BH333"/>
  <c r="BG333"/>
  <c r="BF333"/>
  <c r="T333"/>
  <c r="R333"/>
  <c r="P333"/>
  <c r="BK333"/>
  <c r="J333"/>
  <c r="BE333"/>
  <c r="BI331"/>
  <c r="BH331"/>
  <c r="BG331"/>
  <c r="BF331"/>
  <c r="T331"/>
  <c r="R331"/>
  <c r="P331"/>
  <c r="BK331"/>
  <c r="J331"/>
  <c r="BE331"/>
  <c r="BI329"/>
  <c r="BH329"/>
  <c r="BG329"/>
  <c r="BF329"/>
  <c r="T329"/>
  <c r="R329"/>
  <c r="P329"/>
  <c r="BK329"/>
  <c r="J329"/>
  <c r="BE329"/>
  <c r="BI327"/>
  <c r="BH327"/>
  <c r="BG327"/>
  <c r="BF327"/>
  <c r="T327"/>
  <c r="R327"/>
  <c r="P327"/>
  <c r="BK327"/>
  <c r="J327"/>
  <c r="BE327"/>
  <c r="BI324"/>
  <c r="BH324"/>
  <c r="BG324"/>
  <c r="BF324"/>
  <c r="T324"/>
  <c r="R324"/>
  <c r="P324"/>
  <c r="BK324"/>
  <c r="J324"/>
  <c r="BE324"/>
  <c r="BI321"/>
  <c r="BH321"/>
  <c r="BG321"/>
  <c r="BF321"/>
  <c r="T321"/>
  <c r="R321"/>
  <c r="P321"/>
  <c r="BK321"/>
  <c r="J321"/>
  <c r="BE321"/>
  <c r="BI319"/>
  <c r="BH319"/>
  <c r="BG319"/>
  <c r="BF319"/>
  <c r="T319"/>
  <c r="R319"/>
  <c r="P319"/>
  <c r="BK319"/>
  <c r="J319"/>
  <c r="BE319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R311"/>
  <c r="P311"/>
  <c r="BK311"/>
  <c r="J311"/>
  <c r="BE311"/>
  <c r="BI309"/>
  <c r="BH309"/>
  <c r="BG309"/>
  <c r="BF309"/>
  <c r="T309"/>
  <c r="R309"/>
  <c r="P309"/>
  <c r="BK309"/>
  <c r="J309"/>
  <c r="BE309"/>
  <c r="BI306"/>
  <c r="BH306"/>
  <c r="BG306"/>
  <c r="BF306"/>
  <c r="T306"/>
  <c r="T305"/>
  <c r="R306"/>
  <c r="R305"/>
  <c r="P306"/>
  <c r="P305"/>
  <c r="BK306"/>
  <c r="BK305"/>
  <c r="J305"/>
  <c r="J306"/>
  <c r="BE306"/>
  <c r="J77"/>
  <c r="BI303"/>
  <c r="BH303"/>
  <c r="BG303"/>
  <c r="BF303"/>
  <c r="T303"/>
  <c r="R303"/>
  <c r="P303"/>
  <c r="BK303"/>
  <c r="J303"/>
  <c r="BE303"/>
  <c r="BI301"/>
  <c r="BH301"/>
  <c r="BG301"/>
  <c r="BF301"/>
  <c r="T301"/>
  <c r="R301"/>
  <c r="P301"/>
  <c r="BK301"/>
  <c r="J301"/>
  <c r="BE301"/>
  <c r="BI299"/>
  <c r="BH299"/>
  <c r="BG299"/>
  <c r="BF299"/>
  <c r="T299"/>
  <c r="R299"/>
  <c r="P299"/>
  <c r="BK299"/>
  <c r="J299"/>
  <c r="BE299"/>
  <c r="BI297"/>
  <c r="BH297"/>
  <c r="BG297"/>
  <c r="BF297"/>
  <c r="T297"/>
  <c r="R297"/>
  <c r="P297"/>
  <c r="BK297"/>
  <c r="J297"/>
  <c r="BE297"/>
  <c r="BI295"/>
  <c r="BH295"/>
  <c r="BG295"/>
  <c r="BF295"/>
  <c r="T295"/>
  <c r="T294"/>
  <c r="R295"/>
  <c r="R294"/>
  <c r="P295"/>
  <c r="P294"/>
  <c r="BK295"/>
  <c r="BK294"/>
  <c r="J294"/>
  <c r="J295"/>
  <c r="BE295"/>
  <c r="J76"/>
  <c r="BI292"/>
  <c r="BH292"/>
  <c r="BG292"/>
  <c r="BF292"/>
  <c r="T292"/>
  <c r="R292"/>
  <c r="P292"/>
  <c r="BK292"/>
  <c r="J292"/>
  <c r="BE292"/>
  <c r="BI290"/>
  <c r="BH290"/>
  <c r="BG290"/>
  <c r="BF290"/>
  <c r="T290"/>
  <c r="R290"/>
  <c r="P290"/>
  <c r="BK290"/>
  <c r="J290"/>
  <c r="BE290"/>
  <c r="BI287"/>
  <c r="BH287"/>
  <c r="BG287"/>
  <c r="BF287"/>
  <c r="T287"/>
  <c r="R287"/>
  <c r="P287"/>
  <c r="BK287"/>
  <c r="J287"/>
  <c r="BE287"/>
  <c r="BI284"/>
  <c r="BH284"/>
  <c r="BG284"/>
  <c r="BF284"/>
  <c r="T284"/>
  <c r="R284"/>
  <c r="P284"/>
  <c r="BK284"/>
  <c r="J284"/>
  <c r="BE284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6"/>
  <c r="BH276"/>
  <c r="BG276"/>
  <c r="BF276"/>
  <c r="T276"/>
  <c r="T275"/>
  <c r="R276"/>
  <c r="R275"/>
  <c r="P276"/>
  <c r="P275"/>
  <c r="BK276"/>
  <c r="BK275"/>
  <c r="J275"/>
  <c r="J276"/>
  <c r="BE276"/>
  <c r="J75"/>
  <c r="BI273"/>
  <c r="BH273"/>
  <c r="BG273"/>
  <c r="BF273"/>
  <c r="T273"/>
  <c r="R273"/>
  <c r="P273"/>
  <c r="BK273"/>
  <c r="J273"/>
  <c r="BE273"/>
  <c r="BI271"/>
  <c r="BH271"/>
  <c r="BG271"/>
  <c r="BF271"/>
  <c r="T271"/>
  <c r="R271"/>
  <c r="P271"/>
  <c r="BK271"/>
  <c r="J271"/>
  <c r="BE271"/>
  <c r="BI269"/>
  <c r="BH269"/>
  <c r="BG269"/>
  <c r="BF269"/>
  <c r="T269"/>
  <c r="R269"/>
  <c r="P269"/>
  <c r="BK269"/>
  <c r="J269"/>
  <c r="BE269"/>
  <c r="BI266"/>
  <c r="BH266"/>
  <c r="BG266"/>
  <c r="BF266"/>
  <c r="T266"/>
  <c r="T265"/>
  <c r="R266"/>
  <c r="R265"/>
  <c r="P266"/>
  <c r="P265"/>
  <c r="BK266"/>
  <c r="BK265"/>
  <c r="J265"/>
  <c r="J266"/>
  <c r="BE266"/>
  <c r="J74"/>
  <c r="BI263"/>
  <c r="BH263"/>
  <c r="BG263"/>
  <c r="BF263"/>
  <c r="T263"/>
  <c r="R263"/>
  <c r="P263"/>
  <c r="BK263"/>
  <c r="J263"/>
  <c r="BE263"/>
  <c r="BI261"/>
  <c r="BH261"/>
  <c r="BG261"/>
  <c r="BF261"/>
  <c r="T261"/>
  <c r="R261"/>
  <c r="P261"/>
  <c r="BK261"/>
  <c r="J261"/>
  <c r="BE261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5"/>
  <c r="BH255"/>
  <c r="BG255"/>
  <c r="BF255"/>
  <c r="T255"/>
  <c r="R255"/>
  <c r="P255"/>
  <c r="BK255"/>
  <c r="J255"/>
  <c r="BE255"/>
  <c r="BI252"/>
  <c r="BH252"/>
  <c r="BG252"/>
  <c r="BF252"/>
  <c r="T252"/>
  <c r="T251"/>
  <c r="R252"/>
  <c r="R251"/>
  <c r="P252"/>
  <c r="P251"/>
  <c r="BK252"/>
  <c r="BK251"/>
  <c r="J251"/>
  <c r="J252"/>
  <c r="BE252"/>
  <c r="J73"/>
  <c r="BI248"/>
  <c r="BH248"/>
  <c r="BG248"/>
  <c r="BF248"/>
  <c r="T248"/>
  <c r="R248"/>
  <c r="P248"/>
  <c r="BK248"/>
  <c r="J248"/>
  <c r="BE248"/>
  <c r="BI245"/>
  <c r="BH245"/>
  <c r="BG245"/>
  <c r="BF245"/>
  <c r="T245"/>
  <c r="R245"/>
  <c r="P245"/>
  <c r="BK245"/>
  <c r="J245"/>
  <c r="BE245"/>
  <c r="BI242"/>
  <c r="BH242"/>
  <c r="BG242"/>
  <c r="BF242"/>
  <c r="T242"/>
  <c r="R242"/>
  <c r="P242"/>
  <c r="BK242"/>
  <c r="J242"/>
  <c r="BE242"/>
  <c r="BI239"/>
  <c r="BH239"/>
  <c r="BG239"/>
  <c r="BF239"/>
  <c r="T239"/>
  <c r="T238"/>
  <c r="T237"/>
  <c r="R239"/>
  <c r="R238"/>
  <c r="R237"/>
  <c r="P239"/>
  <c r="P238"/>
  <c r="P237"/>
  <c r="BK239"/>
  <c r="BK238"/>
  <c r="J238"/>
  <c r="BK237"/>
  <c r="J237"/>
  <c r="J239"/>
  <c r="BE239"/>
  <c r="J72"/>
  <c r="J71"/>
  <c r="BI235"/>
  <c r="BH235"/>
  <c r="BG235"/>
  <c r="BF235"/>
  <c r="T235"/>
  <c r="R235"/>
  <c r="P235"/>
  <c r="BK235"/>
  <c r="J235"/>
  <c r="BE235"/>
  <c r="BI233"/>
  <c r="BH233"/>
  <c r="BG233"/>
  <c r="BF233"/>
  <c r="T233"/>
  <c r="T232"/>
  <c r="R233"/>
  <c r="R232"/>
  <c r="P233"/>
  <c r="P232"/>
  <c r="BK233"/>
  <c r="BK232"/>
  <c r="J232"/>
  <c r="J233"/>
  <c r="BE233"/>
  <c r="J70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3"/>
  <c r="BH223"/>
  <c r="BG223"/>
  <c r="BF223"/>
  <c r="T223"/>
  <c r="T222"/>
  <c r="R223"/>
  <c r="R222"/>
  <c r="P223"/>
  <c r="P222"/>
  <c r="BK223"/>
  <c r="BK222"/>
  <c r="J222"/>
  <c r="J223"/>
  <c r="BE223"/>
  <c r="J69"/>
  <c r="BI220"/>
  <c r="BH220"/>
  <c r="BG220"/>
  <c r="BF220"/>
  <c r="T220"/>
  <c r="R220"/>
  <c r="P220"/>
  <c r="BK220"/>
  <c r="J220"/>
  <c r="BE220"/>
  <c r="BI217"/>
  <c r="BH217"/>
  <c r="BG217"/>
  <c r="BF217"/>
  <c r="T217"/>
  <c r="R217"/>
  <c r="P217"/>
  <c r="BK217"/>
  <c r="J217"/>
  <c r="BE217"/>
  <c r="BI214"/>
  <c r="BH214"/>
  <c r="BG214"/>
  <c r="BF214"/>
  <c r="T214"/>
  <c r="R214"/>
  <c r="P214"/>
  <c r="BK214"/>
  <c r="J214"/>
  <c r="BE214"/>
  <c r="BI212"/>
  <c r="BH212"/>
  <c r="BG212"/>
  <c r="BF212"/>
  <c r="T212"/>
  <c r="R212"/>
  <c r="P212"/>
  <c r="BK212"/>
  <c r="J212"/>
  <c r="BE212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2"/>
  <c r="BH202"/>
  <c r="BG202"/>
  <c r="BF202"/>
  <c r="T202"/>
  <c r="R202"/>
  <c r="P202"/>
  <c r="BK202"/>
  <c r="J202"/>
  <c r="BE202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94"/>
  <c r="BH194"/>
  <c r="BG194"/>
  <c r="BF194"/>
  <c r="T194"/>
  <c r="R194"/>
  <c r="P194"/>
  <c r="BK194"/>
  <c r="J194"/>
  <c r="BE194"/>
  <c r="BI192"/>
  <c r="BH192"/>
  <c r="BG192"/>
  <c r="BF192"/>
  <c r="T192"/>
  <c r="R192"/>
  <c r="P192"/>
  <c r="BK192"/>
  <c r="J192"/>
  <c r="BE192"/>
  <c r="BI190"/>
  <c r="BH190"/>
  <c r="BG190"/>
  <c r="BF190"/>
  <c r="T190"/>
  <c r="R190"/>
  <c r="P190"/>
  <c r="BK190"/>
  <c r="J190"/>
  <c r="BE190"/>
  <c r="BI187"/>
  <c r="BH187"/>
  <c r="BG187"/>
  <c r="BF187"/>
  <c r="T187"/>
  <c r="R187"/>
  <c r="P187"/>
  <c r="BK187"/>
  <c r="J187"/>
  <c r="BE187"/>
  <c r="BI185"/>
  <c r="BH185"/>
  <c r="BG185"/>
  <c r="BF185"/>
  <c r="T185"/>
  <c r="T184"/>
  <c r="R185"/>
  <c r="R184"/>
  <c r="P185"/>
  <c r="P184"/>
  <c r="BK185"/>
  <c r="BK184"/>
  <c r="J184"/>
  <c r="J185"/>
  <c r="BE185"/>
  <c r="J68"/>
  <c r="BI182"/>
  <c r="BH182"/>
  <c r="BG182"/>
  <c r="BF182"/>
  <c r="T182"/>
  <c r="R182"/>
  <c r="P182"/>
  <c r="BK182"/>
  <c r="J182"/>
  <c r="BE182"/>
  <c r="BI180"/>
  <c r="BH180"/>
  <c r="BG180"/>
  <c r="BF180"/>
  <c r="T180"/>
  <c r="R180"/>
  <c r="P180"/>
  <c r="BK180"/>
  <c r="J180"/>
  <c r="BE180"/>
  <c r="BI178"/>
  <c r="BH178"/>
  <c r="BG178"/>
  <c r="BF178"/>
  <c r="T178"/>
  <c r="R178"/>
  <c r="P178"/>
  <c r="BK178"/>
  <c r="J178"/>
  <c r="BE178"/>
  <c r="BI176"/>
  <c r="BH176"/>
  <c r="BG176"/>
  <c r="BF176"/>
  <c r="T176"/>
  <c r="R176"/>
  <c r="P176"/>
  <c r="BK176"/>
  <c r="J176"/>
  <c r="BE176"/>
  <c r="BI172"/>
  <c r="BH172"/>
  <c r="BG172"/>
  <c r="BF172"/>
  <c r="T172"/>
  <c r="R172"/>
  <c r="P172"/>
  <c r="BK172"/>
  <c r="J172"/>
  <c r="BE172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3"/>
  <c r="BH153"/>
  <c r="BG153"/>
  <c r="BF153"/>
  <c r="T153"/>
  <c r="R153"/>
  <c r="P153"/>
  <c r="BK153"/>
  <c r="J153"/>
  <c r="BE153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2"/>
  <c r="BH132"/>
  <c r="BG132"/>
  <c r="BF132"/>
  <c r="T132"/>
  <c r="R132"/>
  <c r="P132"/>
  <c r="BK132"/>
  <c r="J132"/>
  <c r="BE132"/>
  <c r="BI128"/>
  <c r="BH128"/>
  <c r="BG128"/>
  <c r="BF128"/>
  <c r="T128"/>
  <c r="T127"/>
  <c r="R128"/>
  <c r="R127"/>
  <c r="P128"/>
  <c r="P127"/>
  <c r="BK128"/>
  <c r="BK127"/>
  <c r="J127"/>
  <c r="J128"/>
  <c r="BE128"/>
  <c r="J6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0"/>
  <c r="BH120"/>
  <c r="BG120"/>
  <c r="BF120"/>
  <c r="T120"/>
  <c r="R120"/>
  <c r="P120"/>
  <c r="BK120"/>
  <c r="J120"/>
  <c r="BE120"/>
  <c r="BI117"/>
  <c r="BH117"/>
  <c r="BG117"/>
  <c r="BF117"/>
  <c r="T117"/>
  <c r="T116"/>
  <c r="R117"/>
  <c r="R116"/>
  <c r="P117"/>
  <c r="P116"/>
  <c r="BK117"/>
  <c r="BK116"/>
  <c r="J116"/>
  <c r="J117"/>
  <c r="BE117"/>
  <c r="J66"/>
  <c r="BI113"/>
  <c r="BH113"/>
  <c r="BG113"/>
  <c r="BF113"/>
  <c r="T113"/>
  <c r="R113"/>
  <c r="P113"/>
  <c r="BK113"/>
  <c r="J113"/>
  <c r="BE113"/>
  <c r="BI110"/>
  <c r="BH110"/>
  <c r="BG110"/>
  <c r="BF110"/>
  <c r="T110"/>
  <c r="R110"/>
  <c r="P110"/>
  <c r="BK110"/>
  <c r="J110"/>
  <c r="BE110"/>
  <c r="BI108"/>
  <c r="F39"/>
  <c i="1" r="BD57"/>
  <c i="3" r="BH108"/>
  <c r="F38"/>
  <c i="1" r="BC57"/>
  <c i="3" r="BG108"/>
  <c r="F37"/>
  <c i="1" r="BB57"/>
  <c i="3" r="BF108"/>
  <c r="J36"/>
  <c i="1" r="AW57"/>
  <c i="3" r="F36"/>
  <c i="1" r="BA57"/>
  <c i="3" r="T108"/>
  <c r="T107"/>
  <c r="T106"/>
  <c r="T105"/>
  <c r="R108"/>
  <c r="R107"/>
  <c r="R106"/>
  <c r="R105"/>
  <c r="P108"/>
  <c r="P107"/>
  <c r="P106"/>
  <c r="P105"/>
  <c i="1" r="AU57"/>
  <c i="3" r="BK108"/>
  <c r="BK107"/>
  <c r="J107"/>
  <c r="BK106"/>
  <c r="J106"/>
  <c r="BK105"/>
  <c r="J105"/>
  <c r="J63"/>
  <c r="J32"/>
  <c i="1" r="AG57"/>
  <c i="3" r="J108"/>
  <c r="BE108"/>
  <c r="J35"/>
  <c i="1" r="AV57"/>
  <c i="3" r="F35"/>
  <c i="1" r="AZ57"/>
  <c i="3" r="J65"/>
  <c r="J64"/>
  <c r="J102"/>
  <c r="J101"/>
  <c r="F101"/>
  <c r="F99"/>
  <c r="E97"/>
  <c r="J59"/>
  <c r="J58"/>
  <c r="F58"/>
  <c r="F56"/>
  <c r="E54"/>
  <c r="J41"/>
  <c r="J20"/>
  <c r="E20"/>
  <c r="F102"/>
  <c r="F59"/>
  <c r="J19"/>
  <c r="J14"/>
  <c r="J99"/>
  <c r="J56"/>
  <c r="E7"/>
  <c r="E93"/>
  <c r="E50"/>
  <c i="2" r="J39"/>
  <c r="J38"/>
  <c i="1" r="AY56"/>
  <c i="2" r="J37"/>
  <c i="1" r="AX56"/>
  <c i="2" r="BI1113"/>
  <c r="BH1113"/>
  <c r="BG1113"/>
  <c r="BF1113"/>
  <c r="T1113"/>
  <c r="R1113"/>
  <c r="P1113"/>
  <c r="BK1113"/>
  <c r="J1113"/>
  <c r="BE1113"/>
  <c r="BI1110"/>
  <c r="BH1110"/>
  <c r="BG1110"/>
  <c r="BF1110"/>
  <c r="T1110"/>
  <c r="T1109"/>
  <c r="R1110"/>
  <c r="R1109"/>
  <c r="P1110"/>
  <c r="P1109"/>
  <c r="BK1110"/>
  <c r="BK1109"/>
  <c r="J1109"/>
  <c r="J1110"/>
  <c r="BE1110"/>
  <c r="J90"/>
  <c r="BI1098"/>
  <c r="BH1098"/>
  <c r="BG1098"/>
  <c r="BF1098"/>
  <c r="T1098"/>
  <c r="R1098"/>
  <c r="P1098"/>
  <c r="BK1098"/>
  <c r="J1098"/>
  <c r="BE1098"/>
  <c r="BI1087"/>
  <c r="BH1087"/>
  <c r="BG1087"/>
  <c r="BF1087"/>
  <c r="T1087"/>
  <c r="R1087"/>
  <c r="P1087"/>
  <c r="BK1087"/>
  <c r="J1087"/>
  <c r="BE1087"/>
  <c r="BI1076"/>
  <c r="BH1076"/>
  <c r="BG1076"/>
  <c r="BF1076"/>
  <c r="T1076"/>
  <c r="R1076"/>
  <c r="P1076"/>
  <c r="BK1076"/>
  <c r="J1076"/>
  <c r="BE1076"/>
  <c r="BI1073"/>
  <c r="BH1073"/>
  <c r="BG1073"/>
  <c r="BF1073"/>
  <c r="T1073"/>
  <c r="R1073"/>
  <c r="P1073"/>
  <c r="BK1073"/>
  <c r="J1073"/>
  <c r="BE1073"/>
  <c r="BI1068"/>
  <c r="BH1068"/>
  <c r="BG1068"/>
  <c r="BF1068"/>
  <c r="T1068"/>
  <c r="T1067"/>
  <c r="R1068"/>
  <c r="R1067"/>
  <c r="P1068"/>
  <c r="P1067"/>
  <c r="BK1068"/>
  <c r="BK1067"/>
  <c r="J1067"/>
  <c r="J1068"/>
  <c r="BE1068"/>
  <c r="J89"/>
  <c r="BI1063"/>
  <c r="BH1063"/>
  <c r="BG1063"/>
  <c r="BF1063"/>
  <c r="T1063"/>
  <c r="R1063"/>
  <c r="P1063"/>
  <c r="BK1063"/>
  <c r="J1063"/>
  <c r="BE1063"/>
  <c r="BI1060"/>
  <c r="BH1060"/>
  <c r="BG1060"/>
  <c r="BF1060"/>
  <c r="T1060"/>
  <c r="R1060"/>
  <c r="P1060"/>
  <c r="BK1060"/>
  <c r="J1060"/>
  <c r="BE1060"/>
  <c r="BI1057"/>
  <c r="BH1057"/>
  <c r="BG1057"/>
  <c r="BF1057"/>
  <c r="T1057"/>
  <c r="R1057"/>
  <c r="P1057"/>
  <c r="BK1057"/>
  <c r="J1057"/>
  <c r="BE1057"/>
  <c r="BI1054"/>
  <c r="BH1054"/>
  <c r="BG1054"/>
  <c r="BF1054"/>
  <c r="T1054"/>
  <c r="R1054"/>
  <c r="P1054"/>
  <c r="BK1054"/>
  <c r="J1054"/>
  <c r="BE1054"/>
  <c r="BI1052"/>
  <c r="BH1052"/>
  <c r="BG1052"/>
  <c r="BF1052"/>
  <c r="T1052"/>
  <c r="R1052"/>
  <c r="P1052"/>
  <c r="BK1052"/>
  <c r="J1052"/>
  <c r="BE1052"/>
  <c r="BI1050"/>
  <c r="BH1050"/>
  <c r="BG1050"/>
  <c r="BF1050"/>
  <c r="T1050"/>
  <c r="R1050"/>
  <c r="P1050"/>
  <c r="BK1050"/>
  <c r="J1050"/>
  <c r="BE1050"/>
  <c r="BI1048"/>
  <c r="BH1048"/>
  <c r="BG1048"/>
  <c r="BF1048"/>
  <c r="T1048"/>
  <c r="R1048"/>
  <c r="P1048"/>
  <c r="BK1048"/>
  <c r="J1048"/>
  <c r="BE1048"/>
  <c r="BI1046"/>
  <c r="BH1046"/>
  <c r="BG1046"/>
  <c r="BF1046"/>
  <c r="T1046"/>
  <c r="T1045"/>
  <c r="R1046"/>
  <c r="R1045"/>
  <c r="P1046"/>
  <c r="P1045"/>
  <c r="BK1046"/>
  <c r="BK1045"/>
  <c r="J1045"/>
  <c r="J1046"/>
  <c r="BE1046"/>
  <c r="J88"/>
  <c r="BI1039"/>
  <c r="BH1039"/>
  <c r="BG1039"/>
  <c r="BF1039"/>
  <c r="T1039"/>
  <c r="T1038"/>
  <c r="R1039"/>
  <c r="R1038"/>
  <c r="P1039"/>
  <c r="P1038"/>
  <c r="BK1039"/>
  <c r="BK1038"/>
  <c r="J1038"/>
  <c r="J1039"/>
  <c r="BE1039"/>
  <c r="J87"/>
  <c r="BI1036"/>
  <c r="BH1036"/>
  <c r="BG1036"/>
  <c r="BF1036"/>
  <c r="T1036"/>
  <c r="R1036"/>
  <c r="P1036"/>
  <c r="BK1036"/>
  <c r="J1036"/>
  <c r="BE1036"/>
  <c r="BI1034"/>
  <c r="BH1034"/>
  <c r="BG1034"/>
  <c r="BF1034"/>
  <c r="T1034"/>
  <c r="R1034"/>
  <c r="P1034"/>
  <c r="BK1034"/>
  <c r="J1034"/>
  <c r="BE1034"/>
  <c r="BI1031"/>
  <c r="BH1031"/>
  <c r="BG1031"/>
  <c r="BF1031"/>
  <c r="T1031"/>
  <c r="R1031"/>
  <c r="P1031"/>
  <c r="BK1031"/>
  <c r="J1031"/>
  <c r="BE1031"/>
  <c r="BI1026"/>
  <c r="BH1026"/>
  <c r="BG1026"/>
  <c r="BF1026"/>
  <c r="T1026"/>
  <c r="R1026"/>
  <c r="P1026"/>
  <c r="BK1026"/>
  <c r="J1026"/>
  <c r="BE1026"/>
  <c r="BI1023"/>
  <c r="BH1023"/>
  <c r="BG1023"/>
  <c r="BF1023"/>
  <c r="T1023"/>
  <c r="R1023"/>
  <c r="P1023"/>
  <c r="BK1023"/>
  <c r="J1023"/>
  <c r="BE1023"/>
  <c r="BI1018"/>
  <c r="BH1018"/>
  <c r="BG1018"/>
  <c r="BF1018"/>
  <c r="T1018"/>
  <c r="R1018"/>
  <c r="P1018"/>
  <c r="BK1018"/>
  <c r="J1018"/>
  <c r="BE1018"/>
  <c r="BI1015"/>
  <c r="BH1015"/>
  <c r="BG1015"/>
  <c r="BF1015"/>
  <c r="T1015"/>
  <c r="R1015"/>
  <c r="P1015"/>
  <c r="BK1015"/>
  <c r="J1015"/>
  <c r="BE1015"/>
  <c r="BI1010"/>
  <c r="BH1010"/>
  <c r="BG1010"/>
  <c r="BF1010"/>
  <c r="T1010"/>
  <c r="R1010"/>
  <c r="P1010"/>
  <c r="BK1010"/>
  <c r="J1010"/>
  <c r="BE1010"/>
  <c r="BI1005"/>
  <c r="BH1005"/>
  <c r="BG1005"/>
  <c r="BF1005"/>
  <c r="T1005"/>
  <c r="R1005"/>
  <c r="P1005"/>
  <c r="BK1005"/>
  <c r="J1005"/>
  <c r="BE1005"/>
  <c r="BI1000"/>
  <c r="BH1000"/>
  <c r="BG1000"/>
  <c r="BF1000"/>
  <c r="T1000"/>
  <c r="T999"/>
  <c r="R1000"/>
  <c r="R999"/>
  <c r="P1000"/>
  <c r="P999"/>
  <c r="BK1000"/>
  <c r="BK999"/>
  <c r="J999"/>
  <c r="J1000"/>
  <c r="BE1000"/>
  <c r="J86"/>
  <c r="BI996"/>
  <c r="BH996"/>
  <c r="BG996"/>
  <c r="BF996"/>
  <c r="T996"/>
  <c r="R996"/>
  <c r="P996"/>
  <c r="BK996"/>
  <c r="J996"/>
  <c r="BE996"/>
  <c r="BI993"/>
  <c r="BH993"/>
  <c r="BG993"/>
  <c r="BF993"/>
  <c r="T993"/>
  <c r="R993"/>
  <c r="P993"/>
  <c r="BK993"/>
  <c r="J993"/>
  <c r="BE993"/>
  <c r="BI990"/>
  <c r="BH990"/>
  <c r="BG990"/>
  <c r="BF990"/>
  <c r="T990"/>
  <c r="T989"/>
  <c r="R990"/>
  <c r="R989"/>
  <c r="P990"/>
  <c r="P989"/>
  <c r="BK990"/>
  <c r="BK989"/>
  <c r="J989"/>
  <c r="J990"/>
  <c r="BE990"/>
  <c r="J85"/>
  <c r="BI987"/>
  <c r="BH987"/>
  <c r="BG987"/>
  <c r="BF987"/>
  <c r="T987"/>
  <c r="R987"/>
  <c r="P987"/>
  <c r="BK987"/>
  <c r="J987"/>
  <c r="BE987"/>
  <c r="BI985"/>
  <c r="BH985"/>
  <c r="BG985"/>
  <c r="BF985"/>
  <c r="T985"/>
  <c r="R985"/>
  <c r="P985"/>
  <c r="BK985"/>
  <c r="J985"/>
  <c r="BE985"/>
  <c r="BI982"/>
  <c r="BH982"/>
  <c r="BG982"/>
  <c r="BF982"/>
  <c r="T982"/>
  <c r="R982"/>
  <c r="P982"/>
  <c r="BK982"/>
  <c r="J982"/>
  <c r="BE982"/>
  <c r="BI979"/>
  <c r="BH979"/>
  <c r="BG979"/>
  <c r="BF979"/>
  <c r="T979"/>
  <c r="R979"/>
  <c r="P979"/>
  <c r="BK979"/>
  <c r="J979"/>
  <c r="BE979"/>
  <c r="BI976"/>
  <c r="BH976"/>
  <c r="BG976"/>
  <c r="BF976"/>
  <c r="T976"/>
  <c r="R976"/>
  <c r="P976"/>
  <c r="BK976"/>
  <c r="J976"/>
  <c r="BE976"/>
  <c r="BI973"/>
  <c r="BH973"/>
  <c r="BG973"/>
  <c r="BF973"/>
  <c r="T973"/>
  <c r="R973"/>
  <c r="P973"/>
  <c r="BK973"/>
  <c r="J973"/>
  <c r="BE973"/>
  <c r="BI968"/>
  <c r="BH968"/>
  <c r="BG968"/>
  <c r="BF968"/>
  <c r="T968"/>
  <c r="R968"/>
  <c r="P968"/>
  <c r="BK968"/>
  <c r="J968"/>
  <c r="BE968"/>
  <c r="BI965"/>
  <c r="BH965"/>
  <c r="BG965"/>
  <c r="BF965"/>
  <c r="T965"/>
  <c r="R965"/>
  <c r="P965"/>
  <c r="BK965"/>
  <c r="J965"/>
  <c r="BE965"/>
  <c r="BI963"/>
  <c r="BH963"/>
  <c r="BG963"/>
  <c r="BF963"/>
  <c r="T963"/>
  <c r="R963"/>
  <c r="P963"/>
  <c r="BK963"/>
  <c r="J963"/>
  <c r="BE963"/>
  <c r="BI958"/>
  <c r="BH958"/>
  <c r="BG958"/>
  <c r="BF958"/>
  <c r="T958"/>
  <c r="R958"/>
  <c r="P958"/>
  <c r="BK958"/>
  <c r="J958"/>
  <c r="BE958"/>
  <c r="BI953"/>
  <c r="BH953"/>
  <c r="BG953"/>
  <c r="BF953"/>
  <c r="T953"/>
  <c r="T952"/>
  <c r="R953"/>
  <c r="R952"/>
  <c r="P953"/>
  <c r="P952"/>
  <c r="BK953"/>
  <c r="BK952"/>
  <c r="J952"/>
  <c r="J953"/>
  <c r="BE953"/>
  <c r="J84"/>
  <c r="BI950"/>
  <c r="BH950"/>
  <c r="BG950"/>
  <c r="BF950"/>
  <c r="T950"/>
  <c r="R950"/>
  <c r="P950"/>
  <c r="BK950"/>
  <c r="J950"/>
  <c r="BE950"/>
  <c r="BI948"/>
  <c r="BH948"/>
  <c r="BG948"/>
  <c r="BF948"/>
  <c r="T948"/>
  <c r="R948"/>
  <c r="P948"/>
  <c r="BK948"/>
  <c r="J948"/>
  <c r="BE948"/>
  <c r="BI946"/>
  <c r="BH946"/>
  <c r="BG946"/>
  <c r="BF946"/>
  <c r="T946"/>
  <c r="R946"/>
  <c r="P946"/>
  <c r="BK946"/>
  <c r="J946"/>
  <c r="BE946"/>
  <c r="BI944"/>
  <c r="BH944"/>
  <c r="BG944"/>
  <c r="BF944"/>
  <c r="T944"/>
  <c r="R944"/>
  <c r="P944"/>
  <c r="BK944"/>
  <c r="J944"/>
  <c r="BE944"/>
  <c r="BI942"/>
  <c r="BH942"/>
  <c r="BG942"/>
  <c r="BF942"/>
  <c r="T942"/>
  <c r="R942"/>
  <c r="P942"/>
  <c r="BK942"/>
  <c r="J942"/>
  <c r="BE942"/>
  <c r="BI937"/>
  <c r="BH937"/>
  <c r="BG937"/>
  <c r="BF937"/>
  <c r="T937"/>
  <c r="R937"/>
  <c r="P937"/>
  <c r="BK937"/>
  <c r="J937"/>
  <c r="BE937"/>
  <c r="BI934"/>
  <c r="BH934"/>
  <c r="BG934"/>
  <c r="BF934"/>
  <c r="T934"/>
  <c r="R934"/>
  <c r="P934"/>
  <c r="BK934"/>
  <c r="J934"/>
  <c r="BE934"/>
  <c r="BI932"/>
  <c r="BH932"/>
  <c r="BG932"/>
  <c r="BF932"/>
  <c r="T932"/>
  <c r="R932"/>
  <c r="P932"/>
  <c r="BK932"/>
  <c r="J932"/>
  <c r="BE932"/>
  <c r="BI929"/>
  <c r="BH929"/>
  <c r="BG929"/>
  <c r="BF929"/>
  <c r="T929"/>
  <c r="R929"/>
  <c r="P929"/>
  <c r="BK929"/>
  <c r="J929"/>
  <c r="BE929"/>
  <c r="BI926"/>
  <c r="BH926"/>
  <c r="BG926"/>
  <c r="BF926"/>
  <c r="T926"/>
  <c r="R926"/>
  <c r="P926"/>
  <c r="BK926"/>
  <c r="J926"/>
  <c r="BE926"/>
  <c r="BI921"/>
  <c r="BH921"/>
  <c r="BG921"/>
  <c r="BF921"/>
  <c r="T921"/>
  <c r="R921"/>
  <c r="P921"/>
  <c r="BK921"/>
  <c r="J921"/>
  <c r="BE921"/>
  <c r="BI916"/>
  <c r="BH916"/>
  <c r="BG916"/>
  <c r="BF916"/>
  <c r="T916"/>
  <c r="R916"/>
  <c r="P916"/>
  <c r="BK916"/>
  <c r="J916"/>
  <c r="BE916"/>
  <c r="BI911"/>
  <c r="BH911"/>
  <c r="BG911"/>
  <c r="BF911"/>
  <c r="T911"/>
  <c r="T910"/>
  <c r="R911"/>
  <c r="R910"/>
  <c r="P911"/>
  <c r="P910"/>
  <c r="BK911"/>
  <c r="BK910"/>
  <c r="J910"/>
  <c r="J911"/>
  <c r="BE911"/>
  <c r="J83"/>
  <c r="BI908"/>
  <c r="BH908"/>
  <c r="BG908"/>
  <c r="BF908"/>
  <c r="T908"/>
  <c r="R908"/>
  <c r="P908"/>
  <c r="BK908"/>
  <c r="J908"/>
  <c r="BE908"/>
  <c r="BI906"/>
  <c r="BH906"/>
  <c r="BG906"/>
  <c r="BF906"/>
  <c r="T906"/>
  <c r="R906"/>
  <c r="P906"/>
  <c r="BK906"/>
  <c r="J906"/>
  <c r="BE906"/>
  <c r="BI904"/>
  <c r="BH904"/>
  <c r="BG904"/>
  <c r="BF904"/>
  <c r="T904"/>
  <c r="R904"/>
  <c r="P904"/>
  <c r="BK904"/>
  <c r="J904"/>
  <c r="BE904"/>
  <c r="BI902"/>
  <c r="BH902"/>
  <c r="BG902"/>
  <c r="BF902"/>
  <c r="T902"/>
  <c r="R902"/>
  <c r="P902"/>
  <c r="BK902"/>
  <c r="J902"/>
  <c r="BE902"/>
  <c r="BI899"/>
  <c r="BH899"/>
  <c r="BG899"/>
  <c r="BF899"/>
  <c r="T899"/>
  <c r="T898"/>
  <c r="R899"/>
  <c r="R898"/>
  <c r="P899"/>
  <c r="P898"/>
  <c r="BK899"/>
  <c r="BK898"/>
  <c r="J898"/>
  <c r="J899"/>
  <c r="BE899"/>
  <c r="J82"/>
  <c r="BI896"/>
  <c r="BH896"/>
  <c r="BG896"/>
  <c r="BF896"/>
  <c r="T896"/>
  <c r="R896"/>
  <c r="P896"/>
  <c r="BK896"/>
  <c r="J896"/>
  <c r="BE896"/>
  <c r="BI894"/>
  <c r="BH894"/>
  <c r="BG894"/>
  <c r="BF894"/>
  <c r="T894"/>
  <c r="R894"/>
  <c r="P894"/>
  <c r="BK894"/>
  <c r="J894"/>
  <c r="BE894"/>
  <c r="BI891"/>
  <c r="BH891"/>
  <c r="BG891"/>
  <c r="BF891"/>
  <c r="T891"/>
  <c r="R891"/>
  <c r="P891"/>
  <c r="BK891"/>
  <c r="J891"/>
  <c r="BE891"/>
  <c r="BI888"/>
  <c r="BH888"/>
  <c r="BG888"/>
  <c r="BF888"/>
  <c r="T888"/>
  <c r="R888"/>
  <c r="P888"/>
  <c r="BK888"/>
  <c r="J888"/>
  <c r="BE888"/>
  <c r="BI885"/>
  <c r="BH885"/>
  <c r="BG885"/>
  <c r="BF885"/>
  <c r="T885"/>
  <c r="R885"/>
  <c r="P885"/>
  <c r="BK885"/>
  <c r="J885"/>
  <c r="BE885"/>
  <c r="BI882"/>
  <c r="BH882"/>
  <c r="BG882"/>
  <c r="BF882"/>
  <c r="T882"/>
  <c r="R882"/>
  <c r="P882"/>
  <c r="BK882"/>
  <c r="J882"/>
  <c r="BE882"/>
  <c r="BI879"/>
  <c r="BH879"/>
  <c r="BG879"/>
  <c r="BF879"/>
  <c r="T879"/>
  <c r="R879"/>
  <c r="P879"/>
  <c r="BK879"/>
  <c r="J879"/>
  <c r="BE879"/>
  <c r="BI876"/>
  <c r="BH876"/>
  <c r="BG876"/>
  <c r="BF876"/>
  <c r="T876"/>
  <c r="R876"/>
  <c r="P876"/>
  <c r="BK876"/>
  <c r="J876"/>
  <c r="BE876"/>
  <c r="BI873"/>
  <c r="BH873"/>
  <c r="BG873"/>
  <c r="BF873"/>
  <c r="T873"/>
  <c r="R873"/>
  <c r="P873"/>
  <c r="BK873"/>
  <c r="J873"/>
  <c r="BE873"/>
  <c r="BI870"/>
  <c r="BH870"/>
  <c r="BG870"/>
  <c r="BF870"/>
  <c r="T870"/>
  <c r="R870"/>
  <c r="P870"/>
  <c r="BK870"/>
  <c r="J870"/>
  <c r="BE870"/>
  <c r="BI867"/>
  <c r="BH867"/>
  <c r="BG867"/>
  <c r="BF867"/>
  <c r="T867"/>
  <c r="R867"/>
  <c r="P867"/>
  <c r="BK867"/>
  <c r="J867"/>
  <c r="BE867"/>
  <c r="BI864"/>
  <c r="BH864"/>
  <c r="BG864"/>
  <c r="BF864"/>
  <c r="T864"/>
  <c r="R864"/>
  <c r="P864"/>
  <c r="BK864"/>
  <c r="J864"/>
  <c r="BE864"/>
  <c r="BI862"/>
  <c r="BH862"/>
  <c r="BG862"/>
  <c r="BF862"/>
  <c r="T862"/>
  <c r="R862"/>
  <c r="P862"/>
  <c r="BK862"/>
  <c r="J862"/>
  <c r="BE862"/>
  <c r="BI860"/>
  <c r="BH860"/>
  <c r="BG860"/>
  <c r="BF860"/>
  <c r="T860"/>
  <c r="R860"/>
  <c r="P860"/>
  <c r="BK860"/>
  <c r="J860"/>
  <c r="BE860"/>
  <c r="BI858"/>
  <c r="BH858"/>
  <c r="BG858"/>
  <c r="BF858"/>
  <c r="T858"/>
  <c r="R858"/>
  <c r="P858"/>
  <c r="BK858"/>
  <c r="J858"/>
  <c r="BE858"/>
  <c r="BI856"/>
  <c r="BH856"/>
  <c r="BG856"/>
  <c r="BF856"/>
  <c r="T856"/>
  <c r="R856"/>
  <c r="P856"/>
  <c r="BK856"/>
  <c r="J856"/>
  <c r="BE856"/>
  <c r="BI854"/>
  <c r="BH854"/>
  <c r="BG854"/>
  <c r="BF854"/>
  <c r="T854"/>
  <c r="R854"/>
  <c r="P854"/>
  <c r="BK854"/>
  <c r="J854"/>
  <c r="BE854"/>
  <c r="BI852"/>
  <c r="BH852"/>
  <c r="BG852"/>
  <c r="BF852"/>
  <c r="T852"/>
  <c r="R852"/>
  <c r="P852"/>
  <c r="BK852"/>
  <c r="J852"/>
  <c r="BE852"/>
  <c r="BI849"/>
  <c r="BH849"/>
  <c r="BG849"/>
  <c r="BF849"/>
  <c r="T849"/>
  <c r="R849"/>
  <c r="P849"/>
  <c r="BK849"/>
  <c r="J849"/>
  <c r="BE849"/>
  <c r="BI847"/>
  <c r="BH847"/>
  <c r="BG847"/>
  <c r="BF847"/>
  <c r="T847"/>
  <c r="R847"/>
  <c r="P847"/>
  <c r="BK847"/>
  <c r="J847"/>
  <c r="BE847"/>
  <c r="BI845"/>
  <c r="BH845"/>
  <c r="BG845"/>
  <c r="BF845"/>
  <c r="T845"/>
  <c r="R845"/>
  <c r="P845"/>
  <c r="BK845"/>
  <c r="J845"/>
  <c r="BE845"/>
  <c r="BI843"/>
  <c r="BH843"/>
  <c r="BG843"/>
  <c r="BF843"/>
  <c r="T843"/>
  <c r="R843"/>
  <c r="P843"/>
  <c r="BK843"/>
  <c r="J843"/>
  <c r="BE843"/>
  <c r="BI841"/>
  <c r="BH841"/>
  <c r="BG841"/>
  <c r="BF841"/>
  <c r="T841"/>
  <c r="R841"/>
  <c r="P841"/>
  <c r="BK841"/>
  <c r="J841"/>
  <c r="BE841"/>
  <c r="BI839"/>
  <c r="BH839"/>
  <c r="BG839"/>
  <c r="BF839"/>
  <c r="T839"/>
  <c r="R839"/>
  <c r="P839"/>
  <c r="BK839"/>
  <c r="J839"/>
  <c r="BE839"/>
  <c r="BI837"/>
  <c r="BH837"/>
  <c r="BG837"/>
  <c r="BF837"/>
  <c r="T837"/>
  <c r="R837"/>
  <c r="P837"/>
  <c r="BK837"/>
  <c r="J837"/>
  <c r="BE837"/>
  <c r="BI835"/>
  <c r="BH835"/>
  <c r="BG835"/>
  <c r="BF835"/>
  <c r="T835"/>
  <c r="R835"/>
  <c r="P835"/>
  <c r="BK835"/>
  <c r="J835"/>
  <c r="BE835"/>
  <c r="BI833"/>
  <c r="BH833"/>
  <c r="BG833"/>
  <c r="BF833"/>
  <c r="T833"/>
  <c r="R833"/>
  <c r="P833"/>
  <c r="BK833"/>
  <c r="J833"/>
  <c r="BE833"/>
  <c r="BI831"/>
  <c r="BH831"/>
  <c r="BG831"/>
  <c r="BF831"/>
  <c r="T831"/>
  <c r="R831"/>
  <c r="P831"/>
  <c r="BK831"/>
  <c r="J831"/>
  <c r="BE831"/>
  <c r="BI829"/>
  <c r="BH829"/>
  <c r="BG829"/>
  <c r="BF829"/>
  <c r="T829"/>
  <c r="R829"/>
  <c r="P829"/>
  <c r="BK829"/>
  <c r="J829"/>
  <c r="BE829"/>
  <c r="BI827"/>
  <c r="BH827"/>
  <c r="BG827"/>
  <c r="BF827"/>
  <c r="T827"/>
  <c r="R827"/>
  <c r="P827"/>
  <c r="BK827"/>
  <c r="J827"/>
  <c r="BE827"/>
  <c r="BI825"/>
  <c r="BH825"/>
  <c r="BG825"/>
  <c r="BF825"/>
  <c r="T825"/>
  <c r="R825"/>
  <c r="P825"/>
  <c r="BK825"/>
  <c r="J825"/>
  <c r="BE825"/>
  <c r="BI823"/>
  <c r="BH823"/>
  <c r="BG823"/>
  <c r="BF823"/>
  <c r="T823"/>
  <c r="R823"/>
  <c r="P823"/>
  <c r="BK823"/>
  <c r="J823"/>
  <c r="BE823"/>
  <c r="BI820"/>
  <c r="BH820"/>
  <c r="BG820"/>
  <c r="BF820"/>
  <c r="T820"/>
  <c r="R820"/>
  <c r="P820"/>
  <c r="BK820"/>
  <c r="J820"/>
  <c r="BE820"/>
  <c r="BI818"/>
  <c r="BH818"/>
  <c r="BG818"/>
  <c r="BF818"/>
  <c r="T818"/>
  <c r="R818"/>
  <c r="P818"/>
  <c r="BK818"/>
  <c r="J818"/>
  <c r="BE818"/>
  <c r="BI816"/>
  <c r="BH816"/>
  <c r="BG816"/>
  <c r="BF816"/>
  <c r="T816"/>
  <c r="R816"/>
  <c r="P816"/>
  <c r="BK816"/>
  <c r="J816"/>
  <c r="BE816"/>
  <c r="BI814"/>
  <c r="BH814"/>
  <c r="BG814"/>
  <c r="BF814"/>
  <c r="T814"/>
  <c r="R814"/>
  <c r="P814"/>
  <c r="BK814"/>
  <c r="J814"/>
  <c r="BE814"/>
  <c r="BI812"/>
  <c r="BH812"/>
  <c r="BG812"/>
  <c r="BF812"/>
  <c r="T812"/>
  <c r="R812"/>
  <c r="P812"/>
  <c r="BK812"/>
  <c r="J812"/>
  <c r="BE812"/>
  <c r="BI810"/>
  <c r="BH810"/>
  <c r="BG810"/>
  <c r="BF810"/>
  <c r="T810"/>
  <c r="R810"/>
  <c r="P810"/>
  <c r="BK810"/>
  <c r="J810"/>
  <c r="BE810"/>
  <c r="BI808"/>
  <c r="BH808"/>
  <c r="BG808"/>
  <c r="BF808"/>
  <c r="T808"/>
  <c r="R808"/>
  <c r="P808"/>
  <c r="BK808"/>
  <c r="J808"/>
  <c r="BE808"/>
  <c r="BI806"/>
  <c r="BH806"/>
  <c r="BG806"/>
  <c r="BF806"/>
  <c r="T806"/>
  <c r="T805"/>
  <c r="R806"/>
  <c r="R805"/>
  <c r="P806"/>
  <c r="P805"/>
  <c r="BK806"/>
  <c r="BK805"/>
  <c r="J805"/>
  <c r="J806"/>
  <c r="BE806"/>
  <c r="J81"/>
  <c r="BI802"/>
  <c r="BH802"/>
  <c r="BG802"/>
  <c r="BF802"/>
  <c r="T802"/>
  <c r="R802"/>
  <c r="P802"/>
  <c r="BK802"/>
  <c r="J802"/>
  <c r="BE802"/>
  <c r="BI799"/>
  <c r="BH799"/>
  <c r="BG799"/>
  <c r="BF799"/>
  <c r="T799"/>
  <c r="R799"/>
  <c r="P799"/>
  <c r="BK799"/>
  <c r="J799"/>
  <c r="BE799"/>
  <c r="BI796"/>
  <c r="BH796"/>
  <c r="BG796"/>
  <c r="BF796"/>
  <c r="T796"/>
  <c r="R796"/>
  <c r="P796"/>
  <c r="BK796"/>
  <c r="J796"/>
  <c r="BE796"/>
  <c r="BI793"/>
  <c r="BH793"/>
  <c r="BG793"/>
  <c r="BF793"/>
  <c r="T793"/>
  <c r="R793"/>
  <c r="P793"/>
  <c r="BK793"/>
  <c r="J793"/>
  <c r="BE793"/>
  <c r="BI790"/>
  <c r="BH790"/>
  <c r="BG790"/>
  <c r="BF790"/>
  <c r="T790"/>
  <c r="T789"/>
  <c r="R790"/>
  <c r="R789"/>
  <c r="P790"/>
  <c r="P789"/>
  <c r="BK790"/>
  <c r="BK789"/>
  <c r="J789"/>
  <c r="J790"/>
  <c r="BE790"/>
  <c r="J80"/>
  <c r="BI787"/>
  <c r="BH787"/>
  <c r="BG787"/>
  <c r="BF787"/>
  <c r="T787"/>
  <c r="R787"/>
  <c r="P787"/>
  <c r="BK787"/>
  <c r="J787"/>
  <c r="BE787"/>
  <c r="BI785"/>
  <c r="BH785"/>
  <c r="BG785"/>
  <c r="BF785"/>
  <c r="T785"/>
  <c r="R785"/>
  <c r="P785"/>
  <c r="BK785"/>
  <c r="J785"/>
  <c r="BE785"/>
  <c r="BI782"/>
  <c r="BH782"/>
  <c r="BG782"/>
  <c r="BF782"/>
  <c r="T782"/>
  <c r="R782"/>
  <c r="P782"/>
  <c r="BK782"/>
  <c r="J782"/>
  <c r="BE782"/>
  <c r="BI779"/>
  <c r="BH779"/>
  <c r="BG779"/>
  <c r="BF779"/>
  <c r="T779"/>
  <c r="R779"/>
  <c r="P779"/>
  <c r="BK779"/>
  <c r="J779"/>
  <c r="BE779"/>
  <c r="BI776"/>
  <c r="BH776"/>
  <c r="BG776"/>
  <c r="BF776"/>
  <c r="T776"/>
  <c r="R776"/>
  <c r="P776"/>
  <c r="BK776"/>
  <c r="J776"/>
  <c r="BE776"/>
  <c r="BI767"/>
  <c r="BH767"/>
  <c r="BG767"/>
  <c r="BF767"/>
  <c r="T767"/>
  <c r="R767"/>
  <c r="P767"/>
  <c r="BK767"/>
  <c r="J767"/>
  <c r="BE767"/>
  <c r="BI764"/>
  <c r="BH764"/>
  <c r="BG764"/>
  <c r="BF764"/>
  <c r="T764"/>
  <c r="R764"/>
  <c r="P764"/>
  <c r="BK764"/>
  <c r="J764"/>
  <c r="BE764"/>
  <c r="BI761"/>
  <c r="BH761"/>
  <c r="BG761"/>
  <c r="BF761"/>
  <c r="T761"/>
  <c r="T760"/>
  <c r="R761"/>
  <c r="R760"/>
  <c r="P761"/>
  <c r="P760"/>
  <c r="BK761"/>
  <c r="BK760"/>
  <c r="J760"/>
  <c r="J761"/>
  <c r="BE761"/>
  <c r="J79"/>
  <c r="BI758"/>
  <c r="BH758"/>
  <c r="BG758"/>
  <c r="BF758"/>
  <c r="T758"/>
  <c r="R758"/>
  <c r="P758"/>
  <c r="BK758"/>
  <c r="J758"/>
  <c r="BE758"/>
  <c r="BI756"/>
  <c r="BH756"/>
  <c r="BG756"/>
  <c r="BF756"/>
  <c r="T756"/>
  <c r="R756"/>
  <c r="P756"/>
  <c r="BK756"/>
  <c r="J756"/>
  <c r="BE756"/>
  <c r="BI754"/>
  <c r="BH754"/>
  <c r="BG754"/>
  <c r="BF754"/>
  <c r="T754"/>
  <c r="R754"/>
  <c r="P754"/>
  <c r="BK754"/>
  <c r="J754"/>
  <c r="BE754"/>
  <c r="BI752"/>
  <c r="BH752"/>
  <c r="BG752"/>
  <c r="BF752"/>
  <c r="T752"/>
  <c r="R752"/>
  <c r="P752"/>
  <c r="BK752"/>
  <c r="J752"/>
  <c r="BE752"/>
  <c r="BI747"/>
  <c r="BH747"/>
  <c r="BG747"/>
  <c r="BF747"/>
  <c r="T747"/>
  <c r="R747"/>
  <c r="P747"/>
  <c r="BK747"/>
  <c r="J747"/>
  <c r="BE747"/>
  <c r="BI742"/>
  <c r="BH742"/>
  <c r="BG742"/>
  <c r="BF742"/>
  <c r="T742"/>
  <c r="T741"/>
  <c r="R742"/>
  <c r="R741"/>
  <c r="P742"/>
  <c r="P741"/>
  <c r="BK742"/>
  <c r="BK741"/>
  <c r="J741"/>
  <c r="J742"/>
  <c r="BE742"/>
  <c r="J78"/>
  <c r="BI739"/>
  <c r="BH739"/>
  <c r="BG739"/>
  <c r="BF739"/>
  <c r="T739"/>
  <c r="R739"/>
  <c r="P739"/>
  <c r="BK739"/>
  <c r="J739"/>
  <c r="BE739"/>
  <c r="BI737"/>
  <c r="BH737"/>
  <c r="BG737"/>
  <c r="BF737"/>
  <c r="T737"/>
  <c r="R737"/>
  <c r="P737"/>
  <c r="BK737"/>
  <c r="J737"/>
  <c r="BE737"/>
  <c r="BI734"/>
  <c r="BH734"/>
  <c r="BG734"/>
  <c r="BF734"/>
  <c r="T734"/>
  <c r="R734"/>
  <c r="P734"/>
  <c r="BK734"/>
  <c r="J734"/>
  <c r="BE734"/>
  <c r="BI732"/>
  <c r="BH732"/>
  <c r="BG732"/>
  <c r="BF732"/>
  <c r="T732"/>
  <c r="R732"/>
  <c r="P732"/>
  <c r="BK732"/>
  <c r="J732"/>
  <c r="BE732"/>
  <c r="BI729"/>
  <c r="BH729"/>
  <c r="BG729"/>
  <c r="BF729"/>
  <c r="T729"/>
  <c r="R729"/>
  <c r="P729"/>
  <c r="BK729"/>
  <c r="J729"/>
  <c r="BE729"/>
  <c r="BI727"/>
  <c r="BH727"/>
  <c r="BG727"/>
  <c r="BF727"/>
  <c r="T727"/>
  <c r="R727"/>
  <c r="P727"/>
  <c r="BK727"/>
  <c r="J727"/>
  <c r="BE727"/>
  <c r="BI724"/>
  <c r="BH724"/>
  <c r="BG724"/>
  <c r="BF724"/>
  <c r="T724"/>
  <c r="R724"/>
  <c r="P724"/>
  <c r="BK724"/>
  <c r="J724"/>
  <c r="BE724"/>
  <c r="BI722"/>
  <c r="BH722"/>
  <c r="BG722"/>
  <c r="BF722"/>
  <c r="T722"/>
  <c r="R722"/>
  <c r="P722"/>
  <c r="BK722"/>
  <c r="J722"/>
  <c r="BE722"/>
  <c r="BI720"/>
  <c r="BH720"/>
  <c r="BG720"/>
  <c r="BF720"/>
  <c r="T720"/>
  <c r="R720"/>
  <c r="P720"/>
  <c r="BK720"/>
  <c r="J720"/>
  <c r="BE720"/>
  <c r="BI718"/>
  <c r="BH718"/>
  <c r="BG718"/>
  <c r="BF718"/>
  <c r="T718"/>
  <c r="R718"/>
  <c r="P718"/>
  <c r="BK718"/>
  <c r="J718"/>
  <c r="BE718"/>
  <c r="BI715"/>
  <c r="BH715"/>
  <c r="BG715"/>
  <c r="BF715"/>
  <c r="T715"/>
  <c r="T714"/>
  <c r="R715"/>
  <c r="R714"/>
  <c r="P715"/>
  <c r="P714"/>
  <c r="BK715"/>
  <c r="BK714"/>
  <c r="J714"/>
  <c r="J715"/>
  <c r="BE715"/>
  <c r="J77"/>
  <c r="BI712"/>
  <c r="BH712"/>
  <c r="BG712"/>
  <c r="BF712"/>
  <c r="T712"/>
  <c r="R712"/>
  <c r="P712"/>
  <c r="BK712"/>
  <c r="J712"/>
  <c r="BE712"/>
  <c r="BI710"/>
  <c r="BH710"/>
  <c r="BG710"/>
  <c r="BF710"/>
  <c r="T710"/>
  <c r="R710"/>
  <c r="P710"/>
  <c r="BK710"/>
  <c r="J710"/>
  <c r="BE710"/>
  <c r="BI707"/>
  <c r="BH707"/>
  <c r="BG707"/>
  <c r="BF707"/>
  <c r="T707"/>
  <c r="R707"/>
  <c r="P707"/>
  <c r="BK707"/>
  <c r="J707"/>
  <c r="BE707"/>
  <c r="BI704"/>
  <c r="BH704"/>
  <c r="BG704"/>
  <c r="BF704"/>
  <c r="T704"/>
  <c r="R704"/>
  <c r="P704"/>
  <c r="BK704"/>
  <c r="J704"/>
  <c r="BE704"/>
  <c r="BI701"/>
  <c r="BH701"/>
  <c r="BG701"/>
  <c r="BF701"/>
  <c r="T701"/>
  <c r="R701"/>
  <c r="P701"/>
  <c r="BK701"/>
  <c r="J701"/>
  <c r="BE701"/>
  <c r="BI698"/>
  <c r="BH698"/>
  <c r="BG698"/>
  <c r="BF698"/>
  <c r="T698"/>
  <c r="R698"/>
  <c r="P698"/>
  <c r="BK698"/>
  <c r="J698"/>
  <c r="BE698"/>
  <c r="BI695"/>
  <c r="BH695"/>
  <c r="BG695"/>
  <c r="BF695"/>
  <c r="T695"/>
  <c r="R695"/>
  <c r="P695"/>
  <c r="BK695"/>
  <c r="J695"/>
  <c r="BE695"/>
  <c r="BI692"/>
  <c r="BH692"/>
  <c r="BG692"/>
  <c r="BF692"/>
  <c r="T692"/>
  <c r="R692"/>
  <c r="P692"/>
  <c r="BK692"/>
  <c r="J692"/>
  <c r="BE692"/>
  <c r="BI689"/>
  <c r="BH689"/>
  <c r="BG689"/>
  <c r="BF689"/>
  <c r="T689"/>
  <c r="R689"/>
  <c r="P689"/>
  <c r="BK689"/>
  <c r="J689"/>
  <c r="BE689"/>
  <c r="BI686"/>
  <c r="BH686"/>
  <c r="BG686"/>
  <c r="BF686"/>
  <c r="T686"/>
  <c r="T685"/>
  <c r="T684"/>
  <c r="R686"/>
  <c r="R685"/>
  <c r="R684"/>
  <c r="P686"/>
  <c r="P685"/>
  <c r="P684"/>
  <c r="BK686"/>
  <c r="BK685"/>
  <c r="J685"/>
  <c r="BK684"/>
  <c r="J684"/>
  <c r="J686"/>
  <c r="BE686"/>
  <c r="J76"/>
  <c r="J75"/>
  <c r="BI682"/>
  <c r="BH682"/>
  <c r="BG682"/>
  <c r="BF682"/>
  <c r="T682"/>
  <c r="R682"/>
  <c r="P682"/>
  <c r="BK682"/>
  <c r="J682"/>
  <c r="BE682"/>
  <c r="BI680"/>
  <c r="BH680"/>
  <c r="BG680"/>
  <c r="BF680"/>
  <c r="T680"/>
  <c r="T679"/>
  <c r="R680"/>
  <c r="R679"/>
  <c r="P680"/>
  <c r="P679"/>
  <c r="BK680"/>
  <c r="BK679"/>
  <c r="J679"/>
  <c r="J680"/>
  <c r="BE680"/>
  <c r="J74"/>
  <c r="BI677"/>
  <c r="BH677"/>
  <c r="BG677"/>
  <c r="BF677"/>
  <c r="T677"/>
  <c r="R677"/>
  <c r="P677"/>
  <c r="BK677"/>
  <c r="J677"/>
  <c r="BE677"/>
  <c r="BI675"/>
  <c r="BH675"/>
  <c r="BG675"/>
  <c r="BF675"/>
  <c r="T675"/>
  <c r="R675"/>
  <c r="P675"/>
  <c r="BK675"/>
  <c r="J675"/>
  <c r="BE675"/>
  <c r="BI672"/>
  <c r="BH672"/>
  <c r="BG672"/>
  <c r="BF672"/>
  <c r="T672"/>
  <c r="R672"/>
  <c r="P672"/>
  <c r="BK672"/>
  <c r="J672"/>
  <c r="BE672"/>
  <c r="BI670"/>
  <c r="BH670"/>
  <c r="BG670"/>
  <c r="BF670"/>
  <c r="T670"/>
  <c r="T669"/>
  <c r="R670"/>
  <c r="R669"/>
  <c r="P670"/>
  <c r="P669"/>
  <c r="BK670"/>
  <c r="BK669"/>
  <c r="J669"/>
  <c r="J670"/>
  <c r="BE670"/>
  <c r="J73"/>
  <c r="BI667"/>
  <c r="BH667"/>
  <c r="BG667"/>
  <c r="BF667"/>
  <c r="T667"/>
  <c r="R667"/>
  <c r="P667"/>
  <c r="BK667"/>
  <c r="J667"/>
  <c r="BE667"/>
  <c r="BI664"/>
  <c r="BH664"/>
  <c r="BG664"/>
  <c r="BF664"/>
  <c r="T664"/>
  <c r="R664"/>
  <c r="P664"/>
  <c r="BK664"/>
  <c r="J664"/>
  <c r="BE664"/>
  <c r="BI659"/>
  <c r="BH659"/>
  <c r="BG659"/>
  <c r="BF659"/>
  <c r="T659"/>
  <c r="R659"/>
  <c r="P659"/>
  <c r="BK659"/>
  <c r="J659"/>
  <c r="BE659"/>
  <c r="BI653"/>
  <c r="BH653"/>
  <c r="BG653"/>
  <c r="BF653"/>
  <c r="T653"/>
  <c r="R653"/>
  <c r="P653"/>
  <c r="BK653"/>
  <c r="J653"/>
  <c r="BE653"/>
  <c r="BI651"/>
  <c r="BH651"/>
  <c r="BG651"/>
  <c r="BF651"/>
  <c r="T651"/>
  <c r="R651"/>
  <c r="P651"/>
  <c r="BK651"/>
  <c r="J651"/>
  <c r="BE651"/>
  <c r="BI649"/>
  <c r="BH649"/>
  <c r="BG649"/>
  <c r="BF649"/>
  <c r="T649"/>
  <c r="R649"/>
  <c r="P649"/>
  <c r="BK649"/>
  <c r="J649"/>
  <c r="BE649"/>
  <c r="BI647"/>
  <c r="BH647"/>
  <c r="BG647"/>
  <c r="BF647"/>
  <c r="T647"/>
  <c r="R647"/>
  <c r="P647"/>
  <c r="BK647"/>
  <c r="J647"/>
  <c r="BE647"/>
  <c r="BI645"/>
  <c r="BH645"/>
  <c r="BG645"/>
  <c r="BF645"/>
  <c r="T645"/>
  <c r="R645"/>
  <c r="P645"/>
  <c r="BK645"/>
  <c r="J645"/>
  <c r="BE645"/>
  <c r="BI642"/>
  <c r="BH642"/>
  <c r="BG642"/>
  <c r="BF642"/>
  <c r="T642"/>
  <c r="R642"/>
  <c r="P642"/>
  <c r="BK642"/>
  <c r="J642"/>
  <c r="BE642"/>
  <c r="BI639"/>
  <c r="BH639"/>
  <c r="BG639"/>
  <c r="BF639"/>
  <c r="T639"/>
  <c r="R639"/>
  <c r="P639"/>
  <c r="BK639"/>
  <c r="J639"/>
  <c r="BE639"/>
  <c r="BI636"/>
  <c r="BH636"/>
  <c r="BG636"/>
  <c r="BF636"/>
  <c r="T636"/>
  <c r="R636"/>
  <c r="P636"/>
  <c r="BK636"/>
  <c r="J636"/>
  <c r="BE636"/>
  <c r="BI633"/>
  <c r="BH633"/>
  <c r="BG633"/>
  <c r="BF633"/>
  <c r="T633"/>
  <c r="R633"/>
  <c r="P633"/>
  <c r="BK633"/>
  <c r="J633"/>
  <c r="BE633"/>
  <c r="BI631"/>
  <c r="BH631"/>
  <c r="BG631"/>
  <c r="BF631"/>
  <c r="T631"/>
  <c r="R631"/>
  <c r="P631"/>
  <c r="BK631"/>
  <c r="J631"/>
  <c r="BE631"/>
  <c r="BI628"/>
  <c r="BH628"/>
  <c r="BG628"/>
  <c r="BF628"/>
  <c r="T628"/>
  <c r="R628"/>
  <c r="P628"/>
  <c r="BK628"/>
  <c r="J628"/>
  <c r="BE628"/>
  <c r="BI625"/>
  <c r="BH625"/>
  <c r="BG625"/>
  <c r="BF625"/>
  <c r="T625"/>
  <c r="R625"/>
  <c r="P625"/>
  <c r="BK625"/>
  <c r="J625"/>
  <c r="BE625"/>
  <c r="BI622"/>
  <c r="BH622"/>
  <c r="BG622"/>
  <c r="BF622"/>
  <c r="T622"/>
  <c r="R622"/>
  <c r="P622"/>
  <c r="BK622"/>
  <c r="J622"/>
  <c r="BE622"/>
  <c r="BI619"/>
  <c r="BH619"/>
  <c r="BG619"/>
  <c r="BF619"/>
  <c r="T619"/>
  <c r="R619"/>
  <c r="P619"/>
  <c r="BK619"/>
  <c r="J619"/>
  <c r="BE619"/>
  <c r="BI615"/>
  <c r="BH615"/>
  <c r="BG615"/>
  <c r="BF615"/>
  <c r="T615"/>
  <c r="R615"/>
  <c r="P615"/>
  <c r="BK615"/>
  <c r="J615"/>
  <c r="BE615"/>
  <c r="BI612"/>
  <c r="BH612"/>
  <c r="BG612"/>
  <c r="BF612"/>
  <c r="T612"/>
  <c r="R612"/>
  <c r="P612"/>
  <c r="BK612"/>
  <c r="J612"/>
  <c r="BE612"/>
  <c r="BI609"/>
  <c r="BH609"/>
  <c r="BG609"/>
  <c r="BF609"/>
  <c r="T609"/>
  <c r="R609"/>
  <c r="P609"/>
  <c r="BK609"/>
  <c r="J609"/>
  <c r="BE609"/>
  <c r="BI606"/>
  <c r="BH606"/>
  <c r="BG606"/>
  <c r="BF606"/>
  <c r="T606"/>
  <c r="R606"/>
  <c r="P606"/>
  <c r="BK606"/>
  <c r="J606"/>
  <c r="BE606"/>
  <c r="BI600"/>
  <c r="BH600"/>
  <c r="BG600"/>
  <c r="BF600"/>
  <c r="T600"/>
  <c r="R600"/>
  <c r="P600"/>
  <c r="BK600"/>
  <c r="J600"/>
  <c r="BE600"/>
  <c r="BI598"/>
  <c r="BH598"/>
  <c r="BG598"/>
  <c r="BF598"/>
  <c r="T598"/>
  <c r="R598"/>
  <c r="P598"/>
  <c r="BK598"/>
  <c r="J598"/>
  <c r="BE598"/>
  <c r="BI596"/>
  <c r="BH596"/>
  <c r="BG596"/>
  <c r="BF596"/>
  <c r="T596"/>
  <c r="R596"/>
  <c r="P596"/>
  <c r="BK596"/>
  <c r="J596"/>
  <c r="BE596"/>
  <c r="BI593"/>
  <c r="BH593"/>
  <c r="BG593"/>
  <c r="BF593"/>
  <c r="T593"/>
  <c r="R593"/>
  <c r="P593"/>
  <c r="BK593"/>
  <c r="J593"/>
  <c r="BE593"/>
  <c r="BI591"/>
  <c r="BH591"/>
  <c r="BG591"/>
  <c r="BF591"/>
  <c r="T591"/>
  <c r="R591"/>
  <c r="P591"/>
  <c r="BK591"/>
  <c r="J591"/>
  <c r="BE591"/>
  <c r="BI589"/>
  <c r="BH589"/>
  <c r="BG589"/>
  <c r="BF589"/>
  <c r="T589"/>
  <c r="R589"/>
  <c r="P589"/>
  <c r="BK589"/>
  <c r="J589"/>
  <c r="BE589"/>
  <c r="BI586"/>
  <c r="BH586"/>
  <c r="BG586"/>
  <c r="BF586"/>
  <c r="T586"/>
  <c r="R586"/>
  <c r="P586"/>
  <c r="BK586"/>
  <c r="J586"/>
  <c r="BE586"/>
  <c r="BI584"/>
  <c r="BH584"/>
  <c r="BG584"/>
  <c r="BF584"/>
  <c r="T584"/>
  <c r="R584"/>
  <c r="P584"/>
  <c r="BK584"/>
  <c r="J584"/>
  <c r="BE584"/>
  <c r="BI582"/>
  <c r="BH582"/>
  <c r="BG582"/>
  <c r="BF582"/>
  <c r="T582"/>
  <c r="R582"/>
  <c r="P582"/>
  <c r="BK582"/>
  <c r="J582"/>
  <c r="BE582"/>
  <c r="BI580"/>
  <c r="BH580"/>
  <c r="BG580"/>
  <c r="BF580"/>
  <c r="T580"/>
  <c r="R580"/>
  <c r="P580"/>
  <c r="BK580"/>
  <c r="J580"/>
  <c r="BE580"/>
  <c r="BI578"/>
  <c r="BH578"/>
  <c r="BG578"/>
  <c r="BF578"/>
  <c r="T578"/>
  <c r="R578"/>
  <c r="P578"/>
  <c r="BK578"/>
  <c r="J578"/>
  <c r="BE578"/>
  <c r="BI576"/>
  <c r="BH576"/>
  <c r="BG576"/>
  <c r="BF576"/>
  <c r="T576"/>
  <c r="R576"/>
  <c r="P576"/>
  <c r="BK576"/>
  <c r="J576"/>
  <c r="BE576"/>
  <c r="BI574"/>
  <c r="BH574"/>
  <c r="BG574"/>
  <c r="BF574"/>
  <c r="T574"/>
  <c r="R574"/>
  <c r="P574"/>
  <c r="BK574"/>
  <c r="J574"/>
  <c r="BE574"/>
  <c r="BI572"/>
  <c r="BH572"/>
  <c r="BG572"/>
  <c r="BF572"/>
  <c r="T572"/>
  <c r="R572"/>
  <c r="P572"/>
  <c r="BK572"/>
  <c r="J572"/>
  <c r="BE572"/>
  <c r="BI570"/>
  <c r="BH570"/>
  <c r="BG570"/>
  <c r="BF570"/>
  <c r="T570"/>
  <c r="R570"/>
  <c r="P570"/>
  <c r="BK570"/>
  <c r="J570"/>
  <c r="BE570"/>
  <c r="BI568"/>
  <c r="BH568"/>
  <c r="BG568"/>
  <c r="BF568"/>
  <c r="T568"/>
  <c r="R568"/>
  <c r="P568"/>
  <c r="BK568"/>
  <c r="J568"/>
  <c r="BE568"/>
  <c r="BI566"/>
  <c r="BH566"/>
  <c r="BG566"/>
  <c r="BF566"/>
  <c r="T566"/>
  <c r="R566"/>
  <c r="P566"/>
  <c r="BK566"/>
  <c r="J566"/>
  <c r="BE566"/>
  <c r="BI564"/>
  <c r="BH564"/>
  <c r="BG564"/>
  <c r="BF564"/>
  <c r="T564"/>
  <c r="R564"/>
  <c r="P564"/>
  <c r="BK564"/>
  <c r="J564"/>
  <c r="BE564"/>
  <c r="BI562"/>
  <c r="BH562"/>
  <c r="BG562"/>
  <c r="BF562"/>
  <c r="T562"/>
  <c r="T561"/>
  <c r="R562"/>
  <c r="R561"/>
  <c r="P562"/>
  <c r="P561"/>
  <c r="BK562"/>
  <c r="BK561"/>
  <c r="J561"/>
  <c r="J562"/>
  <c r="BE562"/>
  <c r="J72"/>
  <c r="BI559"/>
  <c r="BH559"/>
  <c r="BG559"/>
  <c r="BF559"/>
  <c r="T559"/>
  <c r="R559"/>
  <c r="P559"/>
  <c r="BK559"/>
  <c r="J559"/>
  <c r="BE559"/>
  <c r="BI557"/>
  <c r="BH557"/>
  <c r="BG557"/>
  <c r="BF557"/>
  <c r="T557"/>
  <c r="R557"/>
  <c r="P557"/>
  <c r="BK557"/>
  <c r="J557"/>
  <c r="BE557"/>
  <c r="BI555"/>
  <c r="BH555"/>
  <c r="BG555"/>
  <c r="BF555"/>
  <c r="T555"/>
  <c r="R555"/>
  <c r="P555"/>
  <c r="BK555"/>
  <c r="J555"/>
  <c r="BE555"/>
  <c r="BI553"/>
  <c r="BH553"/>
  <c r="BG553"/>
  <c r="BF553"/>
  <c r="T553"/>
  <c r="R553"/>
  <c r="P553"/>
  <c r="BK553"/>
  <c r="J553"/>
  <c r="BE553"/>
  <c r="BI551"/>
  <c r="BH551"/>
  <c r="BG551"/>
  <c r="BF551"/>
  <c r="T551"/>
  <c r="R551"/>
  <c r="P551"/>
  <c r="BK551"/>
  <c r="J551"/>
  <c r="BE551"/>
  <c r="BI549"/>
  <c r="BH549"/>
  <c r="BG549"/>
  <c r="BF549"/>
  <c r="T549"/>
  <c r="R549"/>
  <c r="P549"/>
  <c r="BK549"/>
  <c r="J549"/>
  <c r="BE549"/>
  <c r="BI547"/>
  <c r="BH547"/>
  <c r="BG547"/>
  <c r="BF547"/>
  <c r="T547"/>
  <c r="R547"/>
  <c r="P547"/>
  <c r="BK547"/>
  <c r="J547"/>
  <c r="BE547"/>
  <c r="BI545"/>
  <c r="BH545"/>
  <c r="BG545"/>
  <c r="BF545"/>
  <c r="T545"/>
  <c r="R545"/>
  <c r="P545"/>
  <c r="BK545"/>
  <c r="J545"/>
  <c r="BE545"/>
  <c r="BI543"/>
  <c r="BH543"/>
  <c r="BG543"/>
  <c r="BF543"/>
  <c r="T543"/>
  <c r="R543"/>
  <c r="P543"/>
  <c r="BK543"/>
  <c r="J543"/>
  <c r="BE543"/>
  <c r="BI541"/>
  <c r="BH541"/>
  <c r="BG541"/>
  <c r="BF541"/>
  <c r="T541"/>
  <c r="R541"/>
  <c r="P541"/>
  <c r="BK541"/>
  <c r="J541"/>
  <c r="BE541"/>
  <c r="BI539"/>
  <c r="BH539"/>
  <c r="BG539"/>
  <c r="BF539"/>
  <c r="T539"/>
  <c r="R539"/>
  <c r="P539"/>
  <c r="BK539"/>
  <c r="J539"/>
  <c r="BE539"/>
  <c r="BI537"/>
  <c r="BH537"/>
  <c r="BG537"/>
  <c r="BF537"/>
  <c r="T537"/>
  <c r="R537"/>
  <c r="P537"/>
  <c r="BK537"/>
  <c r="J537"/>
  <c r="BE537"/>
  <c r="BI535"/>
  <c r="BH535"/>
  <c r="BG535"/>
  <c r="BF535"/>
  <c r="T535"/>
  <c r="R535"/>
  <c r="P535"/>
  <c r="BK535"/>
  <c r="J535"/>
  <c r="BE535"/>
  <c r="BI533"/>
  <c r="BH533"/>
  <c r="BG533"/>
  <c r="BF533"/>
  <c r="T533"/>
  <c r="R533"/>
  <c r="P533"/>
  <c r="BK533"/>
  <c r="J533"/>
  <c r="BE533"/>
  <c r="BI531"/>
  <c r="BH531"/>
  <c r="BG531"/>
  <c r="BF531"/>
  <c r="T531"/>
  <c r="R531"/>
  <c r="P531"/>
  <c r="BK531"/>
  <c r="J531"/>
  <c r="BE531"/>
  <c r="BI529"/>
  <c r="BH529"/>
  <c r="BG529"/>
  <c r="BF529"/>
  <c r="T529"/>
  <c r="R529"/>
  <c r="P529"/>
  <c r="BK529"/>
  <c r="J529"/>
  <c r="BE529"/>
  <c r="BI527"/>
  <c r="BH527"/>
  <c r="BG527"/>
  <c r="BF527"/>
  <c r="T527"/>
  <c r="R527"/>
  <c r="P527"/>
  <c r="BK527"/>
  <c r="J527"/>
  <c r="BE527"/>
  <c r="BI525"/>
  <c r="BH525"/>
  <c r="BG525"/>
  <c r="BF525"/>
  <c r="T525"/>
  <c r="R525"/>
  <c r="P525"/>
  <c r="BK525"/>
  <c r="J525"/>
  <c r="BE525"/>
  <c r="BI523"/>
  <c r="BH523"/>
  <c r="BG523"/>
  <c r="BF523"/>
  <c r="T523"/>
  <c r="R523"/>
  <c r="P523"/>
  <c r="BK523"/>
  <c r="J523"/>
  <c r="BE523"/>
  <c r="BI518"/>
  <c r="BH518"/>
  <c r="BG518"/>
  <c r="BF518"/>
  <c r="T518"/>
  <c r="R518"/>
  <c r="P518"/>
  <c r="BK518"/>
  <c r="J518"/>
  <c r="BE518"/>
  <c r="BI515"/>
  <c r="BH515"/>
  <c r="BG515"/>
  <c r="BF515"/>
  <c r="T515"/>
  <c r="R515"/>
  <c r="P515"/>
  <c r="BK515"/>
  <c r="J515"/>
  <c r="BE515"/>
  <c r="BI513"/>
  <c r="BH513"/>
  <c r="BG513"/>
  <c r="BF513"/>
  <c r="T513"/>
  <c r="R513"/>
  <c r="P513"/>
  <c r="BK513"/>
  <c r="J513"/>
  <c r="BE513"/>
  <c r="BI511"/>
  <c r="BH511"/>
  <c r="BG511"/>
  <c r="BF511"/>
  <c r="T511"/>
  <c r="T510"/>
  <c r="R511"/>
  <c r="R510"/>
  <c r="P511"/>
  <c r="P510"/>
  <c r="BK511"/>
  <c r="BK510"/>
  <c r="J510"/>
  <c r="J511"/>
  <c r="BE511"/>
  <c r="J71"/>
  <c r="BI508"/>
  <c r="BH508"/>
  <c r="BG508"/>
  <c r="BF508"/>
  <c r="T508"/>
  <c r="R508"/>
  <c r="P508"/>
  <c r="BK508"/>
  <c r="J508"/>
  <c r="BE508"/>
  <c r="BI506"/>
  <c r="BH506"/>
  <c r="BG506"/>
  <c r="BF506"/>
  <c r="T506"/>
  <c r="R506"/>
  <c r="P506"/>
  <c r="BK506"/>
  <c r="J506"/>
  <c r="BE506"/>
  <c r="BI504"/>
  <c r="BH504"/>
  <c r="BG504"/>
  <c r="BF504"/>
  <c r="T504"/>
  <c r="R504"/>
  <c r="P504"/>
  <c r="BK504"/>
  <c r="J504"/>
  <c r="BE504"/>
  <c r="BI502"/>
  <c r="BH502"/>
  <c r="BG502"/>
  <c r="BF502"/>
  <c r="T502"/>
  <c r="R502"/>
  <c r="P502"/>
  <c r="BK502"/>
  <c r="J502"/>
  <c r="BE502"/>
  <c r="BI500"/>
  <c r="BH500"/>
  <c r="BG500"/>
  <c r="BF500"/>
  <c r="T500"/>
  <c r="R500"/>
  <c r="P500"/>
  <c r="BK500"/>
  <c r="J500"/>
  <c r="BE500"/>
  <c r="BI498"/>
  <c r="BH498"/>
  <c r="BG498"/>
  <c r="BF498"/>
  <c r="T498"/>
  <c r="R498"/>
  <c r="P498"/>
  <c r="BK498"/>
  <c r="J498"/>
  <c r="BE498"/>
  <c r="BI496"/>
  <c r="BH496"/>
  <c r="BG496"/>
  <c r="BF496"/>
  <c r="T496"/>
  <c r="R496"/>
  <c r="P496"/>
  <c r="BK496"/>
  <c r="J496"/>
  <c r="BE496"/>
  <c r="BI494"/>
  <c r="BH494"/>
  <c r="BG494"/>
  <c r="BF494"/>
  <c r="T494"/>
  <c r="R494"/>
  <c r="P494"/>
  <c r="BK494"/>
  <c r="J494"/>
  <c r="BE494"/>
  <c r="BI492"/>
  <c r="BH492"/>
  <c r="BG492"/>
  <c r="BF492"/>
  <c r="T492"/>
  <c r="R492"/>
  <c r="P492"/>
  <c r="BK492"/>
  <c r="J492"/>
  <c r="BE492"/>
  <c r="BI490"/>
  <c r="BH490"/>
  <c r="BG490"/>
  <c r="BF490"/>
  <c r="T490"/>
  <c r="R490"/>
  <c r="P490"/>
  <c r="BK490"/>
  <c r="J490"/>
  <c r="BE490"/>
  <c r="BI488"/>
  <c r="BH488"/>
  <c r="BG488"/>
  <c r="BF488"/>
  <c r="T488"/>
  <c r="R488"/>
  <c r="P488"/>
  <c r="BK488"/>
  <c r="J488"/>
  <c r="BE488"/>
  <c r="BI483"/>
  <c r="BH483"/>
  <c r="BG483"/>
  <c r="BF483"/>
  <c r="T483"/>
  <c r="R483"/>
  <c r="P483"/>
  <c r="BK483"/>
  <c r="J483"/>
  <c r="BE483"/>
  <c r="BI479"/>
  <c r="BH479"/>
  <c r="BG479"/>
  <c r="BF479"/>
  <c r="T479"/>
  <c r="R479"/>
  <c r="P479"/>
  <c r="BK479"/>
  <c r="J479"/>
  <c r="BE479"/>
  <c r="BI476"/>
  <c r="BH476"/>
  <c r="BG476"/>
  <c r="BF476"/>
  <c r="T476"/>
  <c r="R476"/>
  <c r="P476"/>
  <c r="BK476"/>
  <c r="J476"/>
  <c r="BE476"/>
  <c r="BI471"/>
  <c r="BH471"/>
  <c r="BG471"/>
  <c r="BF471"/>
  <c r="T471"/>
  <c r="R471"/>
  <c r="P471"/>
  <c r="BK471"/>
  <c r="J471"/>
  <c r="BE471"/>
  <c r="BI469"/>
  <c r="BH469"/>
  <c r="BG469"/>
  <c r="BF469"/>
  <c r="T469"/>
  <c r="R469"/>
  <c r="P469"/>
  <c r="BK469"/>
  <c r="J469"/>
  <c r="BE469"/>
  <c r="BI464"/>
  <c r="BH464"/>
  <c r="BG464"/>
  <c r="BF464"/>
  <c r="T464"/>
  <c r="R464"/>
  <c r="P464"/>
  <c r="BK464"/>
  <c r="J464"/>
  <c r="BE464"/>
  <c r="BI460"/>
  <c r="BH460"/>
  <c r="BG460"/>
  <c r="BF460"/>
  <c r="T460"/>
  <c r="R460"/>
  <c r="P460"/>
  <c r="BK460"/>
  <c r="J460"/>
  <c r="BE460"/>
  <c r="BI455"/>
  <c r="BH455"/>
  <c r="BG455"/>
  <c r="BF455"/>
  <c r="T455"/>
  <c r="R455"/>
  <c r="P455"/>
  <c r="BK455"/>
  <c r="J455"/>
  <c r="BE455"/>
  <c r="BI452"/>
  <c r="BH452"/>
  <c r="BG452"/>
  <c r="BF452"/>
  <c r="T452"/>
  <c r="R452"/>
  <c r="P452"/>
  <c r="BK452"/>
  <c r="J452"/>
  <c r="BE452"/>
  <c r="BI449"/>
  <c r="BH449"/>
  <c r="BG449"/>
  <c r="BF449"/>
  <c r="T449"/>
  <c r="R449"/>
  <c r="P449"/>
  <c r="BK449"/>
  <c r="J449"/>
  <c r="BE449"/>
  <c r="BI443"/>
  <c r="BH443"/>
  <c r="BG443"/>
  <c r="BF443"/>
  <c r="T443"/>
  <c r="R443"/>
  <c r="P443"/>
  <c r="BK443"/>
  <c r="J443"/>
  <c r="BE443"/>
  <c r="BI438"/>
  <c r="BH438"/>
  <c r="BG438"/>
  <c r="BF438"/>
  <c r="T438"/>
  <c r="R438"/>
  <c r="P438"/>
  <c r="BK438"/>
  <c r="J438"/>
  <c r="BE438"/>
  <c r="BI435"/>
  <c r="BH435"/>
  <c r="BG435"/>
  <c r="BF435"/>
  <c r="T435"/>
  <c r="R435"/>
  <c r="P435"/>
  <c r="BK435"/>
  <c r="J435"/>
  <c r="BE435"/>
  <c r="BI433"/>
  <c r="BH433"/>
  <c r="BG433"/>
  <c r="BF433"/>
  <c r="T433"/>
  <c r="R433"/>
  <c r="P433"/>
  <c r="BK433"/>
  <c r="J433"/>
  <c r="BE433"/>
  <c r="BI428"/>
  <c r="BH428"/>
  <c r="BG428"/>
  <c r="BF428"/>
  <c r="T428"/>
  <c r="R428"/>
  <c r="P428"/>
  <c r="BK428"/>
  <c r="J428"/>
  <c r="BE428"/>
  <c r="BI424"/>
  <c r="BH424"/>
  <c r="BG424"/>
  <c r="BF424"/>
  <c r="T424"/>
  <c r="R424"/>
  <c r="P424"/>
  <c r="BK424"/>
  <c r="J424"/>
  <c r="BE424"/>
  <c r="BI419"/>
  <c r="BH419"/>
  <c r="BG419"/>
  <c r="BF419"/>
  <c r="T419"/>
  <c r="R419"/>
  <c r="P419"/>
  <c r="BK419"/>
  <c r="J419"/>
  <c r="BE419"/>
  <c r="BI412"/>
  <c r="BH412"/>
  <c r="BG412"/>
  <c r="BF412"/>
  <c r="T412"/>
  <c r="R412"/>
  <c r="P412"/>
  <c r="BK412"/>
  <c r="J412"/>
  <c r="BE412"/>
  <c r="BI406"/>
  <c r="BH406"/>
  <c r="BG406"/>
  <c r="BF406"/>
  <c r="T406"/>
  <c r="R406"/>
  <c r="P406"/>
  <c r="BK406"/>
  <c r="J406"/>
  <c r="BE406"/>
  <c r="BI403"/>
  <c r="BH403"/>
  <c r="BG403"/>
  <c r="BF403"/>
  <c r="T403"/>
  <c r="R403"/>
  <c r="P403"/>
  <c r="BK403"/>
  <c r="J403"/>
  <c r="BE403"/>
  <c r="BI395"/>
  <c r="BH395"/>
  <c r="BG395"/>
  <c r="BF395"/>
  <c r="T395"/>
  <c r="R395"/>
  <c r="P395"/>
  <c r="BK395"/>
  <c r="J395"/>
  <c r="BE395"/>
  <c r="BI388"/>
  <c r="BH388"/>
  <c r="BG388"/>
  <c r="BF388"/>
  <c r="T388"/>
  <c r="R388"/>
  <c r="P388"/>
  <c r="BK388"/>
  <c r="J388"/>
  <c r="BE388"/>
  <c r="BI386"/>
  <c r="BH386"/>
  <c r="BG386"/>
  <c r="BF386"/>
  <c r="T386"/>
  <c r="R386"/>
  <c r="P386"/>
  <c r="BK386"/>
  <c r="J386"/>
  <c r="BE386"/>
  <c r="BI384"/>
  <c r="BH384"/>
  <c r="BG384"/>
  <c r="BF384"/>
  <c r="T384"/>
  <c r="T383"/>
  <c r="R384"/>
  <c r="R383"/>
  <c r="P384"/>
  <c r="P383"/>
  <c r="BK384"/>
  <c r="BK383"/>
  <c r="J383"/>
  <c r="J384"/>
  <c r="BE384"/>
  <c r="J70"/>
  <c r="BI381"/>
  <c r="BH381"/>
  <c r="BG381"/>
  <c r="BF381"/>
  <c r="T381"/>
  <c r="R381"/>
  <c r="P381"/>
  <c r="BK381"/>
  <c r="J381"/>
  <c r="BE381"/>
  <c r="BI376"/>
  <c r="BH376"/>
  <c r="BG376"/>
  <c r="BF376"/>
  <c r="T376"/>
  <c r="R376"/>
  <c r="P376"/>
  <c r="BK376"/>
  <c r="J376"/>
  <c r="BE376"/>
  <c r="BI373"/>
  <c r="BH373"/>
  <c r="BG373"/>
  <c r="BF373"/>
  <c r="T373"/>
  <c r="R373"/>
  <c r="P373"/>
  <c r="BK373"/>
  <c r="J373"/>
  <c r="BE373"/>
  <c r="BI370"/>
  <c r="BH370"/>
  <c r="BG370"/>
  <c r="BF370"/>
  <c r="T370"/>
  <c r="R370"/>
  <c r="P370"/>
  <c r="BK370"/>
  <c r="J370"/>
  <c r="BE370"/>
  <c r="BI367"/>
  <c r="BH367"/>
  <c r="BG367"/>
  <c r="BF367"/>
  <c r="T367"/>
  <c r="R367"/>
  <c r="P367"/>
  <c r="BK367"/>
  <c r="J367"/>
  <c r="BE367"/>
  <c r="BI364"/>
  <c r="BH364"/>
  <c r="BG364"/>
  <c r="BF364"/>
  <c r="T364"/>
  <c r="R364"/>
  <c r="P364"/>
  <c r="BK364"/>
  <c r="J364"/>
  <c r="BE364"/>
  <c r="BI361"/>
  <c r="BH361"/>
  <c r="BG361"/>
  <c r="BF361"/>
  <c r="T361"/>
  <c r="R361"/>
  <c r="P361"/>
  <c r="BK361"/>
  <c r="J361"/>
  <c r="BE361"/>
  <c r="BI358"/>
  <c r="BH358"/>
  <c r="BG358"/>
  <c r="BF358"/>
  <c r="T358"/>
  <c r="R358"/>
  <c r="P358"/>
  <c r="BK358"/>
  <c r="J358"/>
  <c r="BE358"/>
  <c r="BI353"/>
  <c r="BH353"/>
  <c r="BG353"/>
  <c r="BF353"/>
  <c r="T353"/>
  <c r="R353"/>
  <c r="P353"/>
  <c r="BK353"/>
  <c r="J353"/>
  <c r="BE353"/>
  <c r="BI348"/>
  <c r="BH348"/>
  <c r="BG348"/>
  <c r="BF348"/>
  <c r="T348"/>
  <c r="T347"/>
  <c r="R348"/>
  <c r="R347"/>
  <c r="P348"/>
  <c r="P347"/>
  <c r="BK348"/>
  <c r="BK347"/>
  <c r="J347"/>
  <c r="J348"/>
  <c r="BE348"/>
  <c r="J69"/>
  <c r="BI344"/>
  <c r="BH344"/>
  <c r="BG344"/>
  <c r="BF344"/>
  <c r="T344"/>
  <c r="R344"/>
  <c r="P344"/>
  <c r="BK344"/>
  <c r="J344"/>
  <c r="BE344"/>
  <c r="BI341"/>
  <c r="BH341"/>
  <c r="BG341"/>
  <c r="BF341"/>
  <c r="T341"/>
  <c r="R341"/>
  <c r="P341"/>
  <c r="BK341"/>
  <c r="J341"/>
  <c r="BE341"/>
  <c r="BI334"/>
  <c r="BH334"/>
  <c r="BG334"/>
  <c r="BF334"/>
  <c r="T334"/>
  <c r="R334"/>
  <c r="P334"/>
  <c r="BK334"/>
  <c r="J334"/>
  <c r="BE334"/>
  <c r="BI332"/>
  <c r="BH332"/>
  <c r="BG332"/>
  <c r="BF332"/>
  <c r="T332"/>
  <c r="R332"/>
  <c r="P332"/>
  <c r="BK332"/>
  <c r="J332"/>
  <c r="BE332"/>
  <c r="BI330"/>
  <c r="BH330"/>
  <c r="BG330"/>
  <c r="BF330"/>
  <c r="T330"/>
  <c r="R330"/>
  <c r="P330"/>
  <c r="BK330"/>
  <c r="J330"/>
  <c r="BE330"/>
  <c r="BI328"/>
  <c r="BH328"/>
  <c r="BG328"/>
  <c r="BF328"/>
  <c r="T328"/>
  <c r="R328"/>
  <c r="P328"/>
  <c r="BK328"/>
  <c r="J328"/>
  <c r="BE328"/>
  <c r="BI326"/>
  <c r="BH326"/>
  <c r="BG326"/>
  <c r="BF326"/>
  <c r="T326"/>
  <c r="R326"/>
  <c r="P326"/>
  <c r="BK326"/>
  <c r="J326"/>
  <c r="BE326"/>
  <c r="BI324"/>
  <c r="BH324"/>
  <c r="BG324"/>
  <c r="BF324"/>
  <c r="T324"/>
  <c r="R324"/>
  <c r="P324"/>
  <c r="BK324"/>
  <c r="J324"/>
  <c r="BE324"/>
  <c r="BI322"/>
  <c r="BH322"/>
  <c r="BG322"/>
  <c r="BF322"/>
  <c r="T322"/>
  <c r="R322"/>
  <c r="P322"/>
  <c r="BK322"/>
  <c r="J322"/>
  <c r="BE322"/>
  <c r="BI320"/>
  <c r="BH320"/>
  <c r="BG320"/>
  <c r="BF320"/>
  <c r="T320"/>
  <c r="R320"/>
  <c r="P320"/>
  <c r="BK320"/>
  <c r="J320"/>
  <c r="BE320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R311"/>
  <c r="P311"/>
  <c r="BK311"/>
  <c r="J311"/>
  <c r="BE311"/>
  <c r="BI308"/>
  <c r="BH308"/>
  <c r="BG308"/>
  <c r="BF308"/>
  <c r="T308"/>
  <c r="R308"/>
  <c r="P308"/>
  <c r="BK308"/>
  <c r="J308"/>
  <c r="BE308"/>
  <c r="BI306"/>
  <c r="BH306"/>
  <c r="BG306"/>
  <c r="BF306"/>
  <c r="T306"/>
  <c r="R306"/>
  <c r="P306"/>
  <c r="BK306"/>
  <c r="J306"/>
  <c r="BE306"/>
  <c r="BI304"/>
  <c r="BH304"/>
  <c r="BG304"/>
  <c r="BF304"/>
  <c r="T304"/>
  <c r="R304"/>
  <c r="P304"/>
  <c r="BK304"/>
  <c r="J304"/>
  <c r="BE304"/>
  <c r="BI301"/>
  <c r="BH301"/>
  <c r="BG301"/>
  <c r="BF301"/>
  <c r="T301"/>
  <c r="R301"/>
  <c r="P301"/>
  <c r="BK301"/>
  <c r="J301"/>
  <c r="BE301"/>
  <c r="BI298"/>
  <c r="BH298"/>
  <c r="BG298"/>
  <c r="BF298"/>
  <c r="T298"/>
  <c r="R298"/>
  <c r="P298"/>
  <c r="BK298"/>
  <c r="J298"/>
  <c r="BE298"/>
  <c r="BI296"/>
  <c r="BH296"/>
  <c r="BG296"/>
  <c r="BF296"/>
  <c r="T296"/>
  <c r="R296"/>
  <c r="P296"/>
  <c r="BK296"/>
  <c r="J296"/>
  <c r="BE296"/>
  <c r="BI293"/>
  <c r="BH293"/>
  <c r="BG293"/>
  <c r="BF293"/>
  <c r="T293"/>
  <c r="R293"/>
  <c r="P293"/>
  <c r="BK293"/>
  <c r="J293"/>
  <c r="BE293"/>
  <c r="BI290"/>
  <c r="BH290"/>
  <c r="BG290"/>
  <c r="BF290"/>
  <c r="T290"/>
  <c r="R290"/>
  <c r="P290"/>
  <c r="BK290"/>
  <c r="J290"/>
  <c r="BE290"/>
  <c r="BI288"/>
  <c r="BH288"/>
  <c r="BG288"/>
  <c r="BF288"/>
  <c r="T288"/>
  <c r="T287"/>
  <c r="R288"/>
  <c r="R287"/>
  <c r="P288"/>
  <c r="P287"/>
  <c r="BK288"/>
  <c r="BK287"/>
  <c r="J287"/>
  <c r="J288"/>
  <c r="BE288"/>
  <c r="J68"/>
  <c r="BI285"/>
  <c r="BH285"/>
  <c r="BG285"/>
  <c r="BF285"/>
  <c r="T285"/>
  <c r="R285"/>
  <c r="P285"/>
  <c r="BK285"/>
  <c r="J285"/>
  <c r="BE285"/>
  <c r="BI282"/>
  <c r="BH282"/>
  <c r="BG282"/>
  <c r="BF282"/>
  <c r="T282"/>
  <c r="R282"/>
  <c r="P282"/>
  <c r="BK282"/>
  <c r="J282"/>
  <c r="BE282"/>
  <c r="BI277"/>
  <c r="BH277"/>
  <c r="BG277"/>
  <c r="BF277"/>
  <c r="T277"/>
  <c r="R277"/>
  <c r="P277"/>
  <c r="BK277"/>
  <c r="J277"/>
  <c r="BE277"/>
  <c r="BI274"/>
  <c r="BH274"/>
  <c r="BG274"/>
  <c r="BF274"/>
  <c r="T274"/>
  <c r="R274"/>
  <c r="P274"/>
  <c r="BK274"/>
  <c r="J274"/>
  <c r="BE274"/>
  <c r="BI271"/>
  <c r="BH271"/>
  <c r="BG271"/>
  <c r="BF271"/>
  <c r="T271"/>
  <c r="R271"/>
  <c r="P271"/>
  <c r="BK271"/>
  <c r="J271"/>
  <c r="BE271"/>
  <c r="BI269"/>
  <c r="BH269"/>
  <c r="BG269"/>
  <c r="BF269"/>
  <c r="T269"/>
  <c r="R269"/>
  <c r="P269"/>
  <c r="BK269"/>
  <c r="J269"/>
  <c r="BE269"/>
  <c r="BI267"/>
  <c r="BH267"/>
  <c r="BG267"/>
  <c r="BF267"/>
  <c r="T267"/>
  <c r="R267"/>
  <c r="P267"/>
  <c r="BK267"/>
  <c r="J267"/>
  <c r="BE267"/>
  <c r="BI264"/>
  <c r="BH264"/>
  <c r="BG264"/>
  <c r="BF264"/>
  <c r="T264"/>
  <c r="R264"/>
  <c r="P264"/>
  <c r="BK264"/>
  <c r="J264"/>
  <c r="BE264"/>
  <c r="BI259"/>
  <c r="BH259"/>
  <c r="BG259"/>
  <c r="BF259"/>
  <c r="T259"/>
  <c r="R259"/>
  <c r="P259"/>
  <c r="BK259"/>
  <c r="J259"/>
  <c r="BE259"/>
  <c r="BI254"/>
  <c r="BH254"/>
  <c r="BG254"/>
  <c r="BF254"/>
  <c r="T254"/>
  <c r="R254"/>
  <c r="P254"/>
  <c r="BK254"/>
  <c r="J254"/>
  <c r="BE254"/>
  <c r="BI249"/>
  <c r="BH249"/>
  <c r="BG249"/>
  <c r="BF249"/>
  <c r="T249"/>
  <c r="R249"/>
  <c r="P249"/>
  <c r="BK249"/>
  <c r="J249"/>
  <c r="BE249"/>
  <c r="BI247"/>
  <c r="BH247"/>
  <c r="BG247"/>
  <c r="BF247"/>
  <c r="T247"/>
  <c r="R247"/>
  <c r="P247"/>
  <c r="BK247"/>
  <c r="J247"/>
  <c r="BE247"/>
  <c r="BI245"/>
  <c r="BH245"/>
  <c r="BG245"/>
  <c r="BF245"/>
  <c r="T245"/>
  <c r="R245"/>
  <c r="P245"/>
  <c r="BK245"/>
  <c r="J245"/>
  <c r="BE245"/>
  <c r="BI243"/>
  <c r="BH243"/>
  <c r="BG243"/>
  <c r="BF243"/>
  <c r="T243"/>
  <c r="R243"/>
  <c r="P243"/>
  <c r="BK243"/>
  <c r="J243"/>
  <c r="BE243"/>
  <c r="BI241"/>
  <c r="BH241"/>
  <c r="BG241"/>
  <c r="BF241"/>
  <c r="T241"/>
  <c r="R241"/>
  <c r="P241"/>
  <c r="BK241"/>
  <c r="J241"/>
  <c r="BE241"/>
  <c r="BI239"/>
  <c r="BH239"/>
  <c r="BG239"/>
  <c r="BF239"/>
  <c r="T239"/>
  <c r="R239"/>
  <c r="P239"/>
  <c r="BK239"/>
  <c r="J239"/>
  <c r="BE239"/>
  <c r="BI237"/>
  <c r="BH237"/>
  <c r="BG237"/>
  <c r="BF237"/>
  <c r="T237"/>
  <c r="R237"/>
  <c r="P237"/>
  <c r="BK237"/>
  <c r="J237"/>
  <c r="BE237"/>
  <c r="BI232"/>
  <c r="BH232"/>
  <c r="BG232"/>
  <c r="BF232"/>
  <c r="T232"/>
  <c r="R232"/>
  <c r="P232"/>
  <c r="BK232"/>
  <c r="J232"/>
  <c r="BE232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7"/>
  <c r="BH217"/>
  <c r="BG217"/>
  <c r="BF217"/>
  <c r="T217"/>
  <c r="T216"/>
  <c r="R217"/>
  <c r="R216"/>
  <c r="P217"/>
  <c r="P216"/>
  <c r="BK217"/>
  <c r="BK216"/>
  <c r="J216"/>
  <c r="J217"/>
  <c r="BE217"/>
  <c r="J67"/>
  <c r="BI213"/>
  <c r="BH213"/>
  <c r="BG213"/>
  <c r="BF213"/>
  <c r="T213"/>
  <c r="R213"/>
  <c r="P213"/>
  <c r="BK213"/>
  <c r="J213"/>
  <c r="BE213"/>
  <c r="BI210"/>
  <c r="BH210"/>
  <c r="BG210"/>
  <c r="BF210"/>
  <c r="T210"/>
  <c r="R210"/>
  <c r="P210"/>
  <c r="BK210"/>
  <c r="J210"/>
  <c r="BE210"/>
  <c r="BI207"/>
  <c r="BH207"/>
  <c r="BG207"/>
  <c r="BF207"/>
  <c r="T207"/>
  <c r="T206"/>
  <c r="R207"/>
  <c r="R206"/>
  <c r="P207"/>
  <c r="P206"/>
  <c r="BK207"/>
  <c r="BK206"/>
  <c r="J206"/>
  <c r="J207"/>
  <c r="BE207"/>
  <c r="J66"/>
  <c r="BI203"/>
  <c r="BH203"/>
  <c r="BG203"/>
  <c r="BF203"/>
  <c r="T203"/>
  <c r="R203"/>
  <c r="P203"/>
  <c r="BK203"/>
  <c r="J203"/>
  <c r="BE203"/>
  <c r="BI200"/>
  <c r="BH200"/>
  <c r="BG200"/>
  <c r="BF200"/>
  <c r="T200"/>
  <c r="R200"/>
  <c r="P200"/>
  <c r="BK200"/>
  <c r="J200"/>
  <c r="BE200"/>
  <c r="BI197"/>
  <c r="BH197"/>
  <c r="BG197"/>
  <c r="BF197"/>
  <c r="T197"/>
  <c r="R197"/>
  <c r="P197"/>
  <c r="BK197"/>
  <c r="J197"/>
  <c r="BE197"/>
  <c r="BI190"/>
  <c r="BH190"/>
  <c r="BG190"/>
  <c r="BF190"/>
  <c r="T190"/>
  <c r="R190"/>
  <c r="P190"/>
  <c r="BK190"/>
  <c r="J190"/>
  <c r="BE190"/>
  <c r="BI183"/>
  <c r="BH183"/>
  <c r="BG183"/>
  <c r="BF183"/>
  <c r="T183"/>
  <c r="R183"/>
  <c r="P183"/>
  <c r="BK183"/>
  <c r="J183"/>
  <c r="BE183"/>
  <c r="BI175"/>
  <c r="BH175"/>
  <c r="BG175"/>
  <c r="BF175"/>
  <c r="T175"/>
  <c r="R175"/>
  <c r="P175"/>
  <c r="BK175"/>
  <c r="J175"/>
  <c r="BE175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4"/>
  <c r="BH144"/>
  <c r="BG144"/>
  <c r="BF144"/>
  <c r="T144"/>
  <c r="R144"/>
  <c r="P144"/>
  <c r="BK144"/>
  <c r="J144"/>
  <c r="BE144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F39"/>
  <c i="1" r="BD56"/>
  <c i="2" r="BH115"/>
  <c r="F38"/>
  <c i="1" r="BC56"/>
  <c i="2" r="BG115"/>
  <c r="F37"/>
  <c i="1" r="BB56"/>
  <c i="2" r="BF115"/>
  <c r="J36"/>
  <c i="1" r="AW56"/>
  <c i="2" r="F36"/>
  <c i="1" r="BA56"/>
  <c i="2" r="T115"/>
  <c r="T114"/>
  <c r="T113"/>
  <c r="T112"/>
  <c r="R115"/>
  <c r="R114"/>
  <c r="R113"/>
  <c r="R112"/>
  <c r="P115"/>
  <c r="P114"/>
  <c r="P113"/>
  <c r="P112"/>
  <c i="1" r="AU56"/>
  <c i="2" r="BK115"/>
  <c r="BK114"/>
  <c r="J114"/>
  <c r="BK113"/>
  <c r="J113"/>
  <c r="BK112"/>
  <c r="J112"/>
  <c r="J63"/>
  <c r="J32"/>
  <c i="1" r="AG56"/>
  <c i="2" r="J115"/>
  <c r="BE115"/>
  <c r="J35"/>
  <c i="1" r="AV56"/>
  <c i="2" r="F35"/>
  <c i="1" r="AZ56"/>
  <c i="2" r="J65"/>
  <c r="J64"/>
  <c r="J109"/>
  <c r="J108"/>
  <c r="F108"/>
  <c r="F106"/>
  <c r="E104"/>
  <c r="J59"/>
  <c r="J58"/>
  <c r="F58"/>
  <c r="F56"/>
  <c r="E54"/>
  <c r="J41"/>
  <c r="J20"/>
  <c r="E20"/>
  <c r="F109"/>
  <c r="F59"/>
  <c r="J19"/>
  <c r="J14"/>
  <c r="J106"/>
  <c r="J56"/>
  <c r="E7"/>
  <c r="E100"/>
  <c r="E50"/>
  <c i="1" r="BD75"/>
  <c r="BC75"/>
  <c r="BB75"/>
  <c r="BA75"/>
  <c r="AZ75"/>
  <c r="AY75"/>
  <c r="AX75"/>
  <c r="AW75"/>
  <c r="AV75"/>
  <c r="AU75"/>
  <c r="AT75"/>
  <c r="AS75"/>
  <c r="AG75"/>
  <c r="BD72"/>
  <c r="BC72"/>
  <c r="BB72"/>
  <c r="BA72"/>
  <c r="AZ72"/>
  <c r="AY72"/>
  <c r="AX72"/>
  <c r="AW72"/>
  <c r="AV72"/>
  <c r="AU72"/>
  <c r="AT72"/>
  <c r="AS72"/>
  <c r="AG72"/>
  <c r="BD68"/>
  <c r="BC68"/>
  <c r="BB68"/>
  <c r="BA68"/>
  <c r="AZ68"/>
  <c r="AY68"/>
  <c r="AX68"/>
  <c r="AW68"/>
  <c r="AV68"/>
  <c r="AU68"/>
  <c r="AT68"/>
  <c r="AS68"/>
  <c r="AG68"/>
  <c r="BD67"/>
  <c r="BC67"/>
  <c r="BB67"/>
  <c r="BA67"/>
  <c r="AZ67"/>
  <c r="AY67"/>
  <c r="AX67"/>
  <c r="AW67"/>
  <c r="AV67"/>
  <c r="AU67"/>
  <c r="AT67"/>
  <c r="AS67"/>
  <c r="AG67"/>
  <c r="BD64"/>
  <c r="BC64"/>
  <c r="BB64"/>
  <c r="BA64"/>
  <c r="AZ64"/>
  <c r="AY64"/>
  <c r="AX64"/>
  <c r="AW64"/>
  <c r="AV64"/>
  <c r="AU64"/>
  <c r="AT64"/>
  <c r="AS64"/>
  <c r="AG64"/>
  <c r="BD61"/>
  <c r="BC61"/>
  <c r="BB61"/>
  <c r="BA61"/>
  <c r="AZ61"/>
  <c r="AY61"/>
  <c r="AX61"/>
  <c r="AW61"/>
  <c r="AV61"/>
  <c r="AU61"/>
  <c r="AT61"/>
  <c r="AS61"/>
  <c r="AG61"/>
  <c r="BD58"/>
  <c r="BC58"/>
  <c r="BB58"/>
  <c r="BA58"/>
  <c r="AZ58"/>
  <c r="AY58"/>
  <c r="AX58"/>
  <c r="AW58"/>
  <c r="AV58"/>
  <c r="AU58"/>
  <c r="AT58"/>
  <c r="AS58"/>
  <c r="AG58"/>
  <c r="BD55"/>
  <c r="BC55"/>
  <c r="BB55"/>
  <c r="BA55"/>
  <c r="AZ55"/>
  <c r="AY55"/>
  <c r="AX55"/>
  <c r="AW55"/>
  <c r="AV55"/>
  <c r="AU55"/>
  <c r="AT55"/>
  <c r="AS55"/>
  <c r="AG55"/>
  <c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79"/>
  <c r="AN79"/>
  <c r="AT78"/>
  <c r="AN78"/>
  <c r="AT77"/>
  <c r="AN77"/>
  <c r="AT76"/>
  <c r="AN76"/>
  <c r="AN75"/>
  <c r="AT74"/>
  <c r="AN74"/>
  <c r="AT73"/>
  <c r="AN73"/>
  <c r="AN72"/>
  <c r="AT71"/>
  <c r="AN71"/>
  <c r="AT70"/>
  <c r="AN70"/>
  <c r="AT69"/>
  <c r="AN69"/>
  <c r="AN68"/>
  <c r="AN67"/>
  <c r="AT66"/>
  <c r="AN66"/>
  <c r="AT65"/>
  <c r="AN65"/>
  <c r="AN64"/>
  <c r="AT63"/>
  <c r="AN63"/>
  <c r="AT62"/>
  <c r="AN62"/>
  <c r="AN61"/>
  <c r="AT60"/>
  <c r="AN60"/>
  <c r="AT59"/>
  <c r="AN59"/>
  <c r="AN58"/>
  <c r="AT57"/>
  <c r="AN57"/>
  <c r="AT56"/>
  <c r="AN56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<sst xmlns="http://schemas.openxmlformats.org/spreadsheetml/2006/main">
  <si>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</si>
  <si>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</si>
  <si>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</si>
  <si>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</si>
  <si>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</si>
  <si>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{802b00e9-ad13-46df-8808-dedd06012fc1}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</si>
  <si>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</si>
  <si>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</si>
  <si>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</si>
  <si>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</si>
  <si>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</si>
  <si>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</si>
  <si>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</si>
  <si>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</si>
  <si>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99235-300_Rev_01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</si>
  <si>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</si>
  <si>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</si>
  <si>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Stavební úpravy objektů č.p. 6 a st.p.č. 17-6, obec Malšovice - revize č.01</t>
  </si>
  <si>
    <t>KSO:</t>
  </si>
  <si>
    <t/>
  </si>
  <si>
    <t>CC-CZ:</t>
  </si>
  <si>
    <t>Místo:</t>
  </si>
  <si>
    <t>Malšovice</t>
  </si>
  <si>
    <t>Datum:</t>
  </si>
  <si>
    <t>22. 6. 2019</t>
  </si>
  <si>
    <t>Zadavatel:</t>
  </si>
  <si>
    <t>IČ:</t>
  </si>
  <si>
    <t>00261548</t>
  </si>
  <si>
    <t>Obec Malšovice, Malšovice 16, 405 02 Děčín 2</t>
  </si>
  <si>
    <t>DIČ:</t>
  </si>
  <si>
    <t>Uchazeč:</t>
  </si>
  <si>
    <t>Vyplň údaj</t>
  </si>
  <si>
    <t>Projektant:</t>
  </si>
  <si>
    <t>25016911</t>
  </si>
  <si>
    <t>INTECON, spol. s r.o., Ústí nad Labem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</si>
  <si>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</si>
  <si>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</si>
  <si>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</si>
  <si>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</si>
  <si>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</si>
  <si>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</si>
  <si>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</si>
  <si>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</si>
  <si>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</si>
  <si>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</si>
  <si>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</si>
  <si>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</si>
  <si>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</si>
  <si>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</si>
  <si>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</si>
  <si>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</si>
  <si>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</si>
  <si>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</si>
  <si>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</si>
  <si>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</si>
  <si>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</si>
  <si>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</si>
  <si>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</si>
  <si>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</si>
  <si>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</si>
  <si>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</si>
  <si>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</si>
  <si>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</si>
  <si>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</si>
  <si>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</si>
  <si>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</si>
  <si>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</si>
  <si>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</si>
  <si>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</si>
  <si>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</si>
  <si>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</si>
  <si>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</si>
  <si>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</si>
  <si>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</si>
  <si>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</si>
  <si>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</si>
  <si>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</si>
  <si>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D.1.1</t>
  </si>
  <si>
    <t>Architektonicko-stavební řešení</t>
  </si>
  <si>
    <t>STA</t>
  </si>
  <si>
    <t>1</t>
  </si>
  <si>
    <t>{9fc64328-d769-4812-b697-78a23e514365}</t>
  </si>
  <si>
    <t>2</t>
  </si>
  <si>
    <t>/</t>
  </si>
  <si>
    <t>D.1.1-1</t>
  </si>
  <si>
    <t>Objekt č.p.6</t>
  </si>
  <si>
    <t>Soupis</t>
  </si>
  <si>
    <t>{921918fc-db15-4ed9-9b9e-efe758f0b5a4}</t>
  </si>
  <si>
    <t>D.1.1-2</t>
  </si>
  <si>
    <t>Objekt na st.p.č.17/6</t>
  </si>
  <si>
    <t>{64f3acc5-3225-4555-9f35-293032173ecb}</t>
  </si>
  <si>
    <t>D.1.4.a</t>
  </si>
  <si>
    <t>Zařízení zdravotechniky</t>
  </si>
  <si>
    <t>{6676f8b1-830e-4a1f-b1ac-b6db6e16b0b5}</t>
  </si>
  <si>
    <t>D.1.4.a-1</t>
  </si>
  <si>
    <t>{74cd5166-e5c9-44ef-9dc9-a13a17e96723}</t>
  </si>
  <si>
    <t>D.1.4.a-2</t>
  </si>
  <si>
    <t>{b87a1009-a67f-4604-aaf6-4de9a92dd0ca}</t>
  </si>
  <si>
    <t>D.1.4.b</t>
  </si>
  <si>
    <t>Zařízení vzduchotechniky a klimatizace</t>
  </si>
  <si>
    <t>{ae23ec3e-9ea9-4e1e-ae12-b8b3a8986743}</t>
  </si>
  <si>
    <t>D.1.4.b-1</t>
  </si>
  <si>
    <t>{3be32abc-6580-4b65-9a44-01e2d5068cff}</t>
  </si>
  <si>
    <t>D.1.4.b-2</t>
  </si>
  <si>
    <t>{04fb55e7-9456-4370-b1e7-e2200744691a}</t>
  </si>
  <si>
    <t>D.1.4.c</t>
  </si>
  <si>
    <t>Zařízení pro vytápění budov</t>
  </si>
  <si>
    <t>{c614cf6a-8b15-4dce-a3db-b5d9130ee061}</t>
  </si>
  <si>
    <t>D.1.4.c-1</t>
  </si>
  <si>
    <t>{7819c0b5-7358-4d57-bfb7-673e935eb656}</t>
  </si>
  <si>
    <t>D.1.4.c-2</t>
  </si>
  <si>
    <t>{bac8eed4-8f8e-4f30-9ab4-70b3e960546f}</t>
  </si>
  <si>
    <t>D.1.4.d</t>
  </si>
  <si>
    <t>Zařízení silnoproudé elektrotechniky</t>
  </si>
  <si>
    <t>{51cdf1a3-9199-4d60-8a90-8e2adae642e0}</t>
  </si>
  <si>
    <t>D.1.4.d-1</t>
  </si>
  <si>
    <t>{db9c1df1-bd02-44bc-8913-6a3de4d55a1a}</t>
  </si>
  <si>
    <t>3</t>
  </si>
  <si>
    <t>###NOINSERT###</t>
  </si>
  <si>
    <t>R01</t>
  </si>
  <si>
    <t>Podružný rozváděč R01</t>
  </si>
  <si>
    <t>{ce6514c7-92cb-46f8-9bc7-5d44294c30fa}</t>
  </si>
  <si>
    <t>RH</t>
  </si>
  <si>
    <t>Hlavní rozváděč RH</t>
  </si>
  <si>
    <t>{82852491-4333-48bc-b5d6-8d838655ee70}</t>
  </si>
  <si>
    <t>D.1.4.d-2</t>
  </si>
  <si>
    <t>{b8dbd62a-20eb-41c1-91e0-459d3717a844}</t>
  </si>
  <si>
    <t>R02</t>
  </si>
  <si>
    <t>Podružný rozvaděč R02</t>
  </si>
  <si>
    <t>{90f52f57-5b96-44ff-8cfd-141f4636adf1}</t>
  </si>
  <si>
    <t>D.1.4.e</t>
  </si>
  <si>
    <t>Zařízení slaboproudé elektrotechniky</t>
  </si>
  <si>
    <t>{84268ac1-37f3-41cf-aee0-93bb90efce60}</t>
  </si>
  <si>
    <t>D.1.4.e-1</t>
  </si>
  <si>
    <t>{439a4966-7d28-4fea-a1a6-baeaae474e70}</t>
  </si>
  <si>
    <t>D.1.4.e-2</t>
  </si>
  <si>
    <t>{b40eb68f-7c19-4b63-b54c-1847fcf8974b}</t>
  </si>
  <si>
    <t>D.1.4.f</t>
  </si>
  <si>
    <t>Rozvod plynu</t>
  </si>
  <si>
    <t>{eb55d3ce-eb88-45a7-960b-4e3fe6f6090f}</t>
  </si>
  <si>
    <t>VRN</t>
  </si>
  <si>
    <t>Vedlejší rozpočtové náklady</t>
  </si>
  <si>
    <t>{5104adcd-260f-4a95-865b-dc1d9e1674c7}</t>
  </si>
  <si>
    <t>KRYCÍ LIST SOUPISU PRACÍ</t>
  </si>
  <si>
    <t>Objekt:</t>
  </si>
  <si>
    <t>D.1.1 - Architektonicko-stavební řešení</t>
  </si>
  <si>
    <t>Soupis:</t>
  </si>
  <si>
    <t>D.1.1-1 - Objekt č.p.6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</si>
  <si>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</si>
  <si>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</si>
  <si>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</si>
  <si>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</si>
  <si>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</si>
  <si>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</si>
  <si>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</si>
  <si>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</si>
  <si>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</si>
  <si>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</si>
  <si>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</si>
  <si>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</si>
  <si>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</si>
  <si>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</si>
  <si>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</si>
  <si>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</si>
  <si>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</si>
  <si>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</si>
  <si>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</si>
  <si>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</si>
  <si>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</si>
  <si>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</si>
  <si>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</si>
  <si>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</si>
  <si>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</si>
  <si>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777 - Podlahy lité</t>
  </si>
  <si>
    <t xml:space="preserve">    781 - Dokončovací práce - obklady</t>
  </si>
  <si>
    <t xml:space="preserve">    782 - Dokončovací práce - obklady z kamene</t>
  </si>
  <si>
    <t xml:space="preserve">    783 - Dokončovací práce - nátěry</t>
  </si>
  <si>
    <t xml:space="preserve">    784 - Dokončovací práce - malby a tapety</t>
  </si>
  <si>
    <t xml:space="preserve">    789 - Povrchové úpravy ocelových konstrukcí a technologických zařízení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</si>
  <si>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</si>
  <si>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</si>
  <si>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</si>
  <si>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</si>
  <si>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</si>
  <si>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</si>
  <si>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</si>
  <si>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</si>
  <si>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</si>
  <si>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</si>
  <si>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</si>
  <si>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</si>
  <si>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</si>
  <si>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</si>
  <si>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</si>
  <si>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</si>
  <si>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</si>
  <si>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</si>
  <si>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111201101</t>
  </si>
  <si>
    <t>Odstranění křovin a stromů průměru kmene do 100 mm i s kořeny z celkové plochy do 1000 m2</t>
  </si>
  <si>
    <t>m2</t>
  </si>
  <si>
    <t>CS ÚRS 2019 01</t>
  </si>
  <si>
    <t>4</t>
  </si>
  <si>
    <t>-1647624268</t>
  </si>
  <si>
    <t>PP</t>
  </si>
  <si>
    <t>Odstranění křovin a stromů s odstraněním kořenů průměru kmene do 100 mm do sklonu terénu 1 : 5, při celkové ploše do 1 000 m2</t>
  </si>
  <si>
    <t>115101201</t>
  </si>
  <si>
    <t>Čerpání vody na dopravní výšku do 10 m průměrný přítok do 500 l/min</t>
  </si>
  <si>
    <t>hod</t>
  </si>
  <si>
    <t>-193695804</t>
  </si>
  <si>
    <t>Čerpání vody na dopravní výšku do 10 m s uvažovaným průměrným přítokem do 500 l/min</t>
  </si>
  <si>
    <t>115101301</t>
  </si>
  <si>
    <t>Pohotovost čerpací soupravy pro dopravní výšku do 10 m přítok do 500 l/min</t>
  </si>
  <si>
    <t>den</t>
  </si>
  <si>
    <t>-1359638265</t>
  </si>
  <si>
    <t>Pohotovost záložní čerpací soupravy pro dopravní výšku do 10 m s uvažovaným průměrným přítokem do 500 l/min</t>
  </si>
  <si>
    <t>119001412</t>
  </si>
  <si>
    <t>Dočasné zajištění potrubí betonového, ŽB nebo kameninového DN do 500 mm</t>
  </si>
  <si>
    <t>m</t>
  </si>
  <si>
    <t>-150880443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</si>
  <si>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betonového, kameninového nebo železobetonového, světlosti DN přes 200 do 500 mm</t>
  </si>
  <si>
    <t>5</t>
  </si>
  <si>
    <t>119001422</t>
  </si>
  <si>
    <t>Dočasné zajištění kabelů a kabelových tratí z 6 volně ložených kabelů</t>
  </si>
  <si>
    <t>-1498201775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</si>
  <si>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kabelů a kabelových tratí z volně ložených kabelů a to přes 3 do 6 kabelů</t>
  </si>
  <si>
    <t>6</t>
  </si>
  <si>
    <t>119002121</t>
  </si>
  <si>
    <t>Přechodová lávka délky do 2 m včetně zábradlí pro zabezpečení výkopu zřízení</t>
  </si>
  <si>
    <t>kus</t>
  </si>
  <si>
    <t>883065215</t>
  </si>
  <si>
    <t>Pomocné konstrukce při zabezpečení výkopu vodorovné pochozí přechodová lávka délky do 2 m včetně zábradlí zřízení</t>
  </si>
  <si>
    <t>7</t>
  </si>
  <si>
    <t>119002122</t>
  </si>
  <si>
    <t>Přechodová lávka délky do 2 m včetně zábradlí pro zabezpečení výkopu odstranění</t>
  </si>
  <si>
    <t>-339218253</t>
  </si>
  <si>
    <t>Pomocné konstrukce při zabezpečení výkopu vodorovné pochozí přechodová lávka délky do 2 m včetně zábradlí odstranění</t>
  </si>
  <si>
    <t>8</t>
  </si>
  <si>
    <t>119002411</t>
  </si>
  <si>
    <t>Pojezdový ocelový plech pro zabezpečení výkopu zřízení</t>
  </si>
  <si>
    <t>1625351035</t>
  </si>
  <si>
    <t>Pomocné konstrukce při zabezpečení výkopu vodorovné pojízdné z tlustého ocelového plechu šířky výkopu do 1 m zřízení</t>
  </si>
  <si>
    <t>9</t>
  </si>
  <si>
    <t>119002412</t>
  </si>
  <si>
    <t>Pojezdový ocelový plech pro zabezpečení výkopu odstranění</t>
  </si>
  <si>
    <t>-1832999050</t>
  </si>
  <si>
    <t>Pomocné konstrukce při zabezpečení výkopu vodorovné pojízdné z tlustého ocelového plechu šířky výkopu do 1 m odstranění</t>
  </si>
  <si>
    <t>10</t>
  </si>
  <si>
    <t>119003211</t>
  </si>
  <si>
    <t>Mobilní plotová zábrana s reflexním pásem výšky do 1,5 m pro zabezpečení výkopu zřízení</t>
  </si>
  <si>
    <t>260937492</t>
  </si>
  <si>
    <t>Pomocné konstrukce při zabezpečení výkopu svislé ocelové mobilní oplocení, výšky do 1,5 m panely s reflexními signalizačními pruhy zřízení</t>
  </si>
  <si>
    <t>11</t>
  </si>
  <si>
    <t>119003212</t>
  </si>
  <si>
    <t>Mobilní plotová zábrana s reflexním pásem výšky do 1,5 m pro zabezpečení výkopu odstranění</t>
  </si>
  <si>
    <t>-157910142</t>
  </si>
  <si>
    <t>Pomocné konstrukce při zabezpečení výkopu svislé ocelové mobilní oplocení, výšky do 1,5 m panely s reflexními signalizačními pruhy odstranění</t>
  </si>
  <si>
    <t>12</t>
  </si>
  <si>
    <t>119004111</t>
  </si>
  <si>
    <t>Bezpečný vstup nebo výstup z výkopu pomocí žebříku zřízení</t>
  </si>
  <si>
    <t>59483513</t>
  </si>
  <si>
    <t>Pomocné konstrukce při zabezpečení výkopu bezpečný vstup nebo výstup žebříkem zřízení</t>
  </si>
  <si>
    <t>13</t>
  </si>
  <si>
    <t>119004112</t>
  </si>
  <si>
    <t>Bezpečný vstup nebo výstup z výkopu pomocí žebříku odstranění</t>
  </si>
  <si>
    <t>-1688376919</t>
  </si>
  <si>
    <t>Pomocné konstrukce při zabezpečení výkopu bezpečný vstup nebo výstup žebříkem odstranění</t>
  </si>
  <si>
    <t>14</t>
  </si>
  <si>
    <t>121112111</t>
  </si>
  <si>
    <t>Sejmutí ornice tl vrstvy do 150 mm ručně s vodorovným přemístěním do 50 m</t>
  </si>
  <si>
    <t>m3</t>
  </si>
  <si>
    <t>884568784</t>
  </si>
  <si>
    <t>Sejmutí ornice ručně s vodorovným přemístěním do 50 m na dočasné či trvalé skládky nebo na hromady v místě upotřebení tloušťky vrstvy do 150 mm</t>
  </si>
  <si>
    <t>VV</t>
  </si>
  <si>
    <t>"sejmutí ornice před jihovýchodní fasádou" 45,0</t>
  </si>
  <si>
    <t>122101101</t>
  </si>
  <si>
    <t>Odkopávky a prokopávky nezapažené v hornině tř. 1 a 2 objem do 100 m3</t>
  </si>
  <si>
    <t>-274465907</t>
  </si>
  <si>
    <t>Odkopávky a prokopávky nezapažené s přehozením výkopku na vzdálenost do 3 m nebo s naložením na dopravní prostředek v horninách tř. 1 a 2 do 100 m3</t>
  </si>
  <si>
    <t>"odkopání terénu za opěrnou stěnou" (9,3+3,8+3,8+1,7)*1,0*0,6</t>
  </si>
  <si>
    <t>"terénní úpravy plochy mezi dotčenými objekty" 670,0*0,2</t>
  </si>
  <si>
    <t>16</t>
  </si>
  <si>
    <t>130001101</t>
  </si>
  <si>
    <t>Příplatek za ztížení vykopávky v blízkosti podzemního vedení</t>
  </si>
  <si>
    <t>-283552008</t>
  </si>
  <si>
    <t>Příplatek k cenám hloubených vykopávek za ztížení vykopávky v blízkosti podzemního vedení nebo výbušnin pro jakoukoliv třídu horniny</t>
  </si>
  <si>
    <t>(70,0+120,0)*1,0</t>
  </si>
  <si>
    <t>17</t>
  </si>
  <si>
    <t>132201201</t>
  </si>
  <si>
    <t>Hloubení rýh š do 2000 mm v hornině tř. 3 objemu do 100 m3</t>
  </si>
  <si>
    <t>1774702630</t>
  </si>
  <si>
    <t>Hloubení zapažených i nezapažených rýh šířky přes 600 do 2 000 mm s urovnáním dna do předepsaného profilu a spádu v hornině tř. 3 do 100 m3</t>
  </si>
  <si>
    <t>"dešťová kanalizace" (15,0+40,0+2,0+2,0)*1,2*1,8</t>
  </si>
  <si>
    <t>"splašková kanalizace" (2,0+2,0+2,0)*1,2*1,8</t>
  </si>
  <si>
    <t>"kabel venkovního osvětlení" 19,0*0,6*1,2</t>
  </si>
  <si>
    <t>"ostatní - společný výkop" (6,0+6,5+1,0+2,5+1,0)*2,0*1,8</t>
  </si>
  <si>
    <t>Součet</t>
  </si>
  <si>
    <t>18</t>
  </si>
  <si>
    <t>132201209</t>
  </si>
  <si>
    <t>Příplatek za lepivost k hloubení rýh š do 2000 mm v hornině tř. 3</t>
  </si>
  <si>
    <t>2052056883</t>
  </si>
  <si>
    <t>Hloubení zapažených i nezapažených rýh šířky přes 600 do 2 000 mm s urovnáním dna do předepsaného profilu a spádu v hornině tř. 3 Příplatek k cenám za lepivost horniny tř. 3</t>
  </si>
  <si>
    <t>19</t>
  </si>
  <si>
    <t>139811101</t>
  </si>
  <si>
    <t>Vykopávky v uzavřených prostorách v hornině tř. 5 až 7</t>
  </si>
  <si>
    <t>-700034525</t>
  </si>
  <si>
    <t>Vykopávka v uzavřených prostorách s naložením výkopku na dopravní prostředek v hornině tř. 5 až 7</t>
  </si>
  <si>
    <t>P</t>
  </si>
  <si>
    <t>Poznámka k položce:_x000d_
Hloubení jam pro základy nových cihelných pilířů v 1.NP</t>
  </si>
  <si>
    <t>20</t>
  </si>
  <si>
    <t>162201261</t>
  </si>
  <si>
    <t>Vodorovné přemístění výkopku z horniny tř. 5 až 7 stavebním kolečkem do 10 m</t>
  </si>
  <si>
    <t>-516609460</t>
  </si>
  <si>
    <t>Vodorovné přemístění výkopku nebo sypaniny stavebním kolečkem s naložením a vyprázdněním kolečka na hromady nebo do dopravního prostředku na vzdálenost do 10 m z horniny tř. 5 až 7</t>
  </si>
  <si>
    <t>162201269</t>
  </si>
  <si>
    <t>Příplatek k vodorovnému přemístění výkopku z horniny tř. 5 až 7 stavebním kolečkem ZKD 10 m</t>
  </si>
  <si>
    <t>-987486347</t>
  </si>
  <si>
    <t>Vodorovné přemístění výkopku nebo sypaniny stavebním kolečkem s naložením a vyprázdněním kolečka na hromady nebo do dopravního prostředku na vzdálenost do 10 m z horniny Příplatek k ceně za každých dalších 10 m</t>
  </si>
  <si>
    <t>22</t>
  </si>
  <si>
    <t>162701105</t>
  </si>
  <si>
    <t>Vodorovné přemístění do 10000 m výkopku/sypaniny z horniny tř. 1 až 4</t>
  </si>
  <si>
    <t>1542999941</t>
  </si>
  <si>
    <t>Vodorovné přemístění výkopku nebo sypaniny po suchu na obvyklém dopravním prostředku, bez naložení výkopku, avšak se složením bez rozhrnutí z horniny tř. 1 až 4 na vzdálenost přes 9 000 do 10 000 m</t>
  </si>
  <si>
    <t>"ornice pro zelené plochy" (45,0+8,5+10,0+34,5)*0,15</t>
  </si>
  <si>
    <t>23</t>
  </si>
  <si>
    <t>167101101</t>
  </si>
  <si>
    <t>Nakládání výkopku z hornin tř. 1 až 4 do 100 m3</t>
  </si>
  <si>
    <t>-2105398704</t>
  </si>
  <si>
    <t>Nakládání, skládání a překládání neulehlého výkopku nebo sypaniny nakládání, množství do 100 m3, z hornin tř. 1 až 4</t>
  </si>
  <si>
    <t>24</t>
  </si>
  <si>
    <t>171101111</t>
  </si>
  <si>
    <t>Uložení sypaniny z hornin nesoudržných sypkých s vlhkostí l(d) 0,9 v aktivní zóně</t>
  </si>
  <si>
    <t>999583213</t>
  </si>
  <si>
    <t>Uložení sypaniny do násypů s rozprostřením sypaniny ve vrstvách a s hrubým urovnáním zhutněných s uzavřením povrchu násypu z hornin nesoudržných sypkých s relativní ulehlostí I(d) 0,9 nebo v aktivní zóně</t>
  </si>
  <si>
    <t>25</t>
  </si>
  <si>
    <t>171201211</t>
  </si>
  <si>
    <t>Poplatek za uložení stavebního odpadu - zeminy a kameniva na skládce</t>
  </si>
  <si>
    <t>t</t>
  </si>
  <si>
    <t>-1742971594</t>
  </si>
  <si>
    <t>Poplatek za uložení stavebního odpadu na skládce (skládkovné) zeminy a kameniva zatříděného do Katalogu odpadů pod kódem 170 504</t>
  </si>
  <si>
    <t>"dešťová kanalizace" (15,0+40,0+2,0+2,0)*1,2*1,8*2</t>
  </si>
  <si>
    <t>"splašková kanalizace" (2,0+2,0+2,0)*1,2*1,8*2</t>
  </si>
  <si>
    <t>"kabel venkovního osvětlení" 19,0*0,6*1,2*2</t>
  </si>
  <si>
    <t>"ostatní - společný výkop" (6,0+6,5+1,0+2,5+1,0)*2,0*1,8*2</t>
  </si>
  <si>
    <t>26</t>
  </si>
  <si>
    <t>175151101</t>
  </si>
  <si>
    <t>Obsypání potrubí strojně sypaninou bez prohození, uloženou do 3 m</t>
  </si>
  <si>
    <t>954270478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</si>
  <si>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</si>
  <si>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>215,28-13,48</t>
  </si>
  <si>
    <t>27</t>
  </si>
  <si>
    <t>M</t>
  </si>
  <si>
    <t>58337344</t>
  </si>
  <si>
    <t>štěrkopísek frakce 0/32</t>
  </si>
  <si>
    <t>-1318860136</t>
  </si>
  <si>
    <t>201,8*2 'Přepočtené koeficientem množství</t>
  </si>
  <si>
    <t>28</t>
  </si>
  <si>
    <t>181301102</t>
  </si>
  <si>
    <t>Rozprostření ornice tl vrstvy do 150 mm pl do 500 m2 v rovině nebo ve svahu do 1:5</t>
  </si>
  <si>
    <t>1712807052</t>
  </si>
  <si>
    <t>Rozprostření a urovnání ornice v rovině nebo ve svahu sklonu do 1:5 při souvislé ploše do 500 m2, tl. vrstvy přes 100 do 150 mm</t>
  </si>
  <si>
    <t>"ornice pro zelené plochy" 45,0+8,5+10,0+34,5</t>
  </si>
  <si>
    <t>Zakládání</t>
  </si>
  <si>
    <t>29</t>
  </si>
  <si>
    <t>274313511</t>
  </si>
  <si>
    <t>Základové pásy z betonu tř. C 12/15</t>
  </si>
  <si>
    <t>-781924253</t>
  </si>
  <si>
    <t>Základy z betonu prostého pasy betonu kamenem neprokládaného tř. C 12/15</t>
  </si>
  <si>
    <t>"základové pasy pro vyrovnávací rampy" 0,7*0,45*(10,6+3,0+15,0)</t>
  </si>
  <si>
    <t>30</t>
  </si>
  <si>
    <t>274313711</t>
  </si>
  <si>
    <t>Základové pásy z betonu tř. C 20/25</t>
  </si>
  <si>
    <t>-464807226</t>
  </si>
  <si>
    <t>Základy z betonu prostého pasy betonu kamenem neprokládaného tř. C 20/25</t>
  </si>
  <si>
    <t>"základový pas pod novou venkovní opěrnou stěnu" 0,6*0,6*(9,3+3,8+2,75+1,7+1,35+9,3+1,35+1,35+14,75)</t>
  </si>
  <si>
    <t>31</t>
  </si>
  <si>
    <t>275313711</t>
  </si>
  <si>
    <t>Základové patky z betonu tř. C 20/25</t>
  </si>
  <si>
    <t>-2062043705</t>
  </si>
  <si>
    <t>Základy z betonu prostého patky a bloky z betonu kamenem neprokládaného tř. C 20/25</t>
  </si>
  <si>
    <t>Poznámka k položce:_x000d_
Základové patky pod nové cihelné pilíře v 1.NP</t>
  </si>
  <si>
    <t>Svislé a kompletní konstrukce</t>
  </si>
  <si>
    <t>32</t>
  </si>
  <si>
    <t>310201111</t>
  </si>
  <si>
    <t>Příplatek za zaoblení zdiva o vnitřním průměru do 5 m</t>
  </si>
  <si>
    <t>-778315917</t>
  </si>
  <si>
    <t>Příplatek za zaoblení zděného zdiva o vnitřním poloměru půdorysu do 5 m</t>
  </si>
  <si>
    <t>"nová venkovní kamenná opěrná stěna" 3,8*1,0*0,3</t>
  </si>
  <si>
    <t>33</t>
  </si>
  <si>
    <t>310236241</t>
  </si>
  <si>
    <t>Zazdívka otvorů pl do 0,09 m2 ve zdivu nadzákladovém cihlami pálenými tl do 300 mm</t>
  </si>
  <si>
    <t>262082933</t>
  </si>
  <si>
    <t>Zazdívka otvorů ve zdivu nadzákladovém cihlami pálenými plochy přes 0,0225 m2 do 0,09 m2, ve zdi tl. do 300 mm</t>
  </si>
  <si>
    <t>34</t>
  </si>
  <si>
    <t>311213211</t>
  </si>
  <si>
    <t>Zdivo z pravidelných kamenů na maltu, objem jednoho kamene do 0,02m3, šířka spáry do 4 mm</t>
  </si>
  <si>
    <t>992728877</t>
  </si>
  <si>
    <t>Zdivo nadzákladové z lomového kamene štípaného nebo ručně vybíraného na maltu z pravidelných kamenů (na vazbu) objemu 1 kusu kamene do 0,02 m3, šířka spáry do 4 mm</t>
  </si>
  <si>
    <t>"nové kamenné opěrky vyrovnávacích ramp" 0,25*0,4*(10,6+3,0+15,0)</t>
  </si>
  <si>
    <t>35</t>
  </si>
  <si>
    <t>311213212</t>
  </si>
  <si>
    <t>Zdivo z pravidelných kamenů na maltu, objem jednoho kamene do 0,02m3, šířka spáry do 10 mm</t>
  </si>
  <si>
    <t>-1802914276</t>
  </si>
  <si>
    <t>Zdivo nadzákladové z lomového kamene štípaného nebo ručně vybíraného na maltu z pravidelných kamenů (na vazbu) objemu 1 kusu kamene do 0,02 m3, šířka spáry přes 4 do 10 mm</t>
  </si>
  <si>
    <t>"nová venkovní opěrná stěna" 1,0*0,3*(9,3+3,8+2,75+1,7+1,35+9,3+1,35+1,35+14,75)</t>
  </si>
  <si>
    <t>36</t>
  </si>
  <si>
    <t>311213911</t>
  </si>
  <si>
    <t>Příplatek k cenám zdění zdiva z kamene na maltu za jednostranné lícování zdiva</t>
  </si>
  <si>
    <t>-1706500005</t>
  </si>
  <si>
    <t>Zdivo nadzákladové z lomového kamene štípaného nebo ručně vybíraného na maltu Příplatek k cenám za lícování zdiva jednostranné</t>
  </si>
  <si>
    <t>37</t>
  </si>
  <si>
    <t>311213921</t>
  </si>
  <si>
    <t>Příplatek k cenám zdění zdiva z kamene na maltu za vytvoření hrany rohu</t>
  </si>
  <si>
    <t>-42130806</t>
  </si>
  <si>
    <t>Zdivo nadzákladové z lomového kamene štípaného nebo ručně vybíraného na maltu Příplatek k cenám za vytvoření hrany rohu</t>
  </si>
  <si>
    <t>38</t>
  </si>
  <si>
    <t>311231127</t>
  </si>
  <si>
    <t>Zdivo nosné z cihel dl 290 mm P20 až 25 na SMS 10 MPa</t>
  </si>
  <si>
    <t>1302794556</t>
  </si>
  <si>
    <t>Zdivo z cihel pálených nosné z cihel plných dl. 290 mm P 20 až 25, na maltu ze suché směsi 10 MPa</t>
  </si>
  <si>
    <t xml:space="preserve">"1.NP" 0,34*0,24*2,8 </t>
  </si>
  <si>
    <t>"2.NP" 0,58*0,39*2,7</t>
  </si>
  <si>
    <t>39</t>
  </si>
  <si>
    <t>314272508</t>
  </si>
  <si>
    <t>Komínové těleso betonové s integrovanou izolací dvouprůduchové s větrací šachtou s izostatickými vložkami D 18/20 v 3 m cm</t>
  </si>
  <si>
    <t>soubor</t>
  </si>
  <si>
    <t>1385999700</t>
  </si>
  <si>
    <t>Komín dvouprůduchový z lehčeného betonu s integrovanou izolací s izostatickými vložkami komínové těleso výšky 3 m s větrací šachtou, světlý průměr vložek 18/20 cm</t>
  </si>
  <si>
    <t>40</t>
  </si>
  <si>
    <t>314272520</t>
  </si>
  <si>
    <t>Příplatek ke komínovému tělesu dvouprůduchovému s větrací šachtou betonovému s integrovanou izolací s izostatickými vložkami D 18/20 cm ZKD 1m výšky</t>
  </si>
  <si>
    <t>-36207850</t>
  </si>
  <si>
    <t>Komín dvouprůduchový z lehčeného betonu s integrovanou izolací s izostatickými vložkami komínové těleso výšky 3 m Příplatek k ceně za každý další i započatý metr výšky komínového tělesa přes 3 m s větrací šachtou, světlý průměr vložek 18/20 cm</t>
  </si>
  <si>
    <t>41</t>
  </si>
  <si>
    <t>314272566</t>
  </si>
  <si>
    <t>Krakorcová deska pro obezděnou hlavu dvouprůduchového betonového komínu s větrací šachtou s integrovanou izolací s izostatickými vložkami D 14/20,16/20, 18/20cm</t>
  </si>
  <si>
    <t>1160823406</t>
  </si>
  <si>
    <t>Komín dvouprůduchový z lehčeného betonu s integrovanou izolací s izostatickými vložkami ukončení v nadstřešní části komínu obezděním komínové hlavy krakorcová deska s větrací šachtou, světlý průměr vložek 14/20, 16/20 18/20 cm</t>
  </si>
  <si>
    <t>42</t>
  </si>
  <si>
    <t>314272576</t>
  </si>
  <si>
    <t>Krycí deska pro obezděnou hlavu dvouprůduchového betonového komínu s větrací šachtou s integrovanou izolací s izostatickými vložkami D 14/20,16/20, 18/20cm</t>
  </si>
  <si>
    <t>1577794376</t>
  </si>
  <si>
    <t>Komín dvouprůduchový z lehčeného betonu s integrovanou izolací s izostatickými vložkami ukončení v nadstřešní části komínu obezděním komínové hlavy krycí deska s větrací šachtou, světlý průměr vložek 14/20, 16/20 18/20 cm</t>
  </si>
  <si>
    <t>43</t>
  </si>
  <si>
    <t>317142424</t>
  </si>
  <si>
    <t>Překlad nenosný pórobetonový š 100 mm v do 250 mm na tenkovrstvou maltu dl do 1500 mm</t>
  </si>
  <si>
    <t>470388279</t>
  </si>
  <si>
    <t>Překlady nenosné z pórobetonu osazené do tenkého maltového lože, výšky do 250 mm, šířky překladu 100 mm, délky překladu přes 1250 do 1500 mm</t>
  </si>
  <si>
    <t>44</t>
  </si>
  <si>
    <t>317142426</t>
  </si>
  <si>
    <t>Překlad nenosný pórobetonový š 100 mm v do 250 mm na tenkovrstvou maltu dl do 2000 mm</t>
  </si>
  <si>
    <t>-866230884</t>
  </si>
  <si>
    <t>Překlady nenosné z pórobetonu osazené do tenkého maltového lože, výšky do 250 mm, šířky překladu 100 mm, délky překladu přes 1500 do 2000 mm</t>
  </si>
  <si>
    <t>45</t>
  </si>
  <si>
    <t>317321017</t>
  </si>
  <si>
    <t>Římsy opěrných zdí a valů ze ŽB tř. C 25/30</t>
  </si>
  <si>
    <t>-1576642378</t>
  </si>
  <si>
    <t>Římsy opěrných zdí a valů z betonu železového tř. C 25/30</t>
  </si>
  <si>
    <t>"zákryt nových opěrek vyrovnávacích ramp" 0,3*0,1*(10,6+3,0+15,0)</t>
  </si>
  <si>
    <t>"zákryt nové opěrné stěny" 0,45*0,1*(9,3+3,8+2,75+1,7+1,35+9,3+1,35+1,35+14,75)</t>
  </si>
  <si>
    <t>46</t>
  </si>
  <si>
    <t>317353111</t>
  </si>
  <si>
    <t>Bednění říms opěrných zdí a valů přímých, zalomených nebo zakřivených zřízení</t>
  </si>
  <si>
    <t>1030379394</t>
  </si>
  <si>
    <t>Bednění říms opěrných zdí a valů jakéhokoliv tvaru přímých, zalomených nebo jinak zakřivených zřízení</t>
  </si>
  <si>
    <t>"nové opěrky vyrovnávacích ramp" 0,5*(10,6+3,0+15,0)</t>
  </si>
  <si>
    <t xml:space="preserve"> "nová opěrná stěna" 0,5*(9,3+3,8+2,75+1,7+1,35+9,3+1,35+1,35+14,75)</t>
  </si>
  <si>
    <t>47</t>
  </si>
  <si>
    <t>317353112</t>
  </si>
  <si>
    <t>Bednění říms opěrných zdí a valů přímých, zalomených nebo zakřivených odstranění</t>
  </si>
  <si>
    <t>-714651507</t>
  </si>
  <si>
    <t>Bednění říms opěrných zdí a valů jakéhokoliv tvaru přímých, zalomených nebo jinak zakřivených odstranění</t>
  </si>
  <si>
    <t>48</t>
  </si>
  <si>
    <t>317361016</t>
  </si>
  <si>
    <t>Výztuž říms opěrných zdí a valů z betonářské oceli 10 505</t>
  </si>
  <si>
    <t>1990613601</t>
  </si>
  <si>
    <t>Výztuž říms opěrných zdí a valů z oceli 10 505 (R) nebo BSt 500</t>
  </si>
  <si>
    <t xml:space="preserve"> 0,005*(9,3+3,8+2,75+1,7+1,35+9,3+1,35+1,35+14,75+10,6+3,0+15,0)</t>
  </si>
  <si>
    <t>49</t>
  </si>
  <si>
    <t>317941123</t>
  </si>
  <si>
    <t>Osazování ocelových válcovaných nosníků na zdivu I, IE, U, UE nebo L do č 22</t>
  </si>
  <si>
    <t>-1736352638</t>
  </si>
  <si>
    <t>Osazování ocelových válcovaných nosníků na zdivu I nebo IE nebo U nebo UE nebo L č. 14 až 22 nebo výšky do 220 mm</t>
  </si>
  <si>
    <t>50</t>
  </si>
  <si>
    <t>13010716</t>
  </si>
  <si>
    <t>ocel profilová IPN 140 jakost 11 375</t>
  </si>
  <si>
    <t>-279275683</t>
  </si>
  <si>
    <t>51</t>
  </si>
  <si>
    <t>331231127</t>
  </si>
  <si>
    <t>Zdivo pilířů z cihel dl 290 mm pevnosti P 25 na SMS 10 MPa</t>
  </si>
  <si>
    <t>1419256405</t>
  </si>
  <si>
    <t>Pilíře volně stojící z cihel pálených čtyřhranné až osmihranné (průřezu čtverce, T nebo kříže) pravoúhlé pod omítku nebo režné, bez spárování z cihel plných dl. 290 mm P 20 až P 25 M I, na maltu ze suché směsi 10 MPa</t>
  </si>
  <si>
    <t>"1.NP" (0,3*0,3*2,55*2)+(0,3*0,3*2,3)</t>
  </si>
  <si>
    <t>52</t>
  </si>
  <si>
    <t>342241111</t>
  </si>
  <si>
    <t>Příčky z cihel plných lícových dl 290 mm na MVC včetně spárování tl 65 mm</t>
  </si>
  <si>
    <t>1096061397</t>
  </si>
  <si>
    <t>Příčky nebo přizdívky jednoduché z cihel nebo příčkovek pálených na maltu MVC nebo MC lícových, včetně spárování dl. 290 mm (český formát 290x140x65 mm) plných, tl. 65 mm</t>
  </si>
  <si>
    <t>"2.NP" 3,7*2,85</t>
  </si>
  <si>
    <t>53</t>
  </si>
  <si>
    <t>342241112</t>
  </si>
  <si>
    <t>Příčky z cihel plných lícových dl 290 mm pevnosti na MVC včetně spárování tl 140 mm</t>
  </si>
  <si>
    <t>-1676203211</t>
  </si>
  <si>
    <t>Příčky nebo přizdívky jednoduché z cihel nebo příčkovek pálených na maltu MVC nebo MC lícových, včetně spárování dl. 290 mm (český formát 290x140x65 mm) plných, tl. 140 mm</t>
  </si>
  <si>
    <t>"1.NP" (1,45*2,5)+(1,23*2,5)</t>
  </si>
  <si>
    <t>"2.NP" 2,0*2,85</t>
  </si>
  <si>
    <t>54</t>
  </si>
  <si>
    <t>342272225</t>
  </si>
  <si>
    <t>Příčka z pórobetonových hladkých tvárnic na tenkovrstvou maltu tl 100 mm</t>
  </si>
  <si>
    <t>-2090621418</t>
  </si>
  <si>
    <t>Příčky z pórobetonových tvárnic hladkých na tenké maltové lože objemová hmotnost do 500 kg/m3, tloušťka příčky 100 mm</t>
  </si>
  <si>
    <t>"2.NP" (9,25+5,3)*2,85</t>
  </si>
  <si>
    <t>55</t>
  </si>
  <si>
    <t>346244381</t>
  </si>
  <si>
    <t>Plentování jednostranné v do 200 mm válcovaných nosníků cihlami</t>
  </si>
  <si>
    <t>1773532314</t>
  </si>
  <si>
    <t>Plentování ocelových válcovaných nosníků jednostranné cihlami na maltu, výška stojiny do 200 mm</t>
  </si>
  <si>
    <t>Vodorovné konstrukce</t>
  </si>
  <si>
    <t>56</t>
  </si>
  <si>
    <t>411321515</t>
  </si>
  <si>
    <t>Stropy deskové ze ŽB tř. C 20/25</t>
  </si>
  <si>
    <t>1797942247</t>
  </si>
  <si>
    <t>Stropy z betonu železového (bez výztuže) stropů deskových, plochých střech, desek balkonových, desek hřibových stropů včetně hlavic hřibových sloupů tř. C 20/25</t>
  </si>
  <si>
    <t>57</t>
  </si>
  <si>
    <t>411353111</t>
  </si>
  <si>
    <t>Zřízení bednění stropů klenbových tvaru válce tl do 50 cm</t>
  </si>
  <si>
    <t>-824797885</t>
  </si>
  <si>
    <t>Bednění stropních konstrukcí - bez podpěrné konstrukce kleneb poloměru přes 1000 mm tvaru válce, tloušťky klenby přes 25 do 50 cm zřízení</t>
  </si>
  <si>
    <t>Poznámka k položce:_x000d_
Bednění bude využito pro postupné rozebírání bouraných stávajících cihelných kleneb</t>
  </si>
  <si>
    <t>58</t>
  </si>
  <si>
    <t>411353114</t>
  </si>
  <si>
    <t>Odstranění bednění stropů klenbových tvaru vrchlíku tl do 50 cm</t>
  </si>
  <si>
    <t>1652792087</t>
  </si>
  <si>
    <t>Bednění stropních konstrukcí - bez podpěrné konstrukce kleneb poloměru přes 1000 mm tvaru vrchlíku, tloušťky klenby přes 25 do 50 cm odstranění</t>
  </si>
  <si>
    <t>59</t>
  </si>
  <si>
    <t>411354247</t>
  </si>
  <si>
    <t>Bednění stropů ztracené z hraněných trapézových vln v 60 mm plech pozinkovaný tl 0,88 mm</t>
  </si>
  <si>
    <t>-1675333354</t>
  </si>
  <si>
    <t>Bednění stropů ztracené ocelové žebrované ze širokých tenkostěnných ohýbaných profilů (hraněných trapézových vln), bez úpravy povrchu otevřeného podhledu, bez podpěrné konstrukce, s osazením nasucho na zdech do připravených ozubů, popř. na rovných zdech, trámech, průvlacích, do traverz s povrchem pozinkovaným, výšky vln 60 mm, tl. plechu 0,88 mm</t>
  </si>
  <si>
    <t>60</t>
  </si>
  <si>
    <t>411354317</t>
  </si>
  <si>
    <t>Zřízení podpěrné konstrukce stropů výšky do 4 m tl do 50 cm</t>
  </si>
  <si>
    <t>1862509451</t>
  </si>
  <si>
    <t>Podpěrná konstrukce stropů - desek, kleneb a skořepin výška podepření do 4 m tloušťka stropu přes 35 do 50 cm zřízení</t>
  </si>
  <si>
    <t>61</t>
  </si>
  <si>
    <t>411354318</t>
  </si>
  <si>
    <t>Odstranění podpěrné konstrukce stropů výšky do 4 m tl do 50 cm</t>
  </si>
  <si>
    <t>1762135280</t>
  </si>
  <si>
    <t>Podpěrná konstrukce stropů - desek, kleneb a skořepin výška podepření do 4 m tloušťka stropu přes 35 do 50 cm odstranění</t>
  </si>
  <si>
    <t>62</t>
  </si>
  <si>
    <t>411361821</t>
  </si>
  <si>
    <t>Výztuž stropů betonářskou ocelí 10 505</t>
  </si>
  <si>
    <t>-1019844590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</si>
  <si>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</si>
  <si>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63</t>
  </si>
  <si>
    <t>411362021</t>
  </si>
  <si>
    <t>Výztuž stropů svařovanými sítěmi Kari</t>
  </si>
  <si>
    <t>604876673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</si>
  <si>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 drátů typu KARI</t>
  </si>
  <si>
    <t>64</t>
  </si>
  <si>
    <t>413941123</t>
  </si>
  <si>
    <t>Osazování ocelových válcovaných nosníků stropů I, IE, U, UE nebo L do č. 22</t>
  </si>
  <si>
    <t>-1975737320</t>
  </si>
  <si>
    <t>Osazování ocelových válcovaných nosníků ve stropech I nebo IE nebo U nebo UE nebo L č. 14 až 22 nebo výšky do 220 mm</t>
  </si>
  <si>
    <t>Poznámka k položce:_x000d_
Nové stropy místo vybouraných kleneb</t>
  </si>
  <si>
    <t>65</t>
  </si>
  <si>
    <t>13010722</t>
  </si>
  <si>
    <t>ocel profilová IPN 200 jakost 11 375</t>
  </si>
  <si>
    <t>-1662209139</t>
  </si>
  <si>
    <t>66</t>
  </si>
  <si>
    <t>546929606</t>
  </si>
  <si>
    <t>67</t>
  </si>
  <si>
    <t>13011064</t>
  </si>
  <si>
    <t>úhelník ocelový rovnostranný jakost 11 375 50x50x4mm</t>
  </si>
  <si>
    <t>-1588019626</t>
  </si>
  <si>
    <t>68</t>
  </si>
  <si>
    <t>430321414</t>
  </si>
  <si>
    <t>Schodišťová konstrukce a rampa ze ŽB tř. C 25/30</t>
  </si>
  <si>
    <t>-137281226</t>
  </si>
  <si>
    <t>Schodišťové konstrukce a rampy z betonu železového (bez výztuže) stupně, schodnice, ramena, podesty s nosníky tř. C 25/30</t>
  </si>
  <si>
    <t>"Podbetonování tl. 300 mm venkovních kamenných stupňů" 0,3*(3,5+2,5)</t>
  </si>
  <si>
    <t>69</t>
  </si>
  <si>
    <t>430321515</t>
  </si>
  <si>
    <t>Schodišťová konstrukce a rampa ze ŽB tř. C 20/25</t>
  </si>
  <si>
    <t>-1942776764</t>
  </si>
  <si>
    <t>Schodišťové konstrukce a rampy z betonu železového (bez výztuže) stupně, schodnice, ramena, podesty s nosníky tř. C 20/25</t>
  </si>
  <si>
    <t>70</t>
  </si>
  <si>
    <t>430361821</t>
  </si>
  <si>
    <t>Výztuž schodišťové konstrukce a rampy betonářskou ocelí 10 505</t>
  </si>
  <si>
    <t>-2008593091</t>
  </si>
  <si>
    <t>Výztuž schodišťových konstrukcí a ramp stupňů, schodnic, ramen, podest s nosníky z betonářské oceli 10 505 (R) nebo BSt 500</t>
  </si>
  <si>
    <t>71</t>
  </si>
  <si>
    <t>431351121</t>
  </si>
  <si>
    <t>Zřízení bednění podest schodišť a ramp přímočarých v do 4 m</t>
  </si>
  <si>
    <t>273628523</t>
  </si>
  <si>
    <t>Bednění podest, podstupňových desek a ramp včetně podpěrné konstrukce výšky do 4 m půdorysně přímočarých zřízení</t>
  </si>
  <si>
    <t>72</t>
  </si>
  <si>
    <t>431351122</t>
  </si>
  <si>
    <t>Odstranění bednění podest schodišť a ramp přímočarých v do 4 m</t>
  </si>
  <si>
    <t>-1000959002</t>
  </si>
  <si>
    <t>Bednění podest, podstupňových desek a ramp včetně podpěrné konstrukce výšky do 4 m půdorysně přímočarých odstranění</t>
  </si>
  <si>
    <t>73</t>
  </si>
  <si>
    <t>434191423</t>
  </si>
  <si>
    <t>Osazení schodišťových stupňů kamenných pemrlovaných na desku</t>
  </si>
  <si>
    <t>-320849698</t>
  </si>
  <si>
    <t>Osazování schodišťových stupňů kamenných s vyspárováním styčných spár, s provizorním dřevěným zábradlím a dočasným zakrytím stupnic prkny na desku, stupňů pemrlovaných nebo ostatních</t>
  </si>
  <si>
    <t>74</t>
  </si>
  <si>
    <t>58381152</t>
  </si>
  <si>
    <t>deska dlažební tryskaná žula 300x300mm tl 30mm</t>
  </si>
  <si>
    <t>-730763315</t>
  </si>
  <si>
    <t>75</t>
  </si>
  <si>
    <t>58386640</t>
  </si>
  <si>
    <t>podstupnice leštěná žula tl 20mm</t>
  </si>
  <si>
    <t>-903348401</t>
  </si>
  <si>
    <t>76</t>
  </si>
  <si>
    <t>451573111</t>
  </si>
  <si>
    <t>Lože pod potrubí otevřený výkop ze štěrkopísku</t>
  </si>
  <si>
    <t>1161597527</t>
  </si>
  <si>
    <t>Lože pod potrubí, stoky a drobné objekty v otevřeném výkopu z písku a štěrkopísku do 63 mm</t>
  </si>
  <si>
    <t>"dešťová kanalizace" (15,0+40,0+2,0+2,0)*1,2*0,1</t>
  </si>
  <si>
    <t>"splašková kanalizace" (2,0+2,0+2,0)*1,2*0,1</t>
  </si>
  <si>
    <t>"kabel venkovního osvětlení" 19,0*1,2*0,1</t>
  </si>
  <si>
    <t>"ostatní - společný výkop" (6,0+6,5+1,0+2,5+1,0)*2,0*0,1</t>
  </si>
  <si>
    <t>77</t>
  </si>
  <si>
    <t>452321161</t>
  </si>
  <si>
    <t>Podkladní desky ze ŽB tř. C 25/30 otevřený výkop</t>
  </si>
  <si>
    <t>-1958575115</t>
  </si>
  <si>
    <t>Podkladní a zajišťovací konstrukce z betonu železového v otevřeném výkopu desky pod potrubí, stoky a drobné objekty z betonu tř. C 25/30</t>
  </si>
  <si>
    <t>Poznámka k položce:_x000d_
Dna kanalizačních šachet</t>
  </si>
  <si>
    <t>78</t>
  </si>
  <si>
    <t>452386121</t>
  </si>
  <si>
    <t>Vyrovnávací prstence z betonu prostého tř. C 25/30 v do 200 mm</t>
  </si>
  <si>
    <t>-545189944</t>
  </si>
  <si>
    <t>Podkladní a vyrovnávací konstrukce z betonu vyrovnávací prstence z prostého betonu tř. C 25/30 pod poklopy a mříže, výšky přes 100 do 200 mm</t>
  </si>
  <si>
    <t>Poznámka k položce:_x000d_
Kanalizační šachty</t>
  </si>
  <si>
    <t>Komunikace pozemní</t>
  </si>
  <si>
    <t>79</t>
  </si>
  <si>
    <t>564681111</t>
  </si>
  <si>
    <t>Podklad z kameniva hrubého drceného vel. 63-125 mm tl 300 mm</t>
  </si>
  <si>
    <t>-2087745407</t>
  </si>
  <si>
    <t>Podklad z kameniva hrubého drceného vel. 63-125 mm, s rozprostřením a zhutněním, po zhutnění tl. 300 mm</t>
  </si>
  <si>
    <t>"podsyp pod vyrovnávací rampy" 60,0</t>
  </si>
  <si>
    <t>"podsyp pod chodník" 10,0</t>
  </si>
  <si>
    <t>80</t>
  </si>
  <si>
    <t>564750011</t>
  </si>
  <si>
    <t>Podklad z kameniva hrubého drceného vel. 8-16 mm tl 150 mm</t>
  </si>
  <si>
    <t>2110268558</t>
  </si>
  <si>
    <t>Podklad nebo kryt z kameniva hrubého drceného vel. 8-16 mm s rozprostřením a zhutněním, po zhutnění tl. 150 mm</t>
  </si>
  <si>
    <t>81</t>
  </si>
  <si>
    <t>564851114</t>
  </si>
  <si>
    <t>Podklad ze štěrkodrtě ŠD tl 180 mm</t>
  </si>
  <si>
    <t>2077219554</t>
  </si>
  <si>
    <t>Podklad ze štěrkodrti ŠD s rozprostřením a zhutněním, po zhutnění tl. 180 mm</t>
  </si>
  <si>
    <t>Poznámka k položce:_x000d_
Zpevněná plocha mezi dotčenými objekty.</t>
  </si>
  <si>
    <t>82</t>
  </si>
  <si>
    <t>565165111</t>
  </si>
  <si>
    <t>Asfaltový beton vrstva podkladní ACP 16 (obalované kamenivo OKS) tl 80 mm š do 3 m</t>
  </si>
  <si>
    <t>-1380942340</t>
  </si>
  <si>
    <t>Asfaltový beton vrstva podkladní ACP 16 (obalované kamenivo střednězrnné - OKS) s rozprostřením a zhutněním v pruhu šířky do 3 m, po zhutnění tl. 80 mm</t>
  </si>
  <si>
    <t>83</t>
  </si>
  <si>
    <t>565176114</t>
  </si>
  <si>
    <t>Asfaltový beton vrstva podkladní ACP 22 (obalované kamenivo OKH) tl 130 mm š do 3 m</t>
  </si>
  <si>
    <t>-470060074</t>
  </si>
  <si>
    <t>Asfaltový beton vrstva podkladní ACP 22 (obalované kamenivo hrubozrnné - OKH) s rozprostřením a zhutněním v pruhu šířky do 3 m, po zhutnění tl. 130 mm</t>
  </si>
  <si>
    <t>84</t>
  </si>
  <si>
    <t>573231111</t>
  </si>
  <si>
    <t>Postřik živičný spojovací ze silniční emulze v množství 0,70 kg/m2</t>
  </si>
  <si>
    <t>-1539188050</t>
  </si>
  <si>
    <t>Postřik spojovací PS bez posypu kamenivem ze silniční emulze, v množství 0,70 kg/m2</t>
  </si>
  <si>
    <t>85</t>
  </si>
  <si>
    <t>577144111</t>
  </si>
  <si>
    <t>Asfaltový beton vrstva obrusná ACO 11 (ABS) tř. I tl 50 mm š do 3 m z nemodifikovaného asfaltu</t>
  </si>
  <si>
    <t>1303218786</t>
  </si>
  <si>
    <t>Asfaltový beton vrstva obrusná ACO 11 (ABS) s rozprostřením a se zhutněním z nemodifikovaného asfaltu v pruhu šířky do 3 m tř. I, po zhutnění tl. 50 mm</t>
  </si>
  <si>
    <t>86</t>
  </si>
  <si>
    <t>577165111</t>
  </si>
  <si>
    <t>Asfaltový beton vrstva obrusná ACO 16 (ABH) tl 70 mm š do 3 m z nemodifikovaného asfaltu</t>
  </si>
  <si>
    <t>-2047573761</t>
  </si>
  <si>
    <t>Asfaltový beton vrstva obrusná ACO 16 (ABH) s rozprostřením a zhutněním z nemodifikovaného asfaltu, po zhutnění v pruhu šířky do 3 m tl. 70 mm</t>
  </si>
  <si>
    <t>87</t>
  </si>
  <si>
    <t>596211110</t>
  </si>
  <si>
    <t>Kladení zámkové dlažby komunikací pro pěší tl 60 mm skupiny A pl do 50 m2</t>
  </si>
  <si>
    <t>301747588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</si>
  <si>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</si>
  <si>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"vyrovnávací rampy" 60,0</t>
  </si>
  <si>
    <t>"chodník" 10,0</t>
  </si>
  <si>
    <t>88</t>
  </si>
  <si>
    <t>59245212</t>
  </si>
  <si>
    <t>dlažba zámková profilová základní 196x161x60mm přírodní</t>
  </si>
  <si>
    <t>-1543000804</t>
  </si>
  <si>
    <t>Úpravy povrchů, podlahy a osazování výplní</t>
  </si>
  <si>
    <t>89</t>
  </si>
  <si>
    <t>611321141</t>
  </si>
  <si>
    <t>Vápenocementová omítka štuková dvouvrstvá vnitřních stropů rovných nanášená ručně</t>
  </si>
  <si>
    <t>116998588</t>
  </si>
  <si>
    <t>Omítka vápenocementová vnitřních ploch nanášená ručně dvouvrstvá, tloušťky jádrové omítky do 10 mm a tloušťky štuku do 3 mm štuková vodorovných konstrukcí stropů rovných</t>
  </si>
  <si>
    <t>90</t>
  </si>
  <si>
    <t>611321143</t>
  </si>
  <si>
    <t>Vápenocementová omítka štuková dvouvrstvá vnitřních kleneb nebo skořepin nanášená ručně</t>
  </si>
  <si>
    <t>1890634260</t>
  </si>
  <si>
    <t>Omítka vápenocementová vnitřních ploch nanášená ručně dvouvrstvá, tloušťky jádrové omítky do 10 mm a tloušťky štuku do 3 mm štuková vodorovných konstrukcí kleneb nebo skořepin</t>
  </si>
  <si>
    <t>91</t>
  </si>
  <si>
    <t>612142001</t>
  </si>
  <si>
    <t>Potažení vnitřních stěn sklovláknitým pletivem vtlačeným do tenkovrstvé hmoty</t>
  </si>
  <si>
    <t>-577825567</t>
  </si>
  <si>
    <t>Potažení vnitřních ploch pletivem v ploše nebo pruzích, na plném podkladu sklovláknitým vtlačením do tmelu stěn</t>
  </si>
  <si>
    <t>Poznámka k položce:_x000d_
Stávající příčky a dozdívky z pórobetonových tvárnic.</t>
  </si>
  <si>
    <t>"1.NP" (3,4+1,8+3,4+1,8+1,9+1,9+1,5+1,5+3,15+3,15+1,6+1,6)*2,8</t>
  </si>
  <si>
    <t>3,15*2,55</t>
  </si>
  <si>
    <t>"2.NP" (4,5+4,5+1,3+1,3+1,4+1,4+2,2+2,2+1,6+1,6+9,25+9,25+5,3+5,3)*2,5</t>
  </si>
  <si>
    <t>92</t>
  </si>
  <si>
    <t>612321141</t>
  </si>
  <si>
    <t>Vápenocementová omítka štuková dvouvrstvá vnitřních stěn nanášená ručně</t>
  </si>
  <si>
    <t>-1134625308</t>
  </si>
  <si>
    <t>Omítka vápenocementová vnitřních ploch nanášená ručně dvouvrstvá, tloušťky jádrové omítky do 10 mm a tloušťky štuku do 3 mm štuková svislých konstrukcí stěn</t>
  </si>
  <si>
    <t>"1.NP" (33,6+3,0+5,3+15,0+10,0+12,2+5,0+4,0+5,0)*2,8</t>
  </si>
  <si>
    <t>(3,5+5,15+3,85+14,25+8,6+3,2+6,0+6,0+5,1+3,35+3,5)*2,55</t>
  </si>
  <si>
    <t>27,8*3,0</t>
  </si>
  <si>
    <t>"2.NP" (20,0+24,3+28,4+2,3+2,1+4,5+8,2+3,7+3,7+3,7+3,7+3,7+3,7+3,7+9,25+9,25+1,0+5,3+3,7+3,7+3,7+4,0)*2,7</t>
  </si>
  <si>
    <t>"3.NP" (27,0*1,0*2)+(30,0*2)</t>
  </si>
  <si>
    <t>93</t>
  </si>
  <si>
    <t>612821012</t>
  </si>
  <si>
    <t>Vnitřní sanační štuková omítka pro vlhké a zasolené zdivo prováděná ručně</t>
  </si>
  <si>
    <t>663372206</t>
  </si>
  <si>
    <t>Sanační omítka vnitřních ploch stěn pro vlhké a zasolené zdivo, prováděná ve dvou vrstvách, tl. jádrové omítky do 30 mm ručně štuková</t>
  </si>
  <si>
    <t>"místnosti č. 1.08, 1.09, 1.10, 1.13, 1.14" (15,0*2,7)+(3,85*2,55*2)</t>
  </si>
  <si>
    <t>94</t>
  </si>
  <si>
    <t>612822021</t>
  </si>
  <si>
    <t>Potažení štukem kapilárně aktivní omítky tloušťky do 2 mm</t>
  </si>
  <si>
    <t>-1348762439</t>
  </si>
  <si>
    <t>Omítka kapilárně aktivní vnitřních ploch s vysokou absorpcí a odparem vlhkosti do vzduchu potažení štukem, tloušťky do 2 mm</t>
  </si>
  <si>
    <t>95</t>
  </si>
  <si>
    <t>613321141</t>
  </si>
  <si>
    <t>Vápenocementová omítka štuková dvouvrstvá vnitřních pilířů nebo sloupů nanášená ručně</t>
  </si>
  <si>
    <t>2140041112</t>
  </si>
  <si>
    <t>Omítka vápenocementová vnitřních ploch nanášená ručně dvouvrstvá, tloušťky jádrové omítky do 10 mm a tloušťky štuku do 3 mm štuková svislých konstrukcí pilířů nebo sloupů</t>
  </si>
  <si>
    <t>"1.NP" (0,3+0,3+0,3)*2,55*2</t>
  </si>
  <si>
    <t>(0,3+0,3+0,3+0,3)*2,3</t>
  </si>
  <si>
    <t>"3.NP" (0,3+0,15+0,15)*2,6*2</t>
  </si>
  <si>
    <t>(0,33+0,31+0,31)*4,8</t>
  </si>
  <si>
    <t>96</t>
  </si>
  <si>
    <t>619991001</t>
  </si>
  <si>
    <t>Zakrytí podlah fólií přilepenou lepící páskou</t>
  </si>
  <si>
    <t>-2028002321</t>
  </si>
  <si>
    <t>Zakrytí vnitřních ploch před znečištěním včetně pozdějšího odkrytí podlah fólií přilepenou lepící páskou</t>
  </si>
  <si>
    <t>"1.NP" 12,2+29,4+2,41+1,73+5,6+9,1+5,42+5,0+13,75+31,33+9,1+2,5+2,4+72,1+36,94</t>
  </si>
  <si>
    <t>"2.NP" 27,65+34,05+9,73+10,54+24,13+11,08+12,73+4,0+1,6+1,64+23,0+19,82</t>
  </si>
  <si>
    <t>97</t>
  </si>
  <si>
    <t>622131301</t>
  </si>
  <si>
    <t>Cementový postřik vnějších stěn nanášený celoplošně strojně</t>
  </si>
  <si>
    <t>-947416758</t>
  </si>
  <si>
    <t>Podkladní a spojovací vrstva vnějších omítaných ploch cementový postřik nanášený strojně celoplošně stěn</t>
  </si>
  <si>
    <t>Poznámka k položce:_x000d_
Oprava cihelné dělící stěny mezi pozemky p.č. 17/2 31/1</t>
  </si>
  <si>
    <t>"oprava dělící stěny mezi pozemky" (14,5+5,5)*3,5</t>
  </si>
  <si>
    <t>98</t>
  </si>
  <si>
    <t>622135001</t>
  </si>
  <si>
    <t>Vyrovnání podkladu vnějších stěn maltou vápenocementovou tl do 10 mm</t>
  </si>
  <si>
    <t>1888075695</t>
  </si>
  <si>
    <t>Vyrovnání nerovností podkladu vnějších omítaných ploch maltou, tloušťky do 10 mm vápenocementovou stěn</t>
  </si>
  <si>
    <t>"omítka stěn" 510,0</t>
  </si>
  <si>
    <t>"omítka ostění" 88,176</t>
  </si>
  <si>
    <t>99</t>
  </si>
  <si>
    <t>622211041</t>
  </si>
  <si>
    <t>Montáž kontaktního zateplení vnějších stěn z polystyrénových desek tl do 200 mm</t>
  </si>
  <si>
    <t>611429886</t>
  </si>
  <si>
    <t>Montáž kontaktního zateplení z polystyrenových desek nebo z kombinovaných desek na vnější stěny, tloušťky desek přes 160 do 200 mm</t>
  </si>
  <si>
    <t>100</t>
  </si>
  <si>
    <t>28376080</t>
  </si>
  <si>
    <t xml:space="preserve">deska EPS grafitová fasadní  λ=0,031  tl 180mm</t>
  </si>
  <si>
    <t>-1030321637</t>
  </si>
  <si>
    <t>510*1,02 'Přepočtené koeficientem množství</t>
  </si>
  <si>
    <t>101</t>
  </si>
  <si>
    <t>622212051</t>
  </si>
  <si>
    <t>Montáž kontaktního zateplení vnějšího ostění hl. špalety do 400 mm z polystyrenu tl do 40 mm</t>
  </si>
  <si>
    <t>188583293</t>
  </si>
  <si>
    <t>Montáž kontaktního zateplení vnějšího ostění, nadpraží nebo parapetu z polystyrenových desek hloubky špalet přes 200 do 400 mm, tloušťky desek do 40 mm</t>
  </si>
  <si>
    <t>"1.NP" 6,6+(6,4*3)+6,05+4,4+6,05+(5,9*3)+4,5+8,0+5,15+5,15+(3,2*3)+2,4</t>
  </si>
  <si>
    <t>"2.NP" (6,4*10)+5,8+2,0+2,0+5,0+2,0+2,0+4,8+4,8+6,6+6,6</t>
  </si>
  <si>
    <t>102</t>
  </si>
  <si>
    <t>28375932</t>
  </si>
  <si>
    <t>deska EPS 70 fasádní λ=0,039 tl 40mm</t>
  </si>
  <si>
    <t>-2060193774</t>
  </si>
  <si>
    <t>"1.NP" (6,6+(6,4*3)+6,05+4,4+6,05+(5,9*3)+4,5+8,0+5,15+5,15+(3,2*3)+2,4)*0,4</t>
  </si>
  <si>
    <t>"2.NP" ((6,4*10)+5,8+2,0+2,0+5,0+2,0+2,0+4,8+4,8+6,6+6,6)*0,4</t>
  </si>
  <si>
    <t>80,16*1,1 'Přepočtené koeficientem množství</t>
  </si>
  <si>
    <t>103</t>
  </si>
  <si>
    <t>622252001</t>
  </si>
  <si>
    <t>Montáž zakládacích soklových lišt kontaktního zateplení</t>
  </si>
  <si>
    <t>667350515</t>
  </si>
  <si>
    <t>Montáž lišt kontaktního zateplení zakládacích soklových připevněných hmoždinkami</t>
  </si>
  <si>
    <t>11,1+11,1+19,9+35,9</t>
  </si>
  <si>
    <t>104</t>
  </si>
  <si>
    <t>59051655</t>
  </si>
  <si>
    <t>lišta soklová Al s okapničkou zakládací U 18cm 0,95/200cm</t>
  </si>
  <si>
    <t>-284918910</t>
  </si>
  <si>
    <t>78*1,05 'Přepočtené koeficientem množství</t>
  </si>
  <si>
    <t>105</t>
  </si>
  <si>
    <t>622521021</t>
  </si>
  <si>
    <t>Tenkovrstvá silikátová zrnitá omítka tl. 2,0 mm včetně penetrace vnějších stěn</t>
  </si>
  <si>
    <t>-468820739</t>
  </si>
  <si>
    <t>Omítka tenkovrstvá silikátová vnějších ploch probarvená, včetně penetrace podkladu zrnitá, tloušťky 2,0 mm stěn</t>
  </si>
  <si>
    <t>106</t>
  </si>
  <si>
    <t>629995215</t>
  </si>
  <si>
    <t>Očištění vnějších ploch otryskáním nesušeným křemičitým pískem kamenného měkkého povrchu</t>
  </si>
  <si>
    <t>-1251195886</t>
  </si>
  <si>
    <t>Očištění vnějších ploch tryskáním křemičitým pískem nesušeným ( metodou torbo tryskání), povrchu kamenného přírodního měkkého</t>
  </si>
  <si>
    <t>Poznámka k položce:_x000d_
Oprava stávajícího soklu z pískovce</t>
  </si>
  <si>
    <t>2,0+2,5+4,3+5,9+1,3+6,9</t>
  </si>
  <si>
    <t>107</t>
  </si>
  <si>
    <t>631311115</t>
  </si>
  <si>
    <t>Mazanina tl do 80 mm z betonu prostého bez zvýšených nároků na prostředí tř. C 20/25</t>
  </si>
  <si>
    <t>-1561425988</t>
  </si>
  <si>
    <t>Mazanina z betonu prostého bez zvýšených nároků na prostředí tl. přes 50 do 80 mm tř. C 20/25</t>
  </si>
  <si>
    <t>"1.NP" 16,3*0,04</t>
  </si>
  <si>
    <t>"2.NP" 13,2*0,04</t>
  </si>
  <si>
    <t>108</t>
  </si>
  <si>
    <t>631362021</t>
  </si>
  <si>
    <t>Výztuž mazanin svařovanými sítěmi Kari</t>
  </si>
  <si>
    <t>1627100835</t>
  </si>
  <si>
    <t>Výztuž mazanin ze svařovaných sítí z drátů typu KARI</t>
  </si>
  <si>
    <t>109</t>
  </si>
  <si>
    <t>632441113</t>
  </si>
  <si>
    <t>Potěr anhydritový samonivelační tl do 40 mm ze suchých směsí</t>
  </si>
  <si>
    <t>-891289069</t>
  </si>
  <si>
    <t>Potěr anhydritový samonivelační ze suchých směsí tlouštky přes 30 do 40 mm</t>
  </si>
  <si>
    <t>"2.NP" 27,65+34,05+9,73+10,54+12,73+4,0+1,6+1,64+23,0</t>
  </si>
  <si>
    <t>110</t>
  </si>
  <si>
    <t>632441114</t>
  </si>
  <si>
    <t>Potěr anhydritový samonivelační tl do 50 mm ze suchých směsí</t>
  </si>
  <si>
    <t>114190178</t>
  </si>
  <si>
    <t>Potěr anhydritový samonivelační ze suchých směsí tlouštky přes 40 do 50 mm</t>
  </si>
  <si>
    <t>"2.NP" 24,13+11,08+19,82</t>
  </si>
  <si>
    <t>111</t>
  </si>
  <si>
    <t>632441119</t>
  </si>
  <si>
    <t>Příplatek k anhydritovému samonivelačnímu potěru ze suchých směsí ZKD 10 mm tloušťky přes 50 mm</t>
  </si>
  <si>
    <t>1304864291</t>
  </si>
  <si>
    <t>Potěr anhydritový samonivelační ze suchých směsí Příplatek k ceně -1114 za každých dalších i započatých 10 mm tloušťky přes 50 mm</t>
  </si>
  <si>
    <t>55,03*2 'Přepočtené koeficientem množství</t>
  </si>
  <si>
    <t>112</t>
  </si>
  <si>
    <t>634111113</t>
  </si>
  <si>
    <t>Obvodová dilatace pružnou těsnicí páskou mezi stěnou a mazaninou nebo potěrem v 80 mm</t>
  </si>
  <si>
    <t>-717946332</t>
  </si>
  <si>
    <t>Obvodová dilatace mezi stěnou a mazaninou nebo potěrem pružnou těsnicí páskou na bázi syntetického kaučuku výšky 80 mm</t>
  </si>
  <si>
    <t>"1.NP" 28,3+6,3+4,5+23,4+11,85+10,0+15,0+30,2+14,3+6,2+72,2</t>
  </si>
  <si>
    <t>"2.NP" 52,0+24,0+21,1+14,1+5,2+5,2+8,5+14,3+20,2+13,5+11,5+13,9</t>
  </si>
  <si>
    <t>113</t>
  </si>
  <si>
    <t>642942111</t>
  </si>
  <si>
    <t>Osazování zárubní nebo rámů dveřních kovových do 2,5 m2 na MC</t>
  </si>
  <si>
    <t>-1425442806</t>
  </si>
  <si>
    <t>Osazování zárubní nebo rámů kovových dveřních lisovaných nebo z úhelníků bez dveřních křídel na cementovou maltu, plochy otvoru do 2,5 m2</t>
  </si>
  <si>
    <t>114</t>
  </si>
  <si>
    <t>55331152</t>
  </si>
  <si>
    <t>zárubeň ocelová pro běžné zdění hranatý profil 160 600 levá,pravá</t>
  </si>
  <si>
    <t>1683028994</t>
  </si>
  <si>
    <t>115</t>
  </si>
  <si>
    <t>55331117</t>
  </si>
  <si>
    <t>zárubeň ocelová pro běžné zdění hranatý profil 110 800 levá,pravá</t>
  </si>
  <si>
    <t>-1607437501</t>
  </si>
  <si>
    <t>116</t>
  </si>
  <si>
    <t>55331156</t>
  </si>
  <si>
    <t>zárubeň ocelová pro běžné zdění hranatý profil 160 800 levá,pravá</t>
  </si>
  <si>
    <t>1653989713</t>
  </si>
  <si>
    <t>117</t>
  </si>
  <si>
    <t>55331123</t>
  </si>
  <si>
    <t>zárubeň ocelová pro běžné zdění hranatý profil 110 1250 dvoukřídlá</t>
  </si>
  <si>
    <t>-238529512</t>
  </si>
  <si>
    <t>118</t>
  </si>
  <si>
    <t>642945111</t>
  </si>
  <si>
    <t>Osazování protipožárních nebo protiplynových zárubní dveří jednokřídlových do 2,5 m2</t>
  </si>
  <si>
    <t>-909624173</t>
  </si>
  <si>
    <t>Osazování ocelových zárubní protipožárních nebo protiplynových dveří do vynechaného otvoru, s obetonováním, dveří jednokřídlových do 2,5 m2</t>
  </si>
  <si>
    <t>119</t>
  </si>
  <si>
    <t>61182259</t>
  </si>
  <si>
    <t>zárubeň protipožární pro dveře 1křídlé 600,700,800,900x1970mm tl 60-170mm dub,buk</t>
  </si>
  <si>
    <t>-2052730768</t>
  </si>
  <si>
    <t>120</t>
  </si>
  <si>
    <t>644941111</t>
  </si>
  <si>
    <t>Osazování ventilačních mřížek velikosti do 150 x 200 mm</t>
  </si>
  <si>
    <t>-1100119761</t>
  </si>
  <si>
    <t>Montáž průvětrníků nebo mřížek odvětrávacích velikosti do 150 x 200 mm</t>
  </si>
  <si>
    <t>121</t>
  </si>
  <si>
    <t>55341410</t>
  </si>
  <si>
    <t>průvětrník mřížový s klapkami 150x150mm</t>
  </si>
  <si>
    <t>-782010585</t>
  </si>
  <si>
    <t>122</t>
  </si>
  <si>
    <t>644941112</t>
  </si>
  <si>
    <t>Osazování ventilačních mřížek velikosti do 300 x 300 mm</t>
  </si>
  <si>
    <t>-250578660</t>
  </si>
  <si>
    <t>Montáž průvětrníků nebo mřížek odvětrávacích velikosti přes 150 x 200 do 300 x 300 mm</t>
  </si>
  <si>
    <t>123</t>
  </si>
  <si>
    <t>55341413</t>
  </si>
  <si>
    <t>průvětrník mřížový s klapkami 300x300mm</t>
  </si>
  <si>
    <t>1854954108</t>
  </si>
  <si>
    <t>Trubní vedení</t>
  </si>
  <si>
    <t>124</t>
  </si>
  <si>
    <t>871161141</t>
  </si>
  <si>
    <t>Montáž potrubí z PE100 SDR 11 otevřený výkop svařovaných na tupo D 32 x 3,0 mm</t>
  </si>
  <si>
    <t>412470996</t>
  </si>
  <si>
    <t>Montáž vodovodního potrubí z plastů v otevřeném výkopu z polyetylenu PE 100 svařovaných na tupo SDR 11/PN16 D 32 x 3,0 mm</t>
  </si>
  <si>
    <t>125</t>
  </si>
  <si>
    <t>28613595</t>
  </si>
  <si>
    <t>potrubí dvouvrstvé PE100 s 10% signalizační vrstvou SDR 11 32x3,0 dl 12m</t>
  </si>
  <si>
    <t>384278506</t>
  </si>
  <si>
    <t>126</t>
  </si>
  <si>
    <t>871315251</t>
  </si>
  <si>
    <t>Kanalizační potrubí z tvrdého PVC vícevrstvé tuhost třídy SN16 DN 150</t>
  </si>
  <si>
    <t>-366440689</t>
  </si>
  <si>
    <t>Kanalizační potrubí z tvrdého PVC v otevřeném výkopu ve sklonu do 20 %, hladkého plnostěnného vícevrstvého, tuhost třídy SN 16 DN 150</t>
  </si>
  <si>
    <t>Poznámka k položce:_x000d_
Chránička pro kabelové vedení mezi dotčenými objekty</t>
  </si>
  <si>
    <t>127</t>
  </si>
  <si>
    <t>871355251</t>
  </si>
  <si>
    <t>Kanalizační potrubí z tvrdého PVC vícevrstvé tuhost třídy SN16 DN 200</t>
  </si>
  <si>
    <t>-1098189292</t>
  </si>
  <si>
    <t>Kanalizační potrubí z tvrdého PVC v otevřeném výkopu ve sklonu do 20 %, hladkého plnostěnného vícevrstvého, tuhost třídy SN 16 DN 200</t>
  </si>
  <si>
    <t>"kanalizace dešťová" 60,0</t>
  </si>
  <si>
    <t>"kanalizace splašková" 6,0</t>
  </si>
  <si>
    <t>128</t>
  </si>
  <si>
    <t>877161110</t>
  </si>
  <si>
    <t>Montáž elektrokolen 45° na vodovodním potrubí z PE trub d 32</t>
  </si>
  <si>
    <t>212924866</t>
  </si>
  <si>
    <t>Montáž tvarovek na vodovodním plastovém potrubí z polyetylenu PE 100 elektrotvarovek SDR 11/PN16 kolen 45° d 32</t>
  </si>
  <si>
    <t>129</t>
  </si>
  <si>
    <t>28615010</t>
  </si>
  <si>
    <t>elektrokoleno 45° PE 100 PN 16 D 32mm</t>
  </si>
  <si>
    <t>1815297945</t>
  </si>
  <si>
    <t>130</t>
  </si>
  <si>
    <t>877265271</t>
  </si>
  <si>
    <t>Montáž lapače střešních splavenin z tvrdého PVC-systém KG DN 110</t>
  </si>
  <si>
    <t>-1847938188</t>
  </si>
  <si>
    <t>Montáž tvarovek na kanalizačním potrubí z trub z plastu z tvrdého PVC nebo z polypropylenu v otevřeném výkopu lapačů střešních splavenin DN 100</t>
  </si>
  <si>
    <t>131</t>
  </si>
  <si>
    <t>55244101</t>
  </si>
  <si>
    <t>lapač litinový střešních splavenin DN 125</t>
  </si>
  <si>
    <t>-889319379</t>
  </si>
  <si>
    <t>132</t>
  </si>
  <si>
    <t>877315211</t>
  </si>
  <si>
    <t>Montáž tvarovek z tvrdého PVC-systém KG nebo z polypropylenu-systém KG 2000 jednoosé DN 160</t>
  </si>
  <si>
    <t>-901611967</t>
  </si>
  <si>
    <t>Montáž tvarovek na kanalizačním potrubí z trub z plastu z tvrdého PVC nebo z polypropylenu v otevřeném výkopu jednoosých DN 160</t>
  </si>
  <si>
    <t>133</t>
  </si>
  <si>
    <t>28611361</t>
  </si>
  <si>
    <t>koleno kanalizační PVC KG 160x45°</t>
  </si>
  <si>
    <t>1680499630</t>
  </si>
  <si>
    <t>134</t>
  </si>
  <si>
    <t>877355211</t>
  </si>
  <si>
    <t>Montáž tvarovek z tvrdého PVC-systém KG nebo z polypropylenu-systém KG 2000 jednoosé DN 200</t>
  </si>
  <si>
    <t>-1278577549</t>
  </si>
  <si>
    <t>Montáž tvarovek na kanalizačním potrubí z trub z plastu z tvrdého PVC nebo z polypropylenu v otevřeném výkopu jednoosých DN 200</t>
  </si>
  <si>
    <t>135</t>
  </si>
  <si>
    <t>28611366</t>
  </si>
  <si>
    <t>koleno kanalizace PVC KG 200x45°</t>
  </si>
  <si>
    <t>1564942852</t>
  </si>
  <si>
    <t>136</t>
  </si>
  <si>
    <t>28612223</t>
  </si>
  <si>
    <t>odbočka kanalizační plastová PVC KG DN 200x200/45° SN 12/16</t>
  </si>
  <si>
    <t>-1145751398</t>
  </si>
  <si>
    <t>137</t>
  </si>
  <si>
    <t>877355231</t>
  </si>
  <si>
    <t>Montáž víčka z tvrdého PVC-systém KG DN 200</t>
  </si>
  <si>
    <t>-806269537</t>
  </si>
  <si>
    <t>Montáž tvarovek na kanalizačním potrubí z trub z plastu z tvrdého PVC nebo z polypropylenu v otevřeném výkopu víček DN 200</t>
  </si>
  <si>
    <t>138</t>
  </si>
  <si>
    <t>28611724</t>
  </si>
  <si>
    <t>víčko kanalizace plastové KG DN 200</t>
  </si>
  <si>
    <t>-625516181</t>
  </si>
  <si>
    <t>139</t>
  </si>
  <si>
    <t>879171111</t>
  </si>
  <si>
    <t>Montáž vodovodní přípojky na potrubí DN 32</t>
  </si>
  <si>
    <t>-939497755</t>
  </si>
  <si>
    <t>Montáž napojení vodovodní přípojky v otevřeném výkopu ve sklonu přes 20 % DN 32</t>
  </si>
  <si>
    <t>140</t>
  </si>
  <si>
    <t>892233122</t>
  </si>
  <si>
    <t>Proplach a dezinfekce vodovodního potrubí DN od 40 do 70</t>
  </si>
  <si>
    <t>-1947631526</t>
  </si>
  <si>
    <t>141</t>
  </si>
  <si>
    <t>892241111</t>
  </si>
  <si>
    <t>Tlaková zkouška vodou potrubí do 80</t>
  </si>
  <si>
    <t>1969023395</t>
  </si>
  <si>
    <t>Tlakové zkoušky vodou na potrubí DN do 80</t>
  </si>
  <si>
    <t>142</t>
  </si>
  <si>
    <t>892351111</t>
  </si>
  <si>
    <t>Tlaková zkouška vodou potrubí DN 150 nebo 200</t>
  </si>
  <si>
    <t>-562126948</t>
  </si>
  <si>
    <t>Tlakové zkoušky vodou na potrubí DN 150 nebo 200</t>
  </si>
  <si>
    <t>143</t>
  </si>
  <si>
    <t>892372111</t>
  </si>
  <si>
    <t>Zabezpečení konců potrubí DN do 300 při tlakových zkouškách vodou</t>
  </si>
  <si>
    <t>709112350</t>
  </si>
  <si>
    <t>Tlakové zkoušky vodou zabezpečení konců potrubí při tlakových zkouškách DN do 300</t>
  </si>
  <si>
    <t>144</t>
  </si>
  <si>
    <t>894212111</t>
  </si>
  <si>
    <t>Šachty kanalizační čtvercové z prostého betonu na potrubí DN 200 dno beton tř. C 25/30</t>
  </si>
  <si>
    <t>-1491425528</t>
  </si>
  <si>
    <t>Šachty kanalizační z prostého betonu výšky vstupu do 1,50 m čtvercové s obložením dna betonem tř. C 25/30, na potrubí DN do 200</t>
  </si>
  <si>
    <t>145</t>
  </si>
  <si>
    <t>899104112</t>
  </si>
  <si>
    <t>Osazení poklopů litinových nebo ocelových včetně rámů pro třídu zatížení D400, E600</t>
  </si>
  <si>
    <t>259861220</t>
  </si>
  <si>
    <t>Osazení poklopů litinových a ocelových včetně rámů pro třídu zatížení D400, E600</t>
  </si>
  <si>
    <t>146</t>
  </si>
  <si>
    <t>28661935</t>
  </si>
  <si>
    <t>poklop šachtový litinový dno DN 600 pro třídu zatížení D400</t>
  </si>
  <si>
    <t>907800097</t>
  </si>
  <si>
    <t>Ostatní konstrukce a práce, bourání</t>
  </si>
  <si>
    <t>147</t>
  </si>
  <si>
    <t>915111111</t>
  </si>
  <si>
    <t>Vodorovné dopravní značení dělící čáry souvislé š 125 mm základní bílá barva</t>
  </si>
  <si>
    <t>981531336</t>
  </si>
  <si>
    <t>Vodorovné dopravní značení stříkané barvou dělící čára šířky 125 mm souvislá bílá základní</t>
  </si>
  <si>
    <t>148</t>
  </si>
  <si>
    <t>916131213</t>
  </si>
  <si>
    <t>Osazení silničního obrubníku betonového stojatého s boční opěrou do lože z betonu prostého</t>
  </si>
  <si>
    <t>-1809543980</t>
  </si>
  <si>
    <t>Osazení silničního obrubníku betonového se zřízením lože, s vyplněním a zatřením spár cementovou maltou stojatého s boční opěrou z betonu prostého, do lože z betonu prostého</t>
  </si>
  <si>
    <t>149</t>
  </si>
  <si>
    <t>59217021</t>
  </si>
  <si>
    <t>obrubník betonový chodníkový 1000x150x300mm</t>
  </si>
  <si>
    <t>-1544853456</t>
  </si>
  <si>
    <t>150</t>
  </si>
  <si>
    <t>916231213</t>
  </si>
  <si>
    <t>Osazení chodníkového obrubníku betonového stojatého s boční opěrou do lože z betonu prostého</t>
  </si>
  <si>
    <t>-692331892</t>
  </si>
  <si>
    <t>Osazení chodníkového obrubníku betonového se zřízením lože, s vyplněním a zatřením spár cementovou maltou stojatého s boční opěrou z betonu prostého, do lože z betonu prostého</t>
  </si>
  <si>
    <t>151</t>
  </si>
  <si>
    <t>59217017</t>
  </si>
  <si>
    <t>obrubník betonový chodníkový 1000x100x250mm</t>
  </si>
  <si>
    <t>-325557577</t>
  </si>
  <si>
    <t>152</t>
  </si>
  <si>
    <t>919112211</t>
  </si>
  <si>
    <t>Řezání spár pro vytvoření komůrky š 10 mm hl 15 mm pro těsnící zálivku v živičném krytu</t>
  </si>
  <si>
    <t>-294037154</t>
  </si>
  <si>
    <t>Řezání dilatačních spár v živičném krytu vytvoření komůrky pro těsnící zálivku šířky 10 mm, hloubky 15 mm</t>
  </si>
  <si>
    <t>153</t>
  </si>
  <si>
    <t>919122112</t>
  </si>
  <si>
    <t>Těsnění spár zálivkou za tepla pro komůrky š 10 mm hl 25 mm s těsnicím profilem</t>
  </si>
  <si>
    <t>1127569500</t>
  </si>
  <si>
    <t>Utěsnění dilatačních spár zálivkou za tepla v cementobetonovém nebo živičném krytu včetně adhezního nátěru s těsnicím profilem pod zálivkou, pro komůrky šířky 10 mm, hloubky 25 mm</t>
  </si>
  <si>
    <t>154</t>
  </si>
  <si>
    <t>919732211</t>
  </si>
  <si>
    <t>Styčná spára napojení nového živičného povrchu na stávající za tepla š 15 mm hl 25 mm s prořezáním</t>
  </si>
  <si>
    <t>-923097802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</si>
  <si>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</si>
  <si>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155</t>
  </si>
  <si>
    <t>919733111</t>
  </si>
  <si>
    <t>Úprava povrchu živičného krytu broušením tl. do 2 mm</t>
  </si>
  <si>
    <t>-143226931</t>
  </si>
  <si>
    <t>156</t>
  </si>
  <si>
    <t>935113112</t>
  </si>
  <si>
    <t>Osazení odvodňovacího polymerbetonového žlabu s krycím roštem šířky přes 200 mm</t>
  </si>
  <si>
    <t>224509441</t>
  </si>
  <si>
    <t>Osazení odvodňovacího žlabu s krycím roštem polymerbetonového šířky přes 200 mm</t>
  </si>
  <si>
    <t>157</t>
  </si>
  <si>
    <t>59227010</t>
  </si>
  <si>
    <t>žlab odvodňovací polymerbetonový se spádem dna 0,5% 1000x130x175/180mm</t>
  </si>
  <si>
    <t>1877381146</t>
  </si>
  <si>
    <t>158</t>
  </si>
  <si>
    <t>941111111</t>
  </si>
  <si>
    <t>Montáž lešení řadového trubkového lehkého s podlahami zatížení do 200 kg/m2 š do 0,9 m v do 10 m</t>
  </si>
  <si>
    <t>1856743664</t>
  </si>
  <si>
    <t>Montáž lešení řadového trubkového lehkého pracovního s podlahami s provozním zatížením tř. 3 do 200 kg/m2 šířky tř. W06 od 0,6 do 0,9 m, výšky do 10 m</t>
  </si>
  <si>
    <t>159</t>
  </si>
  <si>
    <t>941111211</t>
  </si>
  <si>
    <t>Příplatek k lešení řadovému trubkovému lehkému s podlahami š 0,9 m v 10 m za první a ZKD den použití</t>
  </si>
  <si>
    <t>-1872253004</t>
  </si>
  <si>
    <t>Montáž lešení řadového trubkového lehkého pracovního s podlahami s provozním zatížením tř. 3 do 200 kg/m2 Příplatek za první a každý další den použití lešení k ceně -1111</t>
  </si>
  <si>
    <t>500*30 'Přepočtené koeficientem množství</t>
  </si>
  <si>
    <t>160</t>
  </si>
  <si>
    <t>941111811</t>
  </si>
  <si>
    <t>Demontáž lešení řadového trubkového lehkého s podlahami zatížení do 200 kg/m2 š do 0,9 m v do 10 m</t>
  </si>
  <si>
    <t>713040469</t>
  </si>
  <si>
    <t>Demontáž lešení řadového trubkového lehkého pracovního s podlahami s provozním zatížením tř. 3 do 200 kg/m2 šířky tř. W06 od 0,6 do 0,9 m, výšky do 10 m</t>
  </si>
  <si>
    <t>161</t>
  </si>
  <si>
    <t>944611111</t>
  </si>
  <si>
    <t>Montáž ochranné plachty z textilie z umělých vláken</t>
  </si>
  <si>
    <t>1978102508</t>
  </si>
  <si>
    <t>Montáž ochranné plachty zavěšené na konstrukci lešení z textilie z umělých vláken</t>
  </si>
  <si>
    <t>162</t>
  </si>
  <si>
    <t>944611211</t>
  </si>
  <si>
    <t>Příplatek k ochranné plachtě za první a ZKD den použití</t>
  </si>
  <si>
    <t>1658511419</t>
  </si>
  <si>
    <t>Montáž ochranné plachty Příplatek za první a každý další den použití plachty k ceně -1111</t>
  </si>
  <si>
    <t>163</t>
  </si>
  <si>
    <t>944611811</t>
  </si>
  <si>
    <t>Demontáž ochranné plachty z textilie z umělých vláken</t>
  </si>
  <si>
    <t>-1767104129</t>
  </si>
  <si>
    <t>Demontáž ochranné plachty zavěšené na konstrukci lešení z textilie z umělých vláken</t>
  </si>
  <si>
    <t>164</t>
  </si>
  <si>
    <t>949121112</t>
  </si>
  <si>
    <t>Montáž lešení lehkého kozového dílcového v do 1,9 m</t>
  </si>
  <si>
    <t>sada</t>
  </si>
  <si>
    <t>-11877335</t>
  </si>
  <si>
    <t>Montáž lešení lehkého kozového dílcového o výšce lešeňové podlahy přes 1,2 do 1,9 m</t>
  </si>
  <si>
    <t>165</t>
  </si>
  <si>
    <t>952901111</t>
  </si>
  <si>
    <t>Vyčištění budov bytové a občanské výstavby při výšce podlaží do 4 m</t>
  </si>
  <si>
    <t>497953375</t>
  </si>
  <si>
    <t>Vyčištění budov nebo objektů před předáním do užívání budov bytové nebo občanské výstavby, světlé výšky podlaží do 4 m</t>
  </si>
  <si>
    <t>"1.PP" 29,06+4,13+7,46</t>
  </si>
  <si>
    <t>166</t>
  </si>
  <si>
    <t>961044111</t>
  </si>
  <si>
    <t>Bourání základů z betonu prostého</t>
  </si>
  <si>
    <t>870382671</t>
  </si>
  <si>
    <t>Bourání základů z betonu prostého</t>
  </si>
  <si>
    <t>Poznámka k položce:_x000d_
Vybourání stávajícího základu pod kamennou opěrkou.</t>
  </si>
  <si>
    <t>167</t>
  </si>
  <si>
    <t>962022391</t>
  </si>
  <si>
    <t>Bourání zdiva nadzákladového kamenného na MV nebo MVC přes 1 m3</t>
  </si>
  <si>
    <t>-1437221380</t>
  </si>
  <si>
    <t>Bourání zdiva nadzákladového kamenného nebo smíšeného kamenného na maltu vápennou nebo vápenocementovou, objemu přes 1 m3</t>
  </si>
  <si>
    <t>Poznámka k položce:_x000d_
Vybourání venkovní opěrné stěny. Kameny použít do nové opěrné stěny.</t>
  </si>
  <si>
    <t>168</t>
  </si>
  <si>
    <t>962031133</t>
  </si>
  <si>
    <t>Bourání příček z cihel pálených na MVC tl do 150 mm</t>
  </si>
  <si>
    <t>-898647188</t>
  </si>
  <si>
    <t>Bourání příček z cihel, tvárnic nebo příčkovek z cihel pálených, plných nebo dutých na maltu vápennou nebo vápenocementovou, tl. do 150 mm</t>
  </si>
  <si>
    <t>"2.NP" (2,0*2,85)+(3,67*2,85)+(1,5*2,85)</t>
  </si>
  <si>
    <t>169</t>
  </si>
  <si>
    <t>962032230</t>
  </si>
  <si>
    <t>Bourání zdiva z cihel pálených nebo vápenopískových na MV nebo MVC do 1 m3</t>
  </si>
  <si>
    <t>-1845816526</t>
  </si>
  <si>
    <t>Bourání zdiva nadzákladového z cihel nebo tvárnic z cihel pálených nebo vápenopískových, na maltu vápennou nebo vápenocementovou, objemu do 1 m3</t>
  </si>
  <si>
    <t>Poznámka k položce:_x000d_
Kapsy pro provázání nového a stávajícícho zdiva</t>
  </si>
  <si>
    <t>"1.NP" 1,9+0,2</t>
  </si>
  <si>
    <t>170</t>
  </si>
  <si>
    <t>963023612</t>
  </si>
  <si>
    <t>Vybourání schodišťových stupňů ze zdi kamenné oboustranně</t>
  </si>
  <si>
    <t>1937518282</t>
  </si>
  <si>
    <t>Vybourání schodišťových stupňů oblých, rovných nebo kosých ze zdi kamenné oboustranně</t>
  </si>
  <si>
    <t>"venkovní schodiště" (1,7*5)+(1,1*6)</t>
  </si>
  <si>
    <t>171</t>
  </si>
  <si>
    <t>963031439</t>
  </si>
  <si>
    <t>Bourání cihelných kleneb na MV nebo MVC tl do 450 mm</t>
  </si>
  <si>
    <t>-634456413</t>
  </si>
  <si>
    <t>Bourání cihelných kleneb na maltu vápennou nebo vápenocementovou, tl. do 450 mm</t>
  </si>
  <si>
    <t>Poznámka k položce:_x000d_
Vybourání narušených kleneb nad částí 1.NP</t>
  </si>
  <si>
    <t>172</t>
  </si>
  <si>
    <t>965043321</t>
  </si>
  <si>
    <t>Bourání podkladů pod dlažby betonových s potěrem nebo teracem tl do 100 mm pl do 1 m2</t>
  </si>
  <si>
    <t>1647796876</t>
  </si>
  <si>
    <t>Bourání mazanin betonových s potěrem nebo teracem tl. do 100 mm, plochy do 1 m2</t>
  </si>
  <si>
    <t>"1.NP - pro nové základové patky" 1,0*0,1</t>
  </si>
  <si>
    <t>173</t>
  </si>
  <si>
    <t>965043341</t>
  </si>
  <si>
    <t>Bourání podkladů pod dlažby betonových s potěrem nebo teracem tl do 100 mm pl přes 4 m2</t>
  </si>
  <si>
    <t>-1599373705</t>
  </si>
  <si>
    <t>Bourání mazanin betonových s potěrem nebo teracem tl. do 100 mm, plochy přes 4 m2</t>
  </si>
  <si>
    <t>"2.NP - nad bouranou klenbou" 20,0*0,1</t>
  </si>
  <si>
    <t>174</t>
  </si>
  <si>
    <t>965049111</t>
  </si>
  <si>
    <t>Příplatek k bourání betonových mazanin za bourání mazanin se svařovanou sítí tl do 100 mm</t>
  </si>
  <si>
    <t>1458332248</t>
  </si>
  <si>
    <t>Bourání mazanin Příplatek k cenám za bourání mazanin betonových se svařovanou sítí, tl. do 100 mm</t>
  </si>
  <si>
    <t>175</t>
  </si>
  <si>
    <t>967023693</t>
  </si>
  <si>
    <t>Přisekání kamenných nebo jiných ploch s tvrdým povrchem pl přes 2 m2</t>
  </si>
  <si>
    <t>867850458</t>
  </si>
  <si>
    <t>Přisekání (špicování) ploch kamenných nebo jiných s tvrdým povrchem pro nové povrchové vrstvy, plochy přes 2 m2</t>
  </si>
  <si>
    <t>Poznámka k položce:_x000d_
Oprava stávajících kamenných stupňů a podstupnic</t>
  </si>
  <si>
    <t>176</t>
  </si>
  <si>
    <t>968062456</t>
  </si>
  <si>
    <t>Vybourání dřevěných dveřních zárubní pl přes 2 m2</t>
  </si>
  <si>
    <t>650928224</t>
  </si>
  <si>
    <t>Vybourání dřevěných rámů oken s křídly, dveřních zárubní, vrat, stěn, ostění nebo obkladů dveřních zárubní, plochy přes 2 m2</t>
  </si>
  <si>
    <t>"1.NP - vstupní dřevěné dveře dvoukřídlové" 2*(1,35*2,5)</t>
  </si>
  <si>
    <t>177</t>
  </si>
  <si>
    <t>971024471</t>
  </si>
  <si>
    <t>Vybourání otvorů ve zdivu kamenném pl do 0,25 m2 na MV nebo MVC tl do 750 mm</t>
  </si>
  <si>
    <t>1230947077</t>
  </si>
  <si>
    <t>Vybourání otvorů ve zdivu základovém nebo nadzákladovém kamenném, smíšeném kamenném, na maltu vápennou nebo vápenocementovou, plochy do 0,25 m2, tl. do 750 mm</t>
  </si>
  <si>
    <t>"1.NP" 2,0</t>
  </si>
  <si>
    <t>178</t>
  </si>
  <si>
    <t>971033251</t>
  </si>
  <si>
    <t>Vybourání otvorů ve zdivu cihelném pl do 0,0225 m2 na MVC nebo MV tl do 450 mm</t>
  </si>
  <si>
    <t>-130924750</t>
  </si>
  <si>
    <t>Vybourání otvorů ve zdivu základovém nebo nadzákladovém z cihel, tvárnic, příčkovek z cihel pálených na maltu vápennou nebo vápenocementovou plochy do 0,0225 m2, tl. do 450 mm</t>
  </si>
  <si>
    <t>"2.NP" 3,0</t>
  </si>
  <si>
    <t>179</t>
  </si>
  <si>
    <t>972033271</t>
  </si>
  <si>
    <t>Vybourání otvorů v klenbách z cihel pl do 0,09 m2 tl do 450 mm</t>
  </si>
  <si>
    <t>-793592408</t>
  </si>
  <si>
    <t>Vybourání otvorů v klenbách z cihel bez odstranění podlahy a násypu, plochy do 0,09 m2, tl. do 450 mm</t>
  </si>
  <si>
    <t>180</t>
  </si>
  <si>
    <t>972044251</t>
  </si>
  <si>
    <t>Vybourání otvorů ve stropech nebo klenbách z dutých tvárnic pl do 0,09 m2 tl přes 100 mm</t>
  </si>
  <si>
    <t>-533230676</t>
  </si>
  <si>
    <t>Vybourání otvorů ve stropech nebo klenbách z dutých tvárnic bez odstranění podlahy a násypu, plochy do 0,09 m2, tl. přes 100 mm</t>
  </si>
  <si>
    <t>181</t>
  </si>
  <si>
    <t>972044451</t>
  </si>
  <si>
    <t>Vybourání otvorů ve stropech nebo klenbách z dutých tvárnic pl do 1 m2 tl přes 100 mm</t>
  </si>
  <si>
    <t>1937772700</t>
  </si>
  <si>
    <t>Vybourání otvorů ve stropech nebo klenbách z dutých tvárnic bez odstranění podlahy a násypu, plochy do 1 m2, tl. přes 100 mm</t>
  </si>
  <si>
    <t>182</t>
  </si>
  <si>
    <t>973031324</t>
  </si>
  <si>
    <t>Vysekání kapes ve zdivu cihelném na MV nebo MVC pl do 0,10 m2 hl do 150 mm</t>
  </si>
  <si>
    <t>1314795339</t>
  </si>
  <si>
    <t>Vysekání výklenků nebo kapes ve zdivu z cihel na maltu vápennou nebo vápenocementovou kapes, plochy do 0,10 m2, hl. do 150 mm</t>
  </si>
  <si>
    <t>183</t>
  </si>
  <si>
    <t>974031387</t>
  </si>
  <si>
    <t>Vysekání rýh ve zdivu cihelném pro komínové nebo ventilační průduchy hl do 300 mm š do 300 mm</t>
  </si>
  <si>
    <t>782471917</t>
  </si>
  <si>
    <t>Vysekání rýh ve zdivu cihelném na maltu vápennou nebo vápenocementovou pro komínové nebo ventilační průduchy do hl. 300 mm a šířky do 300 mm</t>
  </si>
  <si>
    <t>"1.PP" 1,25</t>
  </si>
  <si>
    <t>"1.NP" 3,0+3,0+18,0</t>
  </si>
  <si>
    <t>"2.NP" 2,85+2,85+17,1</t>
  </si>
  <si>
    <t>184</t>
  </si>
  <si>
    <t>977151113</t>
  </si>
  <si>
    <t>Jádrové vrty diamantovými korunkami do D 50 mm do stavebních materiálů</t>
  </si>
  <si>
    <t>-402359460</t>
  </si>
  <si>
    <t>Jádrové vrty diamantovými korunkami do stavebních materiálů (železobetonu, betonu, cihel, obkladů, dlažeb, kamene) průměru přes 40 do 50 mm</t>
  </si>
  <si>
    <t>"1.PP - slaboproud" 0,9</t>
  </si>
  <si>
    <t>"2.NP - klimatizace" 2,0</t>
  </si>
  <si>
    <t>185</t>
  </si>
  <si>
    <t>977151213</t>
  </si>
  <si>
    <t>Jádrové vrty dovrchní diamantovými korunkami do D 50 mm do stavebních materiálů</t>
  </si>
  <si>
    <t>-1627529712</t>
  </si>
  <si>
    <t>Jádrové vrty diamantovými korunkami do stavebních materiálů (železobetonu, betonu, cihel, obkladů, dlažeb, kamene) dovrchní (směrem vzhůru), průměru přes 40 do 50 mm</t>
  </si>
  <si>
    <t>Poznámka k položce:_x000d_
Prostupy stropem nad 1.NP - ústřední vytápění, klimatizace</t>
  </si>
  <si>
    <t>186</t>
  </si>
  <si>
    <t>978019391</t>
  </si>
  <si>
    <t>Otlučení (osekání) vnější vápenné nebo vápenocementové omítky stupně členitosti 3 až 5 do 100%</t>
  </si>
  <si>
    <t>1096835344</t>
  </si>
  <si>
    <t>Otlučení vápenných nebo vápenocementových omítek vnějších ploch s vyškrabáním spar a s očištěním zdiva stupně členitosti 3 až 5, v rozsahu přes 80 do 100 %</t>
  </si>
  <si>
    <t>997</t>
  </si>
  <si>
    <t>Přesun sutě</t>
  </si>
  <si>
    <t>187</t>
  </si>
  <si>
    <t>997013152</t>
  </si>
  <si>
    <t>Vnitrostaveništní doprava suti a vybouraných hmot pro budovy v do 9 m s omezením mechanizace</t>
  </si>
  <si>
    <t>681747763</t>
  </si>
  <si>
    <t>Vnitrostaveništní doprava suti a vybouraných hmot vodorovně do 50 m svisle s omezením mechanizace pro budovy a haly výšky přes 6 do 9 m</t>
  </si>
  <si>
    <t>188</t>
  </si>
  <si>
    <t>997013509</t>
  </si>
  <si>
    <t>Příplatek k odvozu suti a vybouraných hmot na skládku ZKD 1 km přes 1 km</t>
  </si>
  <si>
    <t>1077719579</t>
  </si>
  <si>
    <t>Odvoz suti a vybouraných hmot na skládku nebo meziskládku se složením, na vzdálenost Příplatek k ceně za každý další i započatý 1 km přes 1 km</t>
  </si>
  <si>
    <t>19,3319*10 'Přepočtené koeficientem množství</t>
  </si>
  <si>
    <t>189</t>
  </si>
  <si>
    <t>997013511</t>
  </si>
  <si>
    <t>Odvoz suti a vybouraných hmot z meziskládky na skládku do 1 km s naložením a se složením</t>
  </si>
  <si>
    <t>-818036527</t>
  </si>
  <si>
    <t>Odvoz suti a vybouraných hmot z meziskládky na skládku s naložením a se složením, na vzdálenost do 1 km</t>
  </si>
  <si>
    <t>190</t>
  </si>
  <si>
    <t>997013831</t>
  </si>
  <si>
    <t>Poplatek za uložení na skládce (skládkovné) stavebního odpadu směsného kód odpadu 170 904</t>
  </si>
  <si>
    <t>731166187</t>
  </si>
  <si>
    <t>Poplatek za uložení stavebního odpadu na skládce (skládkovné) směsného stavebního a demoličního zatříděného do Katalogu odpadů pod kódem 170 904</t>
  </si>
  <si>
    <t>998</t>
  </si>
  <si>
    <t>Přesun hmot</t>
  </si>
  <si>
    <t>191</t>
  </si>
  <si>
    <t>998011002</t>
  </si>
  <si>
    <t>Přesun hmot pro budovy zděné v do 12 m</t>
  </si>
  <si>
    <t>-1542717439</t>
  </si>
  <si>
    <t>Přesun hmot pro budovy občanské výstavby, bydlení, výrobu a služby s nosnou svislou konstrukcí zděnou z cihel, tvárnic nebo kamene vodorovná dopravní vzdálenost do 100 m pro budovy výšky přes 6 do 12 m</t>
  </si>
  <si>
    <t>192</t>
  </si>
  <si>
    <t>998018002</t>
  </si>
  <si>
    <t>Přesun hmot ruční pro budovy v do 12 m</t>
  </si>
  <si>
    <t>-1878122697</t>
  </si>
  <si>
    <t>Přesun hmot pro budovy občanské výstavby, bydlení, výrobu a služby ruční - bez užití mechanizace vodorovná dopravní vzdálenost do 100 m pro budovy s jakoukoliv nosnou konstrukcí výšky přes 6 do 12 m</t>
  </si>
  <si>
    <t>PSV</t>
  </si>
  <si>
    <t>Práce a dodávky PSV</t>
  </si>
  <si>
    <t>713</t>
  </si>
  <si>
    <t>Izolace tepelné</t>
  </si>
  <si>
    <t>193</t>
  </si>
  <si>
    <t>713111111</t>
  </si>
  <si>
    <t>Montáž izolace tepelné vrchem stropů volně kladenými rohožemi, pásy, dílci, deskami</t>
  </si>
  <si>
    <t>-854863963</t>
  </si>
  <si>
    <t>Montáž tepelné izolace stropů rohožemi, pásy, dílci, deskami, bloky (izolační materiál ve specifikaci) vrchem bez překrytí lepenkou kladenými volně</t>
  </si>
  <si>
    <t>Poznámka k položce:_x000d_
Zateplení SDK podhledu nad 2.NP</t>
  </si>
  <si>
    <t>194</t>
  </si>
  <si>
    <t>63148011</t>
  </si>
  <si>
    <t xml:space="preserve">deska tepelně izolační minerální univerzální λ=0,038-0,039  tl 200mm</t>
  </si>
  <si>
    <t>-2137742083</t>
  </si>
  <si>
    <t>247*1,02 'Přepočtené koeficientem množství</t>
  </si>
  <si>
    <t>195</t>
  </si>
  <si>
    <t>713121111</t>
  </si>
  <si>
    <t>Montáž izolace tepelné podlah volně kladenými rohožemi, pásy, dílci, deskami 1 vrstva</t>
  </si>
  <si>
    <t>-1063040480</t>
  </si>
  <si>
    <t>Montáž tepelné izolace podlah rohožemi, pásy, deskami, dílci, bloky (izolační materiál ve specifikaci) kladenými volně jednovrstvá</t>
  </si>
  <si>
    <t>Poznámka k položce:_x000d_
Izolace podlahy nad klenbou v 1.NP - č. místnosti 2.02</t>
  </si>
  <si>
    <t>196</t>
  </si>
  <si>
    <t>28375873</t>
  </si>
  <si>
    <t>deska EPS 70 se zvýšenou pevností v tlaku tl 100mm</t>
  </si>
  <si>
    <t>-1720477926</t>
  </si>
  <si>
    <t>14*1,02 'Přepočtené koeficientem množství</t>
  </si>
  <si>
    <t>197</t>
  </si>
  <si>
    <t>713121121</t>
  </si>
  <si>
    <t>Montáž izolace tepelné podlah volně kladenými rohožemi, pásy, dílci, deskami 2 vrstvy</t>
  </si>
  <si>
    <t>-810246744</t>
  </si>
  <si>
    <t>Montáž tepelné izolace podlah rohožemi, pásy, deskami, dílci, bloky (izolační materiál ve specifikaci) kladenými volně dvouvrstvá</t>
  </si>
  <si>
    <t>Poznámka k položce:_x000d_
Kročejová izolace podlahy nad novým stropem</t>
  </si>
  <si>
    <t>198</t>
  </si>
  <si>
    <t>63141432</t>
  </si>
  <si>
    <t>deska tepelně izolační minerální plovoucích podlah λ=0,033-0,035 tl 30mm</t>
  </si>
  <si>
    <t>1325598035</t>
  </si>
  <si>
    <t>112*2,04 'Přepočtené koeficientem množství</t>
  </si>
  <si>
    <t>199</t>
  </si>
  <si>
    <t>713191134</t>
  </si>
  <si>
    <t>Montáž izolace tepelné podlah, stropů vrchem nebo střech překrytí fólií se svařovaným spojem</t>
  </si>
  <si>
    <t>-1155874201</t>
  </si>
  <si>
    <t>Montáž tepelné izolace stavebních konstrukcí - doplňky a konstrukční součásti podlah, stropů vrchem nebo střech překrytím fólií položenou volně se svařovanými spoji</t>
  </si>
  <si>
    <t>200</t>
  </si>
  <si>
    <t>28329028</t>
  </si>
  <si>
    <t>fólie PE vyztužená Al vrstvou pro parotěsnou vrstvu 150 g/m2 s integrovanou lepící páskou</t>
  </si>
  <si>
    <t>-1441980212</t>
  </si>
  <si>
    <t>201</t>
  </si>
  <si>
    <t>998713102</t>
  </si>
  <si>
    <t>Přesun hmot tonážní pro izolace tepelné v objektech v do 12 m</t>
  </si>
  <si>
    <t>376585435</t>
  </si>
  <si>
    <t>Přesun hmot pro izolace tepelné stanovený z hmotnosti přesunovaného materiálu vodorovná dopravní vzdálenost do 50 m v objektech výšky přes 6 m do 12 m</t>
  </si>
  <si>
    <t>202</t>
  </si>
  <si>
    <t>998713181</t>
  </si>
  <si>
    <t>Příplatek k přesunu hmot tonážní 713 prováděný bez použití mechanizace</t>
  </si>
  <si>
    <t>-2036416927</t>
  </si>
  <si>
    <t>Přesun hmot pro izolace tepelné stanovený z hmotnosti přesunovaného materiálu Příplatek k cenám za přesun prováděný bez použití mechanizace pro jakoukoliv výšku objektu</t>
  </si>
  <si>
    <t>762</t>
  </si>
  <si>
    <t>Konstrukce tesařské</t>
  </si>
  <si>
    <t>203</t>
  </si>
  <si>
    <t>762341811</t>
  </si>
  <si>
    <t>Demontáž bednění střech z prken</t>
  </si>
  <si>
    <t>-184513262</t>
  </si>
  <si>
    <t>Demontáž bednění a laťování bednění střech rovných, obloukových, sklonu do 60° se všemi nadstřešními konstrukcemi z prken hrubých, hoblovaných tl. do 32 mm</t>
  </si>
  <si>
    <t>Poznámka k položce:_x000d_
Vybourání otvoru pro nový komín</t>
  </si>
  <si>
    <t>204</t>
  </si>
  <si>
    <t>762343911</t>
  </si>
  <si>
    <t>Zabednění otvorů ve střeše prkny tl do 32mm plochy jednotlivě do 1 m2</t>
  </si>
  <si>
    <t>1950923645</t>
  </si>
  <si>
    <t>Bednění a laťování střech zabednění jednotlivých otvorů ve střeše prkny tl. do 32 mm (materiál v ceně), otvoru plochy jednotlivě do 1 m2</t>
  </si>
  <si>
    <t>205</t>
  </si>
  <si>
    <t>762381011</t>
  </si>
  <si>
    <t>Heverování a podepření tesařských konstrukcí krovů, plná vazba do 9 m</t>
  </si>
  <si>
    <t>621885652</t>
  </si>
  <si>
    <t>Heverování a podepření tesařských konstrukcí krovů plná vazba, rozpětí do 9 m</t>
  </si>
  <si>
    <t>206</t>
  </si>
  <si>
    <t>762382011</t>
  </si>
  <si>
    <t>Heverování a podepření tesařských konstrukcí krovů, prázdná vazba do 9 m</t>
  </si>
  <si>
    <t>-894464481</t>
  </si>
  <si>
    <t>Heverování a podepření tesařských konstrukcí krovů prázdná vazba, rozpětí do 9 m</t>
  </si>
  <si>
    <t>207</t>
  </si>
  <si>
    <t>762521104</t>
  </si>
  <si>
    <t>Položení podlahy z hrubých prken na sraz</t>
  </si>
  <si>
    <t>721900776</t>
  </si>
  <si>
    <t>Položení podlah nehoblovaných na sraz z prken hrubých</t>
  </si>
  <si>
    <t>Poznámka k položce:_x000d_
Položení prken pro umožnění pohybu údržby.</t>
  </si>
  <si>
    <t>208</t>
  </si>
  <si>
    <t>60511022</t>
  </si>
  <si>
    <t>řezivo jehličnaté středové smrk tl 33-100mm dl 2-3,5m</t>
  </si>
  <si>
    <t>-509401478</t>
  </si>
  <si>
    <t>209</t>
  </si>
  <si>
    <t>762822130</t>
  </si>
  <si>
    <t>Montáž stropního trámu z hraněného řeziva průřezové plochy do 450 cm2 s výměnami</t>
  </si>
  <si>
    <t>-612798724</t>
  </si>
  <si>
    <t>Montáž stropních trámů z hraněného a polohraněného řeziva s trámovými výměnami, průřezové plochy přes 288 do 450 cm2</t>
  </si>
  <si>
    <t>"podkroví" 9,75*9</t>
  </si>
  <si>
    <t>210</t>
  </si>
  <si>
    <t>60512140</t>
  </si>
  <si>
    <t>hranol stavební řezivo průřezu do 450cm2 do dl 6m</t>
  </si>
  <si>
    <t>1192958964</t>
  </si>
  <si>
    <t>211</t>
  </si>
  <si>
    <t>762822830</t>
  </si>
  <si>
    <t>Demontáž stropních trámů z hraněného řeziva průřezové plochy do 450 cm2</t>
  </si>
  <si>
    <t>509073859</t>
  </si>
  <si>
    <t>Demontáž stropních trámů z hraněného řeziva, průřezové plochy přes 288 do 450 cm2</t>
  </si>
  <si>
    <t>212</t>
  </si>
  <si>
    <t>998762102</t>
  </si>
  <si>
    <t>Přesun hmot tonážní pro kce tesařské v objektech v do 12 m</t>
  </si>
  <si>
    <t>-1689694262</t>
  </si>
  <si>
    <t>Přesun hmot pro konstrukce tesařské stanovený z hmotnosti přesunovaného materiálu vodorovná dopravní vzdálenost do 50 m v objektech výšky přes 6 do 12 m</t>
  </si>
  <si>
    <t>213</t>
  </si>
  <si>
    <t>998762181</t>
  </si>
  <si>
    <t>Příplatek k přesunu hmot tonážní 762 prováděný bez použití mechanizace</t>
  </si>
  <si>
    <t>-562020322</t>
  </si>
  <si>
    <t>Přesun hmot pro konstrukce tesařské stanovený z hmotnosti přesunovaného materiálu Příplatek k cenám za přesun prováděný bez použití mechanizace pro jakoukoliv výšku objektu</t>
  </si>
  <si>
    <t>763</t>
  </si>
  <si>
    <t>Konstrukce suché výstavby</t>
  </si>
  <si>
    <t>214</t>
  </si>
  <si>
    <t>763131532</t>
  </si>
  <si>
    <t>SDK podhled deska 1xDF 15 bez TI jednovrstvá spodní kce profil CD+UD</t>
  </si>
  <si>
    <t>-522643464</t>
  </si>
  <si>
    <t>Podhled ze sádrokartonových desek jednovrstvá zavěšená spodní konstrukce z ocelových profilů CD, UD jednoduše opláštěná deskou protipožární DF, tl. 15 mm, bez TI</t>
  </si>
  <si>
    <t>"1.NP - podhled nových stropů" 11,0+5,5+9,5+15,6</t>
  </si>
  <si>
    <t>215</t>
  </si>
  <si>
    <t>763131714</t>
  </si>
  <si>
    <t>SDK podhled základní penetrační nátěr</t>
  </si>
  <si>
    <t>1696658460</t>
  </si>
  <si>
    <t>Podhled ze sádrokartonových desek ostatní práce a konstrukce na podhledech ze sádrokartonových desek základní penetrační nátěr</t>
  </si>
  <si>
    <t>216</t>
  </si>
  <si>
    <t>763172312</t>
  </si>
  <si>
    <t>Montáž revizních dvířek SDK kcí vel. 300x300 mm</t>
  </si>
  <si>
    <t>751236820</t>
  </si>
  <si>
    <t>Instalační technika pro konstrukce ze sádrokartonových desek montáž revizních dvířek velikost 300 x 300 mm</t>
  </si>
  <si>
    <t>217</t>
  </si>
  <si>
    <t>59030711</t>
  </si>
  <si>
    <t>dvířka revizní s automatickým zámkem 300x300mm</t>
  </si>
  <si>
    <t>183276217</t>
  </si>
  <si>
    <t>218</t>
  </si>
  <si>
    <t>998763302</t>
  </si>
  <si>
    <t>Přesun hmot tonážní pro sádrokartonové konstrukce v objektech v do 12 m</t>
  </si>
  <si>
    <t>-1032970381</t>
  </si>
  <si>
    <t>Přesun hmot pro konstrukce montované z desek sádrokartonových, sádrovláknitých, cementovláknitých nebo cementových stanovený z hmotnosti přesunovaného materiálu vodorovná dopravní vzdálenost do 50 m v objektech výšky přes 6 do 12 m</t>
  </si>
  <si>
    <t>219</t>
  </si>
  <si>
    <t>998763381</t>
  </si>
  <si>
    <t>Příplatek k přesunu hmot tonážní 763 SDK prováděný bez použití mechanizace</t>
  </si>
  <si>
    <t>-960073827</t>
  </si>
  <si>
    <t>Přesun hmot pro konstrukce montované z desek sádrokartonových, sádrovláknitých, cementovláknitých nebo cementových Příplatek k cenám za přesun prováděný bez použití mechanizace pro jakoukoliv výšku objektu</t>
  </si>
  <si>
    <t>764</t>
  </si>
  <si>
    <t>Konstrukce klempířské</t>
  </si>
  <si>
    <t>220</t>
  </si>
  <si>
    <t>764004863</t>
  </si>
  <si>
    <t>Demontáž svodu k dalšímu použití</t>
  </si>
  <si>
    <t>-1097256420</t>
  </si>
  <si>
    <t>Demontáž klempířských konstrukcí svodu k dalšímu použití</t>
  </si>
  <si>
    <t>Poznámka k položce:_x000d_
Demontáž stávajících okapů před realizací zatepelní fasády</t>
  </si>
  <si>
    <t>221</t>
  </si>
  <si>
    <t>764244303</t>
  </si>
  <si>
    <t>Oplechování horních ploch a nadezdívek bez rohů z TiZn lesklého plechu kotvené rš 250 mm</t>
  </si>
  <si>
    <t>863289994</t>
  </si>
  <si>
    <t>Oplechování horních ploch zdí a nadezdívek (atik) z titanzinkového lesklého válcovaného plechu mechanicky kotvené rš 250 mm</t>
  </si>
  <si>
    <t>222</t>
  </si>
  <si>
    <t>764246345</t>
  </si>
  <si>
    <t>Oplechování parapetů rovných celoplošně lepené z TiZn lesklého plechu rš 400 mm</t>
  </si>
  <si>
    <t>-119349680</t>
  </si>
  <si>
    <t>Oplechování parapetů z titanzinkového lesklého válcovaného plechu rovných celoplošně lepené, bez rohů rš 400 mm</t>
  </si>
  <si>
    <t>1,7*11</t>
  </si>
  <si>
    <t>1,1</t>
  </si>
  <si>
    <t>1,0*2</t>
  </si>
  <si>
    <t>0,9*2</t>
  </si>
  <si>
    <t>1,4*1</t>
  </si>
  <si>
    <t>0,5*2</t>
  </si>
  <si>
    <t>223</t>
  </si>
  <si>
    <t>764246346</t>
  </si>
  <si>
    <t>Oplechování parapetů rovných celoplošně lepené z TiZn lesklého plechu rš 500 mm</t>
  </si>
  <si>
    <t>277790478</t>
  </si>
  <si>
    <t>Oplechování parapetů z titanzinkového lesklého válcovaného plechu rovných celoplošně lepené, bez rohů rš 500 mm</t>
  </si>
  <si>
    <t>0,8*4</t>
  </si>
  <si>
    <t>224</t>
  </si>
  <si>
    <t>764344312</t>
  </si>
  <si>
    <t>Lemování prostupů střech s krytinou skládanou nebo plechovou bez lišty z TiZn lesklého plechu</t>
  </si>
  <si>
    <t>1864283611</t>
  </si>
  <si>
    <t>Lemování prostupů z titanzinkového lesklého válcovaného plechu bez lišty, střech s krytinou skládanou nebo z plechu</t>
  </si>
  <si>
    <t>Poznámka k položce:_x000d_
Lemování komínu</t>
  </si>
  <si>
    <t>225</t>
  </si>
  <si>
    <t>764508131</t>
  </si>
  <si>
    <t>Montáž kruhového svodu</t>
  </si>
  <si>
    <t>952074234</t>
  </si>
  <si>
    <t>Montáž svodu kruhového, průměru svodu</t>
  </si>
  <si>
    <t>Poznámka k položce:_x000d_
Zpětná montáž stávajících okapů po provedení zateplení fasády objektu</t>
  </si>
  <si>
    <t>226</t>
  </si>
  <si>
    <t>998764102</t>
  </si>
  <si>
    <t>Přesun hmot tonážní pro konstrukce klempířské v objektech v do 12 m</t>
  </si>
  <si>
    <t>-1256776842</t>
  </si>
  <si>
    <t>Přesun hmot pro konstrukce klempířské stanovený z hmotnosti přesunovaného materiálu vodorovná dopravní vzdálenost do 50 m v objektech výšky přes 6 do 12 m</t>
  </si>
  <si>
    <t>227</t>
  </si>
  <si>
    <t>998764181</t>
  </si>
  <si>
    <t>Příplatek k přesunu hmot tonážní 764 prováděný bez použití mechanizace</t>
  </si>
  <si>
    <t>-1623210021</t>
  </si>
  <si>
    <t>Přesun hmot pro konstrukce klempířské stanovený z hmotnosti přesunovaného materiálu Příplatek k cenám za přesun prováděný bez použití mechanizace pro jakoukoliv výšku objektu</t>
  </si>
  <si>
    <t>765</t>
  </si>
  <si>
    <t>Krytina skládaná</t>
  </si>
  <si>
    <t>228</t>
  </si>
  <si>
    <t>765151801</t>
  </si>
  <si>
    <t>Demontáž krytiny bitumenové ze šindelů do suti</t>
  </si>
  <si>
    <t>-687171426</t>
  </si>
  <si>
    <t>Demontáž krytiny bitumenové ze šindelů sklonu do 30° do suti</t>
  </si>
  <si>
    <t>Poznámka k položce:_x000d_
Vybudování nového komínu</t>
  </si>
  <si>
    <t>229</t>
  </si>
  <si>
    <t>765151811</t>
  </si>
  <si>
    <t>Příplatek k cenám demontáže bitumenové krytiny ze šindelů za sklon přes 30°</t>
  </si>
  <si>
    <t>1438181632</t>
  </si>
  <si>
    <t>Demontáž krytiny bitumenové ze šindelů Příplatek k cenám za sklon přes 30° demontáže krytiny</t>
  </si>
  <si>
    <t>230</t>
  </si>
  <si>
    <t>765151901</t>
  </si>
  <si>
    <t>Vyspravení krytiny bitumenové ze šindelů do 2% opravované plochy</t>
  </si>
  <si>
    <t>723192498</t>
  </si>
  <si>
    <t>Vyspravení krytiny bitumenové ze šindelů sklonu střechy do 30°, v rozsahu opravované plochy do 2%</t>
  </si>
  <si>
    <t>231</t>
  </si>
  <si>
    <t>62866001</t>
  </si>
  <si>
    <t>šindel asfaltový tvar obdélník</t>
  </si>
  <si>
    <t>-1104984926</t>
  </si>
  <si>
    <t>7,7*1,2 'Přepočtené koeficientem množství</t>
  </si>
  <si>
    <t>232</t>
  </si>
  <si>
    <t>765151911</t>
  </si>
  <si>
    <t>Příplatek k vyspravení krytiny bitumenové ze šindelů za sklon nad 30°</t>
  </si>
  <si>
    <t>1670446327</t>
  </si>
  <si>
    <t>Vyspravení krytiny bitumenové ze šindelů Příplatek k cenám za sklon přes 30°</t>
  </si>
  <si>
    <t>766</t>
  </si>
  <si>
    <t>Konstrukce truhlářské</t>
  </si>
  <si>
    <t>233</t>
  </si>
  <si>
    <t>766621502</t>
  </si>
  <si>
    <t>Montáž dřevěných oken plochy přes 1 m2 podávacích horizontálně posuvných s díly ve vodícím rámu</t>
  </si>
  <si>
    <t>-923115510</t>
  </si>
  <si>
    <t>Montáž oken dřevěných včetně montáže rámu podávacích horizontálně posuvných s pevně zasklenými bočními díly</t>
  </si>
  <si>
    <t>234</t>
  </si>
  <si>
    <t>61010R04</t>
  </si>
  <si>
    <t>Okno dřevěné vnitřní 2000 x 1400 mm posuvné podávací zasklené bezpečnostním sklem</t>
  </si>
  <si>
    <t>ks</t>
  </si>
  <si>
    <t>2070262203</t>
  </si>
  <si>
    <t>235</t>
  </si>
  <si>
    <t>766621602</t>
  </si>
  <si>
    <t>Montáž dřevěných oken plochy do 1 m2 jednoduchých pevných do zdiva</t>
  </si>
  <si>
    <t>614047761</t>
  </si>
  <si>
    <t>Montáž oken dřevěných plochy do 1 m2 včetně montáže rámu jednoduchých pevných do zdiva</t>
  </si>
  <si>
    <t>236</t>
  </si>
  <si>
    <t>61110000</t>
  </si>
  <si>
    <t>okno dřevěné s fixním zasklením dvojsklo do plochy 1m2</t>
  </si>
  <si>
    <t>70749895</t>
  </si>
  <si>
    <t>237</t>
  </si>
  <si>
    <t>766622131</t>
  </si>
  <si>
    <t>Montáž plastových oken plochy přes 1 m2 otevíravých výšky do 1,5 m s rámem do zdiva</t>
  </si>
  <si>
    <t>-1486313503</t>
  </si>
  <si>
    <t>Montáž oken plastových včetně montáže rámu plochy přes 1 m2 otevíravých do zdiva, výšky do 1,5 m</t>
  </si>
  <si>
    <t>238</t>
  </si>
  <si>
    <t>610603R04</t>
  </si>
  <si>
    <t>Plastové okno dvoukřídlové 1500 x 1400 mm</t>
  </si>
  <si>
    <t>-1936588891</t>
  </si>
  <si>
    <t>Plastové okno dvoukřídlové 1500 x 1400 mm otevíravé sklápěcí
izolační dvojsklo U=1,1 W/m2K
vnitřní parapet dřevotřískový poplastovaný
vnější oplechování z titanzinkového plechu</t>
  </si>
  <si>
    <t>239</t>
  </si>
  <si>
    <t>610603R06</t>
  </si>
  <si>
    <t>Plastové okno jednokřídlové 800 x 1200 mm</t>
  </si>
  <si>
    <t>-1547435617</t>
  </si>
  <si>
    <t>Plastové okno jednokřídlové 800 x 1200 mm
otevíravé sklápěcí
izolační dvojsklo U=1,1 W/m2K
vnější oplechování z titanzinkového plechu</t>
  </si>
  <si>
    <t>240</t>
  </si>
  <si>
    <t>766622811</t>
  </si>
  <si>
    <t>Demontáž rámu jednoduchých oken dřevěných do 1m2 k opětovnému použití</t>
  </si>
  <si>
    <t>109295204</t>
  </si>
  <si>
    <t>Demontáž okenních konstrukcí k opětovnému použití rámu jednoduchých dřevěných, plochy otvoru do 1 m2</t>
  </si>
  <si>
    <t>Poznámka k položce:_x000d_
Demontáž stávajících dřevěných žaluzií</t>
  </si>
  <si>
    <t>241</t>
  </si>
  <si>
    <t>766660001</t>
  </si>
  <si>
    <t>Montáž dveřních křídel otvíravých jednokřídlových š do 0,8 m do ocelové zárubně</t>
  </si>
  <si>
    <t>1982942347</t>
  </si>
  <si>
    <t>Montáž dveřních křídel dřevěných nebo plastových otevíravých do ocelové zárubně povrchově upravených jednokřídlových, šířky do 800 mm</t>
  </si>
  <si>
    <t>242</t>
  </si>
  <si>
    <t>61160325</t>
  </si>
  <si>
    <t>dveře dřevěné vnitřní hladké plné 1křídlé standard vč. mřížky Al 600-700x1970mm</t>
  </si>
  <si>
    <t>1938256432</t>
  </si>
  <si>
    <t>243</t>
  </si>
  <si>
    <t>766660002</t>
  </si>
  <si>
    <t>Montáž dveřních křídel otvíravých jednokřídlových š přes 0,8 m do ocelové zárubně</t>
  </si>
  <si>
    <t>-1603057482</t>
  </si>
  <si>
    <t>Montáž dveřních křídel dřevěných nebo plastových otevíravých do ocelové zárubně povrchově upravených jednokřídlových, šířky přes 800 mm</t>
  </si>
  <si>
    <t>244</t>
  </si>
  <si>
    <t>61160188</t>
  </si>
  <si>
    <t>dveře dřevěné vnitřní hladké plné 1křídlé standardní provedení 800x1970mm</t>
  </si>
  <si>
    <t>-441685557</t>
  </si>
  <si>
    <t>245</t>
  </si>
  <si>
    <t>61162972</t>
  </si>
  <si>
    <t>dveře vnitřní foliované celosklo 1křídlé 800x1970mm</t>
  </si>
  <si>
    <t>-41514623</t>
  </si>
  <si>
    <t>246</t>
  </si>
  <si>
    <t>61162975</t>
  </si>
  <si>
    <t>dveře vnitřní foliované celosklo 2křídlé 1250x1970mm</t>
  </si>
  <si>
    <t>537523826</t>
  </si>
  <si>
    <t>247</t>
  </si>
  <si>
    <t>766660021</t>
  </si>
  <si>
    <t>Montáž dveřních křídel otvíravých jednokřídlových š do 0,8 m požárních do ocelové zárubně</t>
  </si>
  <si>
    <t>910170867</t>
  </si>
  <si>
    <t>Montáž dveřních křídel dřevěných nebo plastových otevíravých do ocelové zárubně protipožárních jednokřídlových, šířky do 800 mm</t>
  </si>
  <si>
    <t>248</t>
  </si>
  <si>
    <t>61165616</t>
  </si>
  <si>
    <t>dveře vnitřní požárně bezpečnostní třída 2 CPL fólie EI (EW) 30 D3 1křídlové 800x1970mm</t>
  </si>
  <si>
    <t>1013507299</t>
  </si>
  <si>
    <t>249</t>
  </si>
  <si>
    <t>766660102</t>
  </si>
  <si>
    <t>Montáž dveřních křídel otvíravých jednokřídlových š přes 0,8 m do dřevěné rámové zárubně</t>
  </si>
  <si>
    <t>1132455614</t>
  </si>
  <si>
    <t>Montáž dveřních křídel dřevěných nebo plastových otevíravých do dřevěné rámové zárubně povrchově upravených jednokřídlových, šířky přes 800 mm</t>
  </si>
  <si>
    <t>250</t>
  </si>
  <si>
    <t>61173R05</t>
  </si>
  <si>
    <t>Dřevěné dveře vnitřní prosklené 1000 x 2400 mm s nadsvětlíkem</t>
  </si>
  <si>
    <t>-378263752</t>
  </si>
  <si>
    <t>Dřevěné dveře vnitřní prosklené 1000 x 2400 mm s nadsvětlíkem.
Klika a štítky ze slitin lehkých kovů, zámek vložkový bezpečnostní + zámková vložka.</t>
  </si>
  <si>
    <t>251</t>
  </si>
  <si>
    <t>766660411</t>
  </si>
  <si>
    <t>Montáž vchodových dveří jednokřídlových bez nadsvětlíku do zdiva</t>
  </si>
  <si>
    <t>646844971</t>
  </si>
  <si>
    <t>Montáž dveřních křídel dřevěných nebo plastových vchodových dveří včetně rámu do zdiva jednokřídlových bez nadsvětlíku</t>
  </si>
  <si>
    <t>252</t>
  </si>
  <si>
    <t>611731R02</t>
  </si>
  <si>
    <t>Plastové prosklené vchodové dveře 1000 x 2200 mm</t>
  </si>
  <si>
    <t>18706134</t>
  </si>
  <si>
    <t>Plastové prosklené vchodové dveře 1000 x 2200 mm - U=1,3 W/m2K, dveře jednokřídlové 800 x 2100 mm
Dveře plné
Klika a štítky ze slitin lehkých kovů, samozavírač, zámek vložkový bezpečnostní + zámková vložka.</t>
  </si>
  <si>
    <t>253</t>
  </si>
  <si>
    <t>766660451</t>
  </si>
  <si>
    <t>Montáž vchodových dveří dvoukřídlových bez nadsvětlíku do zdiva</t>
  </si>
  <si>
    <t>-912265095</t>
  </si>
  <si>
    <t>Montáž dveřních křídel dřevěných nebo plastových vchodových dveří včetně rámu do zdiva dvoukřídlových bez nadsvětlíku</t>
  </si>
  <si>
    <t>254</t>
  </si>
  <si>
    <t>611731R01</t>
  </si>
  <si>
    <t xml:space="preserve">Plastové prosklené vchodové dveře 1800 x 2500 mm </t>
  </si>
  <si>
    <t>-1796697135</t>
  </si>
  <si>
    <t>Plastové prosklené vchodové dveře 1800 x 2500 mm - U=1,3 W/m2K, dveře dvoukřídlové pravé 1600 x 2300 mm
Dveře prosklené izolačním dvojsklem
Klika a štítky ze slitin lehkých kovů, samozavírač, zámek vložkový bezpečnostní + zámková vložka.</t>
  </si>
  <si>
    <t xml:space="preserve">Poznámka k položce:_x000d_
_x000d_
</t>
  </si>
  <si>
    <t>255</t>
  </si>
  <si>
    <t>766660461</t>
  </si>
  <si>
    <t>Montáž vchodových dveří dvoukřídlových s nadsvětlíkem do zdiva</t>
  </si>
  <si>
    <t>-1115497456</t>
  </si>
  <si>
    <t>Montáž dveřních křídel dřevěných nebo plastových vchodových dveří včetně rámu do zdiva dvoukřídlových s nadsvětlíkem</t>
  </si>
  <si>
    <t>256</t>
  </si>
  <si>
    <t>611731R03</t>
  </si>
  <si>
    <t>Plastové prosklené vchodové dveře 1240 x 2300 m</t>
  </si>
  <si>
    <t>-1677378826</t>
  </si>
  <si>
    <t>Plastové prosklené vchodové dveře 1240 x 2300 mm - U=1,3 W/m2K, dveře dvoukřídlové 
Dveře prosklené izolačním dvojsklem
Klika a štítky ze slitin lehkých kovů, samozavírač, zámek vložkový bezpečnostní + zámková vložka.</t>
  </si>
  <si>
    <t>257</t>
  </si>
  <si>
    <t>766694121</t>
  </si>
  <si>
    <t>Montáž parapetních desek dřevěných nebo plastových šířky přes 30 cm délky do 1,0 m</t>
  </si>
  <si>
    <t>-453962372</t>
  </si>
  <si>
    <t>Montáž ostatních truhlářských konstrukcí parapetních desek dřevěných nebo plastových šířky přes 300 mm, délky do 1000 mm</t>
  </si>
  <si>
    <t>258</t>
  </si>
  <si>
    <t>60794101</t>
  </si>
  <si>
    <t>deska parapetní dřevotřísková vnitřní 200x1000mm</t>
  </si>
  <si>
    <t>-793253692</t>
  </si>
  <si>
    <t>259</t>
  </si>
  <si>
    <t>766694122</t>
  </si>
  <si>
    <t>Montáž parapetních dřevěných nebo plastových šířky přes 30 cm délky do 1,6 m</t>
  </si>
  <si>
    <t>-152118737</t>
  </si>
  <si>
    <t>Montáž ostatních truhlářských konstrukcí parapetních desek dřevěných nebo plastových šířky přes 300 mm, délky přes 1000 do 1600 mm</t>
  </si>
  <si>
    <t>260</t>
  </si>
  <si>
    <t>-444279016</t>
  </si>
  <si>
    <t>261</t>
  </si>
  <si>
    <t>766811115</t>
  </si>
  <si>
    <t>Montáž korpusu kuchyňských skříněk spodních na nožičky šířky do 600 mm</t>
  </si>
  <si>
    <t>1155650263</t>
  </si>
  <si>
    <t>Montáž kuchyňských linek korpusu spodních skříněk na nožičky (včetně vyrovnání), šířky jednoho dílu do 600 mm</t>
  </si>
  <si>
    <t>Poznámka k položce:_x000d_
Demontáž a zpětná montáž stávající kuchyňské linky - zázemí tanečního sálu ve 2.NP</t>
  </si>
  <si>
    <t>262</t>
  </si>
  <si>
    <t>766811141</t>
  </si>
  <si>
    <t>Příplatek k montáži kuchyňských skříněk spodních za usazení vestavěné trouby</t>
  </si>
  <si>
    <t>-1237324143</t>
  </si>
  <si>
    <t>Montáž kuchyňských linek korpusu horních skříněk Příplatek k ceně za usazení vestavěných spotřebičů trouby</t>
  </si>
  <si>
    <t>263</t>
  </si>
  <si>
    <t>766811142</t>
  </si>
  <si>
    <t>Příplatek k montáži kuchyňských skříněk spodních za usazení vestavěné myčky nádobí</t>
  </si>
  <si>
    <t>155152829</t>
  </si>
  <si>
    <t>Montáž kuchyňských linek korpusu horních skříněk Příplatek k ceně za usazení vestavěných spotřebičů myčky nádobí</t>
  </si>
  <si>
    <t>264</t>
  </si>
  <si>
    <t>766811143</t>
  </si>
  <si>
    <t>Příplatek k montáži kuchyňských skříněk spodních za usazení vestavěné lednice</t>
  </si>
  <si>
    <t>-253031625</t>
  </si>
  <si>
    <t>Montáž kuchyňských linek korpusu horních skříněk Příplatek k ceně za usazení vestavěných spotřebičů lednice</t>
  </si>
  <si>
    <t>265</t>
  </si>
  <si>
    <t>766811144</t>
  </si>
  <si>
    <t>Příplatek k montáži kuchyňských skříněk spodních za usazení vestavěné digestoře</t>
  </si>
  <si>
    <t>328833509</t>
  </si>
  <si>
    <t>Montáž kuchyňských linek korpusu horních skříněk Příplatek k ceně za usazení vestavěných spotřebičů digestoře</t>
  </si>
  <si>
    <t>266</t>
  </si>
  <si>
    <t>766811151</t>
  </si>
  <si>
    <t>Montáž korpusu kuchyňských skříněk horních na stěnu šířky do 600 mm</t>
  </si>
  <si>
    <t>-1745355008</t>
  </si>
  <si>
    <t>Montáž kuchyňských linek korpusu horních skříněk šroubovaných na stěnu, šířky jednoho dílu do 600 mm</t>
  </si>
  <si>
    <t>267</t>
  </si>
  <si>
    <t>766811213</t>
  </si>
  <si>
    <t>Montáž kuchyňské pracovní desky bez výřezu délky do 4000 mm</t>
  </si>
  <si>
    <t>1586566410</t>
  </si>
  <si>
    <t>Montáž kuchyňských linek pracovní desky bez výřezu, délky jednoho dílu přes 2000 do 4000 mm</t>
  </si>
  <si>
    <t>268</t>
  </si>
  <si>
    <t>766811222</t>
  </si>
  <si>
    <t>Příplatek k montáži kuchyňské pracovní desky za usazení varné desky</t>
  </si>
  <si>
    <t>430499351</t>
  </si>
  <si>
    <t>Montáž kuchyňských linek pracovní desky Příplatek k ceně za usazení varné desky (včetně silikonu)</t>
  </si>
  <si>
    <t>269</t>
  </si>
  <si>
    <t>766811223</t>
  </si>
  <si>
    <t>Příplatek k montáži kuchyňské pracovní desky za usazení dřezu</t>
  </si>
  <si>
    <t>2147257431</t>
  </si>
  <si>
    <t>Montáž kuchyňských linek pracovní desky Příplatek k ceně za usazení dřezu (včetně silikonu)</t>
  </si>
  <si>
    <t>270</t>
  </si>
  <si>
    <t>766812840</t>
  </si>
  <si>
    <t>Demontáž kuchyňských linek dřevěných nebo kovových délky do 2,1 m</t>
  </si>
  <si>
    <t>1797236888</t>
  </si>
  <si>
    <t>Demontáž kuchyňských linek dřevěných nebo kovových včetně skříněk uchycených na stěně, délky přes 1800 do 2100 mm</t>
  </si>
  <si>
    <t>271</t>
  </si>
  <si>
    <t>998766101</t>
  </si>
  <si>
    <t>Přesun hmot tonážní pro konstrukce truhlářské v objektech v do 6 m</t>
  </si>
  <si>
    <t>-1611998823</t>
  </si>
  <si>
    <t>Přesun hmot pro konstrukce truhlářské stanovený z hmotnosti přesunovaného materiálu vodorovná dopravní vzdálenost do 50 m v objektech výšky do 6 m</t>
  </si>
  <si>
    <t>272</t>
  </si>
  <si>
    <t>998766181</t>
  </si>
  <si>
    <t>Příplatek k přesunu hmot tonážní 766 prováděný bez použití mechanizace</t>
  </si>
  <si>
    <t>1869151204</t>
  </si>
  <si>
    <t>Přesun hmot pro konstrukce truhlářské stanovený z hmotnosti přesunovaného materiálu Příplatek k ceně za přesun prováděný bez použití mechanizace pro jakoukoliv výšku objektu</t>
  </si>
  <si>
    <t>767</t>
  </si>
  <si>
    <t>Konstrukce zámečnické</t>
  </si>
  <si>
    <t>273</t>
  </si>
  <si>
    <t>767995111</t>
  </si>
  <si>
    <t>Montáž atypických zámečnických konstrukcí hmotnosti do 5 kg</t>
  </si>
  <si>
    <t>kg</t>
  </si>
  <si>
    <t>398508941</t>
  </si>
  <si>
    <t>Montáž ostatních atypických zámečnických konstrukcí hmotnosti do 5 kg</t>
  </si>
  <si>
    <t>Poznámka k položce:_x000d_
Venkovní a vnitřní zábradlí</t>
  </si>
  <si>
    <t>274</t>
  </si>
  <si>
    <t>14011036</t>
  </si>
  <si>
    <t>trubka ocelová bezešvá hladká jakost 11 353 60,3x4,0mm</t>
  </si>
  <si>
    <t>558007139</t>
  </si>
  <si>
    <t>275</t>
  </si>
  <si>
    <t>15945230</t>
  </si>
  <si>
    <t>plech děrovaný tahokov oko 10/4,5/1,5 tl 1mm tabule</t>
  </si>
  <si>
    <t>-601986944</t>
  </si>
  <si>
    <t>276</t>
  </si>
  <si>
    <t>998767102</t>
  </si>
  <si>
    <t>Přesun hmot tonážní pro zámečnické konstrukce v objektech v do 12 m</t>
  </si>
  <si>
    <t>474214222</t>
  </si>
  <si>
    <t>Přesun hmot pro zámečnické konstrukce stanovený z hmotnosti přesunovaného materiálu vodorovná dopravní vzdálenost do 50 m v objektech výšky přes 6 do 12 m</t>
  </si>
  <si>
    <t>277</t>
  </si>
  <si>
    <t>998767181</t>
  </si>
  <si>
    <t>Příplatek k přesunu hmot tonážní 767 prováděný bez použití mechanizace</t>
  </si>
  <si>
    <t>-133153346</t>
  </si>
  <si>
    <t>Přesun hmot pro zámečnické konstrukce stanovený z hmotnosti přesunovaného materiálu Příplatek k cenám za přesun prováděný bez použití mechanizace pro jakoukoliv výšku objektu</t>
  </si>
  <si>
    <t>771</t>
  </si>
  <si>
    <t>Podlahy z dlaždic</t>
  </si>
  <si>
    <t>278</t>
  </si>
  <si>
    <t>771111011</t>
  </si>
  <si>
    <t>Vysátí podkladu před pokládkou dlažby</t>
  </si>
  <si>
    <t>650325739</t>
  </si>
  <si>
    <t>Příprava podkladu před provedením dlažby vysátí podlah</t>
  </si>
  <si>
    <t>"1.NP" 12,2+2,41+1,73+5,6+9,1+5,42+13,75+9,1+2,5+2,4</t>
  </si>
  <si>
    <t>"2.NP" 4,0+1,6+1,64+23,0+19,8</t>
  </si>
  <si>
    <t>279</t>
  </si>
  <si>
    <t>771121011</t>
  </si>
  <si>
    <t>Nátěr penetrační na podlahu</t>
  </si>
  <si>
    <t>-423294474</t>
  </si>
  <si>
    <t>Příprava podkladu před provedením dlažby nátěr penetrační na podlahu</t>
  </si>
  <si>
    <t>280</t>
  </si>
  <si>
    <t>771151022</t>
  </si>
  <si>
    <t>Samonivelační stěrka podlah pevnosti 30 MPa tl 5 mm</t>
  </si>
  <si>
    <t>1356547731</t>
  </si>
  <si>
    <t>Příprava podkladu před provedením dlažby samonivelační stěrka min.pevnosti 30 MPa, tloušťky přes 3 do 5 mm</t>
  </si>
  <si>
    <t>281</t>
  </si>
  <si>
    <t>771474113</t>
  </si>
  <si>
    <t>Montáž soklů z dlaždic keramických rovných flexibilní lepidlo v do 120 mm</t>
  </si>
  <si>
    <t>1795235366</t>
  </si>
  <si>
    <t>Montáž soklů z dlaždic keramických lepených flexibilním lepidlem rovných, výšky přes 90 do 120 mm</t>
  </si>
  <si>
    <t>15,02+11,84+10,0+15,7+14,2+21,1</t>
  </si>
  <si>
    <t>282</t>
  </si>
  <si>
    <t>59761416</t>
  </si>
  <si>
    <t>sokl-dlažba keramická slinutá hladká do interiéru i exteriéru 300x80mm</t>
  </si>
  <si>
    <t>2125335494</t>
  </si>
  <si>
    <t>300*1,1 'Přepočtené koeficientem množství</t>
  </si>
  <si>
    <t>283</t>
  </si>
  <si>
    <t>771474133</t>
  </si>
  <si>
    <t>Montáž soklů z dlaždic keramických schodišťových stupňovitých flexibilní lepidlo v do 120 mm</t>
  </si>
  <si>
    <t>-1565557594</t>
  </si>
  <si>
    <t>Montáž soklů z dlaždic keramických lepených flexibilním lepidlem schodišťových stupňovitých, výšky přes 90 do 120 mm</t>
  </si>
  <si>
    <t>284</t>
  </si>
  <si>
    <t>802675629</t>
  </si>
  <si>
    <t>80*1,1 'Přepočtené koeficientem množství</t>
  </si>
  <si>
    <t>285</t>
  </si>
  <si>
    <t>771574264</t>
  </si>
  <si>
    <t>Montáž podlah keramických pro mechanické zatížení protiskluzných lepených flexibilním lepidlem do 19 ks/m2</t>
  </si>
  <si>
    <t>1048157790</t>
  </si>
  <si>
    <t>Montáž podlah z dlaždic keramických lepených flexibilním lepidlem maloformátových pro vysoké mechanické zatížení protiskluzných nebo reliéfních (bezbariérových) přes 12 do 19 ks/m2</t>
  </si>
  <si>
    <t>286</t>
  </si>
  <si>
    <t>59761012</t>
  </si>
  <si>
    <t>dlažba keramická hutná reliéfní do interiéru přes 19 do 22ks/m2</t>
  </si>
  <si>
    <t>1343888246</t>
  </si>
  <si>
    <t>287</t>
  </si>
  <si>
    <t>771577111</t>
  </si>
  <si>
    <t>Příplatek k montáž podlah keramických za plochu do 5 m2</t>
  </si>
  <si>
    <t>190061010</t>
  </si>
  <si>
    <t>Montáž podlah z dlaždic keramických lepených flexibilním lepidlem Příplatek k cenám za plochu do 5 m2 jednotlivě</t>
  </si>
  <si>
    <t>288</t>
  </si>
  <si>
    <t>771577112</t>
  </si>
  <si>
    <t>Příplatek k montáž podlah keramických za omezený prostor</t>
  </si>
  <si>
    <t>-1330638668</t>
  </si>
  <si>
    <t>Montáž podlah z dlaždic keramických lepených flexibilním lepidlem Příplatek k cenám za podlahy v omezeném prostoru</t>
  </si>
  <si>
    <t>289</t>
  </si>
  <si>
    <t>998771102</t>
  </si>
  <si>
    <t>Přesun hmot tonážní pro podlahy z dlaždic v objektech v do 12 m</t>
  </si>
  <si>
    <t>-1193655785</t>
  </si>
  <si>
    <t>Přesun hmot pro podlahy z dlaždic stanovený z hmotnosti přesunovaného materiálu vodorovná dopravní vzdálenost do 50 m v objektech výšky přes 6 do 12 m</t>
  </si>
  <si>
    <t>290</t>
  </si>
  <si>
    <t>998771181</t>
  </si>
  <si>
    <t>Příplatek k přesunu hmot tonážní 771 prováděný bez použití mechanizace</t>
  </si>
  <si>
    <t>1582504048</t>
  </si>
  <si>
    <t>Přesun hmot pro podlahy z dlaždic stanovený z hmotnosti přesunovaného materiálu Příplatek k ceně za přesun prováděný bez použití mechanizace pro jakoukoliv výšku objektu</t>
  </si>
  <si>
    <t>776</t>
  </si>
  <si>
    <t>Podlahy povlakové</t>
  </si>
  <si>
    <t>291</t>
  </si>
  <si>
    <t>776111311</t>
  </si>
  <si>
    <t>Vysátí podkladu povlakových podlah</t>
  </si>
  <si>
    <t>1360163528</t>
  </si>
  <si>
    <t>Příprava podkladu vysátí podlah</t>
  </si>
  <si>
    <t>"1.NP" 31,33+72,1+30,0</t>
  </si>
  <si>
    <t>"2.NP" 27,65+34,05+9,73+10,54+24,13+11,08+12,73</t>
  </si>
  <si>
    <t>292</t>
  </si>
  <si>
    <t>776121111</t>
  </si>
  <si>
    <t>Vodou ředitelná penetrace savého podkladu povlakových podlah ředěná v poměru 1:3</t>
  </si>
  <si>
    <t>830993885</t>
  </si>
  <si>
    <t>Příprava podkladu penetrace vodou ředitelná na savý podklad (válečkováním) ředěná v poměru 1:3 podlah</t>
  </si>
  <si>
    <t>293</t>
  </si>
  <si>
    <t>776211111</t>
  </si>
  <si>
    <t>Lepení textilních pásů</t>
  </si>
  <si>
    <t>2038985590</t>
  </si>
  <si>
    <t>Montáž textilních podlahovin lepením pásů standardních</t>
  </si>
  <si>
    <t>294</t>
  </si>
  <si>
    <t>69751052</t>
  </si>
  <si>
    <t>koberec v rolích š 4m, všívaná strukturovaná smyčka, vlákno 100% PA, hm 750g/m2, zátěž 33, hořlavost Cfl S1</t>
  </si>
  <si>
    <t>1768351533</t>
  </si>
  <si>
    <t>30*1,1 'Přepočtené koeficientem množství</t>
  </si>
  <si>
    <t>295</t>
  </si>
  <si>
    <t>776231111</t>
  </si>
  <si>
    <t>Lepení lamel a čtverců z vinylu standardním lepidlem</t>
  </si>
  <si>
    <t>-870785534</t>
  </si>
  <si>
    <t>Montáž podlahovin z vinylu lepením lamel nebo čtverců standardním lepidlem</t>
  </si>
  <si>
    <t>"1.NP" 31,33+72,1</t>
  </si>
  <si>
    <t>296</t>
  </si>
  <si>
    <t>28411065</t>
  </si>
  <si>
    <t>dílce vinylové plovoucí na P+D, tl 5,0mm, nášlapná vrstva 0,40mm, úprava PUR, zátěž 23/32/41, otlak 0,03mm, R10, hořlavost Bfl S1, podložka kompozitní</t>
  </si>
  <si>
    <t>-2144201087</t>
  </si>
  <si>
    <t>233,34*1,1 'Přepočtené koeficientem množství</t>
  </si>
  <si>
    <t>297</t>
  </si>
  <si>
    <t>776411111</t>
  </si>
  <si>
    <t>Montáž obvodových soklíků výšky do 80 mm</t>
  </si>
  <si>
    <t>-730099787</t>
  </si>
  <si>
    <t>Montáž soklíků lepením obvodových, výšky do 80 mm</t>
  </si>
  <si>
    <t>22,8+31,0+51,4+32,5+21,4+23,4+15,0+14,0+20,3+13,5+14,3</t>
  </si>
  <si>
    <t>298</t>
  </si>
  <si>
    <t>69751204</t>
  </si>
  <si>
    <t>lišta kobercová 55x9mm</t>
  </si>
  <si>
    <t>-1880572037</t>
  </si>
  <si>
    <t>22,8*1,02 'Přepočtené koeficientem množství</t>
  </si>
  <si>
    <t>299</t>
  </si>
  <si>
    <t>28411009</t>
  </si>
  <si>
    <t>lišta soklová PVC 18x80mm</t>
  </si>
  <si>
    <t>2051429080</t>
  </si>
  <si>
    <t>236,8*1,02 'Přepočtené koeficientem množství</t>
  </si>
  <si>
    <t>300</t>
  </si>
  <si>
    <t>998776102</t>
  </si>
  <si>
    <t>Přesun hmot tonážní pro podlahy povlakové v objektech v do 12 m</t>
  </si>
  <si>
    <t>1478406753</t>
  </si>
  <si>
    <t>Přesun hmot pro podlahy povlakové stanovený z hmotnosti přesunovaného materiálu vodorovná dopravní vzdálenost do 50 m v objektech výšky přes 6 do 12 m</t>
  </si>
  <si>
    <t>301</t>
  </si>
  <si>
    <t>998776181</t>
  </si>
  <si>
    <t>Příplatek k přesunu hmot tonážní 776 prováděný bez použití mechanizace</t>
  </si>
  <si>
    <t>1016229355</t>
  </si>
  <si>
    <t>Přesun hmot pro podlahy povlakové stanovený z hmotnosti přesunovaného materiálu Příplatek k cenám za přesun prováděný bez použití mechanizace pro jakoukoliv výšku objektu</t>
  </si>
  <si>
    <t>777</t>
  </si>
  <si>
    <t>Podlahy lité</t>
  </si>
  <si>
    <t>302</t>
  </si>
  <si>
    <t>777111111</t>
  </si>
  <si>
    <t>Vysátí podkladu před provedením lité podlahy</t>
  </si>
  <si>
    <t>-776238245</t>
  </si>
  <si>
    <t>Příprava podkladu před provedením litých podlah vysátí</t>
  </si>
  <si>
    <t>Poznámka k položce:_x000d_
Povrch podlahy v garáži</t>
  </si>
  <si>
    <t>303</t>
  </si>
  <si>
    <t>777131109</t>
  </si>
  <si>
    <t>Penetrační epoxidový nátěr podlahy na podklad znečištěný olejem</t>
  </si>
  <si>
    <t>-144002709</t>
  </si>
  <si>
    <t>Penetrační nátěr podlahy epoxidový odolný proti vzlínání olejů</t>
  </si>
  <si>
    <t>304</t>
  </si>
  <si>
    <t>777511121</t>
  </si>
  <si>
    <t>Krycí epoxidová stěrka tloušťky do 1 mm průmyslové lité podlahy</t>
  </si>
  <si>
    <t>-970119920</t>
  </si>
  <si>
    <t>Krycí stěrka průmyslová epoxidová, tloušťky do 1 mm</t>
  </si>
  <si>
    <t>781</t>
  </si>
  <si>
    <t>Dokončovací práce - obklady</t>
  </si>
  <si>
    <t>305</t>
  </si>
  <si>
    <t>781111011</t>
  </si>
  <si>
    <t>Ometení (oprášení) stěny při přípravě podkladu</t>
  </si>
  <si>
    <t>262294304</t>
  </si>
  <si>
    <t>Příprava podkladu před provedením obkladu oprášení (ometení) stěny</t>
  </si>
  <si>
    <t>"1.NP" (12,1+6,3+5,3+6,2+6,9)*1,8</t>
  </si>
  <si>
    <t>"2.NP" (2,3+16,9+11,5+13,9)*1,8</t>
  </si>
  <si>
    <t>306</t>
  </si>
  <si>
    <t>781121011</t>
  </si>
  <si>
    <t>Nátěr penetrační na stěnu</t>
  </si>
  <si>
    <t>-1938328250</t>
  </si>
  <si>
    <t>Příprava podkladu před provedením obkladu nátěr penetrační na stěnu</t>
  </si>
  <si>
    <t>307</t>
  </si>
  <si>
    <t>781161012</t>
  </si>
  <si>
    <t>Montáž profilu dilatační spáry koutové bez izolace dlažeb</t>
  </si>
  <si>
    <t>1033531631</t>
  </si>
  <si>
    <t>Příprava podkladu před provedením obkladu montáž profilu dilatační spáry koutové (při styku podlahy se stěnou)</t>
  </si>
  <si>
    <t>"1.NP" 63,0</t>
  </si>
  <si>
    <t>"2.NP" 47,0</t>
  </si>
  <si>
    <t>308</t>
  </si>
  <si>
    <t>59054172</t>
  </si>
  <si>
    <t>profil dvoudílný na pero drážku s hranou dlaždice z hmoty PVC/CPE 8 mm</t>
  </si>
  <si>
    <t>1972426499</t>
  </si>
  <si>
    <t>110*1,1 'Přepočtené koeficientem množství</t>
  </si>
  <si>
    <t>309</t>
  </si>
  <si>
    <t>781161021</t>
  </si>
  <si>
    <t>Montáž profilu ukončujícího pro plynulý přechod (dlažby s kobercem apod.)</t>
  </si>
  <si>
    <t>194393755</t>
  </si>
  <si>
    <t>Příprava podkladu před provedením obkladu montáž profilu ukončujícího profilu rohového, vanového</t>
  </si>
  <si>
    <t>"1.NP" 72,0</t>
  </si>
  <si>
    <t>"2.NP" 54,0</t>
  </si>
  <si>
    <t>310</t>
  </si>
  <si>
    <t>28342001</t>
  </si>
  <si>
    <t>lišta ukončovací pro obklady profilovaná v barvě</t>
  </si>
  <si>
    <t>1922187757</t>
  </si>
  <si>
    <t>126*1,1 'Přepočtené koeficientem množství</t>
  </si>
  <si>
    <t>311</t>
  </si>
  <si>
    <t>781474116</t>
  </si>
  <si>
    <t>Montáž obkladů vnitřních keramických hladkých do 35 ks/m2 lepených flexibilním lepidlem</t>
  </si>
  <si>
    <t>1363682772</t>
  </si>
  <si>
    <t>Montáž obkladů vnitřních stěn z dlaždic keramických lepených flexibilním lepidlem maloformátových hladkých přes 25 do 35 ks/m2</t>
  </si>
  <si>
    <t>312</t>
  </si>
  <si>
    <t>59761038</t>
  </si>
  <si>
    <t>obklad keramický hladký přes 25 do 35ks/m2</t>
  </si>
  <si>
    <t>-439676456</t>
  </si>
  <si>
    <t>146,52*1,1 'Přepočtené koeficientem množství</t>
  </si>
  <si>
    <t>313</t>
  </si>
  <si>
    <t>998781101</t>
  </si>
  <si>
    <t>Přesun hmot tonážní pro obklady keramické v objektech v do 6 m</t>
  </si>
  <si>
    <t>1272122263</t>
  </si>
  <si>
    <t>Přesun hmot pro obklady keramické stanovený z hmotnosti přesunovaného materiálu vodorovná dopravní vzdálenost do 50 m v objektech výšky do 6 m</t>
  </si>
  <si>
    <t>314</t>
  </si>
  <si>
    <t>998781181</t>
  </si>
  <si>
    <t>Příplatek k přesunu hmot tonážní 781 prováděný bez použití mechanizace</t>
  </si>
  <si>
    <t>-1251919254</t>
  </si>
  <si>
    <t>Přesun hmot pro obklady keramické stanovený z hmotnosti přesunovaného materiálu Příplatek k cenám za přesun prováděný bez použití mechanizace pro jakoukoliv výšku objektu</t>
  </si>
  <si>
    <t>782</t>
  </si>
  <si>
    <t>Dokončovací práce - obklady z kamene</t>
  </si>
  <si>
    <t>315</t>
  </si>
  <si>
    <t>782991422</t>
  </si>
  <si>
    <t>Základní čištění nových kamenných obkladů včetně dvouvrstvého impregnačního nátěru</t>
  </si>
  <si>
    <t>651770584</t>
  </si>
  <si>
    <t>Obklady z kamene - ostatní práce impregnační nátěr včetně základního čištění dvouvrstvý</t>
  </si>
  <si>
    <t>"kamenné stupně stávajícího vnitřního schodiště" 20,5</t>
  </si>
  <si>
    <t>"venkovní kamenný sokl" 13,0+1,5+4,0</t>
  </si>
  <si>
    <t>783</t>
  </si>
  <si>
    <t>Dokončovací práce - nátěry</t>
  </si>
  <si>
    <t>316</t>
  </si>
  <si>
    <t>783101403</t>
  </si>
  <si>
    <t>Oprášení podkladu truhlářských konstrukcí před provedením nátěru</t>
  </si>
  <si>
    <t>-1558281891</t>
  </si>
  <si>
    <t>Příprava podkladu truhlářských konstrukcí před provedením nátěru oprášení</t>
  </si>
  <si>
    <t>317</t>
  </si>
  <si>
    <t>783123101</t>
  </si>
  <si>
    <t>Jednonásobný napouštěcí akrylátový nátěr truhlářských konstrukcí</t>
  </si>
  <si>
    <t>-501240131</t>
  </si>
  <si>
    <t>Napouštěcí nátěr truhlářských konstrukcí jednonásobný akrylátový</t>
  </si>
  <si>
    <t>318</t>
  </si>
  <si>
    <t>783124101</t>
  </si>
  <si>
    <t>Základní jednonásobný akrylátový nátěr truhlářských konstrukcí</t>
  </si>
  <si>
    <t>-1565393620</t>
  </si>
  <si>
    <t>Základní nátěr truhlářských konstrukcí jednonásobný akrylátový</t>
  </si>
  <si>
    <t>319</t>
  </si>
  <si>
    <t>783127101</t>
  </si>
  <si>
    <t>Krycí jednonásobný akrylátový nátěr truhlářských konstrukcí</t>
  </si>
  <si>
    <t>1948895498</t>
  </si>
  <si>
    <t>Krycí nátěr truhlářských konstrukcí jednonásobný akrylátový</t>
  </si>
  <si>
    <t>320</t>
  </si>
  <si>
    <t>783201201</t>
  </si>
  <si>
    <t>Obroušení tesařských konstrukcí před provedením nátěru</t>
  </si>
  <si>
    <t>1895208773</t>
  </si>
  <si>
    <t>Příprava podkladu tesařských konstrukcí před provedením nátěru broušení</t>
  </si>
  <si>
    <t>181,0+12,5+30,0+87,5+20,0+124,0</t>
  </si>
  <si>
    <t>321</t>
  </si>
  <si>
    <t>783201403</t>
  </si>
  <si>
    <t>Oprášení tesařských konstrukcí před provedením nátěru</t>
  </si>
  <si>
    <t>753352019</t>
  </si>
  <si>
    <t>Příprava podkladu tesařských konstrukcí před provedením nátěru oprášení</t>
  </si>
  <si>
    <t>322</t>
  </si>
  <si>
    <t>783213021</t>
  </si>
  <si>
    <t>Napouštěcí dvojnásobný syntetický biodní nátěr tesařských prvků nezabudovaných do konstrukce</t>
  </si>
  <si>
    <t>-605750477</t>
  </si>
  <si>
    <t>Napouštěcí nátěr tesařských prvků proti dřevokazným houbám, hmyzu a plísním nezabudovaných do konstrukce dvojnásobný syntetický</t>
  </si>
  <si>
    <t>323</t>
  </si>
  <si>
    <t>783826655</t>
  </si>
  <si>
    <t>Hydrofobizační transparentní silikonový nátěr lícového zdiva</t>
  </si>
  <si>
    <t>-1546692931</t>
  </si>
  <si>
    <t>Hydrofobizační nátěr omítek silikonový, transparentní, povrchů hladkých lícového zdiva</t>
  </si>
  <si>
    <t>(5,5+14,5)*1,0</t>
  </si>
  <si>
    <t>784</t>
  </si>
  <si>
    <t>Dokončovací práce - malby a tapety</t>
  </si>
  <si>
    <t>324</t>
  </si>
  <si>
    <t>784171101</t>
  </si>
  <si>
    <t>Zakrytí vnitřních podlah včetně pozdějšího odkrytí</t>
  </si>
  <si>
    <t>974505879</t>
  </si>
  <si>
    <t>Zakrytí nemalovaných ploch (materiál ve specifikaci) včetně pozdějšího odkrytí podlah</t>
  </si>
  <si>
    <t>325</t>
  </si>
  <si>
    <t>58124844</t>
  </si>
  <si>
    <t>fólie pro malířské potřeby zakrývací tl 25µ 4x5m</t>
  </si>
  <si>
    <t>-1325680243</t>
  </si>
  <si>
    <t>418,95*1,05 'Přepočtené koeficientem množství</t>
  </si>
  <si>
    <t>326</t>
  </si>
  <si>
    <t>784181121</t>
  </si>
  <si>
    <t>Hloubková jednonásobná penetrace podkladu v místnostech výšky do 3,80 m</t>
  </si>
  <si>
    <t>-311108341</t>
  </si>
  <si>
    <t>Penetrace podkladu jednonásobná hloubková v místnostech výšky do 3,80 m</t>
  </si>
  <si>
    <t>(27,8*3,0)+74,76+8,033+60,135+4,59+2,76</t>
  </si>
  <si>
    <t>"strop" 12,2+29,4+2,41+1,73+5,6+9,1+5,42+5,0+13,75+31,33+9,1+2,5+2,4+72,1+36,94</t>
  </si>
  <si>
    <t>127,75</t>
  </si>
  <si>
    <t>"strop" 27,65+34,05+9,73+10,54+24,13+11,08+12,73+4,0+1,6+1,64+23,0+19,82</t>
  </si>
  <si>
    <t>"3.NP" (27,0*1,0*2)+(30,0*2)+3,12+4,56</t>
  </si>
  <si>
    <t>327</t>
  </si>
  <si>
    <t>784211101</t>
  </si>
  <si>
    <t>Dvojnásobné bílé malby ze směsí za mokra výborně otěruvzdorných v místnostech výšky do 3,80 m</t>
  </si>
  <si>
    <t>1864359162</t>
  </si>
  <si>
    <t>Malby z malířských směsí otěruvzdorných za mokra dvojnásobné, bílé za mokra otěruvzdorné výborně v místnostech výšky do 3,80 m</t>
  </si>
  <si>
    <t>328</t>
  </si>
  <si>
    <t>784211163</t>
  </si>
  <si>
    <t>Příplatek k cenám 2x maleb ze směsí za mokra otěruvzdorných za barevnou malbu středně sytého odstínu</t>
  </si>
  <si>
    <t>667435194</t>
  </si>
  <si>
    <t>Malby z malířských směsí otěruvzdorných za mokra Příplatek k cenám dvojnásobných maleb za provádění barevné malby tónované na tónovacích automatech, v odstínu středně sytém</t>
  </si>
  <si>
    <t>789</t>
  </si>
  <si>
    <t>Povrchové úpravy ocelových konstrukcí a technologických zařízení</t>
  </si>
  <si>
    <t>329</t>
  </si>
  <si>
    <t>789421212</t>
  </si>
  <si>
    <t>Provedení žárového stříkání ocelových konstrukcí třídy II Zn 50 um</t>
  </si>
  <si>
    <t>-82989858</t>
  </si>
  <si>
    <t>Provedení žárového stříkání ocelových konstrukcí zinkem, tloušťky 50 μm, třídy II (0,780 kg Zn/m2)</t>
  </si>
  <si>
    <t>Poznámka k položce:_x000d_
Povrchová úprava zábradlí</t>
  </si>
  <si>
    <t>330</t>
  </si>
  <si>
    <t>15625101</t>
  </si>
  <si>
    <t>drát metalizační Zn D 3mm</t>
  </si>
  <si>
    <t>375949694</t>
  </si>
  <si>
    <t>D.1.1-2 - Objekt na st.p.č.17/6</t>
  </si>
  <si>
    <t>1361517287</t>
  </si>
  <si>
    <t>-2078285716</t>
  </si>
  <si>
    <t>"přezdění vybouraného narušeného zdiva" 1,3*0,9</t>
  </si>
  <si>
    <t>314231511</t>
  </si>
  <si>
    <t>Zdivo komínů nad střechou průduch do 150x150 na MC včetně spárování z cihel pálených dl 290 mm</t>
  </si>
  <si>
    <t>853280479</t>
  </si>
  <si>
    <t>Zdivo komínových nebo ventilačních těles dosavadních objektů volně stojících nad střešní rovinou na maltu cementovou včetně spárování, o průřezu průduchu do 150x150 mm z cihel pálených plných, pevnosti P 40 dl. 290 mm,</t>
  </si>
  <si>
    <t>"vyzdění nového komínu nad úrovní střechy" (0,6+0,6+0,6+0,6)*0,15*1,25</t>
  </si>
  <si>
    <t>417321414</t>
  </si>
  <si>
    <t>Ztužující pásy a věnce ze ŽB tř. C 20/25</t>
  </si>
  <si>
    <t>-370913781</t>
  </si>
  <si>
    <t>Ztužující pásy a věnce z betonu železového (bez výztuže) tř. C 20/25</t>
  </si>
  <si>
    <t>(0,1*0,15*2,33)*2</t>
  </si>
  <si>
    <t>417351115</t>
  </si>
  <si>
    <t>Zřízení bednění ztužujících věnců</t>
  </si>
  <si>
    <t>1973592173</t>
  </si>
  <si>
    <t>Bednění bočnic ztužujících pásů a věnců včetně vzpěr zřízení</t>
  </si>
  <si>
    <t>0,25*2,33*2</t>
  </si>
  <si>
    <t>417351116</t>
  </si>
  <si>
    <t>Odstranění bednění ztužujících věnců</t>
  </si>
  <si>
    <t>285413220</t>
  </si>
  <si>
    <t>Bednění bočnic ztužujících pásů a věnců včetně vzpěr odstranění</t>
  </si>
  <si>
    <t>417361821</t>
  </si>
  <si>
    <t>Výztuž ztužujících pásů a věnců betonářskou ocelí 10 505</t>
  </si>
  <si>
    <t>816447798</t>
  </si>
  <si>
    <t>Výztuž ztužujících pásů a věnců z betonářské oceli 10 505 (R) nebo BSt 500</t>
  </si>
  <si>
    <t>-184415994</t>
  </si>
  <si>
    <t>(4,05+4,05+5,32+5,52+1,63+1,63+1,63+1,63)*2,5</t>
  </si>
  <si>
    <t>551739900</t>
  </si>
  <si>
    <t>"1.NP" (5,9+5,22+5,52+6,0+4,9)*2</t>
  </si>
  <si>
    <t>"2.NP" (31,4*1,65)+(11,0*4,15)</t>
  </si>
  <si>
    <t>523718107</t>
  </si>
  <si>
    <t>-1773631774</t>
  </si>
  <si>
    <t>"1.NP" (0,15+0,15+0,2+0,28+0,4+0,6+0,4+0,3+0,4+0,9+0,3+0,3+0,4+0,25+0,25+0,4+0,4+0,45)*2,5</t>
  </si>
  <si>
    <t>"2.NP" (0,6+0,6+0,46+0,46)*4,6</t>
  </si>
  <si>
    <t>-2055233611</t>
  </si>
  <si>
    <t>"Plocha podlahy 1.NP" 4,9+30,0+27,9+1,9+1,4</t>
  </si>
  <si>
    <t>1372478089</t>
  </si>
  <si>
    <t>-1554224690</t>
  </si>
  <si>
    <t>195*1,02 'Přepočtené koeficientem množství</t>
  </si>
  <si>
    <t>355300244</t>
  </si>
  <si>
    <t>"1.NP" ((1,2+1,2+1,25+1,25)*7)+2,4+3,5</t>
  </si>
  <si>
    <t>"2.NP" 2,7+3,4+2,2+2,2</t>
  </si>
  <si>
    <t>-615557158</t>
  </si>
  <si>
    <t>50,7*1,1 'Přepočtené koeficientem množství</t>
  </si>
  <si>
    <t>-230568413</t>
  </si>
  <si>
    <t>14,5+14,5+6,5+6,5</t>
  </si>
  <si>
    <t>1757629862</t>
  </si>
  <si>
    <t>42*1,05 'Přepočtené koeficientem množství</t>
  </si>
  <si>
    <t>-829760216</t>
  </si>
  <si>
    <t>"omítka stěn" 195,0</t>
  </si>
  <si>
    <t>"omítka ostění" 50,7</t>
  </si>
  <si>
    <t>-133299860</t>
  </si>
  <si>
    <t>2,3+5,3+6,1+3,4</t>
  </si>
  <si>
    <t>1586108125</t>
  </si>
  <si>
    <t>55331113</t>
  </si>
  <si>
    <t>zárubeň ocelová pro běžné zdění hranatý profil 110 600 levá,pravá</t>
  </si>
  <si>
    <t>513012402</t>
  </si>
  <si>
    <t>55331119</t>
  </si>
  <si>
    <t>zárubeň ocelová pro běžné zdění hranatý profil 110 900 levá,pravá</t>
  </si>
  <si>
    <t>-1912690597</t>
  </si>
  <si>
    <t>140452871</t>
  </si>
  <si>
    <t>-1660784343</t>
  </si>
  <si>
    <t>-1807766910</t>
  </si>
  <si>
    <t>200*30 'Přepočtené koeficientem množství</t>
  </si>
  <si>
    <t>590100296</t>
  </si>
  <si>
    <t>-1585702269</t>
  </si>
  <si>
    <t>1263744376</t>
  </si>
  <si>
    <t>-328222522</t>
  </si>
  <si>
    <t>-1144267168</t>
  </si>
  <si>
    <t>4,9+30,0+27,9+1,9+1,4</t>
  </si>
  <si>
    <t>-482246722</t>
  </si>
  <si>
    <t>"bourání částí narušeného obvodového zdiva" 1,3+0,9</t>
  </si>
  <si>
    <t>962032641</t>
  </si>
  <si>
    <t>Bourání zdiva komínového nad střechou z cihel na MC</t>
  </si>
  <si>
    <t>-352181317</t>
  </si>
  <si>
    <t>Bourání zdiva nadzákladového z cihel nebo tvárnic komínového z cihel pálených, šamotových nebo vápenopískových nad střechou na maltu cementovou</t>
  </si>
  <si>
    <t>"bourání cihelného komínu nad úrovní střechy" (0,6+0,6+0,6+0,6)*0,15*1,25</t>
  </si>
  <si>
    <t>968072455</t>
  </si>
  <si>
    <t>Vybourání kovových dveřních zárubní pl do 2 m2</t>
  </si>
  <si>
    <t>1046675815</t>
  </si>
  <si>
    <t>Vybourání kovových rámů oken s křídly, dveřních zárubní, vrat, stěn, ostění nebo obkladů dveřních zárubní, plochy do 2 m2</t>
  </si>
  <si>
    <t>Poznámka k položce:_x000d_
Vybourání stávajících dveří</t>
  </si>
  <si>
    <t>28340591</t>
  </si>
  <si>
    <t>974031164</t>
  </si>
  <si>
    <t>Vysekání rýh ve zdivu cihelném hl do 150 mm š do 150 mm</t>
  </si>
  <si>
    <t>-1157375113</t>
  </si>
  <si>
    <t>Vysekání rýh ve zdivu cihelném na maltu vápennou nebo vápenocementovou do hl. 150 mm a šířky do 150 mm</t>
  </si>
  <si>
    <t>Poznámka k položce:_x000d_
Dvě rýhy 0,15 x 0,10 x 2,5 m v novém přizděném zdivu pro nové ztužující věnce</t>
  </si>
  <si>
    <t>977331113</t>
  </si>
  <si>
    <t>Frézování hloubky do 30 mm komínového průduchu z cihel plných pálených</t>
  </si>
  <si>
    <t>352466959</t>
  </si>
  <si>
    <t>Zvětšení komínového průduchu frézováním zdiva z cihel plných pálených maximální hloubky frézování přes 10 do 30 mm</t>
  </si>
  <si>
    <t>Poznámka k položce:_x000d_
Úprava stávajícího komínového průduchu pro protažení koaxiálního potrubí - odvod spalin - přívod vzduchu</t>
  </si>
  <si>
    <t>-1593659999</t>
  </si>
  <si>
    <t>-1561496208</t>
  </si>
  <si>
    <t>752409415</t>
  </si>
  <si>
    <t>21,079*10 'Přepočtené koeficientem množství</t>
  </si>
  <si>
    <t>1808021099</t>
  </si>
  <si>
    <t>1235581654</t>
  </si>
  <si>
    <t>1154843999</t>
  </si>
  <si>
    <t>-1767659395</t>
  </si>
  <si>
    <t>1940371292</t>
  </si>
  <si>
    <t>Poznámka k položce:_x000d_
Zateplení SDK podhledu nad 1.NP</t>
  </si>
  <si>
    <t>1361655765</t>
  </si>
  <si>
    <t>78*1,02 'Přepočtené koeficientem množství</t>
  </si>
  <si>
    <t>498853658</t>
  </si>
  <si>
    <t>-1972830625</t>
  </si>
  <si>
    <t>-457299965</t>
  </si>
  <si>
    <t>Poznámka k položce:_x000d_
Vybourání otvoru pro výlez na střechu</t>
  </si>
  <si>
    <t>-611536247</t>
  </si>
  <si>
    <t>-288082563</t>
  </si>
  <si>
    <t>1699201424</t>
  </si>
  <si>
    <t>894061</t>
  </si>
  <si>
    <t>1742939555</t>
  </si>
  <si>
    <t>1684619890</t>
  </si>
  <si>
    <t>1183522687</t>
  </si>
  <si>
    <t>1600644477</t>
  </si>
  <si>
    <t>-1321027198</t>
  </si>
  <si>
    <t>-268684318</t>
  </si>
  <si>
    <t>Poznámka k položce:_x000d_
Demontáž a zpětná montáž dvou stávajících svodů prousnadnění montáže kontaktního zateplovacího systému.</t>
  </si>
  <si>
    <t>764213652</t>
  </si>
  <si>
    <t>Střešní výlez pro krytinu skládanou nebo plechovou z Pz s povrchovou úpravou</t>
  </si>
  <si>
    <t>1315027730</t>
  </si>
  <si>
    <t>Oplechování střešních prvků z pozinkovaného plechu s povrchovou úpravou střešní výlez rozměru 600 x 600 mm, střechy s krytinou skládanou nebo plechovou</t>
  </si>
  <si>
    <t>711820063</t>
  </si>
  <si>
    <t>(1,2*7)+0,6+0,4+0,4+0,9+1,0</t>
  </si>
  <si>
    <t>-387097951</t>
  </si>
  <si>
    <t>1096477252</t>
  </si>
  <si>
    <t>-695397251</t>
  </si>
  <si>
    <t>56705968</t>
  </si>
  <si>
    <t>296223084</t>
  </si>
  <si>
    <t>1963869232</t>
  </si>
  <si>
    <t>847223924</t>
  </si>
  <si>
    <t>374450815</t>
  </si>
  <si>
    <t>727788341</t>
  </si>
  <si>
    <t>-1730414980</t>
  </si>
  <si>
    <t>1524076656</t>
  </si>
  <si>
    <t>1781681013</t>
  </si>
  <si>
    <t>-1991396694</t>
  </si>
  <si>
    <t>-1019423659</t>
  </si>
  <si>
    <t>61160218</t>
  </si>
  <si>
    <t>dveře dřevěné vnitřní hladké plné 1křídlé standardní provedení 900x1970mm</t>
  </si>
  <si>
    <t>1855644939</t>
  </si>
  <si>
    <t>-1653636221</t>
  </si>
  <si>
    <t xml:space="preserve">Plastové vchodové dveře plné 1200 x 2100 mm </t>
  </si>
  <si>
    <t>-1233377009</t>
  </si>
  <si>
    <t>Plastové vchodové dveře plné 1200 x 2100 mm - U=1,3 W/m2K, dveře jednokřídlové pravé 1000 x 2000 mm
Klika a štítky ze slitin lehkých kovů, samozavírač, zámek vložkový bezpečnostní + zámková vložka.</t>
  </si>
  <si>
    <t>Plastové vchodové dveře plné 1100 x 1500 mm</t>
  </si>
  <si>
    <t>-94840996</t>
  </si>
  <si>
    <t>Plastové vchodové dveře plné 1100 x 1500 mm - U=1,3 W/m2K, dveře jednokřídlové levé 900 x 1400 mm
Klika a štítky ze slitin lehkých kovů, samozavírač, zámek vložkový bezpečnostní + zámková vložka.</t>
  </si>
  <si>
    <t>-1540638730</t>
  </si>
  <si>
    <t>-1333651340</t>
  </si>
  <si>
    <t>-213496959</t>
  </si>
  <si>
    <t>-1099841828</t>
  </si>
  <si>
    <t>1836815519</t>
  </si>
  <si>
    <t>1896303782</t>
  </si>
  <si>
    <t>767610115</t>
  </si>
  <si>
    <t>Montáž oken kovových jednoduchých pevných do zdiva plochy do 0,6 m2</t>
  </si>
  <si>
    <t>2102770698</t>
  </si>
  <si>
    <t>Montáž oken jednoduchých z hliníkových nebo ocelových profilů na polyuretanovou pěnu pevných do zdiva, plochy do 0,6 m2</t>
  </si>
  <si>
    <t>767610R03</t>
  </si>
  <si>
    <t>Protidešťová žaluzie 400 x 700 mm</t>
  </si>
  <si>
    <t>1874408948</t>
  </si>
  <si>
    <t>Protidešťová žaluzie 400 x 700 mm, rám z ocelových tenkostěnných profilů L 30 x 30 x 2 mm, výplň z pásové oceli, povrchová úprava žárovým zinkováním</t>
  </si>
  <si>
    <t>767610116</t>
  </si>
  <si>
    <t>Montáž oken kovových jednoduchých pevných do zdiva plochy do 1,5 m2</t>
  </si>
  <si>
    <t>940097042</t>
  </si>
  <si>
    <t>Montáž oken jednoduchých z hliníkových nebo ocelových profilů na polyuretanovou pěnu pevných do zdiva, plochy přes 0,6 do 1,5 m2</t>
  </si>
  <si>
    <t>767610R04</t>
  </si>
  <si>
    <t>Protidešťová žaluzie 1000 x 680 mm</t>
  </si>
  <si>
    <t>-1960315585</t>
  </si>
  <si>
    <t>Protidešťová žaluzie 1000 x 680 mm, rám z ocelových tenkostěnných profilů L 30 x 30 x 2 mm, výplň z pásové oceli, povrchová úprava žárovým zinkováním</t>
  </si>
  <si>
    <t>767832102</t>
  </si>
  <si>
    <t>Montáž venkovních požárních žebříků do zdiva bez suchovodu</t>
  </si>
  <si>
    <t>634079423</t>
  </si>
  <si>
    <t>44983000</t>
  </si>
  <si>
    <t>žebřík venkovní bez suchovodu v provedení žárový Zn</t>
  </si>
  <si>
    <t>1687927069</t>
  </si>
  <si>
    <t>767996701</t>
  </si>
  <si>
    <t>Demontáž atypických zámečnických konstrukcí řezáním hmotnosti jednotlivých dílů do 50 kg</t>
  </si>
  <si>
    <t>-1652488605</t>
  </si>
  <si>
    <t>Demontáž ostatních zámečnických konstrukcí o hmotnosti jednotlivých dílů řezáním do 50 kg</t>
  </si>
  <si>
    <t>Poznámka k položce:_x000d_
Demontáž stávajícícho venkovního ocelového schodiště</t>
  </si>
  <si>
    <t>359424816</t>
  </si>
  <si>
    <t>-220878187</t>
  </si>
  <si>
    <t>1629588220</t>
  </si>
  <si>
    <t>1931649501</t>
  </si>
  <si>
    <t>-820160123</t>
  </si>
  <si>
    <t>2145926004</t>
  </si>
  <si>
    <t>1794850711</t>
  </si>
  <si>
    <t>-2049374187</t>
  </si>
  <si>
    <t>1562236411</t>
  </si>
  <si>
    <t>2073003885</t>
  </si>
  <si>
    <t>(5,3+5,7)*1,8</t>
  </si>
  <si>
    <t>-2042659418</t>
  </si>
  <si>
    <t>1878087771</t>
  </si>
  <si>
    <t>97582248</t>
  </si>
  <si>
    <t>6*1,1 'Přepočtené koeficientem množství</t>
  </si>
  <si>
    <t>219120211</t>
  </si>
  <si>
    <t>555677591</t>
  </si>
  <si>
    <t>19,8*1,1 'Přepočtené koeficientem množství</t>
  </si>
  <si>
    <t>-1555616581</t>
  </si>
  <si>
    <t>1777546933</t>
  </si>
  <si>
    <t>-1048206390</t>
  </si>
  <si>
    <t>1596951950</t>
  </si>
  <si>
    <t>70,0+21,0+7,5+14,0+10,0+2,0+82,0</t>
  </si>
  <si>
    <t>-2081707331</t>
  </si>
  <si>
    <t>619451865</t>
  </si>
  <si>
    <t>1901767522</t>
  </si>
  <si>
    <t>1558002604</t>
  </si>
  <si>
    <t>66,1*1,05 'Přepočtené koeficientem množství</t>
  </si>
  <si>
    <t>1169390435</t>
  </si>
  <si>
    <t>"1.NP" 4,9+30,0+27,9+1,9+1,4</t>
  </si>
  <si>
    <t>(5,3+5,7)*0,7</t>
  </si>
  <si>
    <t>(22,8+9,6+23,5)*2,5</t>
  </si>
  <si>
    <t>(31,4*1,65)+(11,0*4,15)</t>
  </si>
  <si>
    <t>1554144855</t>
  </si>
  <si>
    <t>1212210135</t>
  </si>
  <si>
    <t>D.1.4.a - Zařízení zdravotechniky</t>
  </si>
  <si>
    <t>D.1.4.a-1 - Objekt č.p.6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</si>
  <si>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</si>
  <si>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</si>
  <si>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</si>
  <si>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</si>
  <si>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727 - Zdravotechnika - požární ochrana</t>
  </si>
  <si>
    <t>891181112</t>
  </si>
  <si>
    <t>Montáž vodovodních šoupátek otevřený výkop DN 40</t>
  </si>
  <si>
    <t>-2036803974</t>
  </si>
  <si>
    <t>Montáž vodovodních armatur na potrubí šoupátek nebo klapek uzavíracích v otevřeném výkopu nebo v šachtách s osazením zemní soupravy (bez poklopů) DN 40</t>
  </si>
  <si>
    <t>891211112</t>
  </si>
  <si>
    <t>Montáž vodovodních šoupátek otevřený výkop DN 50</t>
  </si>
  <si>
    <t>-222187173</t>
  </si>
  <si>
    <t>Montáž vodovodních armatur na potrubí šoupátek nebo klapek uzavíracích v otevřeném výkopu nebo v šachtách s osazením zemní soupravy (bez poklopů) DN 50</t>
  </si>
  <si>
    <t>721</t>
  </si>
  <si>
    <t>Zdravotechnika - vnitřní kanalizace</t>
  </si>
  <si>
    <t>721171906</t>
  </si>
  <si>
    <t>Potrubí z PP vsazení odbočky do hrdla DN 125</t>
  </si>
  <si>
    <t>-57023551</t>
  </si>
  <si>
    <t>Opravy odpadního potrubí plastového vsazení odbočky do potrubí DN 125</t>
  </si>
  <si>
    <t>721174005</t>
  </si>
  <si>
    <t>Potrubí kanalizační z PP svodné DN 110</t>
  </si>
  <si>
    <t>1089191070</t>
  </si>
  <si>
    <t>Potrubí z plastových trub polypropylenové svodné (ležaté) DN 110</t>
  </si>
  <si>
    <t>721174025</t>
  </si>
  <si>
    <t>Potrubí kanalizační z PP odpadní DN 110</t>
  </si>
  <si>
    <t>224506304</t>
  </si>
  <si>
    <t>Potrubí z plastových trub polypropylenové odpadní (svislé) DN 110</t>
  </si>
  <si>
    <t>6,5*6</t>
  </si>
  <si>
    <t>721174043</t>
  </si>
  <si>
    <t>Potrubí kanalizační z PP připojovací DN 50</t>
  </si>
  <si>
    <t>811075198</t>
  </si>
  <si>
    <t>Potrubí z plastových trub polypropylenové připojovací DN 50</t>
  </si>
  <si>
    <t>721226R01</t>
  </si>
  <si>
    <t>Kondenzační sifon podomítkový DN 32 - 100 x 100 mm</t>
  </si>
  <si>
    <t>1635690707</t>
  </si>
  <si>
    <t>Kondenzační sifon podomítkový DN 32 - 100 x 100 mm
Vodní zápachová uzávěrka DN32 pro odvod kondenzátu s přídavnou mechanickou zápachovou uzávěrkou (kulička), podomítkové provedení. Připojení potrubí s kondenzátem dn 20-32mm. Transparentní čistící vložka je vyjímatelná z podomítkového tělesa pro údržbu. Délkově upravitelná stavební ochranná zátka a kryt jsou součástí balení. Minimální hloubka pro zabudování 60mm.</t>
  </si>
  <si>
    <t>721273153</t>
  </si>
  <si>
    <t>Hlavice ventilační polypropylen PP DN 110</t>
  </si>
  <si>
    <t>-674201884</t>
  </si>
  <si>
    <t>Ventilační hlavice z polypropylenu (PP) DN 110</t>
  </si>
  <si>
    <t>721274126</t>
  </si>
  <si>
    <t>Přivzdušňovací ventil vnitřní odpadních potrubí DN 110</t>
  </si>
  <si>
    <t>2145966108</t>
  </si>
  <si>
    <t>Ventily přivzdušňovací odpadních potrubí vnitřní DN 110</t>
  </si>
  <si>
    <t>721290111</t>
  </si>
  <si>
    <t>Zkouška těsnosti potrubí kanalizace vodou do DN 125</t>
  </si>
  <si>
    <t>-617084606</t>
  </si>
  <si>
    <t>Zkouška těsnosti kanalizace v objektech vodou do DN 125</t>
  </si>
  <si>
    <t>721300912</t>
  </si>
  <si>
    <t>Pročištění odpadů svislých v jednom podlaží do DN 200</t>
  </si>
  <si>
    <t>-1051085548</t>
  </si>
  <si>
    <t>Pročištění svislých odpadů v jednom podlaží do DN 200</t>
  </si>
  <si>
    <t>722174002</t>
  </si>
  <si>
    <t>Potrubí vodovodní plastové PPR svar polyfuze PN 16 D 20 x 2,8 mm</t>
  </si>
  <si>
    <t>951509628</t>
  </si>
  <si>
    <t>Potrubí z plastových trubek z polypropylenu (PPR) svařovaných polyfuzně PN 16 (SDR 7,4) D 20 x 2,8</t>
  </si>
  <si>
    <t>722190401</t>
  </si>
  <si>
    <t>Vyvedení a upevnění výpustku do DN 25</t>
  </si>
  <si>
    <t>1033808908</t>
  </si>
  <si>
    <t>Zřízení přípojek na potrubí vyvedení a upevnění výpustek do DN 25</t>
  </si>
  <si>
    <t>998721102</t>
  </si>
  <si>
    <t>Přesun hmot tonážní pro vnitřní kanalizace v objektech v do 12 m</t>
  </si>
  <si>
    <t>-1693479743</t>
  </si>
  <si>
    <t>Přesun hmot pro vnitřní kanalizace stanovený z hmotnosti přesunovaného materiálu vodorovná dopravní vzdálenost do 50 m v objektech výšky přes 6 do 12 m</t>
  </si>
  <si>
    <t>998721181</t>
  </si>
  <si>
    <t>Příplatek k přesunu hmot tonážní 721 prováděný bez použití mechanizace</t>
  </si>
  <si>
    <t>85486160</t>
  </si>
  <si>
    <t>Přesun hmot pro vnitřní kanalizace stanovený z hmotnosti přesunovaného materiálu Příplatek k ceně za přesun prováděný bez použití mechanizace pro jakoukoliv výšku objektu</t>
  </si>
  <si>
    <t>722</t>
  </si>
  <si>
    <t>Zdravotechnika - vnitřní vodovod</t>
  </si>
  <si>
    <t>722174022</t>
  </si>
  <si>
    <t>Potrubí vodovodní plastové PPR svar polyfuze PN 20 D 20 x 3,4 mm</t>
  </si>
  <si>
    <t>-571882089</t>
  </si>
  <si>
    <t>Potrubí z plastových trubek z polypropylenu (PPR) svařovaných polyfuzně PN 20 (SDR 6) D 20 x 3,4</t>
  </si>
  <si>
    <t>-919030708</t>
  </si>
  <si>
    <t>722230103</t>
  </si>
  <si>
    <t>Ventil přímý G 1 se dvěma závity</t>
  </si>
  <si>
    <t>-1988955815</t>
  </si>
  <si>
    <t>Armatury se dvěma závity ventily přímé G 1</t>
  </si>
  <si>
    <t>Poznámka k položce:_x000d_
Hlavní uzávěr vody</t>
  </si>
  <si>
    <t>722240101</t>
  </si>
  <si>
    <t>Ventily plastové PPR přímé DN 20</t>
  </si>
  <si>
    <t>-1323602615</t>
  </si>
  <si>
    <t>Armatury z plastických hmot ventily (PPR) přímé DN 20</t>
  </si>
  <si>
    <t>722262164</t>
  </si>
  <si>
    <t>Vodoměr přírubový šroubový do 40°C DN 25 x 260 mm Qn 6 m3/h horizontální</t>
  </si>
  <si>
    <t>633940712</t>
  </si>
  <si>
    <t>Vodoměry pro vodu do 40°C přírubové šroubové horizontální DN 25 x 260 mm Qn 6</t>
  </si>
  <si>
    <t>722290226</t>
  </si>
  <si>
    <t>Zkouška těsnosti vodovodního potrubí závitového do DN 50</t>
  </si>
  <si>
    <t>-1785816806</t>
  </si>
  <si>
    <t>Zkoušky, proplach a desinfekce vodovodního potrubí zkoušky těsnosti vodovodního potrubí závitového do DN 50</t>
  </si>
  <si>
    <t>722290234</t>
  </si>
  <si>
    <t>Proplach a dezinfekce vodovodního potrubí do DN 80</t>
  </si>
  <si>
    <t>-129402529</t>
  </si>
  <si>
    <t>Zkoušky, proplach a desinfekce vodovodního potrubí proplach a desinfekce vodovodního potrubí do DN 80</t>
  </si>
  <si>
    <t>998722102</t>
  </si>
  <si>
    <t>Přesun hmot tonážní pro vnitřní vodovod v objektech v do 12 m</t>
  </si>
  <si>
    <t>1268689165</t>
  </si>
  <si>
    <t>Přesun hmot pro vnitřní vodovod stanovený z hmotnosti přesunovaného materiálu vodorovná dopravní vzdálenost do 50 m v objektech výšky přes 6 do 12 m</t>
  </si>
  <si>
    <t>998722181</t>
  </si>
  <si>
    <t>Příplatek k přesunu hmot tonážní 722 prováděný bez použití mechanizace</t>
  </si>
  <si>
    <t>1104236062</t>
  </si>
  <si>
    <t>Přesun hmot pro vnitřní vodovod stanovený z hmotnosti přesunovaného materiálu Příplatek k ceně za přesun prováděný bez použití mechanizace pro jakoukoliv výšku objektu</t>
  </si>
  <si>
    <t>724</t>
  </si>
  <si>
    <t>Zdravotechnika - strojní vybavení</t>
  </si>
  <si>
    <t>724242411</t>
  </si>
  <si>
    <t>Filtr domácí na studenou vodu G 3/4" s redukčním a zpětným ventilem</t>
  </si>
  <si>
    <t>-464610972</t>
  </si>
  <si>
    <t>Zařízení pro úpravu vody filtry domácí na studenou vodu se zpětným proplachem s redukčním a zpětným ventilem G 3/4"</t>
  </si>
  <si>
    <t>724242R01</t>
  </si>
  <si>
    <t>Úpravna pitné vody, dodávka a montáž</t>
  </si>
  <si>
    <t>-1984108816</t>
  </si>
  <si>
    <t>732421214</t>
  </si>
  <si>
    <t>Čerpadlo teplovodní mokroběžné závitové cirkulační DN 25 výtlak do 7,0 m průtok 8,0 m3/h pro TUV</t>
  </si>
  <si>
    <t>1824028079</t>
  </si>
  <si>
    <t>Čerpadla teplovodní závitová mokroběžná cirkulační pro TUV (elektronicky řízená) PN 10, do 80°C DN přípojky/dopravní výška H (m) - čerpací výkon Q (m3/h) DN 25 / do 7,0 m / 8,0 m3/h</t>
  </si>
  <si>
    <t>998724102</t>
  </si>
  <si>
    <t>Přesun hmot tonážní pro strojní vybavení v objektech v do 12 m</t>
  </si>
  <si>
    <t>907494810</t>
  </si>
  <si>
    <t>Přesun hmot pro strojní vybavení stanovený z hmotnosti přesunovaného materiálu vodorovná dopravní vzdálenost do 50 m v objektech výšky přes 6 do 12 m</t>
  </si>
  <si>
    <t>998724181</t>
  </si>
  <si>
    <t>Příplatek k přesunu hmot tonážní 724 prováděný bez použití mechanizace</t>
  </si>
  <si>
    <t>-1211781103</t>
  </si>
  <si>
    <t>Přesun hmot pro strojní vybavení stanovený z hmotnosti přesunovaného materiálu Příplatek k ceně za přesun prováděný bez použití mechanizace pro jakoukoliv výšku objektu</t>
  </si>
  <si>
    <t>725</t>
  </si>
  <si>
    <t>Zdravotechnika - zařizovací předměty</t>
  </si>
  <si>
    <t>725112171</t>
  </si>
  <si>
    <t>Kombi klozet s hlubokým splachováním odpad vodorovný</t>
  </si>
  <si>
    <t>-1473670480</t>
  </si>
  <si>
    <t>Zařízení záchodů kombi klozety s hlubokým splachováním odpad vodorovný</t>
  </si>
  <si>
    <t>725211617</t>
  </si>
  <si>
    <t>Umyvadlo keramické bílé šířky 600 mm s krytem na sifon připevněné na stěnu šrouby</t>
  </si>
  <si>
    <t>-1628924676</t>
  </si>
  <si>
    <t>Umyvadla keramická bílá bez výtokových armatur připevněná na stěnu šrouby s krytem na sifon (polosloupem) 600 mm</t>
  </si>
  <si>
    <t>725331111</t>
  </si>
  <si>
    <t>Výlevka bez výtokových armatur keramická se sklopnou plastovou mřížkou 500 mm</t>
  </si>
  <si>
    <t>1957560626</t>
  </si>
  <si>
    <t>Výlevky bez výtokových armatur a splachovací nádrže keramické se sklopnou plastovou mřížkou 425 mm</t>
  </si>
  <si>
    <t>725819401</t>
  </si>
  <si>
    <t>Montáž ventilů rohových G 1/2 s připojovací trubičkou</t>
  </si>
  <si>
    <t>-293114084</t>
  </si>
  <si>
    <t>Ventily montáž ventilů ostatních typů rohových s připojovací trubičkou G 1/2</t>
  </si>
  <si>
    <t>55141002</t>
  </si>
  <si>
    <t>ventil kulový rohový s filtrem 1/2"x3/8" s celokovovým kulatým designem</t>
  </si>
  <si>
    <t>965188350</t>
  </si>
  <si>
    <t>725822612</t>
  </si>
  <si>
    <t>Baterie umyvadlová stojánková páková s výpustí</t>
  </si>
  <si>
    <t>110578497</t>
  </si>
  <si>
    <t>Baterie umyvadlové stojánkové pákové s výpustí</t>
  </si>
  <si>
    <t>998725102</t>
  </si>
  <si>
    <t>Přesun hmot tonážní pro zařizovací předměty v objektech v do 12 m</t>
  </si>
  <si>
    <t>590431255</t>
  </si>
  <si>
    <t>Přesun hmot pro zařizovací předměty stanovený z hmotnosti přesunovaného materiálu vodorovná dopravní vzdálenost do 50 m v objektech výšky přes 6 do 12 m</t>
  </si>
  <si>
    <t>998725181</t>
  </si>
  <si>
    <t>Příplatek k přesunu hmot tonážní 725 prováděný bez použití mechanizace</t>
  </si>
  <si>
    <t>-1266261843</t>
  </si>
  <si>
    <t>Přesun hmot pro zařizovací předměty stanovený z hmotnosti přesunovaného materiálu Příplatek k cenám za přesun prováděný bez použití mechanizace pro jakoukoliv výšku objektu</t>
  </si>
  <si>
    <t>727</t>
  </si>
  <si>
    <t>Zdravotechnika - požární ochrana</t>
  </si>
  <si>
    <t>727121101</t>
  </si>
  <si>
    <t>Protipožární manžeta D 32 mm z jedné strany dělící konstrukce požární odolnost EI 90</t>
  </si>
  <si>
    <t>1900549814</t>
  </si>
  <si>
    <t>Protipožární ochranné manžety z jedné strany dělící konstrukce požární odolnost EI 90 D 32</t>
  </si>
  <si>
    <t>727121107</t>
  </si>
  <si>
    <t>Protipožární manžeta D 110 mm z jedné strany dělící konstrukce požární odolnost EI 90</t>
  </si>
  <si>
    <t>2123506171</t>
  </si>
  <si>
    <t>Protipožární ochranné manžety z jedné strany dělící konstrukce požární odolnost EI 90 D 110</t>
  </si>
  <si>
    <t>D.1.4.a-2 - Objekt na st.p.č.17/6</t>
  </si>
  <si>
    <t>721171903</t>
  </si>
  <si>
    <t>Potrubí z PP vsazení odbočky do hrdla DN 50</t>
  </si>
  <si>
    <t>-629876970</t>
  </si>
  <si>
    <t>Opravy odpadního potrubí plastového vsazení odbočky do potrubí DN 50</t>
  </si>
  <si>
    <t>-1531754142</t>
  </si>
  <si>
    <t>2119798140</t>
  </si>
  <si>
    <t>1828360144</t>
  </si>
  <si>
    <t>1824350125</t>
  </si>
  <si>
    <t>722174001</t>
  </si>
  <si>
    <t>Potrubí vodovodní plastové PPR svar polyfuze PN 16 D 16 x 2,2 mm</t>
  </si>
  <si>
    <t>-1928325443</t>
  </si>
  <si>
    <t>Potrubí z plastových trubek z polypropylenu (PPR) svařovaných polyfuzně PN 16 (SDR 7,4) D 16 x 2,2</t>
  </si>
  <si>
    <t>860107092</t>
  </si>
  <si>
    <t>722174006</t>
  </si>
  <si>
    <t>Potrubí vodovodní plastové PPR svar polyfuze PN 16 D 50 x 6,9 mm</t>
  </si>
  <si>
    <t>1838352427</t>
  </si>
  <si>
    <t>Potrubí z plastových trubek z polypropylenu (PPR) svařovaných polyfuzně PN 16 (SDR 7,4) D 50 x 6,9</t>
  </si>
  <si>
    <t>-1668266983</t>
  </si>
  <si>
    <t>647089029</t>
  </si>
  <si>
    <t>-157070395</t>
  </si>
  <si>
    <t>569429086</t>
  </si>
  <si>
    <t>-381264116</t>
  </si>
  <si>
    <t>-1548223737</t>
  </si>
  <si>
    <t>-1276757227</t>
  </si>
  <si>
    <t>2136477649</t>
  </si>
  <si>
    <t>-1777208696</t>
  </si>
  <si>
    <t>-1305936820</t>
  </si>
  <si>
    <t>-64491529</t>
  </si>
  <si>
    <t>-717210154</t>
  </si>
  <si>
    <t>-266239879</t>
  </si>
  <si>
    <t>1274404333</t>
  </si>
  <si>
    <t>1091913470</t>
  </si>
  <si>
    <t>-1920114659</t>
  </si>
  <si>
    <t>-1965029651</t>
  </si>
  <si>
    <t>725531101</t>
  </si>
  <si>
    <t>Elektrický ohřívač zásobníkový přepadový beztlakový 5 l / 2 kW</t>
  </si>
  <si>
    <t>812962875</t>
  </si>
  <si>
    <t>Elektrické ohřívače zásobníkové beztlakové přepadové objem nádrže (příkon) 5 l (2,0 kW)</t>
  </si>
  <si>
    <t>-746975914</t>
  </si>
  <si>
    <t>-2036680764</t>
  </si>
  <si>
    <t>-1649428334</t>
  </si>
  <si>
    <t>1799793536</t>
  </si>
  <si>
    <t>549181376</t>
  </si>
  <si>
    <t>D.1.4.b - Zařízení vzduchotechniky a klimatizace</t>
  </si>
  <si>
    <t>D.1.4.b-1 - Objekt č.p.6</t>
  </si>
  <si>
    <t xml:space="preserve">    751 - Vzduchotechnika</t>
  </si>
  <si>
    <t>713411141</t>
  </si>
  <si>
    <t>Montáž izolace tepelné potrubí pásy nebo rohožemi s Al fólií staženými Al páskou 1x</t>
  </si>
  <si>
    <t>173344141</t>
  </si>
  <si>
    <t>Montáž izolace tepelné potrubí a ohybů pásy nebo rohožemi s povrchovou úpravou hliníkovou fólií připevněnými samolepící hliníkovou páskou potrubí jednovrstvá</t>
  </si>
  <si>
    <t>63151672</t>
  </si>
  <si>
    <t>rohož izolační lamelová s jednostrannou Al fólií 55 kg/m3 tl.60 mm</t>
  </si>
  <si>
    <t>447417118</t>
  </si>
  <si>
    <t>751</t>
  </si>
  <si>
    <t>Vzduchotechnika</t>
  </si>
  <si>
    <t>751133012</t>
  </si>
  <si>
    <t>Mtž vent diag ntl potrubního nevýbušného D do 200 mm</t>
  </si>
  <si>
    <t>1004482360</t>
  </si>
  <si>
    <t>Montáž ventilátoru diagonálního nízkotlakého potrubního nevýbušného, průměru přes 100 do 200 mm</t>
  </si>
  <si>
    <t>888-001</t>
  </si>
  <si>
    <t>Potrubní diagonální ventilátor - poz. 1.1</t>
  </si>
  <si>
    <t>-262664167</t>
  </si>
  <si>
    <t>Potrubní diagonální ventilátor - poz. 1.1
- Vod = 80 m3/h, ext. tl. ztráta 220 Pa 
- el. příkon 53 W, 230 V, 50 Hz, 0,21 A
- krytí IP44
- vč. tepelných, příp. proudových ochran motoru
- nastavitelný časový doběh 1÷30 minut
- včetně pružných manžet na hrdlech
- profese elektro+MaR zajistí prokabelování jednotlivých komponent dle požadavků technické zprávy 
- hmotnost cca 2,7 kg</t>
  </si>
  <si>
    <t>888-002</t>
  </si>
  <si>
    <t>Potrubní diagonální ventilátor - poz. 1.2</t>
  </si>
  <si>
    <t>486847222</t>
  </si>
  <si>
    <t>Potrubní diagonální ventilátor - poz. 1.2
- Vod = 130 m3/h, ext. tl. ztráta 180 Pa 
- el. příkon 53 W, 230 V, 50 Hz, 0,21 A
- krytí IP44
- vč. tepelných, příp. proudových ochran motoru
- nastavitelný časový doběh 1÷30 minut
- včetně pružných manžet na hrdlech
- profese elektro+MaR zajistí prokabelování jednotlivých komponent dle požadavků technické zprávy 
- hmotnost cca 2,7 kg</t>
  </si>
  <si>
    <t>888-003</t>
  </si>
  <si>
    <t>Potrubní diagonální ventilátor - poz. 1.3</t>
  </si>
  <si>
    <t>-430685108</t>
  </si>
  <si>
    <t>Potrubní diagonální ventilátor - poz. 1.3
- Vod = 200 m3/h, ext. tl. ztráta 180 Pa 
- el. příkon 53 W, 230 V, 50 Hz, 0,21 A
- krytí IP44
- vč. tepelných, příp. proudových ochran motoru
- ovládání od elektronického hygrostatu (souč. dodávky ventil.)
- včetně pružných manžet na hrdlech
- profese elektro+MaR zajistí prokabelování jednotlivých komponent dle požadavků technické zprávy 
- hmotnost cca 2,7 kg</t>
  </si>
  <si>
    <t>751322012</t>
  </si>
  <si>
    <t>Mtž talířového ventilu D do 200 mm</t>
  </si>
  <si>
    <t>747200989</t>
  </si>
  <si>
    <t>Montáž talířových ventilů, anemostatů, dýz talířového ventilu, průměru přes 100 do 200 mm</t>
  </si>
  <si>
    <t>111-003</t>
  </si>
  <si>
    <t>Odvodní talířový ventil, ø150</t>
  </si>
  <si>
    <t>-341434471</t>
  </si>
  <si>
    <t xml:space="preserve">Odvodní talířový ventil, ø150
- odvod 30÷100 m3/h
- barevné provedení RAL bude určeno před objednáním dle požadavku investora </t>
  </si>
  <si>
    <t>751377012</t>
  </si>
  <si>
    <t>Mtž odsávacího zákrytu (digestoř) bytového komínového</t>
  </si>
  <si>
    <t>283289020</t>
  </si>
  <si>
    <t>Montáž odsávacích stropů, zákrytů odsávacího zákrytu (digestoř) bytového komínového</t>
  </si>
  <si>
    <t>888-006</t>
  </si>
  <si>
    <t>Kuchyňská nerezová digestoř s ventilátorem, poz. 4.1</t>
  </si>
  <si>
    <t>819693442</t>
  </si>
  <si>
    <t>Kuchyňská nerezová digestoř s ventilátorem, poz. 4.1
- vzduchový výkon max. 700 m3/h, 3-otáčková 
- el. příkon 210 W (230 V, 50 Hz, 0,9 A)
- halogenové osvětlení 2x 20 W
- rozměry 500x900 mm
- součástí tukové filtry a zpětná klapka na výtlačném potrubí</t>
  </si>
  <si>
    <t>751398012</t>
  </si>
  <si>
    <t>Mtž větrací mřížky na kruhové potrubí D do 200 mm</t>
  </si>
  <si>
    <t>884102212</t>
  </si>
  <si>
    <t>Montáž ostatních zařízení větrací mřížky na kruhové potrubí, průměru přes 100 do 200 mm</t>
  </si>
  <si>
    <t>111-009</t>
  </si>
  <si>
    <t>Protidešťová žaluzie venkovní ø150, přetlaková</t>
  </si>
  <si>
    <t>-1942382635</t>
  </si>
  <si>
    <t>Protidešťová žaluzie venkovní ø150, přetlaková
- vč. pozedního rámu a síta proti vniknutí hrubých nečistot
- pro otvor 150x150 mm</t>
  </si>
  <si>
    <t>111-005</t>
  </si>
  <si>
    <t>Protidešťová žaluzie venkovní, pevná</t>
  </si>
  <si>
    <t>1085003034</t>
  </si>
  <si>
    <t>Protidešťová žaluzie venkovní, pevná
- vč. pozedního rámu a síta proti vniknutí hrubých nečistot
- pro otvor 150x150 mm</t>
  </si>
  <si>
    <t>751398021</t>
  </si>
  <si>
    <t>Mtž větrací mřížky stěnové do 0,040 m2</t>
  </si>
  <si>
    <t>1216593949</t>
  </si>
  <si>
    <t>Montáž ostatních zařízení větrací mřížky stěnové, průřezu do 0,040 m2</t>
  </si>
  <si>
    <t>111-006</t>
  </si>
  <si>
    <t>Větrací mřížka stěnová vnitřní</t>
  </si>
  <si>
    <t>-1779865269</t>
  </si>
  <si>
    <t>Větrací mřížka stěnová vnitřní
- vč. pozedního rámu a síta proti vniknutí hrubých nečistot
- pro otvor 150x150 mm</t>
  </si>
  <si>
    <t>751398R01</t>
  </si>
  <si>
    <t>Vyplechování prostupu pro větrací mřížky - pozink. plech tl. 1,0 mm</t>
  </si>
  <si>
    <t>1660023218</t>
  </si>
  <si>
    <t>751510042</t>
  </si>
  <si>
    <t>Vzduchotechnické potrubí pozink kruhové spirálně vinuté D do 200 mm</t>
  </si>
  <si>
    <t>-1985298915</t>
  </si>
  <si>
    <t>Vzduchotechnické potrubí z pozinkovaného plechu kruhové, trouba spirálně vinutá bez příruby, průměru přes 100 do 200 mm</t>
  </si>
  <si>
    <t>Poznámka k položce:_x000d_
Kruhové potrubí SPIRO, do ø150 - 53,00 m_x000d_
- včetně tvarovek (odbočky, kolena, redukce, …) do 60 % (odborný odhad)_x000d_
Kruhové potrubí SPIRO, do ø125 3,00 m_x000d_
- včetně tvarovek (odbočky, kolena, redukce, …) do 30 % (odborný odhad)</t>
  </si>
  <si>
    <t>751514636</t>
  </si>
  <si>
    <t>Mtž škrtící klapky do plech potrubí bez příruby do 0,07 m2</t>
  </si>
  <si>
    <t>-64606014</t>
  </si>
  <si>
    <t>Montáž škrtící klapky nebo zpětné klapky do plechového potrubí čtyřhranné bez příruby, průřezu přes 0,035 do 0,07 m2</t>
  </si>
  <si>
    <t>111-007</t>
  </si>
  <si>
    <t>Zpětná klapka ø150, do kruhového potrubí</t>
  </si>
  <si>
    <t>-374847432</t>
  </si>
  <si>
    <t>751514711</t>
  </si>
  <si>
    <t>Mtž protidešťové stříšky plech potrubí s přírubou do 0,035 m2</t>
  </si>
  <si>
    <t>963285419</t>
  </si>
  <si>
    <t>Montáž protidešťové stříšky nebo výfukové hlavice do plechového potrubí čtyřhranné s přírubou, průřezu do 0,035 m2</t>
  </si>
  <si>
    <t>111-008</t>
  </si>
  <si>
    <t>Výfuková hlavice kruhová ø150</t>
  </si>
  <si>
    <t>-1911970217</t>
  </si>
  <si>
    <t>751525082</t>
  </si>
  <si>
    <t>Mtž potrubí plast kruh bez příruby D do 200 mm</t>
  </si>
  <si>
    <t>956080399</t>
  </si>
  <si>
    <t>Montáž potrubí plastového kruhového bez příruby přes 100 do 200 mm</t>
  </si>
  <si>
    <t>111-016</t>
  </si>
  <si>
    <t>Flexibilní vzduchotechnické potrubí do ø150</t>
  </si>
  <si>
    <t>1621567537</t>
  </si>
  <si>
    <t>Flexibilní vzduchotechnické potrubí do ø150
- pro vyrovnání případných nepřesností při montáži</t>
  </si>
  <si>
    <t>111-017</t>
  </si>
  <si>
    <t>Flexibilní vzduchotechnické potrubí do ø125</t>
  </si>
  <si>
    <t>1121236477</t>
  </si>
  <si>
    <t>Flexibilní vzduchotechnické potrubí do ø125
- pro vyrovnání případných nepřesností při montáži</t>
  </si>
  <si>
    <t>751711114</t>
  </si>
  <si>
    <t>Montáž klimatizační jednotky vnitřní nástěnné o výkonu 9 kW</t>
  </si>
  <si>
    <t>1979599188</t>
  </si>
  <si>
    <t>Montáž klimatizační jednotky vnitřní nástěnné o výkonu (pro objem místnosti) přes 6,5 do 9 kW (přes 65 do 90 m3)</t>
  </si>
  <si>
    <t>888-005</t>
  </si>
  <si>
    <t>Vnitřní podstropní klimatizační jednotka, poz. 2.2</t>
  </si>
  <si>
    <t>1392555819</t>
  </si>
  <si>
    <t>Vnitřní podstropní klimatizační jednotka, poz. 2.2
- jmenovitý chladící výkon 8,0 kW
- el. příkon 67,0 W (230 V, 50 Hz)
- vzduchový výkon 750 ÷ 1440 m3/h
- rozměry 235x1270x690 mm, hmotnost cca 30 kg
- chladivo R410a
- včetně dálkového ovládání
- vč. čerpadla kondenzátu a hadičky v délce cca. 2m</t>
  </si>
  <si>
    <t>751721121</t>
  </si>
  <si>
    <t>Montáž klimatizační jednotky venkovní s trojfázovým napájením (do 7 vnitřních jednotek)</t>
  </si>
  <si>
    <t>2063883353</t>
  </si>
  <si>
    <t>Montáž klimatizační jednotky venkovní trojfázové napájení do 7 vnitřních jednotek</t>
  </si>
  <si>
    <t>888-004</t>
  </si>
  <si>
    <t>Venkovní kondenzační jednotka, poz. 2.1</t>
  </si>
  <si>
    <t>468534412</t>
  </si>
  <si>
    <t>Venkovní kondenzační jednotka, poz. 2.1
- jmenovitý chladící výkon 15,5 kW
- el. příkon 4,27 W, 3x 400 V, 50 Hz, 6,7 A
- vzduchový výkon 6050 m3/h
- rozměry 1235x990x390 mm, hmotnost cca 125 kg 
- chladivo R410a
- včetně typizované pomocné konstrukce pro zavěšení jednotky na stěnu
- prokabelování mezi vnitřními a venkovní jednotkou</t>
  </si>
  <si>
    <t>751791112</t>
  </si>
  <si>
    <t>Montáž měděného potrubí předizolovaného 10 (3/8" x 0,8)</t>
  </si>
  <si>
    <t>-620894087</t>
  </si>
  <si>
    <t>Montáž napojovacího potrubí měděného předizolovaného, D mm (" x tl. stěny) 10 (3/8" x 0,8)</t>
  </si>
  <si>
    <t>111-012</t>
  </si>
  <si>
    <t>Předizolované Cu potrubí 3/8" pro rozvody chladiva</t>
  </si>
  <si>
    <t>-720696740</t>
  </si>
  <si>
    <t>751791114</t>
  </si>
  <si>
    <t>Montáž měděného potrubí předizolovaného 16 (5/8" x 1,0)</t>
  </si>
  <si>
    <t>1017388127</t>
  </si>
  <si>
    <t>Montáž napojovacího potrubí měděného předizolovaného, D mm (" x tl. stěny) 16 (5/8" x 1,0)</t>
  </si>
  <si>
    <t>111-011</t>
  </si>
  <si>
    <t>Předizolované Cu potrubí 5/8" pro rozvody chladiva</t>
  </si>
  <si>
    <t>1109755355</t>
  </si>
  <si>
    <t>751791115</t>
  </si>
  <si>
    <t>Montáž měděného potrubí předizolovaného 18 (3/4" x 1,0)</t>
  </si>
  <si>
    <t>-279722924</t>
  </si>
  <si>
    <t>Montáž napojovacího potrubí měděného předizolovaného, D mm (" x tl. stěny) 18 (3/4" x 1,0)</t>
  </si>
  <si>
    <t>111-010</t>
  </si>
  <si>
    <t>Předizolované Cu potrubí 3/4" pro rozvody chladiva</t>
  </si>
  <si>
    <t>-1913410325</t>
  </si>
  <si>
    <t>751791R02</t>
  </si>
  <si>
    <t>Montáž měděných tvarovek neizolovaných pro napojení</t>
  </si>
  <si>
    <t>-1096815778</t>
  </si>
  <si>
    <t>111-013</t>
  </si>
  <si>
    <t>Rozbočka chladiva 2-cestná</t>
  </si>
  <si>
    <t>1671907950</t>
  </si>
  <si>
    <t>751792R03</t>
  </si>
  <si>
    <t>Dodávka chladící kapaliny R410A do rozvodu chladu</t>
  </si>
  <si>
    <t>1481546274</t>
  </si>
  <si>
    <t>732199100</t>
  </si>
  <si>
    <t>Montáž orientačních štítků</t>
  </si>
  <si>
    <t>551304660</t>
  </si>
  <si>
    <t>Montáž štítků orientačních</t>
  </si>
  <si>
    <t>111-015</t>
  </si>
  <si>
    <t>Popisné štítky na zařízení včetně šipek proudění</t>
  </si>
  <si>
    <t>-300673784</t>
  </si>
  <si>
    <t>751792R04</t>
  </si>
  <si>
    <t>Dodávka a montáž pomocného ocelového materiálu potřebných pro montáž</t>
  </si>
  <si>
    <t>-211956947</t>
  </si>
  <si>
    <t>Dodávka a montáž pomocného ocelového materiálu potřebných pro montáž (ocelové konzole, úchyty, upevňovací svorky, závěsy, montážní pásky, tlumící gumy, rámy, příruby, atd.)</t>
  </si>
  <si>
    <t>998751101</t>
  </si>
  <si>
    <t>Přesun hmot tonážní pro vzduchotechniku v objektech v do 12 m</t>
  </si>
  <si>
    <t>-120068769</t>
  </si>
  <si>
    <t>Přesun hmot pro vzduchotechniku stanovený z hmotnosti přesunovaného materiálu vodorovná dopravní vzdálenost do 100 m v objektech výšky do 12 m</t>
  </si>
  <si>
    <t>998751181</t>
  </si>
  <si>
    <t>Příplatek k přesunu hmot tonážní 751 prováděný bez použití mechanizace</t>
  </si>
  <si>
    <t>1272317417</t>
  </si>
  <si>
    <t>Přesun hmot pro vzduchotechniku stanovený z hmotnosti přesunovaného materiálu Příplatek k cenám za přesun prováděný bez použití mechanizace pro jakoukoliv výšku objektu</t>
  </si>
  <si>
    <t>998751191</t>
  </si>
  <si>
    <t>Příplatek k přesunu hmot tonážní 751 za zvětšený přesun do 500 m</t>
  </si>
  <si>
    <t>-188999255</t>
  </si>
  <si>
    <t>Přesun hmot pro vzduchotechniku stanovený z hmotnosti přesunovaného materiálu Příplatek k cenám za zvětšený přesun přes vymezenou největší dopravní vzdálenost do 500 m</t>
  </si>
  <si>
    <t>D.1.4.b-2 - Objekt na st.p.č.17/6</t>
  </si>
  <si>
    <t>297234371</t>
  </si>
  <si>
    <t>-735244991</t>
  </si>
  <si>
    <t>-95873153</t>
  </si>
  <si>
    <t>1190982269</t>
  </si>
  <si>
    <t>1127285692</t>
  </si>
  <si>
    <t xml:space="preserve">Nástěnný odvlhčovač s el. dohřevem, poz. 3.1
- odvlhčovací kapacita 2,5 l/h, vzduchový výkon 1280 m3/h
- el, příkon 5,2 kW (230 V, 50 Hz, 32 A), krytí IP45
- topný výkon el. ohřívače 4,0 kW 
- v provedení vč. odmrazování
- součástí dodávky bude i externí hygrostat a prokabelování
- hmotnost cca 75 kg  
- včetně náplně chladiva R407c
- včetně rámu pro uchycení na zeď</t>
  </si>
  <si>
    <t>-2075125463</t>
  </si>
  <si>
    <t>111-002</t>
  </si>
  <si>
    <t>53627207</t>
  </si>
  <si>
    <t xml:space="preserve">Odvodní talířový ventil, ø150
Odvodní talířový ventil, ø150
- odvod 30÷50 m3/h
- barevné provedení RAL bude určeno před objednáním dle požadavku investora </t>
  </si>
  <si>
    <t>2094836910</t>
  </si>
  <si>
    <t xml:space="preserve">Poznámka k položce:_x000d_
Kruhové potrubí SPIRO, do ø150 - 53,00 m_x000d_
- včetně tvarovek (odbočky, kolena, redukce, …) do 60 % (odborný odhad)_x000d_
</t>
  </si>
  <si>
    <t>-2078879600</t>
  </si>
  <si>
    <t>-826848925</t>
  </si>
  <si>
    <t>530851436</t>
  </si>
  <si>
    <t>111-004</t>
  </si>
  <si>
    <t>-1424142421</t>
  </si>
  <si>
    <t>1163529362</t>
  </si>
  <si>
    <t>1863818202</t>
  </si>
  <si>
    <t>751792R01</t>
  </si>
  <si>
    <t>-1796138837</t>
  </si>
  <si>
    <t>720044112</t>
  </si>
  <si>
    <t>493869732</t>
  </si>
  <si>
    <t>29514952</t>
  </si>
  <si>
    <t>D.1.4.c - Zařízení pro vytápění budov</t>
  </si>
  <si>
    <t>D.1.4.c-1 - Objekt č.p.6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</si>
  <si>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</si>
  <si>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</si>
  <si>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</si>
  <si>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</si>
  <si>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731</t>
  </si>
  <si>
    <t>Ústřední vytápění - kotelny</t>
  </si>
  <si>
    <t>731244494</t>
  </si>
  <si>
    <t>Montáž kotle ocelového závěsného na plyn kondenzačního o výkonu do 50 kW</t>
  </si>
  <si>
    <t>-2005997974</t>
  </si>
  <si>
    <t>Kotle ocelové teplovodní plynové závěsné kondenzační montáž kotlů kondenzačních ostatních typů o výkonu přes 28 do 50 kW</t>
  </si>
  <si>
    <t>Plynový závěsný kondenzační kotel, výkon 10,9-40,7 kW (80/60°C)</t>
  </si>
  <si>
    <t>676014926</t>
  </si>
  <si>
    <t xml:space="preserve">Plynový závěsný kondenzační kotel, výkon 10,9-40,7 kW (80/60°C)
Plynový závěsný kondenzační kotel, výkon 10,9-40,7 kW (80/60°C), v provedení C s regulací pro ekvitermně řízený provoz, včetně kotlového čerpadla (Q = 1,8 m3/h, H=0,8m), montážní pomůcka na omítku – uzavírací armatury na topné vodě, plynový kohout R 3/4", pojistná skupina - pojistný ventil Rp 3/4" (4 bary).
Součástí dodávky kotle je i kompletní dodávka měření a regulace vč.prokabelování. Regulátor umožňuje ekvitermní regulaci výstupní teploty z kotle na základě venkovní teploty a regulaci. Součástí kotle jsou i havarijní termostaty v případě překročení nastavené teploty TV a TUV. Čidlo venkovní teploty se osadí na fasádu na severní stranu budovy, prokabelování kotle s čidlem bude v rámci dodávky kotle.
Systém regulace dodaný s kotlem bude schopen řídit 2 externí topné okruhy (jeden směšovaný a jeden nesměšovaný) s oběhovými čerpadly, snímání teply na topných okruzích, vč. dodávky teplotních čidel.
</t>
  </si>
  <si>
    <t>731810R01</t>
  </si>
  <si>
    <t>Koaxiální odtahový systém spalin, systémová velikost Ø80/Ø125</t>
  </si>
  <si>
    <t>-996940818</t>
  </si>
  <si>
    <t>Koaxiální odtahový systém spalin, systémová velikost Ø80/Ø125, pro provoz kotle nezávislý na vzduchu v místnosti
– připojovací nástavec kotle, revizní kusy, napojení kouřovodu na typizované komínové těleso</t>
  </si>
  <si>
    <t>732111R02</t>
  </si>
  <si>
    <t>Rozdělovač – DN 80, L = 500 mm</t>
  </si>
  <si>
    <t>1523265727</t>
  </si>
  <si>
    <t>Rozdělovač – DN 80, L = 500 mm
vč. izolace (minerální vlna + Al fólie - tl. 50 mm) a pomocné OK pro uchycení rozdělovače
- 2x hrdlo 1 1/2", 1x hrdlo 1 1/4"
- vypouštěcí hrdlo 1/2"
- návarky pro osazení manometru a teploměru</t>
  </si>
  <si>
    <t>732111R03</t>
  </si>
  <si>
    <t>Sběrač – DN 80, L = 500 mm</t>
  </si>
  <si>
    <t>-1947774548</t>
  </si>
  <si>
    <t>Sběrač – DN 80, L = 500 mm
 vč. izolace (minerální vlna + Al fólie - tl. 50 mm) a pomocné OK pro uchycení rozdělovače
- 2x hrdlo 1 1/2", 1x hrdlo 1 1/4"
- vypouštěcí hrdlo 1/2"
- návarky pro osazení manometru a teploměru</t>
  </si>
  <si>
    <t>732331616</t>
  </si>
  <si>
    <t>Nádoba tlaková expanzní s membránou závitové připojení PN 0,6 o objemu 50 l</t>
  </si>
  <si>
    <t>-2122369093</t>
  </si>
  <si>
    <t>Nádoby expanzní tlakové s membránou bez pojistného ventilu se závitovým připojením PN 0,6 o objemu 50 l</t>
  </si>
  <si>
    <t xml:space="preserve">Poznámka k položce:_x000d_
Tlaková expanzní nádoba _x000d_
- objem 50 litrů_x000d_
- ø 410 mm, H = 500 mm_x000d_
- max. provozní tlak 6,0 bar, teplota do 70°C </t>
  </si>
  <si>
    <t>732421405</t>
  </si>
  <si>
    <t>Čerpadlo teplovodní mokroběžné závitové oběhové DN 25 výtlak do 4,0 m průtok 5,0 m3/h pro vytápění</t>
  </si>
  <si>
    <t>853201778</t>
  </si>
  <si>
    <t>Čerpadla teplovodní závitová mokroběžná oběhová pro teplovodní vytápění (elektronicky řízená) PN 10, do 110°C DN přípojky/dopravní výška H (m) - čerpací výkon Q (m3/h) DN 25 / do 4,0 m / 5,0 m3/h</t>
  </si>
  <si>
    <t>Poznámka k položce:_x000d_
Oběhové čerpadlo pro topný systém_x000d_
Q = 2,25 m3/h, H= 3,5 m</t>
  </si>
  <si>
    <t>732421406</t>
  </si>
  <si>
    <t>Čerpadlo teplovodní mokroběžné závitové oběhové DN 25 výtlak do 4,0 m průtok 5,7 m3/h pro vytápění</t>
  </si>
  <si>
    <t>1932812053</t>
  </si>
  <si>
    <t>Čerpadla teplovodní závitová mokroběžná oběhová pro teplovodní vytápění (elektronicky řízená) PN 10, do 110°C DN přípojky/dopravní výška H (m) - čerpací výkon Q (m3/h) DN 25 / do 4,0 m / 5,7 m3/h</t>
  </si>
  <si>
    <t>Poznámka k položce:_x000d_
Oběhové čerpadlo pro ohřev TUV_x000d_
Q = 1,1 m3/h, H= 1,5 m</t>
  </si>
  <si>
    <t>732211116</t>
  </si>
  <si>
    <t>Ohřívač stacionární zásobníkový s jedním výměníkem PN 0,6/1,0 o objemu 296 l v.pl. 1,50 m2</t>
  </si>
  <si>
    <t>373034258</t>
  </si>
  <si>
    <t>Nepřímotopné zásobníkové ohřívače TUV stacionární s jedním teplosměnným výměníkem PN 0,6 MPa/1,0 MPa, t = 80°C/110°C objem zásobníku / v.pl. m2 výměníku 296 l / 1,50 m2</t>
  </si>
  <si>
    <t>Poznámka k položce:_x000d_
Nepřímo ohřívaný zásobník se 1 vnitřním výměníkem, objem 296 litrů, 1,0 MPa, vč. izolace zásobníku _x000d_
- čidlo teploty zásobníku, připojovacího šroubení, bezpečnostního termostatu, automatického odvzdušňovacího ventilu a jímek na snímaní teploty a tlaku _x000d_
- příruba pro případné budoucí osazení el. patrony 6/4"_x000d_
- ø 650 mm, H = 1560 mm</t>
  </si>
  <si>
    <t>732211R04</t>
  </si>
  <si>
    <t>Termohydraulický rozdělovač</t>
  </si>
  <si>
    <t>-374508218</t>
  </si>
  <si>
    <t xml:space="preserve">Termohydraulický rozdělovač
- max. průtok 4,0 m3/h
- 4x hrdlo 1 1/2"
- součástí odvzdušňovací a vypouštěcí ventil </t>
  </si>
  <si>
    <t>733</t>
  </si>
  <si>
    <t>Ústřední vytápění - rozvodné potrubí</t>
  </si>
  <si>
    <t>733223202</t>
  </si>
  <si>
    <t>Potrubí měděné tvrdé spojované tvrdým pájením D 15x1</t>
  </si>
  <si>
    <t>1932839304</t>
  </si>
  <si>
    <t>Potrubí z trubek měděných tvrdých spojovaných tvrdým pájením Ø 15/1</t>
  </si>
  <si>
    <t>733223203</t>
  </si>
  <si>
    <t>Potrubí měděné tvrdé spojované tvrdým pájením D 18x1</t>
  </si>
  <si>
    <t>819008992</t>
  </si>
  <si>
    <t>Potrubí z trubek měděných tvrdých spojovaných tvrdým pájením Ø 18/1</t>
  </si>
  <si>
    <t>733223204</t>
  </si>
  <si>
    <t>Potrubí měděné tvrdé spojované tvrdým pájením D 22x1</t>
  </si>
  <si>
    <t>-1258784590</t>
  </si>
  <si>
    <t>Potrubí z trubek měděných tvrdých spojovaných tvrdým pájením Ø 22/1</t>
  </si>
  <si>
    <t>733223205</t>
  </si>
  <si>
    <t>Potrubí měděné tvrdé spojované tvrdým pájením D 28x1,5</t>
  </si>
  <si>
    <t>-1566641630</t>
  </si>
  <si>
    <t>Potrubí z trubek měděných tvrdých spojovaných tvrdým pájením Ø 28/1,5</t>
  </si>
  <si>
    <t>733223206</t>
  </si>
  <si>
    <t>Potrubí měděné tvrdé spojované tvrdým pájením D 35x1,5</t>
  </si>
  <si>
    <t>-1397028679</t>
  </si>
  <si>
    <t>Potrubí z trubek měděných tvrdých spojovaných tvrdým pájením Ø 35/1,5</t>
  </si>
  <si>
    <t>733223207</t>
  </si>
  <si>
    <t>Potrubí měděné tvrdé spojované tvrdým pájením D 42x1,5</t>
  </si>
  <si>
    <t>-959700003</t>
  </si>
  <si>
    <t>Potrubí z trubek měděných tvrdých spojovaných tvrdým pájením Ø 42/1,5</t>
  </si>
  <si>
    <t>733291101</t>
  </si>
  <si>
    <t>Zkouška těsnosti potrubí měděné do D 35x1,5</t>
  </si>
  <si>
    <t>163078894</t>
  </si>
  <si>
    <t>Zkoušky těsnosti potrubí z trubek měděných Ø do 35/1,5</t>
  </si>
  <si>
    <t>733291102</t>
  </si>
  <si>
    <t>Zkouška těsnosti potrubí měděné do D 64x2</t>
  </si>
  <si>
    <t>2048901055</t>
  </si>
  <si>
    <t>Zkoušky těsnosti potrubí z trubek měděných Ø přes 35/1,5 do 64/2,0</t>
  </si>
  <si>
    <t>733811252</t>
  </si>
  <si>
    <t>Ochrana potrubí ústředního vytápění termoizolačními trubicemi z PE tl do 25 mm DN do 45 mm</t>
  </si>
  <si>
    <t>1485433255</t>
  </si>
  <si>
    <t>Ochrana potrubí termoizolačními trubicemi z pěnového polyetylenu PE přilepenými v příčných a podélných spojích, tloušťky izolace přes 20 do 25 mm, vnitřního průměru izolace DN přes 22 do 45 mm</t>
  </si>
  <si>
    <t>998733101</t>
  </si>
  <si>
    <t>Přesun hmot tonážní pro rozvody potrubí v objektech v do 6 m</t>
  </si>
  <si>
    <t>32256231</t>
  </si>
  <si>
    <t>Přesun hmot pro rozvody potrubí stanovený z hmotnosti přesunovaného materiálu vodorovná dopravní vzdálenost do 50 m v objektech výšky do 6 m</t>
  </si>
  <si>
    <t>998733181</t>
  </si>
  <si>
    <t>Příplatek k přesunu hmot tonážní 733 prováděný bez použití mechanizace</t>
  </si>
  <si>
    <t>1435313882</t>
  </si>
  <si>
    <t>Přesun hmot pro rozvody potrubí stanovený z hmotnosti přesunovaného materiálu Příplatek k cenám za přesun prováděný bez použití mechanizace pro jakoukoliv výšku objektu</t>
  </si>
  <si>
    <t>998733193</t>
  </si>
  <si>
    <t>Příplatek k přesunu hmot tonážní 733 za zvětšený přesun do 500 m</t>
  </si>
  <si>
    <t>1147256323</t>
  </si>
  <si>
    <t>Přesun hmot pro rozvody potrubí stanovený z hmotnosti přesunovaného materiálu Příplatek k cenám za zvětšený přesun přes vymezenou největší dopravní vzdálenost do 500 m</t>
  </si>
  <si>
    <t>734</t>
  </si>
  <si>
    <t>Ústřední vytápění - armatury</t>
  </si>
  <si>
    <t>731291R11</t>
  </si>
  <si>
    <t>Manometr, D 100, 0-1000 kPa, včetně jímky, konden. smyčky a manometr. ventilu</t>
  </si>
  <si>
    <t>102906389</t>
  </si>
  <si>
    <t>734111413</t>
  </si>
  <si>
    <t>Ventil přírubový uzavírací přímý DN 40 PN 16 do 300°C ovládaný ručně</t>
  </si>
  <si>
    <t>617135624</t>
  </si>
  <si>
    <t>Ventily uzavírací přírubové přímé ovládané ručně PN 16 do 300°C (V 30 111 616) DN 40</t>
  </si>
  <si>
    <t>734111R05</t>
  </si>
  <si>
    <t xml:space="preserve">Směšovací ventil třícestný,  1 1/4" </t>
  </si>
  <si>
    <t>1080359326</t>
  </si>
  <si>
    <t>Směšovací ventil třícestný, 1 1/4"
- kvs=6,3 m3/h
- včetně servopohonu 230V</t>
  </si>
  <si>
    <t>734111R06</t>
  </si>
  <si>
    <t xml:space="preserve">Uzavírací kulový kohout 1 1/2" </t>
  </si>
  <si>
    <t>-1459445675</t>
  </si>
  <si>
    <t>734111R07</t>
  </si>
  <si>
    <t xml:space="preserve">Uzavírací kulový kohout 1 1/4" </t>
  </si>
  <si>
    <t>1227695713</t>
  </si>
  <si>
    <t>734163425</t>
  </si>
  <si>
    <t>Filtr DN 40 PN 16 do 300°C z uhlíkové oceli s vypouštěcí přírubou</t>
  </si>
  <si>
    <t>37487431</t>
  </si>
  <si>
    <t>Filtry z uhlíkové oceli s vypouštěcí přírubou PN 16 do 300°C DN 40</t>
  </si>
  <si>
    <t>Poznámka k položce:_x000d_
- instalace do svislého nebo vodorovného potrubí</t>
  </si>
  <si>
    <t>734163426</t>
  </si>
  <si>
    <t>Filtr DN 50 PN 16 do 300°C z uhlíkové oceli s vypouštěcí přírubou</t>
  </si>
  <si>
    <t>2029972881</t>
  </si>
  <si>
    <t>Filtry z uhlíkové oceli s vypouštěcí přírubou PN 16 do 300°C DN 50</t>
  </si>
  <si>
    <t>734211119</t>
  </si>
  <si>
    <t>Ventil závitový odvzdušňovací G 3/8 PN 14 do 120°C automatický</t>
  </si>
  <si>
    <t>-48855154</t>
  </si>
  <si>
    <t>Ventily odvzdušňovací závitové automatické PN 14 do 120°C G 3/8</t>
  </si>
  <si>
    <t>734242415</t>
  </si>
  <si>
    <t>Ventil závitový zpětný přímý G 5/4 PN 16 do 110°C</t>
  </si>
  <si>
    <t>-1899861333</t>
  </si>
  <si>
    <t>Ventily zpětné závitové PN 16 do 110°C přímé G 5/4</t>
  </si>
  <si>
    <t>734242416</t>
  </si>
  <si>
    <t>Ventil závitový zpětný přímý G 6/4 PN 16 do 110°C</t>
  </si>
  <si>
    <t>1459027674</t>
  </si>
  <si>
    <t>Ventily zpětné závitové PN 16 do 110°C přímé G 6/4</t>
  </si>
  <si>
    <t>734242R08</t>
  </si>
  <si>
    <t>Šroubení H pro tělesa ventil kompakt 1/2"</t>
  </si>
  <si>
    <t>1832378652</t>
  </si>
  <si>
    <t>734242R09</t>
  </si>
  <si>
    <t>Termostatická hlavice s vestavěným teplotním čidlem</t>
  </si>
  <si>
    <t>-74645853</t>
  </si>
  <si>
    <t>734291R10</t>
  </si>
  <si>
    <t>Šroubení svěrné pro napojení na měď 1/2“</t>
  </si>
  <si>
    <t>1217729554</t>
  </si>
  <si>
    <t>734291123</t>
  </si>
  <si>
    <t>Kohout plnící a vypouštěcí G 1/2 PN 10 do 90°C závitový</t>
  </si>
  <si>
    <t>685143697</t>
  </si>
  <si>
    <t>Ostatní armatury kohouty plnicí a vypouštěcí PN 10 do 90°C G 1/2</t>
  </si>
  <si>
    <t>734411124</t>
  </si>
  <si>
    <t>Teploměr technický s pevným stonkem a jímkou zadní připojení průměr 100 mm délky 75 mm</t>
  </si>
  <si>
    <t>-442755577</t>
  </si>
  <si>
    <t>Teploměry technické s pevným stonkem a jímkou zadní připojení (axiální) průměr 100 mm délka stonku 75 mm</t>
  </si>
  <si>
    <t>Poznámka k položce:_x000d_
Teploměr TR, L = 60 mm, D 100 mm, 0-120 oC, včetně teploměrné jímky M20x1,5 a návarku</t>
  </si>
  <si>
    <t>735</t>
  </si>
  <si>
    <t>Ústřední vytápění - otopná tělesa</t>
  </si>
  <si>
    <t>735152281</t>
  </si>
  <si>
    <t>Otopné těleso panel VK jednodeskové 1 přídavná přestupní plocha výška/délka 600/1600 mm výkon 1603 W</t>
  </si>
  <si>
    <t>-1313613099</t>
  </si>
  <si>
    <t>Otopná tělesa panelová VK jednodesková PN 1,0 MPa, T do 110°C s jednou přídavnou přestupní plochou výšky tělesa 600 mm stavební délky / výkonu 1600 mm / 1603 W</t>
  </si>
  <si>
    <t>735152296</t>
  </si>
  <si>
    <t>Otopné těleso panelové VK jednodeskové 1 přídavná přestupní plocha výška/délka 900/900mm výkon 1255W</t>
  </si>
  <si>
    <t>-1261389739</t>
  </si>
  <si>
    <t>Otopná tělesa panelová VK jednodesková PN 1,0 MPa, T do 110°C s jednou přídavnou přestupní plochou výšky tělesa 900 mm stavební délky / výkonu 900 mm / 1255 W</t>
  </si>
  <si>
    <t>735152481</t>
  </si>
  <si>
    <t>Otopné těleso panelové VK dvoudeskové 1 přídavná přestupní plocha výška/délka 600/1600mm výkon 2061W</t>
  </si>
  <si>
    <t>236745450</t>
  </si>
  <si>
    <t>Otopná tělesa panelová VK dvoudesková PN 1,0 MPa, T do 110°C s jednou přídavnou přestupní plochou výšky tělesa 600 mm stavební délky / výkonu 1600 mm / 2061 W</t>
  </si>
  <si>
    <t>735152581</t>
  </si>
  <si>
    <t>Otopné těleso panelové VK dvoudeskové 2 přídavné přestupní plochy výška/délka 600/1600mm výkon 2686W</t>
  </si>
  <si>
    <t>-74195136</t>
  </si>
  <si>
    <t>Otopná tělesa panelová VK dvoudesková PN 1,0 MPa, T do 110°C se dvěma přídavnými přestupními plochami výšky tělesa 600 mm stavební délky / výkonu 1600 mm / 2686 W</t>
  </si>
  <si>
    <t>735152585</t>
  </si>
  <si>
    <t>Otopné těleso panelové VK dvoudeskové 2 přídavné přestupní plochy výška/délka 600/2600mm výkon 4365W</t>
  </si>
  <si>
    <t>-354317396</t>
  </si>
  <si>
    <t>Otopná tělesa panelová VK dvoudesková PN 1,0 MPa, T do 110°C se dvěma přídavnými přestupními plochami výšky tělesa 600 mm stavební délky / výkonu 2600 mm / 4365 W</t>
  </si>
  <si>
    <t>735152681</t>
  </si>
  <si>
    <t>Otopné těleso panelové VK třídeskové 3 přídavné přestupní plochy výška/délka 600/1600mm výkon 3850 W</t>
  </si>
  <si>
    <t>1855665710</t>
  </si>
  <si>
    <t>Otopná tělesa panelová VK třídesková PN 1,0 MPa, T do 110°C se třemi přídavnými přestupními plochami výšky tělesa 600 mm stavební délky / výkonu 1600 mm / 3850 W</t>
  </si>
  <si>
    <t>998735101</t>
  </si>
  <si>
    <t>Přesun hmot tonážní pro otopná tělesa v objektech v do 6 m</t>
  </si>
  <si>
    <t>509356736</t>
  </si>
  <si>
    <t>Přesun hmot pro otopná tělesa stanovený z hmotnosti přesunovaného materiálu vodorovná dopravní vzdálenost do 50 m v objektech výšky do 6 m</t>
  </si>
  <si>
    <t>998735181</t>
  </si>
  <si>
    <t>Příplatek k přesunu hmot tonážní 735 prováděný bez použití mechanizace</t>
  </si>
  <si>
    <t>227527093</t>
  </si>
  <si>
    <t>Přesun hmot pro otopná tělesa stanovený z hmotnosti přesunovaného materiálu Příplatek k cenám za přesun prováděný bez použití mechanizace pro jakoukoliv výšku objektu</t>
  </si>
  <si>
    <t>998735193</t>
  </si>
  <si>
    <t>Příplatek k přesunu hmot tonážní 735 za zvětšený přesun do 500 m</t>
  </si>
  <si>
    <t>-820032212</t>
  </si>
  <si>
    <t>Přesun hmot pro otopná tělesa stanovený z hmotnosti přesunovaného materiálu Příplatek k cenám za zvětšený přesun přes vymezenou největší dopravní vzdálenost do 500 m</t>
  </si>
  <si>
    <t>801523478</t>
  </si>
  <si>
    <t>-714572652</t>
  </si>
  <si>
    <t>751792R12</t>
  </si>
  <si>
    <t>Dodávka a montáž pomocného ocelového materiálu potřebných pro uchycení potrubí</t>
  </si>
  <si>
    <t>1254846990</t>
  </si>
  <si>
    <t>Dodávka a montáž pomocného ocelového materiálu potřebných pro uchycení potrubí
konzole, třmeny, objímky, nastřelovací šrouby, matice, hmoždinky, ostatní spojovací materiál atd. - přesný počet bude stanoven na stavbě při montáži</t>
  </si>
  <si>
    <t>D.1.4.c-2 - Objekt na st.p.č.17/6</t>
  </si>
  <si>
    <t>731244491</t>
  </si>
  <si>
    <t>Montáž kotle ocelového závěsného na plyn kondenzačního o výkonu do 14 kW</t>
  </si>
  <si>
    <t>1288010911</t>
  </si>
  <si>
    <t>Kotle ocelové teplovodní plynové závěsné kondenzační montáž kotlů kondenzačních ostatních typů o výkonu do 14 kW</t>
  </si>
  <si>
    <t>1329015102</t>
  </si>
  <si>
    <t xml:space="preserve">Plynový závěsný kondenzační kotel, výkon 2,9-11,8 kW (80/60°C), v provedení C s regulací pro ekvitermně řízený provoz, včetně kotlového čerpadla (Q = 0,36 m3/h, H=2,5m), integrovaná expanzní nádoby 10 litrů, montážní pomůcka na omítku – uzavírací armatury na topné vodě, plynový kohout R 1/2", pojistná skupina - pojistný ventil Rp 3/4" (3 bary).
Součástí dodávky kotle je i kompletní dodávka měření a regulace vč.prokabelování. Regulátor umožňuje ekvitermní regulaci výstupní teploty z kotle na základě venkovní teploty a regulaci. Součástí kotle jsou i havarijní termostaty v případě překročení nastavené teploty TV. Čidlo venkovní teploty se osadí na fasádu na severní stranu budovy, prokabelování kotle s čidlem bude v rámci dodávky kotle.
</t>
  </si>
  <si>
    <t>Koaxiální odtahový systém spalin, systémová velikost Ø60/Ø100</t>
  </si>
  <si>
    <t>826913507</t>
  </si>
  <si>
    <t>Koaxiální odtahový systém spalin, systémová velikost Ø60/Ø100, pro provoz kotle nezávislý na vzduchu v místnosti
– připojovací nástavec kotle, revizní kusy, posuvné hrdlo průchodka střechou, víko uzávěru, propojovací držáky, rozpěry a třemy
- do maximální délky 10 m</t>
  </si>
  <si>
    <t>2090931152</t>
  </si>
  <si>
    <t>-1382982405</t>
  </si>
  <si>
    <t>565639975</t>
  </si>
  <si>
    <t>-298975081</t>
  </si>
  <si>
    <t>733811251</t>
  </si>
  <si>
    <t>Ochrana potrubí ústředního vytápění termoizolačními trubicemi z PE tl do 25 mm DN do 22 mm</t>
  </si>
  <si>
    <t>-939523427</t>
  </si>
  <si>
    <t>Ochrana potrubí termoizolačními trubicemi z pěnového polyetylenu PE přilepenými v příčných a podélných spojích, tloušťky izolace přes 20 do 25 mm, vnitřního průměru izolace DN do 22 mm</t>
  </si>
  <si>
    <t>720539316</t>
  </si>
  <si>
    <t>1782311737</t>
  </si>
  <si>
    <t>1050678116</t>
  </si>
  <si>
    <t>731291R02</t>
  </si>
  <si>
    <t>Manometr, D 100, 0-600 kPa, včetně jímky, konden. smyčky a manometr. ventilu</t>
  </si>
  <si>
    <t>1566414180</t>
  </si>
  <si>
    <t>734111R03</t>
  </si>
  <si>
    <t xml:space="preserve">Uzavírací kulový kohout 3/4" </t>
  </si>
  <si>
    <t>1283441549</t>
  </si>
  <si>
    <t>734163422</t>
  </si>
  <si>
    <t>Filtr DN 20 PN 16 do 300°C z uhlíkové oceli s vypouštěcí přírubou</t>
  </si>
  <si>
    <t>1112947193</t>
  </si>
  <si>
    <t>Filtry z uhlíkové oceli s vypouštěcí přírubou PN 16 do 300°C DN 20</t>
  </si>
  <si>
    <t>-2043849301</t>
  </si>
  <si>
    <t>734242413</t>
  </si>
  <si>
    <t>Ventil závitový zpětný přímý G 3/4 PN 16 do 110°C</t>
  </si>
  <si>
    <t>-175879440</t>
  </si>
  <si>
    <t>Ventily zpětné závitové PN 16 do 110°C přímé G 3/4</t>
  </si>
  <si>
    <t>734242R04</t>
  </si>
  <si>
    <t>181089960</t>
  </si>
  <si>
    <t>734242R05</t>
  </si>
  <si>
    <t>-1794260287</t>
  </si>
  <si>
    <t>-716101532</t>
  </si>
  <si>
    <t>734291R06</t>
  </si>
  <si>
    <t>-1146285042</t>
  </si>
  <si>
    <t>-427685837</t>
  </si>
  <si>
    <t>500300627</t>
  </si>
  <si>
    <t>-2065401921</t>
  </si>
  <si>
    <t>735152295</t>
  </si>
  <si>
    <t>Otopné těleso panelové VK jednodeskové 1 přídavná přestupní plocha výška/délka 900/800mm výkon 1115W</t>
  </si>
  <si>
    <t>-1489899040</t>
  </si>
  <si>
    <t>Otopná tělesa panelová VK jednodesková PN 1,0 MPa, T do 110°C s jednou přídavnou přestupní plochou výšky tělesa 900 mm stavební délky / výkonu 800 mm / 1115 W</t>
  </si>
  <si>
    <t>735152385</t>
  </si>
  <si>
    <t>Otopné těleso panel VK dvoudeskové bez přídavné přestupní plochy výška/délka 600/2600mm výkon 2543W</t>
  </si>
  <si>
    <t>139263419</t>
  </si>
  <si>
    <t>Otopná tělesa panelová VK dvoudesková PN 1,0 MPa, T do 110°C bez přídavné přestupní plochy výšky tělesa 600 mm stavební délky / výkonu 2600 mm / 2543 W</t>
  </si>
  <si>
    <t>735152478</t>
  </si>
  <si>
    <t>Otopné těleso panelové VK dvoudeskové 1 přídavná přestupní plocha výška/délka 600/1100mm výkon 1417W</t>
  </si>
  <si>
    <t>2091942027</t>
  </si>
  <si>
    <t>Otopná tělesa panelová VK dvoudesková PN 1,0 MPa, T do 110°C s jednou přídavnou přestupní plochou výšky tělesa 600 mm stavební délky / výkonu 1100 mm / 1417 W</t>
  </si>
  <si>
    <t>751792R07</t>
  </si>
  <si>
    <t>-1198513412</t>
  </si>
  <si>
    <t>1924465821</t>
  </si>
  <si>
    <t>-1210085881</t>
  </si>
  <si>
    <t>-1135800337</t>
  </si>
  <si>
    <t>D.1.4.d - Zařízení silnoproudé elektrotechniky</t>
  </si>
  <si>
    <t>D.1.4.d-1 - Objekt č.p.6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</si>
  <si>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</si>
  <si>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</si>
  <si>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</si>
  <si>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</si>
  <si>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273311611</t>
  </si>
  <si>
    <t>Základové desky prokládané kamenem z betonu tř. C 16/20</t>
  </si>
  <si>
    <t>-39583284</t>
  </si>
  <si>
    <t>Základy z betonu prostého desky z betonu kamenem prokládaného tř. C 16/20</t>
  </si>
  <si>
    <t>275311611</t>
  </si>
  <si>
    <t>Základové patky prokládané kamenem z betonu tř. C 16/20</t>
  </si>
  <si>
    <t>-428057588</t>
  </si>
  <si>
    <t>Základy z betonu prostého patky a bloky z betonu kamenem prokládaného tř. C 16/20</t>
  </si>
  <si>
    <t>973031151</t>
  </si>
  <si>
    <t>Vysekání výklenků ve zdivu cihelném na MV nebo MVC pl přes 0,25 m2</t>
  </si>
  <si>
    <t>281186070</t>
  </si>
  <si>
    <t>Vysekání výklenků nebo kapes ve zdivu z cihel na maltu vápennou nebo vápenocementovou výklenků, pohledové plochy přes 0,25 m2</t>
  </si>
  <si>
    <t>973031616</t>
  </si>
  <si>
    <t>Vysekání kapes ve zdivu cihelném na MV nebo MVC pro špalíky do 100x100x50 mm</t>
  </si>
  <si>
    <t>-611673694</t>
  </si>
  <si>
    <t>Vysekání výklenků nebo kapes ve zdivu z cihel na maltu vápennou nebo vápenocementovou kapes pro špalíky a krabice, velikosti do 100x100x50 mm</t>
  </si>
  <si>
    <t>974031121</t>
  </si>
  <si>
    <t>Vysekání rýh ve zdivu cihelném hl do 30 mm š do 30 mm</t>
  </si>
  <si>
    <t>1317827792</t>
  </si>
  <si>
    <t>Vysekání rýh ve zdivu cihelném na maltu vápennou nebo vápenocementovou do hl. 30 mm a šířky do 30 mm</t>
  </si>
  <si>
    <t>974031132</t>
  </si>
  <si>
    <t>Vysekání rýh ve zdivu cihelném hl do 50 mm š do 70 mm</t>
  </si>
  <si>
    <t>-31412731</t>
  </si>
  <si>
    <t>Vysekání rýh ve zdivu cihelném na maltu vápennou nebo vápenocementovou do hl. 50 mm a šířky do 70 mm</t>
  </si>
  <si>
    <t>997013114</t>
  </si>
  <si>
    <t>Vnitrostaveništní doprava suti a vybouraných hmot pro budovy v do 15 m s použitím mechanizace</t>
  </si>
  <si>
    <t>-1174508049</t>
  </si>
  <si>
    <t>Vnitrostaveništní doprava suti a vybouraných hmot vodorovně do 50 m svisle s použitím mechanizace pro budovy a haly výšky přes 12 do 15 m</t>
  </si>
  <si>
    <t>997013214</t>
  </si>
  <si>
    <t>Vnitrostaveništní doprava suti a vybouraných hmot pro budovy v do 15 m ručně</t>
  </si>
  <si>
    <t>-9205683</t>
  </si>
  <si>
    <t>Vnitrostaveništní doprava suti a vybouraných hmot vodorovně do 50 m svisle ručně (nošením po schodech) pro budovy a haly výšky přes 12 do 15 m</t>
  </si>
  <si>
    <t>997013219</t>
  </si>
  <si>
    <t>Příplatek k vnitrostaveništní dopravě suti a vybouraných hmot za zvětšenou dopravu suti ZKD 10 m</t>
  </si>
  <si>
    <t>-1781804911</t>
  </si>
  <si>
    <t>Vnitrostaveništní doprava suti a vybouraných hmot vodorovně do 50 m Příplatek k cenám -3111 až -3217 za zvětšenou vodorovnou dopravu přes vymezenou dopravní vzdálenost za každých dalších i započatých 10 m</t>
  </si>
  <si>
    <t>1,188*5 'Přepočtené koeficientem množství</t>
  </si>
  <si>
    <t>997013501</t>
  </si>
  <si>
    <t>Odvoz suti a vybouraných hmot na skládku nebo meziskládku do 1 km se složením</t>
  </si>
  <si>
    <t>1019751688</t>
  </si>
  <si>
    <t>Odvoz suti a vybouraných hmot na skládku nebo meziskládku se složením, na vzdálenost do 1 km</t>
  </si>
  <si>
    <t>1083365934</t>
  </si>
  <si>
    <t>-544669754</t>
  </si>
  <si>
    <t>741</t>
  </si>
  <si>
    <t>Elektroinstalace - silnoproud</t>
  </si>
  <si>
    <t>741110041</t>
  </si>
  <si>
    <t>Montáž trubka plastová ohebná D přes 11 do 23 mm uložená pevně</t>
  </si>
  <si>
    <t>1188618917</t>
  </si>
  <si>
    <t>Montáž trubek elektroinstalačních s nasunutím nebo našroubováním do krabic plastových ohebných, uložených pevně, vnější Ø přes 11 do 23 mm</t>
  </si>
  <si>
    <t>34571061</t>
  </si>
  <si>
    <t>trubka elektroinstalační ohebná z PVC (ČSN) 2313</t>
  </si>
  <si>
    <t>783848265</t>
  </si>
  <si>
    <t>741110312</t>
  </si>
  <si>
    <t>Montáž trubka ochranná do krabic plastová tuhá D přes 40 do 90 mm uložená volně</t>
  </si>
  <si>
    <t>-1660435584</t>
  </si>
  <si>
    <t>Montáž trubek ochranných s nasunutím nebo našroubováním do krabic plastových tuhých, uložených volně, vnitřního Ø přes 40 do 90 mm</t>
  </si>
  <si>
    <t>34571361</t>
  </si>
  <si>
    <t>trubka elektroinstalační HDPE tuhá dvouplášťová korugovaná D 41/50mm</t>
  </si>
  <si>
    <t>630468402</t>
  </si>
  <si>
    <t>741110511</t>
  </si>
  <si>
    <t>Montáž lišta a kanálek vkládací šířky do 60 mm s víčkem</t>
  </si>
  <si>
    <t>42947048</t>
  </si>
  <si>
    <t>Montáž lišt a kanálků elektroinstalačních se spojkami, ohyby a rohy a s nasunutím do krabic vkládacích s víčkem, šířky do 60 mm</t>
  </si>
  <si>
    <t>34571004</t>
  </si>
  <si>
    <t>lišta elektroinstalační hranatá bílá 20 x 20</t>
  </si>
  <si>
    <t>1144363656</t>
  </si>
  <si>
    <t>34571012</t>
  </si>
  <si>
    <t>lišta elektroinstalační vkládací 40 x 15</t>
  </si>
  <si>
    <t>-1335466539</t>
  </si>
  <si>
    <t>34571008</t>
  </si>
  <si>
    <t>lišta elektroinstalační hranatá bílá 40 x 40</t>
  </si>
  <si>
    <t>157362924</t>
  </si>
  <si>
    <t>741110512</t>
  </si>
  <si>
    <t>Montáž lišta a kanálek vkládací šířky přes 60 do 120 mm s víčkem</t>
  </si>
  <si>
    <t>584900047</t>
  </si>
  <si>
    <t>Montáž lišt a kanálků elektroinstalačních se spojkami, ohyby a rohy a s nasunutím do krabic vkládacích s víčkem, šířky do přes 60 do 120 mm</t>
  </si>
  <si>
    <t>34571-R31</t>
  </si>
  <si>
    <t>lišta elektroinstalační hranatá 15 x 10</t>
  </si>
  <si>
    <t>-280949090</t>
  </si>
  <si>
    <t>Parapetní žlab 80x40 včetně stínící příčky pro oddělení silnoproudých a slaboproudých rozvodů</t>
  </si>
  <si>
    <t>34571-R32</t>
  </si>
  <si>
    <t>390623597</t>
  </si>
  <si>
    <t>Parapetní žlab 120x40 včetně stínící příčky pro oddělení silnoproudých a slaboproudých rozvodů</t>
  </si>
  <si>
    <t>34571-R34</t>
  </si>
  <si>
    <t>806130025</t>
  </si>
  <si>
    <t>Parapetní žlab 100x40 včetně stínící příčky pro oddělení silnoproudých a slaboproudých rozvodů</t>
  </si>
  <si>
    <t>34571-R35</t>
  </si>
  <si>
    <t>-593179350</t>
  </si>
  <si>
    <t>Parapetní kanál 120x55 s možnosti vložení modulárních zásuvek, včetně stínící příčky pro oddělení silnoproudých a slaboproudých rozvodů</t>
  </si>
  <si>
    <t>741110513</t>
  </si>
  <si>
    <t>Montáž lišta a kanálek vkládací šířky přes 120 do 180 mm s víčkem</t>
  </si>
  <si>
    <t>131109309</t>
  </si>
  <si>
    <t>Montáž lišt a kanálků elektroinstalačních se spojkami, ohyby a rohy a s nasunutím do krabic vkládacích s víčkem, šířky do přes 120 do 180 mm</t>
  </si>
  <si>
    <t>34571-R33</t>
  </si>
  <si>
    <t>745504921</t>
  </si>
  <si>
    <t>Parapetní žlab 140x60 včetně stínící příčky pro oddělení silnoproudých a slaboproudých rozvodů</t>
  </si>
  <si>
    <t>741112001</t>
  </si>
  <si>
    <t>Montáž krabice zapuštěná plastová kruhová</t>
  </si>
  <si>
    <t>1579740958</t>
  </si>
  <si>
    <t>Montáž krabic elektroinstalačních bez napojení na trubky a lišty, demontáže a montáže víčka a přístroje protahovacích nebo odbočných zapuštěných plastových kruhových</t>
  </si>
  <si>
    <t>34571512</t>
  </si>
  <si>
    <t>krabice přístrojová instalační 500 V, 71x71x42mm</t>
  </si>
  <si>
    <t>-1756858009</t>
  </si>
  <si>
    <t>34571532</t>
  </si>
  <si>
    <t>krabice přístrojová odbočná s víčkem z PH, 107x107 mm, hloubka 50 mm</t>
  </si>
  <si>
    <t>315720533</t>
  </si>
  <si>
    <t>741120001</t>
  </si>
  <si>
    <t>Montáž vodič Cu izolovaný plný a laněný žíla 0,35-6 mm2 pod omítku (CY)</t>
  </si>
  <si>
    <t>1737265513</t>
  </si>
  <si>
    <t>Montáž vodičů izolovaných měděných bez ukončení uložených pod omítku plných a laněných (CY), průřezu žíly 0,35 až 6 mm2</t>
  </si>
  <si>
    <t>34140844</t>
  </si>
  <si>
    <t>vodič izolovaný s Cu jádrem 6mm2</t>
  </si>
  <si>
    <t>-1365501622</t>
  </si>
  <si>
    <t>180*1,15 'Přepočtené koeficientem množství</t>
  </si>
  <si>
    <t>741120003</t>
  </si>
  <si>
    <t>Montáž vodič Cu izolovaný plný a laněný žíla 10-16 mm2 pod omítku (CY)</t>
  </si>
  <si>
    <t>1422942489</t>
  </si>
  <si>
    <t>Montáž vodičů izolovaných měděných bez ukončení uložených pod omítku plných a laněných (CY), průřezu žíly 10 až 16 mm2</t>
  </si>
  <si>
    <t>34142159</t>
  </si>
  <si>
    <t>vodič silový s Cu jádrem 16mm2</t>
  </si>
  <si>
    <t>774551508</t>
  </si>
  <si>
    <t>20*1,15 'Přepočtené koeficientem množství</t>
  </si>
  <si>
    <t>741122015</t>
  </si>
  <si>
    <t>Montáž kabel Cu bez ukončení uložený pod omítku plný kulatý 3x1,5 mm2 (CYKY)</t>
  </si>
  <si>
    <t>-1553507811</t>
  </si>
  <si>
    <t>Montáž kabelů měděných bez ukončení uložených pod omítku plných kulatých (CYKY), počtu a průřezu žil 3x1,5 mm2</t>
  </si>
  <si>
    <t>741122016</t>
  </si>
  <si>
    <t>Montáž kabel Cu bez ukončení uložený pod omítku plný kulatý 3x2,5 až 6 mm2 (CYKY)</t>
  </si>
  <si>
    <t>-38685341</t>
  </si>
  <si>
    <t>Montáž kabelů měděných bez ukončení uložených pod omítku plných kulatých (CYKY), počtu a průřezu žil 3x2,5 až 6 mm2</t>
  </si>
  <si>
    <t>741122031</t>
  </si>
  <si>
    <t>Montáž kabel Cu bez ukončení uložený pod omítku plný kulatý 5x1,5 až 2,5 mm2 (CYKY)</t>
  </si>
  <si>
    <t>1219488668</t>
  </si>
  <si>
    <t>Montáž kabelů měděných bez ukončení uložených pod omítku plných kulatých (CYKY), počtu a průřezu žil 5x1,5 až 2,5 mm2</t>
  </si>
  <si>
    <t>741122-RM1</t>
  </si>
  <si>
    <t>Montáž kabel Cu bez ukončení uložený pod omítku plný kulatý 5x16mm2 (CYKY)</t>
  </si>
  <si>
    <t>1174655249</t>
  </si>
  <si>
    <t>Montáž kabelů měděných bez ukončení uložených pod omítku plných kulatých (CYKY), počtu a průřezu žil 5x16mm2</t>
  </si>
  <si>
    <t>741122211</t>
  </si>
  <si>
    <t>Montáž kabel Cu plný kulatý žíla 3x1,5 až 6 mm2 uložený volně (CYKY)</t>
  </si>
  <si>
    <t>-699035837</t>
  </si>
  <si>
    <t>Montáž kabelů měděných bez ukončení uložených volně nebo v liště plných kulatých (CYKY) počtu a průřezu žil 3x1,5 až 6 mm2</t>
  </si>
  <si>
    <t>741122611</t>
  </si>
  <si>
    <t>Montáž kabel Cu plný kulatý žíla 3x1,5 až 6 mm2 uložený pevně (CYKY)</t>
  </si>
  <si>
    <t>-666860309</t>
  </si>
  <si>
    <t>Montáž kabelů měděných bez ukončení uložených pevně plných kulatých nebo bezhalogenových (CYKY) počtu a průřezu žil 3x1,5 až 6 mm2</t>
  </si>
  <si>
    <t>33,3333333333333*1,2 'Přepočtené koeficientem množství</t>
  </si>
  <si>
    <t>34111-R10</t>
  </si>
  <si>
    <t>kabel silový s Cu jádrem 1 kV CYKY-J 3x1,5mm2</t>
  </si>
  <si>
    <t>1767504725</t>
  </si>
  <si>
    <t>585*1,15 'Přepočtené koeficientem množství</t>
  </si>
  <si>
    <t>34111-R11</t>
  </si>
  <si>
    <t>kabel silový s Cu jádrem 1 kV CYKY-J 3x2,5mm2</t>
  </si>
  <si>
    <t>-1615392742</t>
  </si>
  <si>
    <t>480*1,15 'Přepočtené koeficientem množství</t>
  </si>
  <si>
    <t>34111-R12</t>
  </si>
  <si>
    <t>kabel silový s Cu jádrem 1 kV CYKY-O 2x1,5mm2</t>
  </si>
  <si>
    <t>1076741813</t>
  </si>
  <si>
    <t>90*1,15 'Přepočtené koeficientem množství</t>
  </si>
  <si>
    <t>34111-R14</t>
  </si>
  <si>
    <t>kabel silový s Cu jádrem 1 kV CYKY-O 4x1,5mm2</t>
  </si>
  <si>
    <t>-304227921</t>
  </si>
  <si>
    <t>50*1,15 'Přepočtené koeficientem množství</t>
  </si>
  <si>
    <t>34111-R15</t>
  </si>
  <si>
    <t>kabel silový s Cu jádrem 1 kV CYKY-J 4x16mm2</t>
  </si>
  <si>
    <t>998522561</t>
  </si>
  <si>
    <t>24*1,15 'Přepočtené koeficientem množství</t>
  </si>
  <si>
    <t>34111-R16</t>
  </si>
  <si>
    <t>kabel silový s Cu jádrem 1 kV CYKY-J 5x2,5mm2</t>
  </si>
  <si>
    <t>-1379279989</t>
  </si>
  <si>
    <t>44*1,15 'Přepočtené koeficientem množství</t>
  </si>
  <si>
    <t>741130001</t>
  </si>
  <si>
    <t>Ukončení vodič izolovaný do 2,5mm2 v rozváděči nebo na přístroji</t>
  </si>
  <si>
    <t>884929344</t>
  </si>
  <si>
    <t>Ukončení vodičů izolovaných s označením a zapojením v rozváděči nebo na přístroji, průřezu žíly do 2,5 mm2</t>
  </si>
  <si>
    <t>741130006</t>
  </si>
  <si>
    <t>Ukončení vodič izolovaný do 16 mm2 v rozváděči nebo na přístroji</t>
  </si>
  <si>
    <t>-752916334</t>
  </si>
  <si>
    <t>Ukončení vodičů izolovaných s označením a zapojením v rozváděči nebo na přístroji, průřezu žíly do 16 mm2</t>
  </si>
  <si>
    <t>741210121</t>
  </si>
  <si>
    <t>Montáž rozváděčů litinových, hliníkových nebo plastových - skříněk do 10 kg</t>
  </si>
  <si>
    <t>-470299108</t>
  </si>
  <si>
    <t>Montáž rozváděčů litinových, hliníkových nebo plastových bez zapojení vodičů skříněk hmotnosti do 10 kg</t>
  </si>
  <si>
    <t>35711-R20</t>
  </si>
  <si>
    <t>skříň hlavní uzemňovací přípojnice plastová, včetně svorkovnice pro připojení pásku 120mm2 a 16mm2 slaněných vodičů</t>
  </si>
  <si>
    <t>kpl</t>
  </si>
  <si>
    <t>-1509185549</t>
  </si>
  <si>
    <t>741231006</t>
  </si>
  <si>
    <t>Montáž svorkovnice do rozvaděčů - řadová vodič do 50 mm2 se zapojením vodičů</t>
  </si>
  <si>
    <t>1184896502</t>
  </si>
  <si>
    <t>Montáž svorkovnic do rozváděčů s popisnými štítky se zapojením vodičů na jedné straně řadových, průřezové plochy vodičů do 50 mm2</t>
  </si>
  <si>
    <t>741231012</t>
  </si>
  <si>
    <t>Montáž svorkovnice do rozvaděčů - ochranná</t>
  </si>
  <si>
    <t>1932404449</t>
  </si>
  <si>
    <t>Montáž svorkovnic do rozváděčů s popisnými štítky se zapojením vodičů na jedné straně ochranných</t>
  </si>
  <si>
    <t>741310001</t>
  </si>
  <si>
    <t>Montáž vypínač nástěnný 1-jednopólový prostředí normální</t>
  </si>
  <si>
    <t>-1572395458</t>
  </si>
  <si>
    <t>Montáž spínačů jedno nebo dvoupólových nástěnných se zapojením vodičů, pro prostředí normální vypínačů, řazení 1-jednopólových</t>
  </si>
  <si>
    <t>34535512</t>
  </si>
  <si>
    <t>spínač jednopólový 10A bílý</t>
  </si>
  <si>
    <t>-1313527199</t>
  </si>
  <si>
    <t>741310021</t>
  </si>
  <si>
    <t>Montáž přepínač nástěnný 5-sériový prostředí normální</t>
  </si>
  <si>
    <t>-16250869</t>
  </si>
  <si>
    <t>Montáž spínačů jedno nebo dvoupólových nástěnných se zapojením vodičů, pro prostředí normální přepínačů, řazení 5-sériových</t>
  </si>
  <si>
    <t>34535572</t>
  </si>
  <si>
    <t>spínač řazení 5 10A 3553-01289 bílý</t>
  </si>
  <si>
    <t>906283390</t>
  </si>
  <si>
    <t>741310022</t>
  </si>
  <si>
    <t>Montáž přepínač nástěnný 6-střídavý prostředí normální</t>
  </si>
  <si>
    <t>-1476548404</t>
  </si>
  <si>
    <t>Montáž spínačů jedno nebo dvoupólových nástěnných se zapojením vodičů, pro prostředí normální přepínačů, řazení 6-střídavých</t>
  </si>
  <si>
    <t>34535-R4</t>
  </si>
  <si>
    <t>spínač řazení 6 10A bílý</t>
  </si>
  <si>
    <t>-1701711710</t>
  </si>
  <si>
    <t>741310024</t>
  </si>
  <si>
    <t>Montáž přepínač nástěnný 6+6 dvojitý střídavý prostředí normální</t>
  </si>
  <si>
    <t>-694445900</t>
  </si>
  <si>
    <t>Montáž spínačů jedno nebo dvoupólových nástěnných se zapojením vodičů, pro prostředí normální přepínačů, řazení 6+6 dvojitých střídavých</t>
  </si>
  <si>
    <t>34535-R5</t>
  </si>
  <si>
    <t>spínač řazení 6+6 10A bílý</t>
  </si>
  <si>
    <t>2085206676</t>
  </si>
  <si>
    <t>741310025</t>
  </si>
  <si>
    <t>Montáž přepínač nástěnný 7-křížový prostředí normální</t>
  </si>
  <si>
    <t>401735130</t>
  </si>
  <si>
    <t>Montáž spínačů jedno nebo dvoupólových nástěnných se zapojením vodičů, pro prostředí normální přepínačů, řazení 7-křížových</t>
  </si>
  <si>
    <t>34535710</t>
  </si>
  <si>
    <t>přepínač křížový řazení 7 10A 3553-01289 bílý</t>
  </si>
  <si>
    <t>1175187566</t>
  </si>
  <si>
    <t>741313002</t>
  </si>
  <si>
    <t>Montáž zásuvka (polo)zapuštěná bezšroubové připojení 2P+PE dvojí zapojení - průběžná</t>
  </si>
  <si>
    <t>829004399</t>
  </si>
  <si>
    <t>Montáž zásuvek domovních se zapojením vodičů bezšroubové připojení polozapuštěných nebo zapuštěných 10/16 A, provedení 2P + PE dvojí zapojení pro průběžnou montáž</t>
  </si>
  <si>
    <t>34555101</t>
  </si>
  <si>
    <t>zásuvka 1násobná 16A bílý</t>
  </si>
  <si>
    <t>-1906533009</t>
  </si>
  <si>
    <t>741313012</t>
  </si>
  <si>
    <t>Montáž zásuvka chráněná bezšroubové připojení v krabici 2P+PE dvojí zapojení prostř. základní,vlhké</t>
  </si>
  <si>
    <t>-1129780939</t>
  </si>
  <si>
    <t>Montáž zásuvek domovních se zapojením vodičů bezšroubové připojení chráněných v krabici 10/16 A, pro prostředí normální, provedení 2P + PE dvojí zapojení pro průběžnou montáž</t>
  </si>
  <si>
    <t>34555121</t>
  </si>
  <si>
    <t>zásuvka 2násobná 16A bílá</t>
  </si>
  <si>
    <t>-2042636081</t>
  </si>
  <si>
    <t>741313042</t>
  </si>
  <si>
    <t>Montáž zásuvka (polo)zapuštěná šroubové připojení 2P+PE dvojí zapojení - průběžná</t>
  </si>
  <si>
    <t>489930585</t>
  </si>
  <si>
    <t>Montáž zásuvek domovních se zapojením vodičů šroubové připojení polozapuštěných nebo zapuštěných 10/16 A, provedení 2P + PE dvojí zapojení pro průběžnou montáž</t>
  </si>
  <si>
    <t>34555-R2</t>
  </si>
  <si>
    <t>zásuvka 1násobná 16A, modulární 45x45mm, s přepěťovou ochranou, karmínová</t>
  </si>
  <si>
    <t>-228195778</t>
  </si>
  <si>
    <t>34555-R4</t>
  </si>
  <si>
    <t>zásuvka 1násobná 16A, modulární 45x45mm, bílá</t>
  </si>
  <si>
    <t>-1772211633</t>
  </si>
  <si>
    <t>741313052</t>
  </si>
  <si>
    <t>Montáž zásuvka nástěnná šroubové připojení 3P+N+PE se zapojením vodičů</t>
  </si>
  <si>
    <t>777673143</t>
  </si>
  <si>
    <t>Montáž zásuvek domovních se zapojením vodičů šroubové připojení nástěnných do 25 A, provedení 3P + N + PE</t>
  </si>
  <si>
    <t>35811257</t>
  </si>
  <si>
    <t>zásuvka nástěnná 16 A, 250 V, 4pólová</t>
  </si>
  <si>
    <t>-1390640697</t>
  </si>
  <si>
    <t>741370002</t>
  </si>
  <si>
    <t>Montáž svítidlo žárovkové bytové stropní přisazené 1 zdroj se sklem</t>
  </si>
  <si>
    <t>537348525</t>
  </si>
  <si>
    <t>Montáž svítidel žárovkových se zapojením vodičů bytových nebo společenských místností stropních přisazených 1 zdroj se sklem</t>
  </si>
  <si>
    <t>34821275</t>
  </si>
  <si>
    <t>svítidlo bytové žárovkové IP 42, max. 60 W E27</t>
  </si>
  <si>
    <t>-124666282</t>
  </si>
  <si>
    <t>741370032</t>
  </si>
  <si>
    <t>Montáž svítidlo žárovkové bytové nástěnné přisazené 1 zdroj se sklem</t>
  </si>
  <si>
    <t>-917168337</t>
  </si>
  <si>
    <t>Montáž svítidel žárovkových se zapojením vodičů bytových nebo společenských místností nástěnných přisazených 1 zdroj se sklem</t>
  </si>
  <si>
    <t>34818210</t>
  </si>
  <si>
    <t xml:space="preserve">svítidlo bytové nástěnné plastové IP 42  109, 1x9 W</t>
  </si>
  <si>
    <t>-459261261</t>
  </si>
  <si>
    <t>34871-R21</t>
  </si>
  <si>
    <t>Nástěnné svítidlo s pohybovým senzorem, krytí min. IP54</t>
  </si>
  <si>
    <t>1536207234</t>
  </si>
  <si>
    <t>741371004</t>
  </si>
  <si>
    <t>Montáž svítidlo zářivkové bytové stropní přisazené 2 zdroje s krytem</t>
  </si>
  <si>
    <t>-2071820577</t>
  </si>
  <si>
    <t>Montáž svítidel zářivkových se zapojením vodičů bytových nebo společenských místností stropních přisazených 2 zdroje s krytem</t>
  </si>
  <si>
    <t>34823735</t>
  </si>
  <si>
    <t>svítidlo zářivkové interiérové s kompenzací, barva bílá, 18W, délka 974 mm</t>
  </si>
  <si>
    <t>729244037</t>
  </si>
  <si>
    <t>34823741</t>
  </si>
  <si>
    <t>svítidlo zářivkové interiérové s kompenzací, barva bílá, 2x36W, délka 1600 mm</t>
  </si>
  <si>
    <t>1409665560</t>
  </si>
  <si>
    <t>741410001</t>
  </si>
  <si>
    <t>Montáž vodič uzemňovací pásek D do 120 mm2 na povrchu</t>
  </si>
  <si>
    <t>2140264494</t>
  </si>
  <si>
    <t>Montáž uzemňovacího vedení s upevněním, propojením a připojením pomocí svorek na povrchu pásku průřezu do 120 mm2</t>
  </si>
  <si>
    <t>35442062</t>
  </si>
  <si>
    <t>pás zemnící 30x4mm FeZn</t>
  </si>
  <si>
    <t>-1823293780</t>
  </si>
  <si>
    <t>741410003</t>
  </si>
  <si>
    <t>Montáž vodič uzemňovací drát nebo lano D do 10 mm na povrchu</t>
  </si>
  <si>
    <t>1480071521</t>
  </si>
  <si>
    <t>Montáž uzemňovacího vedení s upevněním, propojením a připojením pomocí svorek na povrchu drátu nebo lana Ø do 10 mm</t>
  </si>
  <si>
    <t>35441073</t>
  </si>
  <si>
    <t>drát D 10mm FeZn</t>
  </si>
  <si>
    <t>-1432847795</t>
  </si>
  <si>
    <t>741410041</t>
  </si>
  <si>
    <t>Montáž vodič uzemňovací drát nebo lano D do 10 mm v městské zástavbě</t>
  </si>
  <si>
    <t>-247340561</t>
  </si>
  <si>
    <t>Montáž uzemňovacího vedení s upevněním, propojením a připojením pomocí svorek v zemi s izolací spojů drátu nebo lana Ø do 10 mm v městské zástavbě</t>
  </si>
  <si>
    <t>741420001</t>
  </si>
  <si>
    <t>Montáž drát nebo lano hromosvodné svodové D do 10 mm s podpěrou</t>
  </si>
  <si>
    <t>-149455087</t>
  </si>
  <si>
    <t>Montáž hromosvodného vedení svodových drátů nebo lan s podpěrami, Ø do 10 mm</t>
  </si>
  <si>
    <t>35441072</t>
  </si>
  <si>
    <t>drát pro hromosvod FeZn D 8mm</t>
  </si>
  <si>
    <t>-510746452</t>
  </si>
  <si>
    <t>35441415</t>
  </si>
  <si>
    <t>podpěra vedení FeZn do zdiva 150 mm</t>
  </si>
  <si>
    <t>1927261043</t>
  </si>
  <si>
    <t>741420022</t>
  </si>
  <si>
    <t>Montáž svorka hromosvodná se 3 šrouby</t>
  </si>
  <si>
    <t>-1145939670</t>
  </si>
  <si>
    <t>Montáž hromosvodného vedení svorek se 3 a více šrouby</t>
  </si>
  <si>
    <t>35441865</t>
  </si>
  <si>
    <t>svorka FeZn k zemnící tyči - D 28 mm</t>
  </si>
  <si>
    <t>-1872649866</t>
  </si>
  <si>
    <t>35441895</t>
  </si>
  <si>
    <t>svorka připojovací k připojení kovových částí</t>
  </si>
  <si>
    <t>2144403866</t>
  </si>
  <si>
    <t>35441905</t>
  </si>
  <si>
    <t>svorka připojovací k připojení okapových žlabů</t>
  </si>
  <si>
    <t>2122850852</t>
  </si>
  <si>
    <t>35441925</t>
  </si>
  <si>
    <t>svorka zkušební pro lano D 6-12 mm, FeZn</t>
  </si>
  <si>
    <t>1277384710</t>
  </si>
  <si>
    <t>35441986</t>
  </si>
  <si>
    <t>svorka odbočovací a spojovací pro pásek 30x4 mm, FeZn</t>
  </si>
  <si>
    <t>-110697126</t>
  </si>
  <si>
    <t>35441996</t>
  </si>
  <si>
    <t>svorka odbočovací a spojovací pro spojování kruhových a páskových vodičů, FeZn</t>
  </si>
  <si>
    <t>1859234450</t>
  </si>
  <si>
    <t>741420051</t>
  </si>
  <si>
    <t>Montáž vedení hromosvodné-úhelník nebo trubka s držáky do zdiva</t>
  </si>
  <si>
    <t>-1986462625</t>
  </si>
  <si>
    <t>Montáž hromosvodného vedení ochranných prvků úhelníků nebo trubek s držáky do zdiva</t>
  </si>
  <si>
    <t>35441836</t>
  </si>
  <si>
    <t>držák ochranného úhelníku do zdiva, FeZn</t>
  </si>
  <si>
    <t>-130127194</t>
  </si>
  <si>
    <t>35441830</t>
  </si>
  <si>
    <t>úhelník ochranný na ochranu svodu - 1700 mm, FeZn</t>
  </si>
  <si>
    <t>432478810</t>
  </si>
  <si>
    <t>741910101</t>
  </si>
  <si>
    <t>Montáž výložník typový nástěnný svařovaný se stojinou a 1 rameno</t>
  </si>
  <si>
    <t>1904121720</t>
  </si>
  <si>
    <t>Montáž výložníků bez kabelových lávek a osazení úchytných prvků typových, šířky do 400 mm nástěnných svařovaných se stojinou a 1 ramenem</t>
  </si>
  <si>
    <t>34844-R28</t>
  </si>
  <si>
    <t xml:space="preserve">výložník obloukový pro svítidlo  jednoduchý</t>
  </si>
  <si>
    <t>177704980</t>
  </si>
  <si>
    <t>Výložník na zeď, pevný, 25°, délka min. 150mm</t>
  </si>
  <si>
    <t>998741103</t>
  </si>
  <si>
    <t>Přesun hmot tonážní pro silnoproud v objektech v do 24 m</t>
  </si>
  <si>
    <t>1186813872</t>
  </si>
  <si>
    <t>Přesun hmot pro silnoproud stanovený z hmotnosti přesunovaného materiálu vodorovná dopravní vzdálenost do 50 m v objektech výšky přes 12 do 24 m</t>
  </si>
  <si>
    <t>998741181</t>
  </si>
  <si>
    <t>Příplatek k přesunu hmot tonážní 741 prováděný bez použití mechanizace</t>
  </si>
  <si>
    <t>-480983060</t>
  </si>
  <si>
    <t>Přesun hmot pro silnoproud stanovený z hmotnosti přesunovaného materiálu Příplatek k ceně za přesun prováděný bez použití mechanizace pro jakoukoliv výšku objektu</t>
  </si>
  <si>
    <t>998741192</t>
  </si>
  <si>
    <t>Příplatek k přesunu hmot tonážní 741 za zvětšený přesun do 100 m</t>
  </si>
  <si>
    <t>211916127</t>
  </si>
  <si>
    <t>Přesun hmot pro silnoproud stanovený z hmotnosti přesunovaného materiálu Příplatek k ceně za zvětšený přesun přes vymezenou největší dopravní vzdálenost do 100 m</t>
  </si>
  <si>
    <t>Práce a dodávky M</t>
  </si>
  <si>
    <t>21-M</t>
  </si>
  <si>
    <t>Elektromontáže</t>
  </si>
  <si>
    <t>210204011</t>
  </si>
  <si>
    <t>Montáž stožárů osvětlení ocelových samostatně stojících délky do 12 m</t>
  </si>
  <si>
    <t>-949136846</t>
  </si>
  <si>
    <t>Montáž stožárů osvětlení, bez zemních prací ocelových samostatně stojících, délky do 12 m</t>
  </si>
  <si>
    <t>210204201</t>
  </si>
  <si>
    <t>Montáž elektrovýzbroje stožárů osvětlení 1 okruh</t>
  </si>
  <si>
    <t>-1821091274</t>
  </si>
  <si>
    <t>34844471</t>
  </si>
  <si>
    <t>1303422651</t>
  </si>
  <si>
    <t>60838-R27</t>
  </si>
  <si>
    <t>sloup BO pro elektrické vedení impregnovaný fungicidem-stálý styk zeminy dl.6,5m</t>
  </si>
  <si>
    <t>20961959</t>
  </si>
  <si>
    <t>Stožár veřejného osvětlení, sadový třístupňový, výška 7m, včetně stožárové výzbroje a spojovacího materiálu</t>
  </si>
  <si>
    <t>741373002</t>
  </si>
  <si>
    <t>Montáž svítidlo výbojkové průmyslové stropní na výložník</t>
  </si>
  <si>
    <t>1036855693</t>
  </si>
  <si>
    <t>Montáž svítidel výbojkových se zapojením vodičů průmyslových nebo venkovních na výložník</t>
  </si>
  <si>
    <t>34844-R29</t>
  </si>
  <si>
    <t>svítidlo venkovní výbojkové výložníkové boční montáž čirý kryt 1x70W</t>
  </si>
  <si>
    <t>187882518</t>
  </si>
  <si>
    <t xml:space="preserve">LED svítidlo venkovní výložníkové, 50W, IP 66, </t>
  </si>
  <si>
    <t>46-M</t>
  </si>
  <si>
    <t>Zemní práce při extr.mont.pracích</t>
  </si>
  <si>
    <t>460050015</t>
  </si>
  <si>
    <t>Hloubení nezapažených jam pro stožáry jednoduché délky do 10 m na rovině ručně v hornině tř 5</t>
  </si>
  <si>
    <t>-1423540147</t>
  </si>
  <si>
    <t>Hloubení nezapažených jam ručně pro stožáry s přemístěním výkopku do vzdálenosti 3 m od okraje jámy nebo naložením na dopravní prostředek, včetně zásypu, zhutnění a urovnání povrchu bez patky jednoduché na rovině, délky přes 8 do 10 m, v hornině třídy 5</t>
  </si>
  <si>
    <t>460150154</t>
  </si>
  <si>
    <t>Hloubení kabelových zapažených i nezapažených rýh ručně š 35 cm, hl 70 cm, v hornině tř 4</t>
  </si>
  <si>
    <t>346986669</t>
  </si>
  <si>
    <t>Hloubení zapažených i nezapažených kabelových rýh ručně včetně urovnání dna s přemístěním výkopku do vzdálenosti 3 m od okraje jámy nebo naložením na dopravní prostředek šířky 35 cm, hloubky 70 cm, v hornině třídy 4</t>
  </si>
  <si>
    <t>460150184</t>
  </si>
  <si>
    <t>Hloubení kabelových zapažených i nezapažených rýh ručně š 35 cm, hl 100 cm, v hornině tř 4</t>
  </si>
  <si>
    <t>-1506998235</t>
  </si>
  <si>
    <t>Hloubení zapažených i nezapažených kabelových rýh ručně včetně urovnání dna s přemístěním výkopku do vzdálenosti 3 m od okraje jámy nebo naložením na dopravní prostředek šířky 35 cm, hloubky 100 cm, v hornině třídy 4</t>
  </si>
  <si>
    <t>460560054</t>
  </si>
  <si>
    <t>Zásyp rýh ručně šířky 40 cm, hloubky 70 cm, z horniny třídy 4</t>
  </si>
  <si>
    <t>-1680522328</t>
  </si>
  <si>
    <t>Zásyp kabelových rýh ručně s uložením výkopku ve vrstvách včetně zhutnění a urovnání povrchu šířky 40 cm hloubky 70 cm, v hornině třídy 4</t>
  </si>
  <si>
    <t>460560084</t>
  </si>
  <si>
    <t>Zásyp rýh ručně šířky 40 cm, hloubky 100 cm, z horniny třídy 4</t>
  </si>
  <si>
    <t>-822982649</t>
  </si>
  <si>
    <t>Zásyp kabelových rýh ručně s uložením výkopku ve vrstvách včetně zhutnění a urovnání povrchu šířky 40 cm hloubky 100 cm, v hornině třídy 4</t>
  </si>
  <si>
    <t>460710031</t>
  </si>
  <si>
    <t>Vyplnění a omítnutí rýh ve stěnách hloubky do 3 cm a šířky do 3 cm</t>
  </si>
  <si>
    <t>1910954044</t>
  </si>
  <si>
    <t>Vyplnění rýh a otvorů vyplnění a omítnutí rýh ve stěnách hloubky do 3 cm a šířky do 3 cm</t>
  </si>
  <si>
    <t>460710043</t>
  </si>
  <si>
    <t>Vyplnění a omítnutí rýh ve stěnách hloubky do 5 cm a šířky do 7 cm</t>
  </si>
  <si>
    <t>1618873521</t>
  </si>
  <si>
    <t>Vyplnění rýh a otvorů vyplnění a omítnutí rýh ve stěnách hloubky přes 3 do 5 cm a šířky přes 5 do 7 cm</t>
  </si>
  <si>
    <t>460680171</t>
  </si>
  <si>
    <t>Vybourání otvorů ve zdivu cihelném plochy do 0,09 m2, tloušťky do 15 cm</t>
  </si>
  <si>
    <t>960091289</t>
  </si>
  <si>
    <t>Prorážení otvorů a ostatní bourací práce vybourání otvoru ve zdivu cihelném plochy přes 0,0225 do 0,09 m2 a tloušťky do 15 cm</t>
  </si>
  <si>
    <t>460680172</t>
  </si>
  <si>
    <t>Vybourání otvorů ve zdivu cihelném plochy do 0,09 m2, tloušťky do 30 cm</t>
  </si>
  <si>
    <t>1502239225</t>
  </si>
  <si>
    <t>Prorážení otvorů a ostatní bourací práce vybourání otvoru ve zdivu cihelném plochy přes 0,0225 do 0,09 m2 a tloušťky přes 15 do 30 cm</t>
  </si>
  <si>
    <t>460680181</t>
  </si>
  <si>
    <t>Vybourání otvorů ve zdivu cihelném plochy do 0,25 m2, tloušťky do 15 cm</t>
  </si>
  <si>
    <t>-1454953376</t>
  </si>
  <si>
    <t>Prorážení otvorů a ostatní bourací práce vybourání otvoru ve zdivu cihelném plochy přes 0,09 do 0,25 m2 a tloušťky do 15 cm</t>
  </si>
  <si>
    <t>460680183</t>
  </si>
  <si>
    <t>Vybourání otvorů ve zdivu cihelném plochy do 0,25 m2, tloušťky do 45 cm</t>
  </si>
  <si>
    <t>2028795175</t>
  </si>
  <si>
    <t>Prorážení otvorů a ostatní bourací práce vybourání otvoru ve zdivu cihelném plochy přes 0,09 do 0,25 m2 a tloušťky přes 30 do 45 cm</t>
  </si>
  <si>
    <t>Úroveň 3:</t>
  </si>
  <si>
    <t>R01 - Podružný rozváděč R01</t>
  </si>
  <si>
    <t>35711-R1</t>
  </si>
  <si>
    <t>Rozvodnice plastová s dveřmi z ocelového plechu v bílé barvě, maximální rozměry (V/Š/H) 590/370/140, zápustný, 42 modulů</t>
  </si>
  <si>
    <t>-1950252443</t>
  </si>
  <si>
    <t>Rozvodnice plastová s dveřmi z ocelového plechu v bílé barvě
Maximální rozměry (V/Š/H) 590/370/140
zápustný
42 modulů</t>
  </si>
  <si>
    <t>741312501</t>
  </si>
  <si>
    <t>Montáž odpínač výkonový pojistkový do 500 V do 160 A bez zapojení</t>
  </si>
  <si>
    <t>-910064132</t>
  </si>
  <si>
    <t>Montáž odpínačů bez zapojení vodičů do 500 V výkonových pojistkových do 160 A</t>
  </si>
  <si>
    <t>210120-R7</t>
  </si>
  <si>
    <t>Pojistkový odpínač 1pol pro pojistky 10x38mm</t>
  </si>
  <si>
    <t>-1136521017</t>
  </si>
  <si>
    <t>210120-R9</t>
  </si>
  <si>
    <t>Válcová pojistka 4A gG, vel. 10x38mm</t>
  </si>
  <si>
    <t>1428468243</t>
  </si>
  <si>
    <t>741320105</t>
  </si>
  <si>
    <t>Montáž jistič jednopólový nn do 25 A ve skříni</t>
  </si>
  <si>
    <t>-1532635683</t>
  </si>
  <si>
    <t>Montáž jističů se zapojením vodičů jednopólových nn do 25 A ve skříni</t>
  </si>
  <si>
    <t>35822109</t>
  </si>
  <si>
    <t>jistič 1pólový-charakteristika B 10A</t>
  </si>
  <si>
    <t>1293337416</t>
  </si>
  <si>
    <t>35822111</t>
  </si>
  <si>
    <t>jistič 1pólový-charakteristika B 16A</t>
  </si>
  <si>
    <t>357843865</t>
  </si>
  <si>
    <t>741320175</t>
  </si>
  <si>
    <t>Montáž jistič třípólový nn do 63 A ve skříni</t>
  </si>
  <si>
    <t>1770242361</t>
  </si>
  <si>
    <t>Montáž jističů se zapojením vodičů třípólových nn do 63 A ve skříni</t>
  </si>
  <si>
    <t>35822403</t>
  </si>
  <si>
    <t>jistič 3pólový-charakteristika B 25A</t>
  </si>
  <si>
    <t>1025542153</t>
  </si>
  <si>
    <t>741321013</t>
  </si>
  <si>
    <t>Montáž proudových chráničů dvoupólových nn do 63 A ve skříni</t>
  </si>
  <si>
    <t>-8203206</t>
  </si>
  <si>
    <t>Montáž proudových chráničů se zapojením vodičů dvoupólových nn do 63 A ve skříni</t>
  </si>
  <si>
    <t>35889-R23</t>
  </si>
  <si>
    <t>chránič proudový 2pólový 25A pracovního proudu 0.03 A</t>
  </si>
  <si>
    <t>879605595</t>
  </si>
  <si>
    <t>35822-R5</t>
  </si>
  <si>
    <t>kombinovaný jističochránič 2pólový-charakteristika B 10A, 30mA</t>
  </si>
  <si>
    <t>588534769</t>
  </si>
  <si>
    <t>35822-R6</t>
  </si>
  <si>
    <t>kombinovaný jističochránič 2pólový-charakteristika B 16A, 30mA</t>
  </si>
  <si>
    <t>-1783734774</t>
  </si>
  <si>
    <t>35822-R24</t>
  </si>
  <si>
    <t>-1556269729</t>
  </si>
  <si>
    <t>kombinovaný jističochránič 2pólový-charakteristika B 16A, 30mA, 4 pól</t>
  </si>
  <si>
    <t>741322002</t>
  </si>
  <si>
    <t>Montáž svodiče bleskových proudů nn typ 1 jednopólových impulzní proud do 100 kA</t>
  </si>
  <si>
    <t>-1918725707</t>
  </si>
  <si>
    <t>Montáž přepěťových ochran nn se zapojením vodičů svodiče bleskových proudů – typ 1 jednopólových, pro impulsní proud do 100 kA</t>
  </si>
  <si>
    <t>35889-R13</t>
  </si>
  <si>
    <t>Svodič přepětí SPD typu 1 a typu 2, 230VAC, Imax=60kA, In=30kA, Iimp=12,5kA</t>
  </si>
  <si>
    <t>-2119316911</t>
  </si>
  <si>
    <t>741330052</t>
  </si>
  <si>
    <t>Montáž stykač střídavý vestavný čtyřpólový do 25 A</t>
  </si>
  <si>
    <t>-2029102090</t>
  </si>
  <si>
    <t>Montáž stykačů nn se zapojením vodičů střídavých vestavných čtyřpólových do 25 A</t>
  </si>
  <si>
    <t>210120-R12</t>
  </si>
  <si>
    <t>Soumrakový spínač včetně čidla 230V AC, nastavitelná úroveň osvětlení 2-100lx</t>
  </si>
  <si>
    <t>-557847927</t>
  </si>
  <si>
    <t>Ostatní</t>
  </si>
  <si>
    <t>Spojovací materiál, instalační vodiče a další výše nespecifikovaný materiál potřebný pro výrobu rozvaděče, výroba rozvaděče</t>
  </si>
  <si>
    <t>1384705947</t>
  </si>
  <si>
    <t>RH - Hlavní rozváděč RH</t>
  </si>
  <si>
    <t>Rozvodnice plastová s dveřmi z ocelového plechu v bílé barvě, maximální rozměry (V/Š/H) 720/370/140, zápustný, 56 modulů</t>
  </si>
  <si>
    <t>-223865648</t>
  </si>
  <si>
    <t>Rozvodnice plastová s dveřmi z ocelového plechu v bílé barvě
Maximální rozměry (V/Š/H) 720/370/140
zápustný
56 modulů</t>
  </si>
  <si>
    <t>-243521925</t>
  </si>
  <si>
    <t>193542812</t>
  </si>
  <si>
    <t>-984034706</t>
  </si>
  <si>
    <t>35822-R3</t>
  </si>
  <si>
    <t>jistič 1pólový-charakteristika C 16A</t>
  </si>
  <si>
    <t>-485147894</t>
  </si>
  <si>
    <t>399094516</t>
  </si>
  <si>
    <t>35822404</t>
  </si>
  <si>
    <t>jistič 3pólový-charakteristika B 32A</t>
  </si>
  <si>
    <t>558231296</t>
  </si>
  <si>
    <t>35822-R26</t>
  </si>
  <si>
    <t>jistič 3pólový-charakteristika B 16A</t>
  </si>
  <si>
    <t>-803279062</t>
  </si>
  <si>
    <t>jistič 3pólový-charakteristika B 10A</t>
  </si>
  <si>
    <t>-1990889624</t>
  </si>
  <si>
    <t>chránič proudový 2pólový 40A pracovního proudu 0.03 A</t>
  </si>
  <si>
    <t>-433502356</t>
  </si>
  <si>
    <t>45520497</t>
  </si>
  <si>
    <t>474022993</t>
  </si>
  <si>
    <t>406734955</t>
  </si>
  <si>
    <t>-1063701048</t>
  </si>
  <si>
    <t>-305474859</t>
  </si>
  <si>
    <t>-377809271</t>
  </si>
  <si>
    <t>295850757</t>
  </si>
  <si>
    <t>D.1.4.d-2 - Objekt na st.p.č.17/6</t>
  </si>
  <si>
    <t>1817925610</t>
  </si>
  <si>
    <t xml:space="preserve">"R02"  0,033</t>
  </si>
  <si>
    <t>1600314887</t>
  </si>
  <si>
    <t>632014152</t>
  </si>
  <si>
    <t>-1095062697</t>
  </si>
  <si>
    <t>-361641453</t>
  </si>
  <si>
    <t>1937451027</t>
  </si>
  <si>
    <t>1502801627</t>
  </si>
  <si>
    <t>0,427*5 'Přepočtené koeficientem množství</t>
  </si>
  <si>
    <t>1339546809</t>
  </si>
  <si>
    <t>119217506</t>
  </si>
  <si>
    <t>-1349351217</t>
  </si>
  <si>
    <t>-811318415</t>
  </si>
  <si>
    <t>-1152128730</t>
  </si>
  <si>
    <t>757023314</t>
  </si>
  <si>
    <t>1157482548</t>
  </si>
  <si>
    <t>-2125753200</t>
  </si>
  <si>
    <t>-691519830</t>
  </si>
  <si>
    <t>60*1,15 'Přepočtené koeficientem množství</t>
  </si>
  <si>
    <t>1454951835</t>
  </si>
  <si>
    <t>-384751294</t>
  </si>
  <si>
    <t>5*1,15 'Přepočtené koeficientem množství</t>
  </si>
  <si>
    <t>741121001</t>
  </si>
  <si>
    <t>Montáž vodič Al izolovaný plný a laněný žíla 16 až 35 mm2 uložený pod omítku (AY, AYY)</t>
  </si>
  <si>
    <t>-2098106488</t>
  </si>
  <si>
    <t>Montáž izolovaných vodičů hliníkových bez ukončení uložených pod omítkou plných a laněných (AY, AYY) průřezu žíly 16 až 35 mm2</t>
  </si>
  <si>
    <t>34113120</t>
  </si>
  <si>
    <t xml:space="preserve">kabel silový s Al jádrem 1 kV  4x25mm2</t>
  </si>
  <si>
    <t>190807621</t>
  </si>
  <si>
    <t>-2033753375</t>
  </si>
  <si>
    <t>77378405</t>
  </si>
  <si>
    <t>725444642</t>
  </si>
  <si>
    <t>60*1,2 'Přepočtené koeficientem množství</t>
  </si>
  <si>
    <t>-1769134364</t>
  </si>
  <si>
    <t>130*1,15 'Přepočtené koeficientem množství</t>
  </si>
  <si>
    <t>kabel silový s Cu jádrem 1 kV 3x2,5mm2</t>
  </si>
  <si>
    <t>-1591262171</t>
  </si>
  <si>
    <t>-810315643</t>
  </si>
  <si>
    <t>16*1,15 'Přepočtené koeficientem množství</t>
  </si>
  <si>
    <t>34111-R13</t>
  </si>
  <si>
    <t>1946117255</t>
  </si>
  <si>
    <t>kabel silový s Cu jádrem 1 kV CYKY-J 3x4mm2</t>
  </si>
  <si>
    <t>12*1,15 'Přepočtené koeficientem množství</t>
  </si>
  <si>
    <t>741124683</t>
  </si>
  <si>
    <t>Montáž kabel Cu topný-přechodová spojka</t>
  </si>
  <si>
    <t>1641846633</t>
  </si>
  <si>
    <t>Montáž kabelů měděných topných bez ukončení doplňkových prvků přechodové spojky</t>
  </si>
  <si>
    <t>741136002</t>
  </si>
  <si>
    <t>Propojení kabel celoplastový spojkou venkovní smršťovací do 1 kV 4x25-35 mm2</t>
  </si>
  <si>
    <t>421157386</t>
  </si>
  <si>
    <t>Propojení kabelů nebo vodičů spojkou venkovní teplem smršťovací kabelů celoplastových, počtu a průřezu žil 4x25 až 35 mm2</t>
  </si>
  <si>
    <t>35436-R22</t>
  </si>
  <si>
    <t>Kabelová spojka pro plastové kabely do 1kV včtně spojovačů, pro kabely o průřezu 25mm2 pro typ AYKY</t>
  </si>
  <si>
    <t>162780073</t>
  </si>
  <si>
    <t>741210001</t>
  </si>
  <si>
    <t>Montáž rozvodnice oceloplechová nebo plastová běžná do 20 kg</t>
  </si>
  <si>
    <t>21693774</t>
  </si>
  <si>
    <t>Montáž rozvodnic oceloplechových nebo plastových bez zapojení vodičů běžných, hmotnosti do 20 kg</t>
  </si>
  <si>
    <t>1221152920</t>
  </si>
  <si>
    <t>-248035409</t>
  </si>
  <si>
    <t>72610173</t>
  </si>
  <si>
    <t>-586915617</t>
  </si>
  <si>
    <t>2108888045</t>
  </si>
  <si>
    <t>1688753507</t>
  </si>
  <si>
    <t>319703339</t>
  </si>
  <si>
    <t>1852440669</t>
  </si>
  <si>
    <t>-1638532336</t>
  </si>
  <si>
    <t>-1082457598</t>
  </si>
  <si>
    <t>147280300</t>
  </si>
  <si>
    <t>1108021727</t>
  </si>
  <si>
    <t>2098790177</t>
  </si>
  <si>
    <t>821478064</t>
  </si>
  <si>
    <t>1527269679</t>
  </si>
  <si>
    <t>-775990203</t>
  </si>
  <si>
    <t>573469872</t>
  </si>
  <si>
    <t>170579600</t>
  </si>
  <si>
    <t>1132216404</t>
  </si>
  <si>
    <t>-797338871</t>
  </si>
  <si>
    <t>2142805535</t>
  </si>
  <si>
    <t>819419278</t>
  </si>
  <si>
    <t>499291293</t>
  </si>
  <si>
    <t>-823476297</t>
  </si>
  <si>
    <t>-533740987</t>
  </si>
  <si>
    <t>-1083872764</t>
  </si>
  <si>
    <t>1865519311</t>
  </si>
  <si>
    <t>-1514662569</t>
  </si>
  <si>
    <t>-710335754</t>
  </si>
  <si>
    <t>-1446474191</t>
  </si>
  <si>
    <t>1126294508</t>
  </si>
  <si>
    <t>-1560158397</t>
  </si>
  <si>
    <t>969954641</t>
  </si>
  <si>
    <t>-872631114</t>
  </si>
  <si>
    <t>1244941752</t>
  </si>
  <si>
    <t>-1815936446</t>
  </si>
  <si>
    <t>-156411450</t>
  </si>
  <si>
    <t>-1669731857</t>
  </si>
  <si>
    <t>460050005</t>
  </si>
  <si>
    <t>Hloubení nezapažených jam pro stožáry jednoduché délky do 8 m na rovině ručně v hornině tř 5</t>
  </si>
  <si>
    <t>1410501025</t>
  </si>
  <si>
    <t>Hloubení nezapažených jam ručně pro stožáry s přemístěním výkopku do vzdálenosti 3 m od okraje jámy nebo naložením na dopravní prostředek, včetně zásypu, zhutnění a urovnání povrchu bez patky jednoduché na rovině, délky přes 6 do 8 m, v hornině třídy 5</t>
  </si>
  <si>
    <t>460560055</t>
  </si>
  <si>
    <t>Zásyp rýh ručně šířky 40 cm, hloubky 70 cm, z horniny třídy 5</t>
  </si>
  <si>
    <t>-539930743</t>
  </si>
  <si>
    <t>Zásyp kabelových rýh ručně s uložením výkopku ve vrstvách včetně zhutnění a urovnání povrchu šířky 40 cm hloubky 70 cm, v hornině třídy 5</t>
  </si>
  <si>
    <t>-964068723</t>
  </si>
  <si>
    <t>1215652455</t>
  </si>
  <si>
    <t>-1629433236</t>
  </si>
  <si>
    <t>2027829834</t>
  </si>
  <si>
    <t>-772825740</t>
  </si>
  <si>
    <t>R02 - Podružný rozvaděč R02</t>
  </si>
  <si>
    <t>-254224433</t>
  </si>
  <si>
    <t>-1594001648</t>
  </si>
  <si>
    <t>-818638500</t>
  </si>
  <si>
    <t>1258420457</t>
  </si>
  <si>
    <t>jistič 1pólový-charakteristika B 25A</t>
  </si>
  <si>
    <t>1434250852</t>
  </si>
  <si>
    <t>-1493957499</t>
  </si>
  <si>
    <t>-2034219448</t>
  </si>
  <si>
    <t>1339061126</t>
  </si>
  <si>
    <t>35889-R4</t>
  </si>
  <si>
    <t>-1880248960</t>
  </si>
  <si>
    <t>606774850</t>
  </si>
  <si>
    <t>390368572</t>
  </si>
  <si>
    <t>154571703</t>
  </si>
  <si>
    <t>1735236439</t>
  </si>
  <si>
    <t>416047784</t>
  </si>
  <si>
    <t>D.1.4.e - Zařízení slaboproudé elektrotechniky</t>
  </si>
  <si>
    <t>D.1.4.e-1 - Objekt č.p.6</t>
  </si>
  <si>
    <t>D1 - DATOVÉ ROZVODY</t>
  </si>
  <si>
    <t>D2 - EZS - technologie</t>
  </si>
  <si>
    <t>D3 - KABELOVÉ TRASY</t>
  </si>
  <si>
    <t>D1</t>
  </si>
  <si>
    <t>DATOVÉ ROZVODY</t>
  </si>
  <si>
    <t>Pol1</t>
  </si>
  <si>
    <t>Rozvaděč RACK 19" 12U 625x600</t>
  </si>
  <si>
    <t>Pol2</t>
  </si>
  <si>
    <t>Zásuvkový panel 19" 6x230V/16A s přepěťovou ochr.</t>
  </si>
  <si>
    <t>Pol3</t>
  </si>
  <si>
    <t>Kabel UTP 4x2x0,5 cat.5e - 24AWG-LSZH</t>
  </si>
  <si>
    <t>Pol4</t>
  </si>
  <si>
    <t>Kabel SYKFY 10x2x0,5</t>
  </si>
  <si>
    <t>Pol5</t>
  </si>
  <si>
    <t>Patch panel 19" 2U 24x RJ45 cat.5e,</t>
  </si>
  <si>
    <t>Pol6</t>
  </si>
  <si>
    <t>Patch panel 19" 2U 24x RJ45 cat.3</t>
  </si>
  <si>
    <t>Pol7</t>
  </si>
  <si>
    <t>Datová zásuvka 2xRJ45 cat.5e vč.rámečku, pozlacené kontakty.</t>
  </si>
  <si>
    <t>Pol8</t>
  </si>
  <si>
    <t>Modul UTP, RJ 45 cat. 5e, černá do PP</t>
  </si>
  <si>
    <t>Pol9</t>
  </si>
  <si>
    <t>Horizontální organizér 1U s víkem</t>
  </si>
  <si>
    <t>Pol10</t>
  </si>
  <si>
    <t>Vertikální organizér (oka sada 5ks) s víkem</t>
  </si>
  <si>
    <t>Pol11</t>
  </si>
  <si>
    <t>Popisný štítek datových zásuvek a panelů</t>
  </si>
  <si>
    <t>Pol12</t>
  </si>
  <si>
    <t>Popisný štítek datových kabelů</t>
  </si>
  <si>
    <t>Pol13</t>
  </si>
  <si>
    <t>Měření segmentu UTPkabelu včetně vyhotovení protokolu</t>
  </si>
  <si>
    <t>Pol14</t>
  </si>
  <si>
    <t>Drobný instalační materiál</t>
  </si>
  <si>
    <t>%</t>
  </si>
  <si>
    <t>D2</t>
  </si>
  <si>
    <t>EZS - technologie</t>
  </si>
  <si>
    <t>Pol15</t>
  </si>
  <si>
    <t xml:space="preserve">Ústředna  + baterie + IP modul + GSM modul, USB,  8 podsystémů, přenos na PCO, 192 zón, 5 PGM výstupů, komunikační sběrnice MULTIBUS</t>
  </si>
  <si>
    <t>Ústředna + baterie + IP modul + GSM modul, USB, 8 podsystémů, přenos na PCO, 192 zón, 5 PGM výstupů, komunikační sběrnice MULTIBUS</t>
  </si>
  <si>
    <t>Pol16</t>
  </si>
  <si>
    <t>Systémový inteligentní přídavný zdroj</t>
  </si>
  <si>
    <t>Pol17</t>
  </si>
  <si>
    <t>BUS sběrnice</t>
  </si>
  <si>
    <t>Pol18</t>
  </si>
  <si>
    <t>PIR čidlo, 3.střední až vysoké</t>
  </si>
  <si>
    <t>Pol19</t>
  </si>
  <si>
    <t>PIR čidlo stropní, 3.střední až vysoké</t>
  </si>
  <si>
    <t>Pol20</t>
  </si>
  <si>
    <t>Kouřové čidlo</t>
  </si>
  <si>
    <t>Pol22</t>
  </si>
  <si>
    <t>Klávesnice LCD</t>
  </si>
  <si>
    <t>Pol23</t>
  </si>
  <si>
    <t>Magnetický kontakt</t>
  </si>
  <si>
    <t>Pol24</t>
  </si>
  <si>
    <t>Kabel JYSTY 3x2x0,8</t>
  </si>
  <si>
    <t>Pol25</t>
  </si>
  <si>
    <t>Nastavení a oživení systému EZS</t>
  </si>
  <si>
    <t>Pol26</t>
  </si>
  <si>
    <t>D3</t>
  </si>
  <si>
    <t>KABELOVÉ TRASY</t>
  </si>
  <si>
    <t>Pol27</t>
  </si>
  <si>
    <t>Žlab plastový 80x40 s víkem</t>
  </si>
  <si>
    <t>Pol28</t>
  </si>
  <si>
    <t>Lišta plastová 40/20</t>
  </si>
  <si>
    <t>Pol29</t>
  </si>
  <si>
    <t>Lišta plastová 20/20</t>
  </si>
  <si>
    <t>Pol32</t>
  </si>
  <si>
    <t>Hmožděnka 8mm</t>
  </si>
  <si>
    <t>Pol33</t>
  </si>
  <si>
    <t>Vrut 4x50</t>
  </si>
  <si>
    <t>Pol34</t>
  </si>
  <si>
    <t>Podložka 4/15</t>
  </si>
  <si>
    <t>Pol35</t>
  </si>
  <si>
    <t>Vázací pásek 295x3,5</t>
  </si>
  <si>
    <t>Pol36</t>
  </si>
  <si>
    <t>Vázací pásek 205x3,5</t>
  </si>
  <si>
    <t>Pol37</t>
  </si>
  <si>
    <t>Průraz stěnou do 45 cm</t>
  </si>
  <si>
    <t>Pol38</t>
  </si>
  <si>
    <t>Průraz stropu o 45 cm</t>
  </si>
  <si>
    <t>Pol39</t>
  </si>
  <si>
    <t>Vázací pásky 105x2,5</t>
  </si>
  <si>
    <t>Pol40</t>
  </si>
  <si>
    <t>D.1.4.e-2 - Objekt na st.p.č.17/6</t>
  </si>
  <si>
    <t>Duální PIR čidlo, 3.střední až vysoké</t>
  </si>
  <si>
    <t>Trubka ohebná 25mm</t>
  </si>
  <si>
    <t>Trubka ohebná 32mm</t>
  </si>
  <si>
    <t>Pol30</t>
  </si>
  <si>
    <t>Pol31</t>
  </si>
  <si>
    <t>D.1.4.f - Rozvod plynu</t>
  </si>
  <si>
    <t>800 - 1 - Zemní práce</t>
  </si>
  <si>
    <t xml:space="preserve">    D1 - Přípojka</t>
  </si>
  <si>
    <t xml:space="preserve">    827 - 1 - 827 - 1</t>
  </si>
  <si>
    <t>C 23M - Potrubní vedení</t>
  </si>
  <si>
    <t xml:space="preserve">    D2 - Ostatní práce</t>
  </si>
  <si>
    <t xml:space="preserve">    D3 - Skládkovné</t>
  </si>
  <si>
    <t xml:space="preserve">    D4 - OPZ</t>
  </si>
  <si>
    <t>800-721 - Rozvod plynu</t>
  </si>
  <si>
    <t>D2 - Ostatní práce</t>
  </si>
  <si>
    <t>D5 - Ostatní stavební práce</t>
  </si>
  <si>
    <t>800 - 1</t>
  </si>
  <si>
    <t>Přípojka</t>
  </si>
  <si>
    <t>119 00-1401</t>
  </si>
  <si>
    <t>Dočasné zajištění potrubí</t>
  </si>
  <si>
    <t>119 00-1421</t>
  </si>
  <si>
    <t>Dočasné zajištění kabelů</t>
  </si>
  <si>
    <t>120 00-1101</t>
  </si>
  <si>
    <t>Příplatek za ztížení vykopávky</t>
  </si>
  <si>
    <t>132 30-1201</t>
  </si>
  <si>
    <t>Hloubení rýh š. přes 600 mm, v hor. 4</t>
  </si>
  <si>
    <t>132 30-1209</t>
  </si>
  <si>
    <t>Příplatek za lepivost hor. 4</t>
  </si>
  <si>
    <t>133 30-1101</t>
  </si>
  <si>
    <t>Hloubení šachet v horň. Tř. 4</t>
  </si>
  <si>
    <t>131 30-1109</t>
  </si>
  <si>
    <t>151 10-1101</t>
  </si>
  <si>
    <t>Zřízení pažení příložné do hl. 2,0 m</t>
  </si>
  <si>
    <t>151 10-1111</t>
  </si>
  <si>
    <t>Odstranění pažení</t>
  </si>
  <si>
    <t>161 10-1101</t>
  </si>
  <si>
    <t>Svislé přemístění výkopku z hor. 4</t>
  </si>
  <si>
    <t>162 70-1105</t>
  </si>
  <si>
    <t>Vodorov. přemístění výkop. z hor. 4, 10km</t>
  </si>
  <si>
    <t>162 70-1109</t>
  </si>
  <si>
    <t>Příplatek za další 2 km</t>
  </si>
  <si>
    <t>167 10-1101</t>
  </si>
  <si>
    <t>Nakládání výkopku z hor. 4</t>
  </si>
  <si>
    <t>171 20-1201</t>
  </si>
  <si>
    <t>Uložení sypaniny na skládku</t>
  </si>
  <si>
    <t>174 10-1101</t>
  </si>
  <si>
    <t>Zásyp rýh a šachet se zhutněním - ŠD</t>
  </si>
  <si>
    <t>174 10-1101.1</t>
  </si>
  <si>
    <t>Zásyp rýh a šachet se zhutněním - zemina</t>
  </si>
  <si>
    <t>175 10-1101</t>
  </si>
  <si>
    <t>Obsyp potrubí se zhutněním - štěrkopísek</t>
  </si>
  <si>
    <t>121 10 1101</t>
  </si>
  <si>
    <t>Snímání ornice</t>
  </si>
  <si>
    <t>181 30 1104</t>
  </si>
  <si>
    <t>Rozprostření ornice</t>
  </si>
  <si>
    <t>583 373 06</t>
  </si>
  <si>
    <t>Štěrkopísek (A3),fr. 0-8 - obsyp</t>
  </si>
  <si>
    <t>18110-1102</t>
  </si>
  <si>
    <t>Úprava pláně se zhutněním</t>
  </si>
  <si>
    <t>827 - 1</t>
  </si>
  <si>
    <t>451 57-2111</t>
  </si>
  <si>
    <t>Lože pod potrubí z kopaného písku</t>
  </si>
  <si>
    <t>Rozebrání stávajícího kiosku vč. základů</t>
  </si>
  <si>
    <t>Sestavení kiosku vč. základů</t>
  </si>
  <si>
    <t>kpl.</t>
  </si>
  <si>
    <t>Doplnění základových tvárnic</t>
  </si>
  <si>
    <t>Orientační tabulky na zdivu</t>
  </si>
  <si>
    <t>C 23M</t>
  </si>
  <si>
    <t>Potrubní vedení</t>
  </si>
  <si>
    <t>230 20 5025</t>
  </si>
  <si>
    <t>Montáž trub PE do f 32 mm</t>
  </si>
  <si>
    <t>230 20 5225</t>
  </si>
  <si>
    <t>Montáž trubních dílů PE f 32 mm</t>
  </si>
  <si>
    <t>NC.1</t>
  </si>
  <si>
    <t xml:space="preserve">Trubka PE - těžká řada (SDR 11) 32 x 3,0 mm  s ochrannou vrstvou</t>
  </si>
  <si>
    <t>Trubka PE - těžká řada (SDR 11) 32 x 3,0 mm s ochrannou vrstvou</t>
  </si>
  <si>
    <t>NC.2</t>
  </si>
  <si>
    <t>Elektrokoleno f 32 (PE 100)</t>
  </si>
  <si>
    <t>NC.3</t>
  </si>
  <si>
    <t>Elektrospojka dn 32 (PE 100)</t>
  </si>
  <si>
    <t>NC.4</t>
  </si>
  <si>
    <t>Přechoddka f 32 (PE100) s OP nadzemní vč. KU DN 25 a držáku</t>
  </si>
  <si>
    <t>Ostatní práce</t>
  </si>
  <si>
    <t>NC.5</t>
  </si>
  <si>
    <t>Signalizační vodič CU.Y. 2,5 mm2</t>
  </si>
  <si>
    <t>NC.6</t>
  </si>
  <si>
    <t>Výstražná folie z PVC šířky 33 cm</t>
  </si>
  <si>
    <t>s</t>
  </si>
  <si>
    <t>Montáž a napojení signal. vodiče</t>
  </si>
  <si>
    <t>Napojení a odpojení přípojky dn 32PE vč. zaškrcení, zaslepení, atd</t>
  </si>
  <si>
    <t>s.2</t>
  </si>
  <si>
    <t>Zkrácení stávající ochranné PE trubky</t>
  </si>
  <si>
    <t xml:space="preserve">Příprava  a provedení tlakové zkoušky (vč. zajištění )</t>
  </si>
  <si>
    <t>Příprava a provedení tlakové zkoušky (vč. zajištění )</t>
  </si>
  <si>
    <t>s.4</t>
  </si>
  <si>
    <t>Revize zařízení</t>
  </si>
  <si>
    <t>Odstranění části odpojeného potrubí</t>
  </si>
  <si>
    <t>Geodetické zaměření</t>
  </si>
  <si>
    <t>Technické práce (doklady-plynovod)</t>
  </si>
  <si>
    <t>Skládkovné</t>
  </si>
  <si>
    <t>Dle skládky</t>
  </si>
  <si>
    <t>D4</t>
  </si>
  <si>
    <t>OPZ</t>
  </si>
  <si>
    <t>121 10-1101</t>
  </si>
  <si>
    <t>181 30-1104</t>
  </si>
  <si>
    <t>Štěrkodrť,fr. 0-22 - zásyp</t>
  </si>
  <si>
    <t>899 71-2111</t>
  </si>
  <si>
    <t>800-721</t>
  </si>
  <si>
    <t>723 17-0114</t>
  </si>
  <si>
    <t>Potrubí z PE trubek PE 100RC 32 x 3,0 mm s ochrannou vrstvou</t>
  </si>
  <si>
    <t>723 17-0116</t>
  </si>
  <si>
    <t xml:space="preserve">Potrubí z PE trubek PE 100RC 50 x 4,6 mm  s ochrannou vrstvou</t>
  </si>
  <si>
    <t>Potrubí z PE trubek PE 100RC 50 x 4,6 mm s ochrannou vrstvou</t>
  </si>
  <si>
    <t>NC.7</t>
  </si>
  <si>
    <t>Elektrokoleno dn 50 (PE100) - 90 st.</t>
  </si>
  <si>
    <t>NC.8</t>
  </si>
  <si>
    <t>Elektrokoleno dn 32 (PE 100) - 90st.</t>
  </si>
  <si>
    <t>NC.9</t>
  </si>
  <si>
    <t>Elektrokoleno dn 32 (PE 100) - 45st.</t>
  </si>
  <si>
    <t>NC.10</t>
  </si>
  <si>
    <t>Elektrospojka dn 50 (PE 100)</t>
  </si>
  <si>
    <t>NC.11</t>
  </si>
  <si>
    <t>Přechodka dn 50 (PE100) s OP nadzemní vč. KU DN 40 a držáku</t>
  </si>
  <si>
    <t>NC.13</t>
  </si>
  <si>
    <t>Přechodka dn 50 (PE100) - zemní</t>
  </si>
  <si>
    <t>NC.14</t>
  </si>
  <si>
    <t>Přechodka dn 32 (PE100) - zemní</t>
  </si>
  <si>
    <t>Poznámka k položce:_x000d_
Potrubí z trubek ocel. s tovární PE izolací</t>
  </si>
  <si>
    <t>723 15-1204S</t>
  </si>
  <si>
    <t>Potrubí z trubek ocel. s tovární PE izolací DN 25 svařovaných.</t>
  </si>
  <si>
    <t>723 15-1206S</t>
  </si>
  <si>
    <t>Potrubí z trubek ocel. s tovární PE izolací DN 40 svařovaných</t>
  </si>
  <si>
    <t>723 15-1204</t>
  </si>
  <si>
    <t>Potrubí z trubek ocel. závit. spoj. svař DN 25</t>
  </si>
  <si>
    <t>723 15-1206</t>
  </si>
  <si>
    <t>Potrubí z trubek ocel. závit. spoj. svař DN 40</t>
  </si>
  <si>
    <t>723 15-0341s</t>
  </si>
  <si>
    <t>Redukce DN 40/32</t>
  </si>
  <si>
    <t>723 15-0341</t>
  </si>
  <si>
    <t>Redukce DN 40/25</t>
  </si>
  <si>
    <t>723 15-0366</t>
  </si>
  <si>
    <t>Chránička DN 40</t>
  </si>
  <si>
    <t>723 15-0367</t>
  </si>
  <si>
    <t>Chránička DN 50</t>
  </si>
  <si>
    <t>723 16-0206</t>
  </si>
  <si>
    <t>Přípojka k plynoměru DN 25-DN 40</t>
  </si>
  <si>
    <t>723 16-0336</t>
  </si>
  <si>
    <t>Rozpěrka přípojky do DN 40</t>
  </si>
  <si>
    <t>723 18-1023</t>
  </si>
  <si>
    <t>Potrubí z CU trubek spoj. lisováním DN 20 (O22)</t>
  </si>
  <si>
    <t>723 18-1024</t>
  </si>
  <si>
    <t>Potrubí z CU trubek spoj. lisováním DN 25 (O28)</t>
  </si>
  <si>
    <t>723 18-1025</t>
  </si>
  <si>
    <t>Potrubí z CU trubek spoj. lisováním DN 32 (O35)</t>
  </si>
  <si>
    <t>723 15-0365s</t>
  </si>
  <si>
    <t>Chránička 35 CU</t>
  </si>
  <si>
    <t>723 15-0366s</t>
  </si>
  <si>
    <t>Chránička 40 CU</t>
  </si>
  <si>
    <t>723 19-0203s</t>
  </si>
  <si>
    <t>Přípojka k zařízení DN 20 - flexibilní</t>
  </si>
  <si>
    <t>723 19-0204s</t>
  </si>
  <si>
    <t>Přípojka k zařízení DN 25 - flexibilní</t>
  </si>
  <si>
    <t>723 23-1103</t>
  </si>
  <si>
    <t>Kulový uzávěr DN 20, PN 4 s protipož.poj.</t>
  </si>
  <si>
    <t>723 23-1104</t>
  </si>
  <si>
    <t>Kulový uzávěr DN 25, PN 4 s protipož.poj.</t>
  </si>
  <si>
    <t>723 23-1162</t>
  </si>
  <si>
    <t>Kulový uzávěr DN 15, PN 4</t>
  </si>
  <si>
    <t>723-23-1164</t>
  </si>
  <si>
    <t>Kulový uzávěr DN 25, PN 4</t>
  </si>
  <si>
    <t>723-23-1166</t>
  </si>
  <si>
    <t>Kulový uzávěr DN 40, PN 4</t>
  </si>
  <si>
    <t>723 23-4313s</t>
  </si>
  <si>
    <t>STL/NTL regulátor s BR a PV,Q=16m3/h</t>
  </si>
  <si>
    <t>723 15-0803</t>
  </si>
  <si>
    <t>Demontáž potrubí do DN 50</t>
  </si>
  <si>
    <t>NC.15</t>
  </si>
  <si>
    <t>Bezpečné odplynění</t>
  </si>
  <si>
    <t>Anticor</t>
  </si>
  <si>
    <t>Tepelněsmrštitelní izolační páska š.do50</t>
  </si>
  <si>
    <t>Anticor.1</t>
  </si>
  <si>
    <t>Izolační páska š. do 50mm</t>
  </si>
  <si>
    <t>M 23021-0012</t>
  </si>
  <si>
    <t>Ruční opláštění potrubí</t>
  </si>
  <si>
    <t>NC.16</t>
  </si>
  <si>
    <t>Přechody FE/CU, spec. tvarovky lis. CU</t>
  </si>
  <si>
    <t>NC.17</t>
  </si>
  <si>
    <t>Závity DN 1" - navař.</t>
  </si>
  <si>
    <t>NC.18</t>
  </si>
  <si>
    <t>Závity DN 6/4" - navař.</t>
  </si>
  <si>
    <t>NC.19</t>
  </si>
  <si>
    <t>Konzole,a příchyt.konstrukce pro potr.</t>
  </si>
  <si>
    <t>NC.20</t>
  </si>
  <si>
    <t>Utěsnění a vytřed.chrániček protipož.</t>
  </si>
  <si>
    <t>NC.21</t>
  </si>
  <si>
    <t>Utěsnění a vytřed.chrániček</t>
  </si>
  <si>
    <t>NC.22</t>
  </si>
  <si>
    <t>Příprava a provedení tlakové zkoušky</t>
  </si>
  <si>
    <t>NC.23</t>
  </si>
  <si>
    <t>NC.24</t>
  </si>
  <si>
    <t>Technické práce - doklady</t>
  </si>
  <si>
    <t>NC.25</t>
  </si>
  <si>
    <t>Vyčištění a úprava stávající chráničky</t>
  </si>
  <si>
    <t>D5</t>
  </si>
  <si>
    <t>Ostatní stavební práce</t>
  </si>
  <si>
    <t>NC.26</t>
  </si>
  <si>
    <t>Prostupy staveb. konstrukcemi vč. zazdě.</t>
  </si>
  <si>
    <t>783 61-4653</t>
  </si>
  <si>
    <t>Základní antikorozní nátěr potr. do DN 50</t>
  </si>
  <si>
    <t>783 61-7613</t>
  </si>
  <si>
    <t>Emailový nátěr dvojnásobný potr.do DN 50</t>
  </si>
  <si>
    <t>NC.27</t>
  </si>
  <si>
    <t>Příplatek za barvy</t>
  </si>
  <si>
    <t>NC.28</t>
  </si>
  <si>
    <t>Osazení úchytných prvků</t>
  </si>
  <si>
    <t>VRN - Vedlejší rozpočtové náklady</t>
  </si>
  <si>
    <t>Zařízení staveniště</t>
  </si>
  <si>
    <t>1113783020</t>
  </si>
  <si>
    <t>Zařízení staveniště
Plochu pro zařízení staveniště určí vybranému dodavateli investor. Tato plocha bude vužita pro uložení stavebního materiálu, parkování stavebních strojů a mechanizace a pro umístění stavebních buněk, které budou sloužit jako administrativní centrum stavební firmy a rovněž jako zázemí pro pracovníky stavby. Plocha zařízení staveniště bude zajištěna vhodným oplocením a bude napojena na přívod pitné vody a elektrické energie.</t>
  </si>
  <si>
    <t>Provozní vlivy - stavební práce probíhající za chodu</t>
  </si>
  <si>
    <t>682816586</t>
  </si>
  <si>
    <t>Náklady na bezpečnost práce a technických zařízení, školení pracovníků, značení v souladu se zásadami BOZP</t>
  </si>
  <si>
    <t>251949424</t>
  </si>
  <si>
    <t>Náklady na bezpečnost práce a technických zařízení, školení pracovníků, značení v souladu se zásadami BOZP ( šrafování, tabulky s nápisy a s označením materiálů a prostředí, únikové cesty, požární dokumentace apd.)</t>
  </si>
  <si>
    <t xml:space="preserve">Podrobná fotodokumentace zhotovitele pro objednatele. Fotodokumentace bude pořízená před započetím stavby, v průběhu stavby (členěná podle SO a PS a etap výstavby - po dohodě s objednatelem) a po dokončení stavby. V tištěné – svázané formě a na CD. </t>
  </si>
  <si>
    <t>-1238651327</t>
  </si>
  <si>
    <t>Komplexní zkoušky dle příslušných ČSN,odladění systémů, uvedení do provozu</t>
  </si>
  <si>
    <t>-974534687</t>
  </si>
  <si>
    <t>Zajištění návodů pro obsluhu a údržbu jednotlivých zařízení i stavby jako celku v českém jazyce, zaškolení obsluh apd.</t>
  </si>
  <si>
    <t>338191615</t>
  </si>
  <si>
    <t>Zajištění návodů pro obsluhu a údržbu jednotlivých zařízení i stavby jako celku v českém jazyce, zaškolení obsluh apd., v souladu s SOD a pokyny objednatele, které nejsou uvedené v jiných částech výkazu výměr</t>
  </si>
  <si>
    <t xml:space="preserve">V souladu s SOD vypracování  Dokumentace skutečného provedení</t>
  </si>
  <si>
    <t>1715480646</t>
  </si>
  <si>
    <t>V souladu s SOD vypracování Dokumentace skutečného provedení a to 6x v listinné podobě + 1x na CD nebo DVD nosiči v digitální needitovatelné formě (soubory ve formátu .pdf) + 1x na CD nebo DVD nosiči v digitální editovatelné formě</t>
  </si>
  <si>
    <t>Průvodně technická dokumentace (atesty, certifikáty, návody)</t>
  </si>
  <si>
    <t>512</t>
  </si>
  <si>
    <t>-349779676</t>
  </si>
  <si>
    <t>Kompletační přirážka vyššího dodavatele</t>
  </si>
  <si>
    <t>1919649102</t>
  </si>
  <si>
    <t>Výchozí revize vyhrazeného technického zařízení (tlakové zařízení, elektro včetně kompletní dokumentace)</t>
  </si>
  <si>
    <t>773027480</t>
  </si>
  <si>
    <t>Předání díla</t>
  </si>
  <si>
    <t>-1781638993</t>
  </si>
  <si>
    <t xml:space="preserve">Ověření celku (modul G) podle přílohy III bod 10 směrnice Evropského parlamentu a Rady 2014/68/EU provedené zákonem Č. 90/2016 Sb. a NV Č. 219/2016 Sb.           </t>
  </si>
  <si>
    <t>-487492754</t>
  </si>
  <si>
    <t xml:space="preserve">Ověření celku (modul G) podle přílohy III bod 10 směrnice Evropského parlamentu a Rady 2014/68/EU provedené zákonem Č. 90/2016 Sb. a NV Č. 219/2016 Sb. 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</si>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</sst>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358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3" fillId="0" borderId="0" xfId="0" applyNumberFormat="1" applyFont="1" applyAlignment="1" applyProtection="1"/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15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4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styles" Target="styles.xml" /><Relationship Id="rId21" Type="http://schemas.openxmlformats.org/officeDocument/2006/relationships/theme" Target="theme/theme1.xml" /><Relationship Id="rId22" Type="http://schemas.openxmlformats.org/officeDocument/2006/relationships/calcChain" Target="calcChain.xml" /><Relationship Id="rId2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ht="36.96" customHeight="1">
      <c r="AR2"/>
      <c r="BS2" s="16" t="s">
        <v>6</v>
      </c>
      <c r="BT2" s="16" t="s">
        <v>7</v>
      </c>
    </row>
    <row r="3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19</v>
      </c>
      <c r="AO7" s="21"/>
      <c r="AP7" s="21"/>
      <c r="AQ7" s="21"/>
      <c r="AR7" s="19"/>
      <c r="BE7" s="30"/>
      <c r="BS7" s="16" t="s">
        <v>6</v>
      </c>
    </row>
    <row r="8" ht="12" customHeight="1">
      <c r="B8" s="20"/>
      <c r="C8" s="21"/>
      <c r="D8" s="31" t="s">
        <v>21</v>
      </c>
      <c r="E8" s="21"/>
      <c r="F8" s="21"/>
      <c r="G8" s="21"/>
      <c r="H8" s="21"/>
      <c r="I8" s="21"/>
      <c r="J8" s="21"/>
      <c r="K8" s="26" t="s">
        <v>22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23</v>
      </c>
      <c r="AL8" s="21"/>
      <c r="AM8" s="21"/>
      <c r="AN8" s="32" t="s">
        <v>24</v>
      </c>
      <c r="AO8" s="21"/>
      <c r="AP8" s="21"/>
      <c r="AQ8" s="21"/>
      <c r="AR8" s="19"/>
      <c r="BE8" s="30"/>
      <c r="BS8" s="16" t="s">
        <v>6</v>
      </c>
    </row>
    <row r="9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ht="12" customHeight="1">
      <c r="B10" s="20"/>
      <c r="C10" s="21"/>
      <c r="D10" s="31" t="s">
        <v>25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26</v>
      </c>
      <c r="AL10" s="21"/>
      <c r="AM10" s="21"/>
      <c r="AN10" s="26" t="s">
        <v>27</v>
      </c>
      <c r="AO10" s="21"/>
      <c r="AP10" s="21"/>
      <c r="AQ10" s="21"/>
      <c r="AR10" s="19"/>
      <c r="BE10" s="30"/>
      <c r="BS10" s="16" t="s">
        <v>6</v>
      </c>
    </row>
    <row r="11" ht="18.48" customHeight="1">
      <c r="B11" s="20"/>
      <c r="C11" s="21"/>
      <c r="D11" s="21"/>
      <c r="E11" s="26" t="s">
        <v>28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29</v>
      </c>
      <c r="AL11" s="21"/>
      <c r="AM11" s="21"/>
      <c r="AN11" s="26" t="s">
        <v>19</v>
      </c>
      <c r="AO11" s="21"/>
      <c r="AP11" s="21"/>
      <c r="AQ11" s="21"/>
      <c r="AR11" s="19"/>
      <c r="BE11" s="30"/>
      <c r="BS11" s="16" t="s">
        <v>6</v>
      </c>
    </row>
    <row r="12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ht="12" customHeight="1">
      <c r="B13" s="20"/>
      <c r="C13" s="21"/>
      <c r="D13" s="31" t="s">
        <v>30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26</v>
      </c>
      <c r="AL13" s="21"/>
      <c r="AM13" s="21"/>
      <c r="AN13" s="33" t="s">
        <v>31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31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29</v>
      </c>
      <c r="AL14" s="21"/>
      <c r="AM14" s="21"/>
      <c r="AN14" s="33" t="s">
        <v>31</v>
      </c>
      <c r="AO14" s="21"/>
      <c r="AP14" s="21"/>
      <c r="AQ14" s="21"/>
      <c r="AR14" s="19"/>
      <c r="BE14" s="30"/>
      <c r="BS14" s="16" t="s">
        <v>6</v>
      </c>
    </row>
    <row r="15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ht="12" customHeight="1">
      <c r="B16" s="20"/>
      <c r="C16" s="21"/>
      <c r="D16" s="31" t="s">
        <v>32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26</v>
      </c>
      <c r="AL16" s="21"/>
      <c r="AM16" s="21"/>
      <c r="AN16" s="26" t="s">
        <v>33</v>
      </c>
      <c r="AO16" s="21"/>
      <c r="AP16" s="21"/>
      <c r="AQ16" s="21"/>
      <c r="AR16" s="19"/>
      <c r="BE16" s="30"/>
      <c r="BS16" s="16" t="s">
        <v>4</v>
      </c>
    </row>
    <row r="17" ht="18.48" customHeight="1">
      <c r="B17" s="20"/>
      <c r="C17" s="21"/>
      <c r="D17" s="21"/>
      <c r="E17" s="26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29</v>
      </c>
      <c r="AL17" s="21"/>
      <c r="AM17" s="21"/>
      <c r="AN17" s="26" t="s">
        <v>19</v>
      </c>
      <c r="AO17" s="21"/>
      <c r="AP17" s="21"/>
      <c r="AQ17" s="21"/>
      <c r="AR17" s="19"/>
      <c r="BE17" s="30"/>
      <c r="BS17" s="16" t="s">
        <v>35</v>
      </c>
    </row>
    <row r="18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ht="12" customHeight="1">
      <c r="B19" s="20"/>
      <c r="C19" s="21"/>
      <c r="D19" s="31" t="s">
        <v>36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26</v>
      </c>
      <c r="AL19" s="21"/>
      <c r="AM19" s="21"/>
      <c r="AN19" s="26" t="s">
        <v>33</v>
      </c>
      <c r="AO19" s="21"/>
      <c r="AP19" s="21"/>
      <c r="AQ19" s="21"/>
      <c r="AR19" s="19"/>
      <c r="BE19" s="30"/>
      <c r="BS19" s="16" t="s">
        <v>6</v>
      </c>
    </row>
    <row r="20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29</v>
      </c>
      <c r="AL20" s="21"/>
      <c r="AM20" s="21"/>
      <c r="AN20" s="26" t="s">
        <v>19</v>
      </c>
      <c r="AO20" s="21"/>
      <c r="AP20" s="21"/>
      <c r="AQ20" s="21"/>
      <c r="AR20" s="19"/>
      <c r="BE20" s="30"/>
      <c r="BS20" s="16" t="s">
        <v>35</v>
      </c>
    </row>
    <row r="2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ht="12" customHeight="1">
      <c r="B22" s="20"/>
      <c r="C22" s="21"/>
      <c r="D22" s="31" t="s">
        <v>37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ht="51" customHeight="1">
      <c r="B23" s="20"/>
      <c r="C23" s="21"/>
      <c r="D23" s="21"/>
      <c r="E23" s="35" t="s">
        <v>38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1" customFormat="1" ht="25.92" customHeight="1">
      <c r="B26" s="37"/>
      <c r="C26" s="38"/>
      <c r="D26" s="39" t="s">
        <v>39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8"/>
      <c r="AQ26" s="38"/>
      <c r="AR26" s="42"/>
      <c r="BE26" s="30"/>
    </row>
    <row r="27" s="1" customFormat="1" ht="6.96" customHeight="1"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30"/>
    </row>
    <row r="28" s="1" customFormat="1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40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41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42</v>
      </c>
      <c r="AL28" s="43"/>
      <c r="AM28" s="43"/>
      <c r="AN28" s="43"/>
      <c r="AO28" s="43"/>
      <c r="AP28" s="38"/>
      <c r="AQ28" s="38"/>
      <c r="AR28" s="42"/>
      <c r="BE28" s="30"/>
    </row>
    <row r="29" s="2" customFormat="1" ht="14.4" customHeight="1">
      <c r="B29" s="44"/>
      <c r="C29" s="45"/>
      <c r="D29" s="31" t="s">
        <v>43</v>
      </c>
      <c r="E29" s="45"/>
      <c r="F29" s="31" t="s">
        <v>44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ROUND(AZ54,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ROUND(AV54,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2" customFormat="1" ht="14.4" customHeight="1">
      <c r="B30" s="44"/>
      <c r="C30" s="45"/>
      <c r="D30" s="45"/>
      <c r="E30" s="45"/>
      <c r="F30" s="31" t="s">
        <v>45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ROUND(BA54,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ROUND(AW54,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2" customFormat="1" ht="14.4" customHeight="1">
      <c r="B31" s="44"/>
      <c r="C31" s="45"/>
      <c r="D31" s="45"/>
      <c r="E31" s="45"/>
      <c r="F31" s="31" t="s">
        <v>46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ROUND(BB54,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2" customFormat="1" ht="14.4" customHeight="1">
      <c r="B32" s="44"/>
      <c r="C32" s="45"/>
      <c r="D32" s="45"/>
      <c r="E32" s="45"/>
      <c r="F32" s="31" t="s">
        <v>47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ROUND(BC54,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2" customFormat="1" ht="14.4" customHeight="1">
      <c r="B33" s="44"/>
      <c r="C33" s="45"/>
      <c r="D33" s="45"/>
      <c r="E33" s="45"/>
      <c r="F33" s="31" t="s">
        <v>48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ROUND(BD54,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</row>
    <row r="34" s="1" customFormat="1" ht="6.96" customHeight="1"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</row>
    <row r="35" s="1" customFormat="1" ht="25.92" customHeight="1">
      <c r="B35" s="37"/>
      <c r="C35" s="50"/>
      <c r="D35" s="51" t="s">
        <v>49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50</v>
      </c>
      <c r="U35" s="52"/>
      <c r="V35" s="52"/>
      <c r="W35" s="52"/>
      <c r="X35" s="54" t="s">
        <v>51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</row>
    <row r="36" s="1" customFormat="1" ht="6.96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</row>
    <row r="37" s="1" customFormat="1" ht="6.96" customHeight="1"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2"/>
    </row>
    <row r="41" s="1" customFormat="1" ht="6.96" customHeight="1"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2"/>
    </row>
    <row r="42" s="1" customFormat="1" ht="24.96" customHeight="1">
      <c r="B42" s="37"/>
      <c r="C42" s="22" t="s">
        <v>52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2"/>
    </row>
    <row r="43" s="1" customFormat="1" ht="6.96" customHeight="1"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2"/>
    </row>
    <row r="44" s="3" customFormat="1" ht="12" customHeight="1">
      <c r="B44" s="61"/>
      <c r="C44" s="31" t="s">
        <v>13</v>
      </c>
      <c r="D44" s="62"/>
      <c r="E44" s="62"/>
      <c r="F44" s="62"/>
      <c r="G44" s="62"/>
      <c r="H44" s="62"/>
      <c r="I44" s="62"/>
      <c r="J44" s="62"/>
      <c r="K44" s="62"/>
      <c r="L44" s="62" t="str">
        <f>K5</f>
        <v>99235-300_Rev_01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3"/>
    </row>
    <row r="45" s="4" customFormat="1" ht="36.96" customHeight="1">
      <c r="B45" s="64"/>
      <c r="C45" s="65" t="s">
        <v>16</v>
      </c>
      <c r="D45" s="66"/>
      <c r="E45" s="66"/>
      <c r="F45" s="66"/>
      <c r="G45" s="66"/>
      <c r="H45" s="66"/>
      <c r="I45" s="66"/>
      <c r="J45" s="66"/>
      <c r="K45" s="66"/>
      <c r="L45" s="67" t="str">
        <f>K6</f>
        <v>Stavební úpravy objektů č.p. 6 a st.p.č. 17-6, obec Malšovice - revize č.01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8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2"/>
    </row>
    <row r="47" s="1" customFormat="1" ht="12" customHeight="1">
      <c r="B47" s="37"/>
      <c r="C47" s="31" t="s">
        <v>21</v>
      </c>
      <c r="D47" s="38"/>
      <c r="E47" s="38"/>
      <c r="F47" s="38"/>
      <c r="G47" s="38"/>
      <c r="H47" s="38"/>
      <c r="I47" s="38"/>
      <c r="J47" s="38"/>
      <c r="K47" s="38"/>
      <c r="L47" s="69" t="str">
        <f>IF(K8="","",K8)</f>
        <v>Malšovice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23</v>
      </c>
      <c r="AJ47" s="38"/>
      <c r="AK47" s="38"/>
      <c r="AL47" s="38"/>
      <c r="AM47" s="70" t="str">
        <f>IF(AN8= "","",AN8)</f>
        <v>22. 6. 2019</v>
      </c>
      <c r="AN47" s="70"/>
      <c r="AO47" s="38"/>
      <c r="AP47" s="38"/>
      <c r="AQ47" s="38"/>
      <c r="AR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2"/>
    </row>
    <row r="49" s="1" customFormat="1" ht="27.9" customHeight="1">
      <c r="B49" s="37"/>
      <c r="C49" s="31" t="s">
        <v>25</v>
      </c>
      <c r="D49" s="38"/>
      <c r="E49" s="38"/>
      <c r="F49" s="38"/>
      <c r="G49" s="38"/>
      <c r="H49" s="38"/>
      <c r="I49" s="38"/>
      <c r="J49" s="38"/>
      <c r="K49" s="38"/>
      <c r="L49" s="62" t="str">
        <f>IF(E11= "","",E11)</f>
        <v>Obec Malšovice, Malšovice 16, 405 02 Děčín 2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32</v>
      </c>
      <c r="AJ49" s="38"/>
      <c r="AK49" s="38"/>
      <c r="AL49" s="38"/>
      <c r="AM49" s="71" t="str">
        <f>IF(E17="","",E17)</f>
        <v>INTECON, spol. s r.o., Ústí nad Labem</v>
      </c>
      <c r="AN49" s="62"/>
      <c r="AO49" s="62"/>
      <c r="AP49" s="62"/>
      <c r="AQ49" s="38"/>
      <c r="AR49" s="42"/>
      <c r="AS49" s="72" t="s">
        <v>53</v>
      </c>
      <c r="AT49" s="73"/>
      <c r="AU49" s="74"/>
      <c r="AV49" s="74"/>
      <c r="AW49" s="74"/>
      <c r="AX49" s="74"/>
      <c r="AY49" s="74"/>
      <c r="AZ49" s="74"/>
      <c r="BA49" s="74"/>
      <c r="BB49" s="74"/>
      <c r="BC49" s="74"/>
      <c r="BD49" s="75"/>
    </row>
    <row r="50" s="1" customFormat="1" ht="27.9" customHeight="1">
      <c r="B50" s="37"/>
      <c r="C50" s="31" t="s">
        <v>30</v>
      </c>
      <c r="D50" s="38"/>
      <c r="E50" s="38"/>
      <c r="F50" s="38"/>
      <c r="G50" s="38"/>
      <c r="H50" s="38"/>
      <c r="I50" s="38"/>
      <c r="J50" s="38"/>
      <c r="K50" s="38"/>
      <c r="L50" s="62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36</v>
      </c>
      <c r="AJ50" s="38"/>
      <c r="AK50" s="38"/>
      <c r="AL50" s="38"/>
      <c r="AM50" s="71" t="str">
        <f>IF(E20="","",E20)</f>
        <v>INTECON, spol. s r.o., Ústí nad Labem</v>
      </c>
      <c r="AN50" s="62"/>
      <c r="AO50" s="62"/>
      <c r="AP50" s="62"/>
      <c r="AQ50" s="38"/>
      <c r="AR50" s="42"/>
      <c r="AS50" s="76"/>
      <c r="AT50" s="77"/>
      <c r="AU50" s="78"/>
      <c r="AV50" s="78"/>
      <c r="AW50" s="78"/>
      <c r="AX50" s="78"/>
      <c r="AY50" s="78"/>
      <c r="AZ50" s="78"/>
      <c r="BA50" s="78"/>
      <c r="BB50" s="78"/>
      <c r="BC50" s="78"/>
      <c r="BD50" s="79"/>
    </row>
    <row r="51" s="1" customFormat="1" ht="10.8" customHeight="1"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2"/>
      <c r="AS51" s="80"/>
      <c r="AT51" s="81"/>
      <c r="AU51" s="82"/>
      <c r="AV51" s="82"/>
      <c r="AW51" s="82"/>
      <c r="AX51" s="82"/>
      <c r="AY51" s="82"/>
      <c r="AZ51" s="82"/>
      <c r="BA51" s="82"/>
      <c r="BB51" s="82"/>
      <c r="BC51" s="82"/>
      <c r="BD51" s="83"/>
    </row>
    <row r="52" s="1" customFormat="1" ht="29.28" customHeight="1">
      <c r="B52" s="37"/>
      <c r="C52" s="84" t="s">
        <v>54</v>
      </c>
      <c r="D52" s="85"/>
      <c r="E52" s="85"/>
      <c r="F52" s="85"/>
      <c r="G52" s="85"/>
      <c r="H52" s="86"/>
      <c r="I52" s="87" t="s">
        <v>55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8" t="s">
        <v>56</v>
      </c>
      <c r="AH52" s="85"/>
      <c r="AI52" s="85"/>
      <c r="AJ52" s="85"/>
      <c r="AK52" s="85"/>
      <c r="AL52" s="85"/>
      <c r="AM52" s="85"/>
      <c r="AN52" s="87" t="s">
        <v>57</v>
      </c>
      <c r="AO52" s="85"/>
      <c r="AP52" s="85"/>
      <c r="AQ52" s="89" t="s">
        <v>58</v>
      </c>
      <c r="AR52" s="42"/>
      <c r="AS52" s="90" t="s">
        <v>59</v>
      </c>
      <c r="AT52" s="91" t="s">
        <v>60</v>
      </c>
      <c r="AU52" s="91" t="s">
        <v>61</v>
      </c>
      <c r="AV52" s="91" t="s">
        <v>62</v>
      </c>
      <c r="AW52" s="91" t="s">
        <v>63</v>
      </c>
      <c r="AX52" s="91" t="s">
        <v>64</v>
      </c>
      <c r="AY52" s="91" t="s">
        <v>65</v>
      </c>
      <c r="AZ52" s="91" t="s">
        <v>66</v>
      </c>
      <c r="BA52" s="91" t="s">
        <v>67</v>
      </c>
      <c r="BB52" s="91" t="s">
        <v>68</v>
      </c>
      <c r="BC52" s="91" t="s">
        <v>69</v>
      </c>
      <c r="BD52" s="92" t="s">
        <v>70</v>
      </c>
    </row>
    <row r="53" s="1" customFormat="1" ht="10.8" customHeight="1"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2"/>
      <c r="AS53" s="93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5"/>
    </row>
    <row r="54" s="5" customFormat="1" ht="32.4" customHeight="1">
      <c r="B54" s="96"/>
      <c r="C54" s="97" t="s">
        <v>71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9">
        <f>ROUND(AG55+AG58+AG61+AG64+AG67+AG75+AG78+AG79,2)</f>
        <v>0</v>
      </c>
      <c r="AH54" s="99"/>
      <c r="AI54" s="99"/>
      <c r="AJ54" s="99"/>
      <c r="AK54" s="99"/>
      <c r="AL54" s="99"/>
      <c r="AM54" s="99"/>
      <c r="AN54" s="100">
        <f>SUM(AG54,AT54)</f>
        <v>0</v>
      </c>
      <c r="AO54" s="100"/>
      <c r="AP54" s="100"/>
      <c r="AQ54" s="101" t="s">
        <v>19</v>
      </c>
      <c r="AR54" s="102"/>
      <c r="AS54" s="103">
        <f>ROUND(AS55+AS58+AS61+AS64+AS67+AS75+AS78+AS79,2)</f>
        <v>0</v>
      </c>
      <c r="AT54" s="104">
        <f>ROUND(SUM(AV54:AW54),2)</f>
        <v>0</v>
      </c>
      <c r="AU54" s="105">
        <f>ROUND(AU55+AU58+AU61+AU64+AU67+AU75+AU78+AU79,5)</f>
        <v>0</v>
      </c>
      <c r="AV54" s="104">
        <f>ROUND(AZ54*L29,2)</f>
        <v>0</v>
      </c>
      <c r="AW54" s="104">
        <f>ROUND(BA54*L30,2)</f>
        <v>0</v>
      </c>
      <c r="AX54" s="104">
        <f>ROUND(BB54*L29,2)</f>
        <v>0</v>
      </c>
      <c r="AY54" s="104">
        <f>ROUND(BC54*L30,2)</f>
        <v>0</v>
      </c>
      <c r="AZ54" s="104">
        <f>ROUND(AZ55+AZ58+AZ61+AZ64+AZ67+AZ75+AZ78+AZ79,2)</f>
        <v>0</v>
      </c>
      <c r="BA54" s="104">
        <f>ROUND(BA55+BA58+BA61+BA64+BA67+BA75+BA78+BA79,2)</f>
        <v>0</v>
      </c>
      <c r="BB54" s="104">
        <f>ROUND(BB55+BB58+BB61+BB64+BB67+BB75+BB78+BB79,2)</f>
        <v>0</v>
      </c>
      <c r="BC54" s="104">
        <f>ROUND(BC55+BC58+BC61+BC64+BC67+BC75+BC78+BC79,2)</f>
        <v>0</v>
      </c>
      <c r="BD54" s="106">
        <f>ROUND(BD55+BD58+BD61+BD64+BD67+BD75+BD78+BD79,2)</f>
        <v>0</v>
      </c>
      <c r="BS54" s="107" t="s">
        <v>72</v>
      </c>
      <c r="BT54" s="107" t="s">
        <v>73</v>
      </c>
      <c r="BU54" s="108" t="s">
        <v>74</v>
      </c>
      <c r="BV54" s="107" t="s">
        <v>75</v>
      </c>
      <c r="BW54" s="107" t="s">
        <v>5</v>
      </c>
      <c r="BX54" s="107" t="s">
        <v>76</v>
      </c>
      <c r="CL54" s="107" t="s">
        <v>19</v>
      </c>
    </row>
    <row r="55" s="6" customFormat="1" ht="16.5" customHeight="1">
      <c r="B55" s="109"/>
      <c r="C55" s="110"/>
      <c r="D55" s="111" t="s">
        <v>77</v>
      </c>
      <c r="E55" s="111"/>
      <c r="F55" s="111"/>
      <c r="G55" s="111"/>
      <c r="H55" s="111"/>
      <c r="I55" s="112"/>
      <c r="J55" s="111" t="s">
        <v>78</v>
      </c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3">
        <f>ROUND(SUM(AG56:AG57),2)</f>
        <v>0</v>
      </c>
      <c r="AH55" s="112"/>
      <c r="AI55" s="112"/>
      <c r="AJ55" s="112"/>
      <c r="AK55" s="112"/>
      <c r="AL55" s="112"/>
      <c r="AM55" s="112"/>
      <c r="AN55" s="114">
        <f>SUM(AG55,AT55)</f>
        <v>0</v>
      </c>
      <c r="AO55" s="112"/>
      <c r="AP55" s="112"/>
      <c r="AQ55" s="115" t="s">
        <v>79</v>
      </c>
      <c r="AR55" s="116"/>
      <c r="AS55" s="117">
        <f>ROUND(SUM(AS56:AS57),2)</f>
        <v>0</v>
      </c>
      <c r="AT55" s="118">
        <f>ROUND(SUM(AV55:AW55),2)</f>
        <v>0</v>
      </c>
      <c r="AU55" s="119">
        <f>ROUND(SUM(AU56:AU57),5)</f>
        <v>0</v>
      </c>
      <c r="AV55" s="118">
        <f>ROUND(AZ55*L29,2)</f>
        <v>0</v>
      </c>
      <c r="AW55" s="118">
        <f>ROUND(BA55*L30,2)</f>
        <v>0</v>
      </c>
      <c r="AX55" s="118">
        <f>ROUND(BB55*L29,2)</f>
        <v>0</v>
      </c>
      <c r="AY55" s="118">
        <f>ROUND(BC55*L30,2)</f>
        <v>0</v>
      </c>
      <c r="AZ55" s="118">
        <f>ROUND(SUM(AZ56:AZ57),2)</f>
        <v>0</v>
      </c>
      <c r="BA55" s="118">
        <f>ROUND(SUM(BA56:BA57),2)</f>
        <v>0</v>
      </c>
      <c r="BB55" s="118">
        <f>ROUND(SUM(BB56:BB57),2)</f>
        <v>0</v>
      </c>
      <c r="BC55" s="118">
        <f>ROUND(SUM(BC56:BC57),2)</f>
        <v>0</v>
      </c>
      <c r="BD55" s="120">
        <f>ROUND(SUM(BD56:BD57),2)</f>
        <v>0</v>
      </c>
      <c r="BS55" s="121" t="s">
        <v>72</v>
      </c>
      <c r="BT55" s="121" t="s">
        <v>80</v>
      </c>
      <c r="BU55" s="121" t="s">
        <v>74</v>
      </c>
      <c r="BV55" s="121" t="s">
        <v>75</v>
      </c>
      <c r="BW55" s="121" t="s">
        <v>81</v>
      </c>
      <c r="BX55" s="121" t="s">
        <v>5</v>
      </c>
      <c r="CL55" s="121" t="s">
        <v>19</v>
      </c>
      <c r="CM55" s="121" t="s">
        <v>82</v>
      </c>
    </row>
    <row r="56" s="3" customFormat="1" ht="16.5" customHeight="1">
      <c r="A56" s="122" t="s">
        <v>83</v>
      </c>
      <c r="B56" s="61"/>
      <c r="C56" s="123"/>
      <c r="D56" s="123"/>
      <c r="E56" s="124" t="s">
        <v>84</v>
      </c>
      <c r="F56" s="124"/>
      <c r="G56" s="124"/>
      <c r="H56" s="124"/>
      <c r="I56" s="124"/>
      <c r="J56" s="123"/>
      <c r="K56" s="124" t="s">
        <v>85</v>
      </c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5">
        <f>'D.1.1-1 - Objekt č.p.6'!J32</f>
        <v>0</v>
      </c>
      <c r="AH56" s="123"/>
      <c r="AI56" s="123"/>
      <c r="AJ56" s="123"/>
      <c r="AK56" s="123"/>
      <c r="AL56" s="123"/>
      <c r="AM56" s="123"/>
      <c r="AN56" s="125">
        <f>SUM(AG56,AT56)</f>
        <v>0</v>
      </c>
      <c r="AO56" s="123"/>
      <c r="AP56" s="123"/>
      <c r="AQ56" s="126" t="s">
        <v>86</v>
      </c>
      <c r="AR56" s="63"/>
      <c r="AS56" s="127">
        <v>0</v>
      </c>
      <c r="AT56" s="128">
        <f>ROUND(SUM(AV56:AW56),2)</f>
        <v>0</v>
      </c>
      <c r="AU56" s="129">
        <f>'D.1.1-1 - Objekt č.p.6'!P112</f>
        <v>0</v>
      </c>
      <c r="AV56" s="128">
        <f>'D.1.1-1 - Objekt č.p.6'!J35</f>
        <v>0</v>
      </c>
      <c r="AW56" s="128">
        <f>'D.1.1-1 - Objekt č.p.6'!J36</f>
        <v>0</v>
      </c>
      <c r="AX56" s="128">
        <f>'D.1.1-1 - Objekt č.p.6'!J37</f>
        <v>0</v>
      </c>
      <c r="AY56" s="128">
        <f>'D.1.1-1 - Objekt č.p.6'!J38</f>
        <v>0</v>
      </c>
      <c r="AZ56" s="128">
        <f>'D.1.1-1 - Objekt č.p.6'!F35</f>
        <v>0</v>
      </c>
      <c r="BA56" s="128">
        <f>'D.1.1-1 - Objekt č.p.6'!F36</f>
        <v>0</v>
      </c>
      <c r="BB56" s="128">
        <f>'D.1.1-1 - Objekt č.p.6'!F37</f>
        <v>0</v>
      </c>
      <c r="BC56" s="128">
        <f>'D.1.1-1 - Objekt č.p.6'!F38</f>
        <v>0</v>
      </c>
      <c r="BD56" s="130">
        <f>'D.1.1-1 - Objekt č.p.6'!F39</f>
        <v>0</v>
      </c>
      <c r="BT56" s="131" t="s">
        <v>82</v>
      </c>
      <c r="BV56" s="131" t="s">
        <v>75</v>
      </c>
      <c r="BW56" s="131" t="s">
        <v>87</v>
      </c>
      <c r="BX56" s="131" t="s">
        <v>81</v>
      </c>
      <c r="CL56" s="131" t="s">
        <v>19</v>
      </c>
    </row>
    <row r="57" s="3" customFormat="1" ht="16.5" customHeight="1">
      <c r="A57" s="122" t="s">
        <v>83</v>
      </c>
      <c r="B57" s="61"/>
      <c r="C57" s="123"/>
      <c r="D57" s="123"/>
      <c r="E57" s="124" t="s">
        <v>88</v>
      </c>
      <c r="F57" s="124"/>
      <c r="G57" s="124"/>
      <c r="H57" s="124"/>
      <c r="I57" s="124"/>
      <c r="J57" s="123"/>
      <c r="K57" s="124" t="s">
        <v>89</v>
      </c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5">
        <f>'D.1.1-2 - Objekt na st.p....'!J32</f>
        <v>0</v>
      </c>
      <c r="AH57" s="123"/>
      <c r="AI57" s="123"/>
      <c r="AJ57" s="123"/>
      <c r="AK57" s="123"/>
      <c r="AL57" s="123"/>
      <c r="AM57" s="123"/>
      <c r="AN57" s="125">
        <f>SUM(AG57,AT57)</f>
        <v>0</v>
      </c>
      <c r="AO57" s="123"/>
      <c r="AP57" s="123"/>
      <c r="AQ57" s="126" t="s">
        <v>86</v>
      </c>
      <c r="AR57" s="63"/>
      <c r="AS57" s="127">
        <v>0</v>
      </c>
      <c r="AT57" s="128">
        <f>ROUND(SUM(AV57:AW57),2)</f>
        <v>0</v>
      </c>
      <c r="AU57" s="129">
        <f>'D.1.1-2 - Objekt na st.p....'!P105</f>
        <v>0</v>
      </c>
      <c r="AV57" s="128">
        <f>'D.1.1-2 - Objekt na st.p....'!J35</f>
        <v>0</v>
      </c>
      <c r="AW57" s="128">
        <f>'D.1.1-2 - Objekt na st.p....'!J36</f>
        <v>0</v>
      </c>
      <c r="AX57" s="128">
        <f>'D.1.1-2 - Objekt na st.p....'!J37</f>
        <v>0</v>
      </c>
      <c r="AY57" s="128">
        <f>'D.1.1-2 - Objekt na st.p....'!J38</f>
        <v>0</v>
      </c>
      <c r="AZ57" s="128">
        <f>'D.1.1-2 - Objekt na st.p....'!F35</f>
        <v>0</v>
      </c>
      <c r="BA57" s="128">
        <f>'D.1.1-2 - Objekt na st.p....'!F36</f>
        <v>0</v>
      </c>
      <c r="BB57" s="128">
        <f>'D.1.1-2 - Objekt na st.p....'!F37</f>
        <v>0</v>
      </c>
      <c r="BC57" s="128">
        <f>'D.1.1-2 - Objekt na st.p....'!F38</f>
        <v>0</v>
      </c>
      <c r="BD57" s="130">
        <f>'D.1.1-2 - Objekt na st.p....'!F39</f>
        <v>0</v>
      </c>
      <c r="BT57" s="131" t="s">
        <v>82</v>
      </c>
      <c r="BV57" s="131" t="s">
        <v>75</v>
      </c>
      <c r="BW57" s="131" t="s">
        <v>90</v>
      </c>
      <c r="BX57" s="131" t="s">
        <v>81</v>
      </c>
      <c r="CL57" s="131" t="s">
        <v>19</v>
      </c>
    </row>
    <row r="58" s="6" customFormat="1" ht="16.5" customHeight="1">
      <c r="B58" s="109"/>
      <c r="C58" s="110"/>
      <c r="D58" s="111" t="s">
        <v>91</v>
      </c>
      <c r="E58" s="111"/>
      <c r="F58" s="111"/>
      <c r="G58" s="111"/>
      <c r="H58" s="111"/>
      <c r="I58" s="112"/>
      <c r="J58" s="111" t="s">
        <v>92</v>
      </c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3">
        <f>ROUND(SUM(AG59:AG60),2)</f>
        <v>0</v>
      </c>
      <c r="AH58" s="112"/>
      <c r="AI58" s="112"/>
      <c r="AJ58" s="112"/>
      <c r="AK58" s="112"/>
      <c r="AL58" s="112"/>
      <c r="AM58" s="112"/>
      <c r="AN58" s="114">
        <f>SUM(AG58,AT58)</f>
        <v>0</v>
      </c>
      <c r="AO58" s="112"/>
      <c r="AP58" s="112"/>
      <c r="AQ58" s="115" t="s">
        <v>79</v>
      </c>
      <c r="AR58" s="116"/>
      <c r="AS58" s="117">
        <f>ROUND(SUM(AS59:AS60),2)</f>
        <v>0</v>
      </c>
      <c r="AT58" s="118">
        <f>ROUND(SUM(AV58:AW58),2)</f>
        <v>0</v>
      </c>
      <c r="AU58" s="119">
        <f>ROUND(SUM(AU59:AU60),5)</f>
        <v>0</v>
      </c>
      <c r="AV58" s="118">
        <f>ROUND(AZ58*L29,2)</f>
        <v>0</v>
      </c>
      <c r="AW58" s="118">
        <f>ROUND(BA58*L30,2)</f>
        <v>0</v>
      </c>
      <c r="AX58" s="118">
        <f>ROUND(BB58*L29,2)</f>
        <v>0</v>
      </c>
      <c r="AY58" s="118">
        <f>ROUND(BC58*L30,2)</f>
        <v>0</v>
      </c>
      <c r="AZ58" s="118">
        <f>ROUND(SUM(AZ59:AZ60),2)</f>
        <v>0</v>
      </c>
      <c r="BA58" s="118">
        <f>ROUND(SUM(BA59:BA60),2)</f>
        <v>0</v>
      </c>
      <c r="BB58" s="118">
        <f>ROUND(SUM(BB59:BB60),2)</f>
        <v>0</v>
      </c>
      <c r="BC58" s="118">
        <f>ROUND(SUM(BC59:BC60),2)</f>
        <v>0</v>
      </c>
      <c r="BD58" s="120">
        <f>ROUND(SUM(BD59:BD60),2)</f>
        <v>0</v>
      </c>
      <c r="BS58" s="121" t="s">
        <v>72</v>
      </c>
      <c r="BT58" s="121" t="s">
        <v>80</v>
      </c>
      <c r="BU58" s="121" t="s">
        <v>74</v>
      </c>
      <c r="BV58" s="121" t="s">
        <v>75</v>
      </c>
      <c r="BW58" s="121" t="s">
        <v>93</v>
      </c>
      <c r="BX58" s="121" t="s">
        <v>5</v>
      </c>
      <c r="CL58" s="121" t="s">
        <v>19</v>
      </c>
      <c r="CM58" s="121" t="s">
        <v>82</v>
      </c>
    </row>
    <row r="59" s="3" customFormat="1" ht="16.5" customHeight="1">
      <c r="A59" s="122" t="s">
        <v>83</v>
      </c>
      <c r="B59" s="61"/>
      <c r="C59" s="123"/>
      <c r="D59" s="123"/>
      <c r="E59" s="124" t="s">
        <v>94</v>
      </c>
      <c r="F59" s="124"/>
      <c r="G59" s="124"/>
      <c r="H59" s="124"/>
      <c r="I59" s="124"/>
      <c r="J59" s="123"/>
      <c r="K59" s="124" t="s">
        <v>85</v>
      </c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5">
        <f>'D.1.4.a-1 - Objekt č.p.6'!J32</f>
        <v>0</v>
      </c>
      <c r="AH59" s="123"/>
      <c r="AI59" s="123"/>
      <c r="AJ59" s="123"/>
      <c r="AK59" s="123"/>
      <c r="AL59" s="123"/>
      <c r="AM59" s="123"/>
      <c r="AN59" s="125">
        <f>SUM(AG59,AT59)</f>
        <v>0</v>
      </c>
      <c r="AO59" s="123"/>
      <c r="AP59" s="123"/>
      <c r="AQ59" s="126" t="s">
        <v>86</v>
      </c>
      <c r="AR59" s="63"/>
      <c r="AS59" s="127">
        <v>0</v>
      </c>
      <c r="AT59" s="128">
        <f>ROUND(SUM(AV59:AW59),2)</f>
        <v>0</v>
      </c>
      <c r="AU59" s="129">
        <f>'D.1.4.a-1 - Objekt č.p.6'!P93</f>
        <v>0</v>
      </c>
      <c r="AV59" s="128">
        <f>'D.1.4.a-1 - Objekt č.p.6'!J35</f>
        <v>0</v>
      </c>
      <c r="AW59" s="128">
        <f>'D.1.4.a-1 - Objekt č.p.6'!J36</f>
        <v>0</v>
      </c>
      <c r="AX59" s="128">
        <f>'D.1.4.a-1 - Objekt č.p.6'!J37</f>
        <v>0</v>
      </c>
      <c r="AY59" s="128">
        <f>'D.1.4.a-1 - Objekt č.p.6'!J38</f>
        <v>0</v>
      </c>
      <c r="AZ59" s="128">
        <f>'D.1.4.a-1 - Objekt č.p.6'!F35</f>
        <v>0</v>
      </c>
      <c r="BA59" s="128">
        <f>'D.1.4.a-1 - Objekt č.p.6'!F36</f>
        <v>0</v>
      </c>
      <c r="BB59" s="128">
        <f>'D.1.4.a-1 - Objekt č.p.6'!F37</f>
        <v>0</v>
      </c>
      <c r="BC59" s="128">
        <f>'D.1.4.a-1 - Objekt č.p.6'!F38</f>
        <v>0</v>
      </c>
      <c r="BD59" s="130">
        <f>'D.1.4.a-1 - Objekt č.p.6'!F39</f>
        <v>0</v>
      </c>
      <c r="BT59" s="131" t="s">
        <v>82</v>
      </c>
      <c r="BV59" s="131" t="s">
        <v>75</v>
      </c>
      <c r="BW59" s="131" t="s">
        <v>95</v>
      </c>
      <c r="BX59" s="131" t="s">
        <v>93</v>
      </c>
      <c r="CL59" s="131" t="s">
        <v>19</v>
      </c>
    </row>
    <row r="60" s="3" customFormat="1" ht="16.5" customHeight="1">
      <c r="A60" s="122" t="s">
        <v>83</v>
      </c>
      <c r="B60" s="61"/>
      <c r="C60" s="123"/>
      <c r="D60" s="123"/>
      <c r="E60" s="124" t="s">
        <v>96</v>
      </c>
      <c r="F60" s="124"/>
      <c r="G60" s="124"/>
      <c r="H60" s="124"/>
      <c r="I60" s="124"/>
      <c r="J60" s="123"/>
      <c r="K60" s="124" t="s">
        <v>89</v>
      </c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5">
        <f>'D.1.4.a-2 - Objekt na st....'!J32</f>
        <v>0</v>
      </c>
      <c r="AH60" s="123"/>
      <c r="AI60" s="123"/>
      <c r="AJ60" s="123"/>
      <c r="AK60" s="123"/>
      <c r="AL60" s="123"/>
      <c r="AM60" s="123"/>
      <c r="AN60" s="125">
        <f>SUM(AG60,AT60)</f>
        <v>0</v>
      </c>
      <c r="AO60" s="123"/>
      <c r="AP60" s="123"/>
      <c r="AQ60" s="126" t="s">
        <v>86</v>
      </c>
      <c r="AR60" s="63"/>
      <c r="AS60" s="127">
        <v>0</v>
      </c>
      <c r="AT60" s="128">
        <f>ROUND(SUM(AV60:AW60),2)</f>
        <v>0</v>
      </c>
      <c r="AU60" s="129">
        <f>'D.1.4.a-2 - Objekt na st....'!P89</f>
        <v>0</v>
      </c>
      <c r="AV60" s="128">
        <f>'D.1.4.a-2 - Objekt na st....'!J35</f>
        <v>0</v>
      </c>
      <c r="AW60" s="128">
        <f>'D.1.4.a-2 - Objekt na st....'!J36</f>
        <v>0</v>
      </c>
      <c r="AX60" s="128">
        <f>'D.1.4.a-2 - Objekt na st....'!J37</f>
        <v>0</v>
      </c>
      <c r="AY60" s="128">
        <f>'D.1.4.a-2 - Objekt na st....'!J38</f>
        <v>0</v>
      </c>
      <c r="AZ60" s="128">
        <f>'D.1.4.a-2 - Objekt na st....'!F35</f>
        <v>0</v>
      </c>
      <c r="BA60" s="128">
        <f>'D.1.4.a-2 - Objekt na st....'!F36</f>
        <v>0</v>
      </c>
      <c r="BB60" s="128">
        <f>'D.1.4.a-2 - Objekt na st....'!F37</f>
        <v>0</v>
      </c>
      <c r="BC60" s="128">
        <f>'D.1.4.a-2 - Objekt na st....'!F38</f>
        <v>0</v>
      </c>
      <c r="BD60" s="130">
        <f>'D.1.4.a-2 - Objekt na st....'!F39</f>
        <v>0</v>
      </c>
      <c r="BT60" s="131" t="s">
        <v>82</v>
      </c>
      <c r="BV60" s="131" t="s">
        <v>75</v>
      </c>
      <c r="BW60" s="131" t="s">
        <v>97</v>
      </c>
      <c r="BX60" s="131" t="s">
        <v>93</v>
      </c>
      <c r="CL60" s="131" t="s">
        <v>19</v>
      </c>
    </row>
    <row r="61" s="6" customFormat="1" ht="16.5" customHeight="1">
      <c r="B61" s="109"/>
      <c r="C61" s="110"/>
      <c r="D61" s="111" t="s">
        <v>98</v>
      </c>
      <c r="E61" s="111"/>
      <c r="F61" s="111"/>
      <c r="G61" s="111"/>
      <c r="H61" s="111"/>
      <c r="I61" s="112"/>
      <c r="J61" s="111" t="s">
        <v>99</v>
      </c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3">
        <f>ROUND(SUM(AG62:AG63),2)</f>
        <v>0</v>
      </c>
      <c r="AH61" s="112"/>
      <c r="AI61" s="112"/>
      <c r="AJ61" s="112"/>
      <c r="AK61" s="112"/>
      <c r="AL61" s="112"/>
      <c r="AM61" s="112"/>
      <c r="AN61" s="114">
        <f>SUM(AG61,AT61)</f>
        <v>0</v>
      </c>
      <c r="AO61" s="112"/>
      <c r="AP61" s="112"/>
      <c r="AQ61" s="115" t="s">
        <v>79</v>
      </c>
      <c r="AR61" s="116"/>
      <c r="AS61" s="117">
        <f>ROUND(SUM(AS62:AS63),2)</f>
        <v>0</v>
      </c>
      <c r="AT61" s="118">
        <f>ROUND(SUM(AV61:AW61),2)</f>
        <v>0</v>
      </c>
      <c r="AU61" s="119">
        <f>ROUND(SUM(AU62:AU63),5)</f>
        <v>0</v>
      </c>
      <c r="AV61" s="118">
        <f>ROUND(AZ61*L29,2)</f>
        <v>0</v>
      </c>
      <c r="AW61" s="118">
        <f>ROUND(BA61*L30,2)</f>
        <v>0</v>
      </c>
      <c r="AX61" s="118">
        <f>ROUND(BB61*L29,2)</f>
        <v>0</v>
      </c>
      <c r="AY61" s="118">
        <f>ROUND(BC61*L30,2)</f>
        <v>0</v>
      </c>
      <c r="AZ61" s="118">
        <f>ROUND(SUM(AZ62:AZ63),2)</f>
        <v>0</v>
      </c>
      <c r="BA61" s="118">
        <f>ROUND(SUM(BA62:BA63),2)</f>
        <v>0</v>
      </c>
      <c r="BB61" s="118">
        <f>ROUND(SUM(BB62:BB63),2)</f>
        <v>0</v>
      </c>
      <c r="BC61" s="118">
        <f>ROUND(SUM(BC62:BC63),2)</f>
        <v>0</v>
      </c>
      <c r="BD61" s="120">
        <f>ROUND(SUM(BD62:BD63),2)</f>
        <v>0</v>
      </c>
      <c r="BS61" s="121" t="s">
        <v>72</v>
      </c>
      <c r="BT61" s="121" t="s">
        <v>80</v>
      </c>
      <c r="BU61" s="121" t="s">
        <v>74</v>
      </c>
      <c r="BV61" s="121" t="s">
        <v>75</v>
      </c>
      <c r="BW61" s="121" t="s">
        <v>100</v>
      </c>
      <c r="BX61" s="121" t="s">
        <v>5</v>
      </c>
      <c r="CL61" s="121" t="s">
        <v>19</v>
      </c>
      <c r="CM61" s="121" t="s">
        <v>82</v>
      </c>
    </row>
    <row r="62" s="3" customFormat="1" ht="16.5" customHeight="1">
      <c r="A62" s="122" t="s">
        <v>83</v>
      </c>
      <c r="B62" s="61"/>
      <c r="C62" s="123"/>
      <c r="D62" s="123"/>
      <c r="E62" s="124" t="s">
        <v>101</v>
      </c>
      <c r="F62" s="124"/>
      <c r="G62" s="124"/>
      <c r="H62" s="124"/>
      <c r="I62" s="124"/>
      <c r="J62" s="123"/>
      <c r="K62" s="124" t="s">
        <v>85</v>
      </c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5">
        <f>'D.1.4.b-1 - Objekt č.p.6'!J32</f>
        <v>0</v>
      </c>
      <c r="AH62" s="123"/>
      <c r="AI62" s="123"/>
      <c r="AJ62" s="123"/>
      <c r="AK62" s="123"/>
      <c r="AL62" s="123"/>
      <c r="AM62" s="123"/>
      <c r="AN62" s="125">
        <f>SUM(AG62,AT62)</f>
        <v>0</v>
      </c>
      <c r="AO62" s="123"/>
      <c r="AP62" s="123"/>
      <c r="AQ62" s="126" t="s">
        <v>86</v>
      </c>
      <c r="AR62" s="63"/>
      <c r="AS62" s="127">
        <v>0</v>
      </c>
      <c r="AT62" s="128">
        <f>ROUND(SUM(AV62:AW62),2)</f>
        <v>0</v>
      </c>
      <c r="AU62" s="129">
        <f>'D.1.4.b-1 - Objekt č.p.6'!P88</f>
        <v>0</v>
      </c>
      <c r="AV62" s="128">
        <f>'D.1.4.b-1 - Objekt č.p.6'!J35</f>
        <v>0</v>
      </c>
      <c r="AW62" s="128">
        <f>'D.1.4.b-1 - Objekt č.p.6'!J36</f>
        <v>0</v>
      </c>
      <c r="AX62" s="128">
        <f>'D.1.4.b-1 - Objekt č.p.6'!J37</f>
        <v>0</v>
      </c>
      <c r="AY62" s="128">
        <f>'D.1.4.b-1 - Objekt č.p.6'!J38</f>
        <v>0</v>
      </c>
      <c r="AZ62" s="128">
        <f>'D.1.4.b-1 - Objekt č.p.6'!F35</f>
        <v>0</v>
      </c>
      <c r="BA62" s="128">
        <f>'D.1.4.b-1 - Objekt č.p.6'!F36</f>
        <v>0</v>
      </c>
      <c r="BB62" s="128">
        <f>'D.1.4.b-1 - Objekt č.p.6'!F37</f>
        <v>0</v>
      </c>
      <c r="BC62" s="128">
        <f>'D.1.4.b-1 - Objekt č.p.6'!F38</f>
        <v>0</v>
      </c>
      <c r="BD62" s="130">
        <f>'D.1.4.b-1 - Objekt č.p.6'!F39</f>
        <v>0</v>
      </c>
      <c r="BT62" s="131" t="s">
        <v>82</v>
      </c>
      <c r="BV62" s="131" t="s">
        <v>75</v>
      </c>
      <c r="BW62" s="131" t="s">
        <v>102</v>
      </c>
      <c r="BX62" s="131" t="s">
        <v>100</v>
      </c>
      <c r="CL62" s="131" t="s">
        <v>19</v>
      </c>
    </row>
    <row r="63" s="3" customFormat="1" ht="16.5" customHeight="1">
      <c r="A63" s="122" t="s">
        <v>83</v>
      </c>
      <c r="B63" s="61"/>
      <c r="C63" s="123"/>
      <c r="D63" s="123"/>
      <c r="E63" s="124" t="s">
        <v>103</v>
      </c>
      <c r="F63" s="124"/>
      <c r="G63" s="124"/>
      <c r="H63" s="124"/>
      <c r="I63" s="124"/>
      <c r="J63" s="123"/>
      <c r="K63" s="124" t="s">
        <v>89</v>
      </c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5">
        <f>'D.1.4.b-2 - Objekt na st....'!J32</f>
        <v>0</v>
      </c>
      <c r="AH63" s="123"/>
      <c r="AI63" s="123"/>
      <c r="AJ63" s="123"/>
      <c r="AK63" s="123"/>
      <c r="AL63" s="123"/>
      <c r="AM63" s="123"/>
      <c r="AN63" s="125">
        <f>SUM(AG63,AT63)</f>
        <v>0</v>
      </c>
      <c r="AO63" s="123"/>
      <c r="AP63" s="123"/>
      <c r="AQ63" s="126" t="s">
        <v>86</v>
      </c>
      <c r="AR63" s="63"/>
      <c r="AS63" s="127">
        <v>0</v>
      </c>
      <c r="AT63" s="128">
        <f>ROUND(SUM(AV63:AW63),2)</f>
        <v>0</v>
      </c>
      <c r="AU63" s="129">
        <f>'D.1.4.b-2 - Objekt na st....'!P87</f>
        <v>0</v>
      </c>
      <c r="AV63" s="128">
        <f>'D.1.4.b-2 - Objekt na st....'!J35</f>
        <v>0</v>
      </c>
      <c r="AW63" s="128">
        <f>'D.1.4.b-2 - Objekt na st....'!J36</f>
        <v>0</v>
      </c>
      <c r="AX63" s="128">
        <f>'D.1.4.b-2 - Objekt na st....'!J37</f>
        <v>0</v>
      </c>
      <c r="AY63" s="128">
        <f>'D.1.4.b-2 - Objekt na st....'!J38</f>
        <v>0</v>
      </c>
      <c r="AZ63" s="128">
        <f>'D.1.4.b-2 - Objekt na st....'!F35</f>
        <v>0</v>
      </c>
      <c r="BA63" s="128">
        <f>'D.1.4.b-2 - Objekt na st....'!F36</f>
        <v>0</v>
      </c>
      <c r="BB63" s="128">
        <f>'D.1.4.b-2 - Objekt na st....'!F37</f>
        <v>0</v>
      </c>
      <c r="BC63" s="128">
        <f>'D.1.4.b-2 - Objekt na st....'!F38</f>
        <v>0</v>
      </c>
      <c r="BD63" s="130">
        <f>'D.1.4.b-2 - Objekt na st....'!F39</f>
        <v>0</v>
      </c>
      <c r="BT63" s="131" t="s">
        <v>82</v>
      </c>
      <c r="BV63" s="131" t="s">
        <v>75</v>
      </c>
      <c r="BW63" s="131" t="s">
        <v>104</v>
      </c>
      <c r="BX63" s="131" t="s">
        <v>100</v>
      </c>
      <c r="CL63" s="131" t="s">
        <v>19</v>
      </c>
    </row>
    <row r="64" s="6" customFormat="1" ht="16.5" customHeight="1">
      <c r="B64" s="109"/>
      <c r="C64" s="110"/>
      <c r="D64" s="111" t="s">
        <v>105</v>
      </c>
      <c r="E64" s="111"/>
      <c r="F64" s="111"/>
      <c r="G64" s="111"/>
      <c r="H64" s="111"/>
      <c r="I64" s="112"/>
      <c r="J64" s="111" t="s">
        <v>106</v>
      </c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3">
        <f>ROUND(SUM(AG65:AG66),2)</f>
        <v>0</v>
      </c>
      <c r="AH64" s="112"/>
      <c r="AI64" s="112"/>
      <c r="AJ64" s="112"/>
      <c r="AK64" s="112"/>
      <c r="AL64" s="112"/>
      <c r="AM64" s="112"/>
      <c r="AN64" s="114">
        <f>SUM(AG64,AT64)</f>
        <v>0</v>
      </c>
      <c r="AO64" s="112"/>
      <c r="AP64" s="112"/>
      <c r="AQ64" s="115" t="s">
        <v>79</v>
      </c>
      <c r="AR64" s="116"/>
      <c r="AS64" s="117">
        <f>ROUND(SUM(AS65:AS66),2)</f>
        <v>0</v>
      </c>
      <c r="AT64" s="118">
        <f>ROUND(SUM(AV64:AW64),2)</f>
        <v>0</v>
      </c>
      <c r="AU64" s="119">
        <f>ROUND(SUM(AU65:AU66),5)</f>
        <v>0</v>
      </c>
      <c r="AV64" s="118">
        <f>ROUND(AZ64*L29,2)</f>
        <v>0</v>
      </c>
      <c r="AW64" s="118">
        <f>ROUND(BA64*L30,2)</f>
        <v>0</v>
      </c>
      <c r="AX64" s="118">
        <f>ROUND(BB64*L29,2)</f>
        <v>0</v>
      </c>
      <c r="AY64" s="118">
        <f>ROUND(BC64*L30,2)</f>
        <v>0</v>
      </c>
      <c r="AZ64" s="118">
        <f>ROUND(SUM(AZ65:AZ66),2)</f>
        <v>0</v>
      </c>
      <c r="BA64" s="118">
        <f>ROUND(SUM(BA65:BA66),2)</f>
        <v>0</v>
      </c>
      <c r="BB64" s="118">
        <f>ROUND(SUM(BB65:BB66),2)</f>
        <v>0</v>
      </c>
      <c r="BC64" s="118">
        <f>ROUND(SUM(BC65:BC66),2)</f>
        <v>0</v>
      </c>
      <c r="BD64" s="120">
        <f>ROUND(SUM(BD65:BD66),2)</f>
        <v>0</v>
      </c>
      <c r="BS64" s="121" t="s">
        <v>72</v>
      </c>
      <c r="BT64" s="121" t="s">
        <v>80</v>
      </c>
      <c r="BU64" s="121" t="s">
        <v>74</v>
      </c>
      <c r="BV64" s="121" t="s">
        <v>75</v>
      </c>
      <c r="BW64" s="121" t="s">
        <v>107</v>
      </c>
      <c r="BX64" s="121" t="s">
        <v>5</v>
      </c>
      <c r="CL64" s="121" t="s">
        <v>19</v>
      </c>
      <c r="CM64" s="121" t="s">
        <v>82</v>
      </c>
    </row>
    <row r="65" s="3" customFormat="1" ht="16.5" customHeight="1">
      <c r="A65" s="122" t="s">
        <v>83</v>
      </c>
      <c r="B65" s="61"/>
      <c r="C65" s="123"/>
      <c r="D65" s="123"/>
      <c r="E65" s="124" t="s">
        <v>108</v>
      </c>
      <c r="F65" s="124"/>
      <c r="G65" s="124"/>
      <c r="H65" s="124"/>
      <c r="I65" s="124"/>
      <c r="J65" s="123"/>
      <c r="K65" s="124" t="s">
        <v>85</v>
      </c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5">
        <f>'D.1.4.c-1 - Objekt č.p.6'!J32</f>
        <v>0</v>
      </c>
      <c r="AH65" s="123"/>
      <c r="AI65" s="123"/>
      <c r="AJ65" s="123"/>
      <c r="AK65" s="123"/>
      <c r="AL65" s="123"/>
      <c r="AM65" s="123"/>
      <c r="AN65" s="125">
        <f>SUM(AG65,AT65)</f>
        <v>0</v>
      </c>
      <c r="AO65" s="123"/>
      <c r="AP65" s="123"/>
      <c r="AQ65" s="126" t="s">
        <v>86</v>
      </c>
      <c r="AR65" s="63"/>
      <c r="AS65" s="127">
        <v>0</v>
      </c>
      <c r="AT65" s="128">
        <f>ROUND(SUM(AV65:AW65),2)</f>
        <v>0</v>
      </c>
      <c r="AU65" s="129">
        <f>'D.1.4.c-1 - Objekt č.p.6'!P90</f>
        <v>0</v>
      </c>
      <c r="AV65" s="128">
        <f>'D.1.4.c-1 - Objekt č.p.6'!J35</f>
        <v>0</v>
      </c>
      <c r="AW65" s="128">
        <f>'D.1.4.c-1 - Objekt č.p.6'!J36</f>
        <v>0</v>
      </c>
      <c r="AX65" s="128">
        <f>'D.1.4.c-1 - Objekt č.p.6'!J37</f>
        <v>0</v>
      </c>
      <c r="AY65" s="128">
        <f>'D.1.4.c-1 - Objekt č.p.6'!J38</f>
        <v>0</v>
      </c>
      <c r="AZ65" s="128">
        <f>'D.1.4.c-1 - Objekt č.p.6'!F35</f>
        <v>0</v>
      </c>
      <c r="BA65" s="128">
        <f>'D.1.4.c-1 - Objekt č.p.6'!F36</f>
        <v>0</v>
      </c>
      <c r="BB65" s="128">
        <f>'D.1.4.c-1 - Objekt č.p.6'!F37</f>
        <v>0</v>
      </c>
      <c r="BC65" s="128">
        <f>'D.1.4.c-1 - Objekt č.p.6'!F38</f>
        <v>0</v>
      </c>
      <c r="BD65" s="130">
        <f>'D.1.4.c-1 - Objekt č.p.6'!F39</f>
        <v>0</v>
      </c>
      <c r="BT65" s="131" t="s">
        <v>82</v>
      </c>
      <c r="BV65" s="131" t="s">
        <v>75</v>
      </c>
      <c r="BW65" s="131" t="s">
        <v>109</v>
      </c>
      <c r="BX65" s="131" t="s">
        <v>107</v>
      </c>
      <c r="CL65" s="131" t="s">
        <v>19</v>
      </c>
    </row>
    <row r="66" s="3" customFormat="1" ht="16.5" customHeight="1">
      <c r="A66" s="122" t="s">
        <v>83</v>
      </c>
      <c r="B66" s="61"/>
      <c r="C66" s="123"/>
      <c r="D66" s="123"/>
      <c r="E66" s="124" t="s">
        <v>110</v>
      </c>
      <c r="F66" s="124"/>
      <c r="G66" s="124"/>
      <c r="H66" s="124"/>
      <c r="I66" s="124"/>
      <c r="J66" s="123"/>
      <c r="K66" s="124" t="s">
        <v>89</v>
      </c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5">
        <f>'D.1.4.c-2 - Objekt na st....'!J32</f>
        <v>0</v>
      </c>
      <c r="AH66" s="123"/>
      <c r="AI66" s="123"/>
      <c r="AJ66" s="123"/>
      <c r="AK66" s="123"/>
      <c r="AL66" s="123"/>
      <c r="AM66" s="123"/>
      <c r="AN66" s="125">
        <f>SUM(AG66,AT66)</f>
        <v>0</v>
      </c>
      <c r="AO66" s="123"/>
      <c r="AP66" s="123"/>
      <c r="AQ66" s="126" t="s">
        <v>86</v>
      </c>
      <c r="AR66" s="63"/>
      <c r="AS66" s="127">
        <v>0</v>
      </c>
      <c r="AT66" s="128">
        <f>ROUND(SUM(AV66:AW66),2)</f>
        <v>0</v>
      </c>
      <c r="AU66" s="129">
        <f>'D.1.4.c-2 - Objekt na st....'!P90</f>
        <v>0</v>
      </c>
      <c r="AV66" s="128">
        <f>'D.1.4.c-2 - Objekt na st....'!J35</f>
        <v>0</v>
      </c>
      <c r="AW66" s="128">
        <f>'D.1.4.c-2 - Objekt na st....'!J36</f>
        <v>0</v>
      </c>
      <c r="AX66" s="128">
        <f>'D.1.4.c-2 - Objekt na st....'!J37</f>
        <v>0</v>
      </c>
      <c r="AY66" s="128">
        <f>'D.1.4.c-2 - Objekt na st....'!J38</f>
        <v>0</v>
      </c>
      <c r="AZ66" s="128">
        <f>'D.1.4.c-2 - Objekt na st....'!F35</f>
        <v>0</v>
      </c>
      <c r="BA66" s="128">
        <f>'D.1.4.c-2 - Objekt na st....'!F36</f>
        <v>0</v>
      </c>
      <c r="BB66" s="128">
        <f>'D.1.4.c-2 - Objekt na st....'!F37</f>
        <v>0</v>
      </c>
      <c r="BC66" s="128">
        <f>'D.1.4.c-2 - Objekt na st....'!F38</f>
        <v>0</v>
      </c>
      <c r="BD66" s="130">
        <f>'D.1.4.c-2 - Objekt na st....'!F39</f>
        <v>0</v>
      </c>
      <c r="BT66" s="131" t="s">
        <v>82</v>
      </c>
      <c r="BV66" s="131" t="s">
        <v>75</v>
      </c>
      <c r="BW66" s="131" t="s">
        <v>111</v>
      </c>
      <c r="BX66" s="131" t="s">
        <v>107</v>
      </c>
      <c r="CL66" s="131" t="s">
        <v>19</v>
      </c>
    </row>
    <row r="67" s="6" customFormat="1" ht="16.5" customHeight="1">
      <c r="B67" s="109"/>
      <c r="C67" s="110"/>
      <c r="D67" s="111" t="s">
        <v>112</v>
      </c>
      <c r="E67" s="111"/>
      <c r="F67" s="111"/>
      <c r="G67" s="111"/>
      <c r="H67" s="111"/>
      <c r="I67" s="112"/>
      <c r="J67" s="111" t="s">
        <v>113</v>
      </c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3">
        <f>ROUND(AG68+AG72,2)</f>
        <v>0</v>
      </c>
      <c r="AH67" s="112"/>
      <c r="AI67" s="112"/>
      <c r="AJ67" s="112"/>
      <c r="AK67" s="112"/>
      <c r="AL67" s="112"/>
      <c r="AM67" s="112"/>
      <c r="AN67" s="114">
        <f>SUM(AG67,AT67)</f>
        <v>0</v>
      </c>
      <c r="AO67" s="112"/>
      <c r="AP67" s="112"/>
      <c r="AQ67" s="115" t="s">
        <v>79</v>
      </c>
      <c r="AR67" s="116"/>
      <c r="AS67" s="117">
        <f>ROUND(AS68+AS72,2)</f>
        <v>0</v>
      </c>
      <c r="AT67" s="118">
        <f>ROUND(SUM(AV67:AW67),2)</f>
        <v>0</v>
      </c>
      <c r="AU67" s="119">
        <f>ROUND(AU68+AU72,5)</f>
        <v>0</v>
      </c>
      <c r="AV67" s="118">
        <f>ROUND(AZ67*L29,2)</f>
        <v>0</v>
      </c>
      <c r="AW67" s="118">
        <f>ROUND(BA67*L30,2)</f>
        <v>0</v>
      </c>
      <c r="AX67" s="118">
        <f>ROUND(BB67*L29,2)</f>
        <v>0</v>
      </c>
      <c r="AY67" s="118">
        <f>ROUND(BC67*L30,2)</f>
        <v>0</v>
      </c>
      <c r="AZ67" s="118">
        <f>ROUND(AZ68+AZ72,2)</f>
        <v>0</v>
      </c>
      <c r="BA67" s="118">
        <f>ROUND(BA68+BA72,2)</f>
        <v>0</v>
      </c>
      <c r="BB67" s="118">
        <f>ROUND(BB68+BB72,2)</f>
        <v>0</v>
      </c>
      <c r="BC67" s="118">
        <f>ROUND(BC68+BC72,2)</f>
        <v>0</v>
      </c>
      <c r="BD67" s="120">
        <f>ROUND(BD68+BD72,2)</f>
        <v>0</v>
      </c>
      <c r="BS67" s="121" t="s">
        <v>72</v>
      </c>
      <c r="BT67" s="121" t="s">
        <v>80</v>
      </c>
      <c r="BU67" s="121" t="s">
        <v>74</v>
      </c>
      <c r="BV67" s="121" t="s">
        <v>75</v>
      </c>
      <c r="BW67" s="121" t="s">
        <v>114</v>
      </c>
      <c r="BX67" s="121" t="s">
        <v>5</v>
      </c>
      <c r="CL67" s="121" t="s">
        <v>19</v>
      </c>
      <c r="CM67" s="121" t="s">
        <v>82</v>
      </c>
    </row>
    <row r="68" s="3" customFormat="1" ht="16.5" customHeight="1">
      <c r="B68" s="61"/>
      <c r="C68" s="123"/>
      <c r="D68" s="123"/>
      <c r="E68" s="124" t="s">
        <v>115</v>
      </c>
      <c r="F68" s="124"/>
      <c r="G68" s="124"/>
      <c r="H68" s="124"/>
      <c r="I68" s="124"/>
      <c r="J68" s="123"/>
      <c r="K68" s="124" t="s">
        <v>85</v>
      </c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32">
        <f>ROUND(SUM(AG69:AG71),2)</f>
        <v>0</v>
      </c>
      <c r="AH68" s="123"/>
      <c r="AI68" s="123"/>
      <c r="AJ68" s="123"/>
      <c r="AK68" s="123"/>
      <c r="AL68" s="123"/>
      <c r="AM68" s="123"/>
      <c r="AN68" s="125">
        <f>SUM(AG68,AT68)</f>
        <v>0</v>
      </c>
      <c r="AO68" s="123"/>
      <c r="AP68" s="123"/>
      <c r="AQ68" s="126" t="s">
        <v>86</v>
      </c>
      <c r="AR68" s="63"/>
      <c r="AS68" s="127">
        <f>ROUND(SUM(AS69:AS71),2)</f>
        <v>0</v>
      </c>
      <c r="AT68" s="128">
        <f>ROUND(SUM(AV68:AW68),2)</f>
        <v>0</v>
      </c>
      <c r="AU68" s="129">
        <f>ROUND(SUM(AU69:AU71),5)</f>
        <v>0</v>
      </c>
      <c r="AV68" s="128">
        <f>ROUND(AZ68*L29,2)</f>
        <v>0</v>
      </c>
      <c r="AW68" s="128">
        <f>ROUND(BA68*L30,2)</f>
        <v>0</v>
      </c>
      <c r="AX68" s="128">
        <f>ROUND(BB68*L29,2)</f>
        <v>0</v>
      </c>
      <c r="AY68" s="128">
        <f>ROUND(BC68*L30,2)</f>
        <v>0</v>
      </c>
      <c r="AZ68" s="128">
        <f>ROUND(SUM(AZ69:AZ71),2)</f>
        <v>0</v>
      </c>
      <c r="BA68" s="128">
        <f>ROUND(SUM(BA69:BA71),2)</f>
        <v>0</v>
      </c>
      <c r="BB68" s="128">
        <f>ROUND(SUM(BB69:BB71),2)</f>
        <v>0</v>
      </c>
      <c r="BC68" s="128">
        <f>ROUND(SUM(BC69:BC71),2)</f>
        <v>0</v>
      </c>
      <c r="BD68" s="130">
        <f>ROUND(SUM(BD69:BD71),2)</f>
        <v>0</v>
      </c>
      <c r="BS68" s="131" t="s">
        <v>72</v>
      </c>
      <c r="BT68" s="131" t="s">
        <v>82</v>
      </c>
      <c r="BV68" s="131" t="s">
        <v>75</v>
      </c>
      <c r="BW68" s="131" t="s">
        <v>116</v>
      </c>
      <c r="BX68" s="131" t="s">
        <v>114</v>
      </c>
      <c r="CL68" s="131" t="s">
        <v>19</v>
      </c>
    </row>
    <row r="69" s="3" customFormat="1" ht="16.5" customHeight="1">
      <c r="A69" s="122" t="s">
        <v>83</v>
      </c>
      <c r="B69" s="61"/>
      <c r="C69" s="123"/>
      <c r="D69" s="123"/>
      <c r="E69" s="123"/>
      <c r="F69" s="124" t="s">
        <v>115</v>
      </c>
      <c r="G69" s="124"/>
      <c r="H69" s="124"/>
      <c r="I69" s="124"/>
      <c r="J69" s="124"/>
      <c r="K69" s="123"/>
      <c r="L69" s="124" t="s">
        <v>85</v>
      </c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5">
        <f>'D.1.4.d-1 - Objekt č.p.6'!J32</f>
        <v>0</v>
      </c>
      <c r="AH69" s="123"/>
      <c r="AI69" s="123"/>
      <c r="AJ69" s="123"/>
      <c r="AK69" s="123"/>
      <c r="AL69" s="123"/>
      <c r="AM69" s="123"/>
      <c r="AN69" s="125">
        <f>SUM(AG69,AT69)</f>
        <v>0</v>
      </c>
      <c r="AO69" s="123"/>
      <c r="AP69" s="123"/>
      <c r="AQ69" s="126" t="s">
        <v>86</v>
      </c>
      <c r="AR69" s="63"/>
      <c r="AS69" s="127">
        <v>0</v>
      </c>
      <c r="AT69" s="128">
        <f>ROUND(SUM(AV69:AW69),2)</f>
        <v>0</v>
      </c>
      <c r="AU69" s="129">
        <f>'D.1.4.d-1 - Objekt č.p.6'!P95</f>
        <v>0</v>
      </c>
      <c r="AV69" s="128">
        <f>'D.1.4.d-1 - Objekt č.p.6'!J35</f>
        <v>0</v>
      </c>
      <c r="AW69" s="128">
        <f>'D.1.4.d-1 - Objekt č.p.6'!J36</f>
        <v>0</v>
      </c>
      <c r="AX69" s="128">
        <f>'D.1.4.d-1 - Objekt č.p.6'!J37</f>
        <v>0</v>
      </c>
      <c r="AY69" s="128">
        <f>'D.1.4.d-1 - Objekt č.p.6'!J38</f>
        <v>0</v>
      </c>
      <c r="AZ69" s="128">
        <f>'D.1.4.d-1 - Objekt č.p.6'!F35</f>
        <v>0</v>
      </c>
      <c r="BA69" s="128">
        <f>'D.1.4.d-1 - Objekt č.p.6'!F36</f>
        <v>0</v>
      </c>
      <c r="BB69" s="128">
        <f>'D.1.4.d-1 - Objekt č.p.6'!F37</f>
        <v>0</v>
      </c>
      <c r="BC69" s="128">
        <f>'D.1.4.d-1 - Objekt č.p.6'!F38</f>
        <v>0</v>
      </c>
      <c r="BD69" s="130">
        <f>'D.1.4.d-1 - Objekt č.p.6'!F39</f>
        <v>0</v>
      </c>
      <c r="BT69" s="131" t="s">
        <v>117</v>
      </c>
      <c r="BU69" s="131" t="s">
        <v>118</v>
      </c>
      <c r="BV69" s="131" t="s">
        <v>75</v>
      </c>
      <c r="BW69" s="131" t="s">
        <v>116</v>
      </c>
      <c r="BX69" s="131" t="s">
        <v>114</v>
      </c>
      <c r="CL69" s="131" t="s">
        <v>19</v>
      </c>
    </row>
    <row r="70" s="3" customFormat="1" ht="16.5" customHeight="1">
      <c r="A70" s="122" t="s">
        <v>83</v>
      </c>
      <c r="B70" s="61"/>
      <c r="C70" s="123"/>
      <c r="D70" s="123"/>
      <c r="E70" s="123"/>
      <c r="F70" s="124" t="s">
        <v>119</v>
      </c>
      <c r="G70" s="124"/>
      <c r="H70" s="124"/>
      <c r="I70" s="124"/>
      <c r="J70" s="124"/>
      <c r="K70" s="123"/>
      <c r="L70" s="124" t="s">
        <v>120</v>
      </c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5">
        <f>'R01 - Podružný rozváděč R01'!J34</f>
        <v>0</v>
      </c>
      <c r="AH70" s="123"/>
      <c r="AI70" s="123"/>
      <c r="AJ70" s="123"/>
      <c r="AK70" s="123"/>
      <c r="AL70" s="123"/>
      <c r="AM70" s="123"/>
      <c r="AN70" s="125">
        <f>SUM(AG70,AT70)</f>
        <v>0</v>
      </c>
      <c r="AO70" s="123"/>
      <c r="AP70" s="123"/>
      <c r="AQ70" s="126" t="s">
        <v>86</v>
      </c>
      <c r="AR70" s="63"/>
      <c r="AS70" s="127">
        <v>0</v>
      </c>
      <c r="AT70" s="128">
        <f>ROUND(SUM(AV70:AW70),2)</f>
        <v>0</v>
      </c>
      <c r="AU70" s="129">
        <f>'R01 - Podružný rozváděč R01'!P93</f>
        <v>0</v>
      </c>
      <c r="AV70" s="128">
        <f>'R01 - Podružný rozváděč R01'!J37</f>
        <v>0</v>
      </c>
      <c r="AW70" s="128">
        <f>'R01 - Podružný rozváděč R01'!J38</f>
        <v>0</v>
      </c>
      <c r="AX70" s="128">
        <f>'R01 - Podružný rozváděč R01'!J39</f>
        <v>0</v>
      </c>
      <c r="AY70" s="128">
        <f>'R01 - Podružný rozváděč R01'!J40</f>
        <v>0</v>
      </c>
      <c r="AZ70" s="128">
        <f>'R01 - Podružný rozváděč R01'!F37</f>
        <v>0</v>
      </c>
      <c r="BA70" s="128">
        <f>'R01 - Podružný rozváděč R01'!F38</f>
        <v>0</v>
      </c>
      <c r="BB70" s="128">
        <f>'R01 - Podružný rozváděč R01'!F39</f>
        <v>0</v>
      </c>
      <c r="BC70" s="128">
        <f>'R01 - Podružný rozváděč R01'!F40</f>
        <v>0</v>
      </c>
      <c r="BD70" s="130">
        <f>'R01 - Podružný rozváděč R01'!F41</f>
        <v>0</v>
      </c>
      <c r="BT70" s="131" t="s">
        <v>117</v>
      </c>
      <c r="BV70" s="131" t="s">
        <v>75</v>
      </c>
      <c r="BW70" s="131" t="s">
        <v>121</v>
      </c>
      <c r="BX70" s="131" t="s">
        <v>116</v>
      </c>
      <c r="CL70" s="131" t="s">
        <v>19</v>
      </c>
    </row>
    <row r="71" s="3" customFormat="1" ht="16.5" customHeight="1">
      <c r="A71" s="122" t="s">
        <v>83</v>
      </c>
      <c r="B71" s="61"/>
      <c r="C71" s="123"/>
      <c r="D71" s="123"/>
      <c r="E71" s="123"/>
      <c r="F71" s="124" t="s">
        <v>122</v>
      </c>
      <c r="G71" s="124"/>
      <c r="H71" s="124"/>
      <c r="I71" s="124"/>
      <c r="J71" s="124"/>
      <c r="K71" s="123"/>
      <c r="L71" s="124" t="s">
        <v>123</v>
      </c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5">
        <f>'RH - Hlavní rozváděč RH'!J34</f>
        <v>0</v>
      </c>
      <c r="AH71" s="123"/>
      <c r="AI71" s="123"/>
      <c r="AJ71" s="123"/>
      <c r="AK71" s="123"/>
      <c r="AL71" s="123"/>
      <c r="AM71" s="123"/>
      <c r="AN71" s="125">
        <f>SUM(AG71,AT71)</f>
        <v>0</v>
      </c>
      <c r="AO71" s="123"/>
      <c r="AP71" s="123"/>
      <c r="AQ71" s="126" t="s">
        <v>86</v>
      </c>
      <c r="AR71" s="63"/>
      <c r="AS71" s="127">
        <v>0</v>
      </c>
      <c r="AT71" s="128">
        <f>ROUND(SUM(AV71:AW71),2)</f>
        <v>0</v>
      </c>
      <c r="AU71" s="129">
        <f>'RH - Hlavní rozváděč RH'!P93</f>
        <v>0</v>
      </c>
      <c r="AV71" s="128">
        <f>'RH - Hlavní rozváděč RH'!J37</f>
        <v>0</v>
      </c>
      <c r="AW71" s="128">
        <f>'RH - Hlavní rozváděč RH'!J38</f>
        <v>0</v>
      </c>
      <c r="AX71" s="128">
        <f>'RH - Hlavní rozváděč RH'!J39</f>
        <v>0</v>
      </c>
      <c r="AY71" s="128">
        <f>'RH - Hlavní rozváděč RH'!J40</f>
        <v>0</v>
      </c>
      <c r="AZ71" s="128">
        <f>'RH - Hlavní rozváděč RH'!F37</f>
        <v>0</v>
      </c>
      <c r="BA71" s="128">
        <f>'RH - Hlavní rozváděč RH'!F38</f>
        <v>0</v>
      </c>
      <c r="BB71" s="128">
        <f>'RH - Hlavní rozváděč RH'!F39</f>
        <v>0</v>
      </c>
      <c r="BC71" s="128">
        <f>'RH - Hlavní rozváděč RH'!F40</f>
        <v>0</v>
      </c>
      <c r="BD71" s="130">
        <f>'RH - Hlavní rozváděč RH'!F41</f>
        <v>0</v>
      </c>
      <c r="BT71" s="131" t="s">
        <v>117</v>
      </c>
      <c r="BV71" s="131" t="s">
        <v>75</v>
      </c>
      <c r="BW71" s="131" t="s">
        <v>124</v>
      </c>
      <c r="BX71" s="131" t="s">
        <v>116</v>
      </c>
      <c r="CL71" s="131" t="s">
        <v>19</v>
      </c>
    </row>
    <row r="72" s="3" customFormat="1" ht="16.5" customHeight="1">
      <c r="B72" s="61"/>
      <c r="C72" s="123"/>
      <c r="D72" s="123"/>
      <c r="E72" s="124" t="s">
        <v>125</v>
      </c>
      <c r="F72" s="124"/>
      <c r="G72" s="124"/>
      <c r="H72" s="124"/>
      <c r="I72" s="124"/>
      <c r="J72" s="123"/>
      <c r="K72" s="124" t="s">
        <v>89</v>
      </c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32">
        <f>ROUND(SUM(AG73:AG74),2)</f>
        <v>0</v>
      </c>
      <c r="AH72" s="123"/>
      <c r="AI72" s="123"/>
      <c r="AJ72" s="123"/>
      <c r="AK72" s="123"/>
      <c r="AL72" s="123"/>
      <c r="AM72" s="123"/>
      <c r="AN72" s="125">
        <f>SUM(AG72,AT72)</f>
        <v>0</v>
      </c>
      <c r="AO72" s="123"/>
      <c r="AP72" s="123"/>
      <c r="AQ72" s="126" t="s">
        <v>86</v>
      </c>
      <c r="AR72" s="63"/>
      <c r="AS72" s="127">
        <f>ROUND(SUM(AS73:AS74),2)</f>
        <v>0</v>
      </c>
      <c r="AT72" s="128">
        <f>ROUND(SUM(AV72:AW72),2)</f>
        <v>0</v>
      </c>
      <c r="AU72" s="129">
        <f>ROUND(SUM(AU73:AU74),5)</f>
        <v>0</v>
      </c>
      <c r="AV72" s="128">
        <f>ROUND(AZ72*L29,2)</f>
        <v>0</v>
      </c>
      <c r="AW72" s="128">
        <f>ROUND(BA72*L30,2)</f>
        <v>0</v>
      </c>
      <c r="AX72" s="128">
        <f>ROUND(BB72*L29,2)</f>
        <v>0</v>
      </c>
      <c r="AY72" s="128">
        <f>ROUND(BC72*L30,2)</f>
        <v>0</v>
      </c>
      <c r="AZ72" s="128">
        <f>ROUND(SUM(AZ73:AZ74),2)</f>
        <v>0</v>
      </c>
      <c r="BA72" s="128">
        <f>ROUND(SUM(BA73:BA74),2)</f>
        <v>0</v>
      </c>
      <c r="BB72" s="128">
        <f>ROUND(SUM(BB73:BB74),2)</f>
        <v>0</v>
      </c>
      <c r="BC72" s="128">
        <f>ROUND(SUM(BC73:BC74),2)</f>
        <v>0</v>
      </c>
      <c r="BD72" s="130">
        <f>ROUND(SUM(BD73:BD74),2)</f>
        <v>0</v>
      </c>
      <c r="BS72" s="131" t="s">
        <v>72</v>
      </c>
      <c r="BT72" s="131" t="s">
        <v>82</v>
      </c>
      <c r="BV72" s="131" t="s">
        <v>75</v>
      </c>
      <c r="BW72" s="131" t="s">
        <v>126</v>
      </c>
      <c r="BX72" s="131" t="s">
        <v>114</v>
      </c>
      <c r="CL72" s="131" t="s">
        <v>19</v>
      </c>
    </row>
    <row r="73" s="3" customFormat="1" ht="16.5" customHeight="1">
      <c r="A73" s="122" t="s">
        <v>83</v>
      </c>
      <c r="B73" s="61"/>
      <c r="C73" s="123"/>
      <c r="D73" s="123"/>
      <c r="E73" s="123"/>
      <c r="F73" s="124" t="s">
        <v>125</v>
      </c>
      <c r="G73" s="124"/>
      <c r="H73" s="124"/>
      <c r="I73" s="124"/>
      <c r="J73" s="124"/>
      <c r="K73" s="123"/>
      <c r="L73" s="124" t="s">
        <v>89</v>
      </c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5">
        <f>'D.1.4.d-2 - Objekt na st....'!J32</f>
        <v>0</v>
      </c>
      <c r="AH73" s="123"/>
      <c r="AI73" s="123"/>
      <c r="AJ73" s="123"/>
      <c r="AK73" s="123"/>
      <c r="AL73" s="123"/>
      <c r="AM73" s="123"/>
      <c r="AN73" s="125">
        <f>SUM(AG73,AT73)</f>
        <v>0</v>
      </c>
      <c r="AO73" s="123"/>
      <c r="AP73" s="123"/>
      <c r="AQ73" s="126" t="s">
        <v>86</v>
      </c>
      <c r="AR73" s="63"/>
      <c r="AS73" s="127">
        <v>0</v>
      </c>
      <c r="AT73" s="128">
        <f>ROUND(SUM(AV73:AW73),2)</f>
        <v>0</v>
      </c>
      <c r="AU73" s="129">
        <f>'D.1.4.d-2 - Objekt na st....'!P92</f>
        <v>0</v>
      </c>
      <c r="AV73" s="128">
        <f>'D.1.4.d-2 - Objekt na st....'!J35</f>
        <v>0</v>
      </c>
      <c r="AW73" s="128">
        <f>'D.1.4.d-2 - Objekt na st....'!J36</f>
        <v>0</v>
      </c>
      <c r="AX73" s="128">
        <f>'D.1.4.d-2 - Objekt na st....'!J37</f>
        <v>0</v>
      </c>
      <c r="AY73" s="128">
        <f>'D.1.4.d-2 - Objekt na st....'!J38</f>
        <v>0</v>
      </c>
      <c r="AZ73" s="128">
        <f>'D.1.4.d-2 - Objekt na st....'!F35</f>
        <v>0</v>
      </c>
      <c r="BA73" s="128">
        <f>'D.1.4.d-2 - Objekt na st....'!F36</f>
        <v>0</v>
      </c>
      <c r="BB73" s="128">
        <f>'D.1.4.d-2 - Objekt na st....'!F37</f>
        <v>0</v>
      </c>
      <c r="BC73" s="128">
        <f>'D.1.4.d-2 - Objekt na st....'!F38</f>
        <v>0</v>
      </c>
      <c r="BD73" s="130">
        <f>'D.1.4.d-2 - Objekt na st....'!F39</f>
        <v>0</v>
      </c>
      <c r="BT73" s="131" t="s">
        <v>117</v>
      </c>
      <c r="BU73" s="131" t="s">
        <v>118</v>
      </c>
      <c r="BV73" s="131" t="s">
        <v>75</v>
      </c>
      <c r="BW73" s="131" t="s">
        <v>126</v>
      </c>
      <c r="BX73" s="131" t="s">
        <v>114</v>
      </c>
      <c r="CL73" s="131" t="s">
        <v>19</v>
      </c>
    </row>
    <row r="74" s="3" customFormat="1" ht="16.5" customHeight="1">
      <c r="A74" s="122" t="s">
        <v>83</v>
      </c>
      <c r="B74" s="61"/>
      <c r="C74" s="123"/>
      <c r="D74" s="123"/>
      <c r="E74" s="123"/>
      <c r="F74" s="124" t="s">
        <v>127</v>
      </c>
      <c r="G74" s="124"/>
      <c r="H74" s="124"/>
      <c r="I74" s="124"/>
      <c r="J74" s="124"/>
      <c r="K74" s="123"/>
      <c r="L74" s="124" t="s">
        <v>128</v>
      </c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5">
        <f>'R02 - Podružný rozvaděč R02'!J34</f>
        <v>0</v>
      </c>
      <c r="AH74" s="123"/>
      <c r="AI74" s="123"/>
      <c r="AJ74" s="123"/>
      <c r="AK74" s="123"/>
      <c r="AL74" s="123"/>
      <c r="AM74" s="123"/>
      <c r="AN74" s="125">
        <f>SUM(AG74,AT74)</f>
        <v>0</v>
      </c>
      <c r="AO74" s="123"/>
      <c r="AP74" s="123"/>
      <c r="AQ74" s="126" t="s">
        <v>86</v>
      </c>
      <c r="AR74" s="63"/>
      <c r="AS74" s="127">
        <v>0</v>
      </c>
      <c r="AT74" s="128">
        <f>ROUND(SUM(AV74:AW74),2)</f>
        <v>0</v>
      </c>
      <c r="AU74" s="129">
        <f>'R02 - Podružný rozvaděč R02'!P93</f>
        <v>0</v>
      </c>
      <c r="AV74" s="128">
        <f>'R02 - Podružný rozvaděč R02'!J37</f>
        <v>0</v>
      </c>
      <c r="AW74" s="128">
        <f>'R02 - Podružný rozvaděč R02'!J38</f>
        <v>0</v>
      </c>
      <c r="AX74" s="128">
        <f>'R02 - Podružný rozvaděč R02'!J39</f>
        <v>0</v>
      </c>
      <c r="AY74" s="128">
        <f>'R02 - Podružný rozvaděč R02'!J40</f>
        <v>0</v>
      </c>
      <c r="AZ74" s="128">
        <f>'R02 - Podružný rozvaděč R02'!F37</f>
        <v>0</v>
      </c>
      <c r="BA74" s="128">
        <f>'R02 - Podružný rozvaděč R02'!F38</f>
        <v>0</v>
      </c>
      <c r="BB74" s="128">
        <f>'R02 - Podružný rozvaděč R02'!F39</f>
        <v>0</v>
      </c>
      <c r="BC74" s="128">
        <f>'R02 - Podružný rozvaděč R02'!F40</f>
        <v>0</v>
      </c>
      <c r="BD74" s="130">
        <f>'R02 - Podružný rozvaděč R02'!F41</f>
        <v>0</v>
      </c>
      <c r="BT74" s="131" t="s">
        <v>117</v>
      </c>
      <c r="BV74" s="131" t="s">
        <v>75</v>
      </c>
      <c r="BW74" s="131" t="s">
        <v>129</v>
      </c>
      <c r="BX74" s="131" t="s">
        <v>126</v>
      </c>
      <c r="CL74" s="131" t="s">
        <v>19</v>
      </c>
    </row>
    <row r="75" s="6" customFormat="1" ht="16.5" customHeight="1">
      <c r="B75" s="109"/>
      <c r="C75" s="110"/>
      <c r="D75" s="111" t="s">
        <v>130</v>
      </c>
      <c r="E75" s="111"/>
      <c r="F75" s="111"/>
      <c r="G75" s="111"/>
      <c r="H75" s="111"/>
      <c r="I75" s="112"/>
      <c r="J75" s="111" t="s">
        <v>131</v>
      </c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3">
        <f>ROUND(SUM(AG76:AG77),2)</f>
        <v>0</v>
      </c>
      <c r="AH75" s="112"/>
      <c r="AI75" s="112"/>
      <c r="AJ75" s="112"/>
      <c r="AK75" s="112"/>
      <c r="AL75" s="112"/>
      <c r="AM75" s="112"/>
      <c r="AN75" s="114">
        <f>SUM(AG75,AT75)</f>
        <v>0</v>
      </c>
      <c r="AO75" s="112"/>
      <c r="AP75" s="112"/>
      <c r="AQ75" s="115" t="s">
        <v>79</v>
      </c>
      <c r="AR75" s="116"/>
      <c r="AS75" s="117">
        <f>ROUND(SUM(AS76:AS77),2)</f>
        <v>0</v>
      </c>
      <c r="AT75" s="118">
        <f>ROUND(SUM(AV75:AW75),2)</f>
        <v>0</v>
      </c>
      <c r="AU75" s="119">
        <f>ROUND(SUM(AU76:AU77),5)</f>
        <v>0</v>
      </c>
      <c r="AV75" s="118">
        <f>ROUND(AZ75*L29,2)</f>
        <v>0</v>
      </c>
      <c r="AW75" s="118">
        <f>ROUND(BA75*L30,2)</f>
        <v>0</v>
      </c>
      <c r="AX75" s="118">
        <f>ROUND(BB75*L29,2)</f>
        <v>0</v>
      </c>
      <c r="AY75" s="118">
        <f>ROUND(BC75*L30,2)</f>
        <v>0</v>
      </c>
      <c r="AZ75" s="118">
        <f>ROUND(SUM(AZ76:AZ77),2)</f>
        <v>0</v>
      </c>
      <c r="BA75" s="118">
        <f>ROUND(SUM(BA76:BA77),2)</f>
        <v>0</v>
      </c>
      <c r="BB75" s="118">
        <f>ROUND(SUM(BB76:BB77),2)</f>
        <v>0</v>
      </c>
      <c r="BC75" s="118">
        <f>ROUND(SUM(BC76:BC77),2)</f>
        <v>0</v>
      </c>
      <c r="BD75" s="120">
        <f>ROUND(SUM(BD76:BD77),2)</f>
        <v>0</v>
      </c>
      <c r="BS75" s="121" t="s">
        <v>72</v>
      </c>
      <c r="BT75" s="121" t="s">
        <v>80</v>
      </c>
      <c r="BU75" s="121" t="s">
        <v>74</v>
      </c>
      <c r="BV75" s="121" t="s">
        <v>75</v>
      </c>
      <c r="BW75" s="121" t="s">
        <v>132</v>
      </c>
      <c r="BX75" s="121" t="s">
        <v>5</v>
      </c>
      <c r="CL75" s="121" t="s">
        <v>19</v>
      </c>
      <c r="CM75" s="121" t="s">
        <v>82</v>
      </c>
    </row>
    <row r="76" s="3" customFormat="1" ht="16.5" customHeight="1">
      <c r="A76" s="122" t="s">
        <v>83</v>
      </c>
      <c r="B76" s="61"/>
      <c r="C76" s="123"/>
      <c r="D76" s="123"/>
      <c r="E76" s="124" t="s">
        <v>133</v>
      </c>
      <c r="F76" s="124"/>
      <c r="G76" s="124"/>
      <c r="H76" s="124"/>
      <c r="I76" s="124"/>
      <c r="J76" s="123"/>
      <c r="K76" s="124" t="s">
        <v>85</v>
      </c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5">
        <f>'D.1.4.e-1 - Objekt č.p.6'!J32</f>
        <v>0</v>
      </c>
      <c r="AH76" s="123"/>
      <c r="AI76" s="123"/>
      <c r="AJ76" s="123"/>
      <c r="AK76" s="123"/>
      <c r="AL76" s="123"/>
      <c r="AM76" s="123"/>
      <c r="AN76" s="125">
        <f>SUM(AG76,AT76)</f>
        <v>0</v>
      </c>
      <c r="AO76" s="123"/>
      <c r="AP76" s="123"/>
      <c r="AQ76" s="126" t="s">
        <v>86</v>
      </c>
      <c r="AR76" s="63"/>
      <c r="AS76" s="127">
        <v>0</v>
      </c>
      <c r="AT76" s="128">
        <f>ROUND(SUM(AV76:AW76),2)</f>
        <v>0</v>
      </c>
      <c r="AU76" s="129">
        <f>'D.1.4.e-1 - Objekt č.p.6'!P88</f>
        <v>0</v>
      </c>
      <c r="AV76" s="128">
        <f>'D.1.4.e-1 - Objekt č.p.6'!J35</f>
        <v>0</v>
      </c>
      <c r="AW76" s="128">
        <f>'D.1.4.e-1 - Objekt č.p.6'!J36</f>
        <v>0</v>
      </c>
      <c r="AX76" s="128">
        <f>'D.1.4.e-1 - Objekt č.p.6'!J37</f>
        <v>0</v>
      </c>
      <c r="AY76" s="128">
        <f>'D.1.4.e-1 - Objekt č.p.6'!J38</f>
        <v>0</v>
      </c>
      <c r="AZ76" s="128">
        <f>'D.1.4.e-1 - Objekt č.p.6'!F35</f>
        <v>0</v>
      </c>
      <c r="BA76" s="128">
        <f>'D.1.4.e-1 - Objekt č.p.6'!F36</f>
        <v>0</v>
      </c>
      <c r="BB76" s="128">
        <f>'D.1.4.e-1 - Objekt č.p.6'!F37</f>
        <v>0</v>
      </c>
      <c r="BC76" s="128">
        <f>'D.1.4.e-1 - Objekt č.p.6'!F38</f>
        <v>0</v>
      </c>
      <c r="BD76" s="130">
        <f>'D.1.4.e-1 - Objekt č.p.6'!F39</f>
        <v>0</v>
      </c>
      <c r="BT76" s="131" t="s">
        <v>82</v>
      </c>
      <c r="BV76" s="131" t="s">
        <v>75</v>
      </c>
      <c r="BW76" s="131" t="s">
        <v>134</v>
      </c>
      <c r="BX76" s="131" t="s">
        <v>132</v>
      </c>
      <c r="CL76" s="131" t="s">
        <v>19</v>
      </c>
    </row>
    <row r="77" s="3" customFormat="1" ht="16.5" customHeight="1">
      <c r="A77" s="122" t="s">
        <v>83</v>
      </c>
      <c r="B77" s="61"/>
      <c r="C77" s="123"/>
      <c r="D77" s="123"/>
      <c r="E77" s="124" t="s">
        <v>135</v>
      </c>
      <c r="F77" s="124"/>
      <c r="G77" s="124"/>
      <c r="H77" s="124"/>
      <c r="I77" s="124"/>
      <c r="J77" s="123"/>
      <c r="K77" s="124" t="s">
        <v>89</v>
      </c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5">
        <f>'D.1.4.e-2 - Objekt na st....'!J32</f>
        <v>0</v>
      </c>
      <c r="AH77" s="123"/>
      <c r="AI77" s="123"/>
      <c r="AJ77" s="123"/>
      <c r="AK77" s="123"/>
      <c r="AL77" s="123"/>
      <c r="AM77" s="123"/>
      <c r="AN77" s="125">
        <f>SUM(AG77,AT77)</f>
        <v>0</v>
      </c>
      <c r="AO77" s="123"/>
      <c r="AP77" s="123"/>
      <c r="AQ77" s="126" t="s">
        <v>86</v>
      </c>
      <c r="AR77" s="63"/>
      <c r="AS77" s="127">
        <v>0</v>
      </c>
      <c r="AT77" s="128">
        <f>ROUND(SUM(AV77:AW77),2)</f>
        <v>0</v>
      </c>
      <c r="AU77" s="129">
        <f>'D.1.4.e-2 - Objekt na st....'!P88</f>
        <v>0</v>
      </c>
      <c r="AV77" s="128">
        <f>'D.1.4.e-2 - Objekt na st....'!J35</f>
        <v>0</v>
      </c>
      <c r="AW77" s="128">
        <f>'D.1.4.e-2 - Objekt na st....'!J36</f>
        <v>0</v>
      </c>
      <c r="AX77" s="128">
        <f>'D.1.4.e-2 - Objekt na st....'!J37</f>
        <v>0</v>
      </c>
      <c r="AY77" s="128">
        <f>'D.1.4.e-2 - Objekt na st....'!J38</f>
        <v>0</v>
      </c>
      <c r="AZ77" s="128">
        <f>'D.1.4.e-2 - Objekt na st....'!F35</f>
        <v>0</v>
      </c>
      <c r="BA77" s="128">
        <f>'D.1.4.e-2 - Objekt na st....'!F36</f>
        <v>0</v>
      </c>
      <c r="BB77" s="128">
        <f>'D.1.4.e-2 - Objekt na st....'!F37</f>
        <v>0</v>
      </c>
      <c r="BC77" s="128">
        <f>'D.1.4.e-2 - Objekt na st....'!F38</f>
        <v>0</v>
      </c>
      <c r="BD77" s="130">
        <f>'D.1.4.e-2 - Objekt na st....'!F39</f>
        <v>0</v>
      </c>
      <c r="BT77" s="131" t="s">
        <v>82</v>
      </c>
      <c r="BV77" s="131" t="s">
        <v>75</v>
      </c>
      <c r="BW77" s="131" t="s">
        <v>136</v>
      </c>
      <c r="BX77" s="131" t="s">
        <v>132</v>
      </c>
      <c r="CL77" s="131" t="s">
        <v>19</v>
      </c>
    </row>
    <row r="78" s="6" customFormat="1" ht="16.5" customHeight="1">
      <c r="A78" s="122" t="s">
        <v>83</v>
      </c>
      <c r="B78" s="109"/>
      <c r="C78" s="110"/>
      <c r="D78" s="111" t="s">
        <v>137</v>
      </c>
      <c r="E78" s="111"/>
      <c r="F78" s="111"/>
      <c r="G78" s="111"/>
      <c r="H78" s="111"/>
      <c r="I78" s="112"/>
      <c r="J78" s="111" t="s">
        <v>138</v>
      </c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4">
        <f>'D.1.4.f - Rozvod plynu'!J30</f>
        <v>0</v>
      </c>
      <c r="AH78" s="112"/>
      <c r="AI78" s="112"/>
      <c r="AJ78" s="112"/>
      <c r="AK78" s="112"/>
      <c r="AL78" s="112"/>
      <c r="AM78" s="112"/>
      <c r="AN78" s="114">
        <f>SUM(AG78,AT78)</f>
        <v>0</v>
      </c>
      <c r="AO78" s="112"/>
      <c r="AP78" s="112"/>
      <c r="AQ78" s="115" t="s">
        <v>79</v>
      </c>
      <c r="AR78" s="116"/>
      <c r="AS78" s="117">
        <v>0</v>
      </c>
      <c r="AT78" s="118">
        <f>ROUND(SUM(AV78:AW78),2)</f>
        <v>0</v>
      </c>
      <c r="AU78" s="119">
        <f>'D.1.4.f - Rozvod plynu'!P99</f>
        <v>0</v>
      </c>
      <c r="AV78" s="118">
        <f>'D.1.4.f - Rozvod plynu'!J33</f>
        <v>0</v>
      </c>
      <c r="AW78" s="118">
        <f>'D.1.4.f - Rozvod plynu'!J34</f>
        <v>0</v>
      </c>
      <c r="AX78" s="118">
        <f>'D.1.4.f - Rozvod plynu'!J35</f>
        <v>0</v>
      </c>
      <c r="AY78" s="118">
        <f>'D.1.4.f - Rozvod plynu'!J36</f>
        <v>0</v>
      </c>
      <c r="AZ78" s="118">
        <f>'D.1.4.f - Rozvod plynu'!F33</f>
        <v>0</v>
      </c>
      <c r="BA78" s="118">
        <f>'D.1.4.f - Rozvod plynu'!F34</f>
        <v>0</v>
      </c>
      <c r="BB78" s="118">
        <f>'D.1.4.f - Rozvod plynu'!F35</f>
        <v>0</v>
      </c>
      <c r="BC78" s="118">
        <f>'D.1.4.f - Rozvod plynu'!F36</f>
        <v>0</v>
      </c>
      <c r="BD78" s="120">
        <f>'D.1.4.f - Rozvod plynu'!F37</f>
        <v>0</v>
      </c>
      <c r="BT78" s="121" t="s">
        <v>80</v>
      </c>
      <c r="BV78" s="121" t="s">
        <v>75</v>
      </c>
      <c r="BW78" s="121" t="s">
        <v>139</v>
      </c>
      <c r="BX78" s="121" t="s">
        <v>5</v>
      </c>
      <c r="CL78" s="121" t="s">
        <v>19</v>
      </c>
      <c r="CM78" s="121" t="s">
        <v>82</v>
      </c>
    </row>
    <row r="79" s="6" customFormat="1" ht="16.5" customHeight="1">
      <c r="A79" s="122" t="s">
        <v>83</v>
      </c>
      <c r="B79" s="109"/>
      <c r="C79" s="110"/>
      <c r="D79" s="111" t="s">
        <v>140</v>
      </c>
      <c r="E79" s="111"/>
      <c r="F79" s="111"/>
      <c r="G79" s="111"/>
      <c r="H79" s="111"/>
      <c r="I79" s="112"/>
      <c r="J79" s="111" t="s">
        <v>141</v>
      </c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4">
        <f>'VRN - Vedlejší rozpočtové...'!J30</f>
        <v>0</v>
      </c>
      <c r="AH79" s="112"/>
      <c r="AI79" s="112"/>
      <c r="AJ79" s="112"/>
      <c r="AK79" s="112"/>
      <c r="AL79" s="112"/>
      <c r="AM79" s="112"/>
      <c r="AN79" s="114">
        <f>SUM(AG79,AT79)</f>
        <v>0</v>
      </c>
      <c r="AO79" s="112"/>
      <c r="AP79" s="112"/>
      <c r="AQ79" s="115" t="s">
        <v>79</v>
      </c>
      <c r="AR79" s="116"/>
      <c r="AS79" s="133">
        <v>0</v>
      </c>
      <c r="AT79" s="134">
        <f>ROUND(SUM(AV79:AW79),2)</f>
        <v>0</v>
      </c>
      <c r="AU79" s="135">
        <f>'VRN - Vedlejší rozpočtové...'!P80</f>
        <v>0</v>
      </c>
      <c r="AV79" s="134">
        <f>'VRN - Vedlejší rozpočtové...'!J33</f>
        <v>0</v>
      </c>
      <c r="AW79" s="134">
        <f>'VRN - Vedlejší rozpočtové...'!J34</f>
        <v>0</v>
      </c>
      <c r="AX79" s="134">
        <f>'VRN - Vedlejší rozpočtové...'!J35</f>
        <v>0</v>
      </c>
      <c r="AY79" s="134">
        <f>'VRN - Vedlejší rozpočtové...'!J36</f>
        <v>0</v>
      </c>
      <c r="AZ79" s="134">
        <f>'VRN - Vedlejší rozpočtové...'!F33</f>
        <v>0</v>
      </c>
      <c r="BA79" s="134">
        <f>'VRN - Vedlejší rozpočtové...'!F34</f>
        <v>0</v>
      </c>
      <c r="BB79" s="134">
        <f>'VRN - Vedlejší rozpočtové...'!F35</f>
        <v>0</v>
      </c>
      <c r="BC79" s="134">
        <f>'VRN - Vedlejší rozpočtové...'!F36</f>
        <v>0</v>
      </c>
      <c r="BD79" s="136">
        <f>'VRN - Vedlejší rozpočtové...'!F37</f>
        <v>0</v>
      </c>
      <c r="BT79" s="121" t="s">
        <v>80</v>
      </c>
      <c r="BV79" s="121" t="s">
        <v>75</v>
      </c>
      <c r="BW79" s="121" t="s">
        <v>142</v>
      </c>
      <c r="BX79" s="121" t="s">
        <v>5</v>
      </c>
      <c r="CL79" s="121" t="s">
        <v>19</v>
      </c>
      <c r="CM79" s="121" t="s">
        <v>82</v>
      </c>
    </row>
    <row r="80" s="1" customFormat="1" ht="30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42"/>
    </row>
    <row r="81" s="1" customFormat="1" ht="6.96" customHeight="1"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2"/>
    </row>
  </sheetData>
  <sheetProtection sheet="1" formatColumns="0" formatRows="0" objects="1" scenarios="1" spinCount="100000" saltValue="Sd2u11JWv0FXBs2wfgpl6BAxwy53pbT1dcgGQrlPSpQvEC4ioi/PecMhg/cNZ+RA48FKvJLH+8FzUy7OoKzsjQ==" hashValue="O/C/JHyQBBJVWN0n3Cnc/hXfi5g9WHAl0xvGKOBrDNjsie4ebSAzNtPx+fPZOLuuXl0lqvRqWF2BGECDX6dGfQ==" algorithmName="SHA-512" password="C87A"/>
  <mergeCells count="138"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74:AP74"/>
    <mergeCell ref="AN73:AP73"/>
    <mergeCell ref="AN75:AP75"/>
    <mergeCell ref="AN76:AP76"/>
    <mergeCell ref="AN77:AP77"/>
    <mergeCell ref="AN78:AP78"/>
    <mergeCell ref="AN79:AP79"/>
    <mergeCell ref="F71:J71"/>
    <mergeCell ref="F69:J69"/>
    <mergeCell ref="F70:J70"/>
    <mergeCell ref="E72:I72"/>
    <mergeCell ref="F73:J73"/>
    <mergeCell ref="F74:J74"/>
    <mergeCell ref="D75:H75"/>
    <mergeCell ref="E76:I76"/>
    <mergeCell ref="E77:I77"/>
    <mergeCell ref="D78:H78"/>
    <mergeCell ref="D79:H79"/>
    <mergeCell ref="AG79:AM79"/>
    <mergeCell ref="AG78:AM78"/>
    <mergeCell ref="L69:AF69"/>
    <mergeCell ref="K68:AF68"/>
    <mergeCell ref="L70:AF70"/>
    <mergeCell ref="L71:AF71"/>
    <mergeCell ref="K72:AF72"/>
    <mergeCell ref="L73:AF73"/>
    <mergeCell ref="L74:AF74"/>
    <mergeCell ref="J75:AF75"/>
    <mergeCell ref="K76:AF76"/>
    <mergeCell ref="K77:AF77"/>
    <mergeCell ref="J78:AF78"/>
    <mergeCell ref="J79:AF79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8:AM58"/>
    <mergeCell ref="AG59:AM59"/>
    <mergeCell ref="AG60:AM60"/>
    <mergeCell ref="AG61:AM61"/>
    <mergeCell ref="AG62:AM62"/>
    <mergeCell ref="AG54:AM54"/>
    <mergeCell ref="AN54:AP54"/>
    <mergeCell ref="C52:G52"/>
    <mergeCell ref="I52:AF52"/>
    <mergeCell ref="J55:AF55"/>
    <mergeCell ref="K56:AF56"/>
    <mergeCell ref="K57:AF57"/>
    <mergeCell ref="J58:AF58"/>
    <mergeCell ref="K59:AF59"/>
    <mergeCell ref="K60:AF60"/>
    <mergeCell ref="J61:AF61"/>
    <mergeCell ref="K62:AF62"/>
    <mergeCell ref="K63:AF63"/>
    <mergeCell ref="J64:AF64"/>
    <mergeCell ref="K65:AF65"/>
    <mergeCell ref="K66:AF66"/>
    <mergeCell ref="J67:AF67"/>
    <mergeCell ref="D55:H55"/>
    <mergeCell ref="E62:I62"/>
    <mergeCell ref="E56:I56"/>
    <mergeCell ref="E57:I57"/>
    <mergeCell ref="D58:H58"/>
    <mergeCell ref="E59:I59"/>
    <mergeCell ref="E60:I60"/>
    <mergeCell ref="D61:H61"/>
    <mergeCell ref="E63:I63"/>
    <mergeCell ref="D64:H64"/>
    <mergeCell ref="E65:I65"/>
    <mergeCell ref="E66:I66"/>
    <mergeCell ref="D67:H67"/>
    <mergeCell ref="E68:I68"/>
    <mergeCell ref="AN58:AP58"/>
    <mergeCell ref="AN61:AP61"/>
    <mergeCell ref="AN59:AP59"/>
    <mergeCell ref="AN60:AP60"/>
    <mergeCell ref="AN62:AP62"/>
    <mergeCell ref="AN63:AP63"/>
    <mergeCell ref="AN64:AP64"/>
    <mergeCell ref="AN65:AP65"/>
    <mergeCell ref="AN66:AP66"/>
    <mergeCell ref="AN67:AP67"/>
    <mergeCell ref="AN68:AP68"/>
    <mergeCell ref="AN69:AP69"/>
    <mergeCell ref="AN70:AP70"/>
    <mergeCell ref="AN71:AP71"/>
    <mergeCell ref="AN72:AP72"/>
    <mergeCell ref="AG63:AM63"/>
    <mergeCell ref="AG64:AM64"/>
    <mergeCell ref="AG65:AM65"/>
    <mergeCell ref="AG66:AM66"/>
    <mergeCell ref="AG67:AM67"/>
    <mergeCell ref="AG68:AM68"/>
    <mergeCell ref="AG69:AM69"/>
    <mergeCell ref="AG70:AM70"/>
    <mergeCell ref="AG71:AM71"/>
    <mergeCell ref="AG72:AM72"/>
    <mergeCell ref="AG73:AM73"/>
    <mergeCell ref="AG74:AM74"/>
    <mergeCell ref="AG75:AM75"/>
    <mergeCell ref="AG76:AM76"/>
    <mergeCell ref="AG77:AM77"/>
  </mergeCells>
  <hyperlinks>
    <hyperlink ref="A56" location="'D.1.1-1 - Objekt č.p.6'!C2" display="/"/>
    <hyperlink ref="A57" location="'D.1.1-2 - Objekt na st.p....'!C2" display="/"/>
    <hyperlink ref="A59" location="'D.1.4.a-1 - Objekt č.p.6'!C2" display="/"/>
    <hyperlink ref="A60" location="'D.1.4.a-2 - Objekt na st....'!C2" display="/"/>
    <hyperlink ref="A62" location="'D.1.4.b-1 - Objekt č.p.6'!C2" display="/"/>
    <hyperlink ref="A63" location="'D.1.4.b-2 - Objekt na st....'!C2" display="/"/>
    <hyperlink ref="A65" location="'D.1.4.c-1 - Objekt č.p.6'!C2" display="/"/>
    <hyperlink ref="A66" location="'D.1.4.c-2 - Objekt na st....'!C2" display="/"/>
    <hyperlink ref="A69" location="'D.1.4.d-1 - Objekt č.p.6'!C2" display="/"/>
    <hyperlink ref="A70" location="'R01 - Podružný rozváděč R01'!C2" display="/"/>
    <hyperlink ref="A71" location="'RH - Hlavní rozváděč RH'!C2" display="/"/>
    <hyperlink ref="A73" location="'D.1.4.d-2 - Objekt na st....'!C2" display="/"/>
    <hyperlink ref="A74" location="'R02 - Podružný rozvaděč R02'!C2" display="/"/>
    <hyperlink ref="A76" location="'D.1.4.e-1 - Objekt č.p.6'!C2" display="/"/>
    <hyperlink ref="A77" location="'D.1.4.e-2 - Objekt na st....'!C2" display="/"/>
    <hyperlink ref="A78" location="'D.1.4.f - Rozvod plynu'!C2" display="/"/>
    <hyperlink ref="A79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116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2897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2898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ROUND(J95,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ROUND((SUM(BE95:BE354)),  2)</f>
        <v>0</v>
      </c>
      <c r="I35" s="159">
        <v>0.20999999999999999</v>
      </c>
      <c r="J35" s="158">
        <f>ROUND(((SUM(BE95:BE354))*I35),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ROUND((SUM(BF95:BF354)),  2)</f>
        <v>0</v>
      </c>
      <c r="I36" s="159">
        <v>0.14999999999999999</v>
      </c>
      <c r="J36" s="158">
        <f>ROUND(((SUM(BF95:BF354))*I36),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ROUND((SUM(BG95:BG354)),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ROUND((SUM(BH95:BH354)),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ROUND((SUM(BI95:BI354)),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2897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D.1.4.d-1 -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J95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J96</f>
        <v>0</v>
      </c>
      <c r="K64" s="181"/>
      <c r="L64" s="186"/>
    </row>
    <row r="65" s="9" customFormat="1" ht="19.92" customHeight="1">
      <c r="B65" s="187"/>
      <c r="C65" s="123"/>
      <c r="D65" s="188" t="s">
        <v>154</v>
      </c>
      <c r="E65" s="189"/>
      <c r="F65" s="189"/>
      <c r="G65" s="189"/>
      <c r="H65" s="189"/>
      <c r="I65" s="190"/>
      <c r="J65" s="191">
        <f>J97</f>
        <v>0</v>
      </c>
      <c r="K65" s="123"/>
      <c r="L65" s="192"/>
    </row>
    <row r="66" s="9" customFormat="1" ht="19.92" customHeight="1">
      <c r="B66" s="187"/>
      <c r="C66" s="123"/>
      <c r="D66" s="188" t="s">
        <v>160</v>
      </c>
      <c r="E66" s="189"/>
      <c r="F66" s="189"/>
      <c r="G66" s="189"/>
      <c r="H66" s="189"/>
      <c r="I66" s="190"/>
      <c r="J66" s="191">
        <f>J102</f>
        <v>0</v>
      </c>
      <c r="K66" s="123"/>
      <c r="L66" s="192"/>
    </row>
    <row r="67" s="9" customFormat="1" ht="19.92" customHeight="1">
      <c r="B67" s="187"/>
      <c r="C67" s="123"/>
      <c r="D67" s="188" t="s">
        <v>161</v>
      </c>
      <c r="E67" s="189"/>
      <c r="F67" s="189"/>
      <c r="G67" s="189"/>
      <c r="H67" s="189"/>
      <c r="I67" s="190"/>
      <c r="J67" s="191">
        <f>J111</f>
        <v>0</v>
      </c>
      <c r="K67" s="123"/>
      <c r="L67" s="192"/>
    </row>
    <row r="68" s="8" customFormat="1" ht="24.96" customHeight="1">
      <c r="B68" s="180"/>
      <c r="C68" s="181"/>
      <c r="D68" s="182" t="s">
        <v>163</v>
      </c>
      <c r="E68" s="183"/>
      <c r="F68" s="183"/>
      <c r="G68" s="183"/>
      <c r="H68" s="183"/>
      <c r="I68" s="184"/>
      <c r="J68" s="185">
        <f>J124</f>
        <v>0</v>
      </c>
      <c r="K68" s="181"/>
      <c r="L68" s="186"/>
    </row>
    <row r="69" s="9" customFormat="1" ht="19.92" customHeight="1">
      <c r="B69" s="187"/>
      <c r="C69" s="123"/>
      <c r="D69" s="188" t="s">
        <v>2231</v>
      </c>
      <c r="E69" s="189"/>
      <c r="F69" s="189"/>
      <c r="G69" s="189"/>
      <c r="H69" s="189"/>
      <c r="I69" s="190"/>
      <c r="J69" s="191">
        <f>J125</f>
        <v>0</v>
      </c>
      <c r="K69" s="123"/>
      <c r="L69" s="192"/>
    </row>
    <row r="70" s="9" customFormat="1" ht="19.92" customHeight="1">
      <c r="B70" s="187"/>
      <c r="C70" s="123"/>
      <c r="D70" s="188" t="s">
        <v>2899</v>
      </c>
      <c r="E70" s="189"/>
      <c r="F70" s="189"/>
      <c r="G70" s="189"/>
      <c r="H70" s="189"/>
      <c r="I70" s="190"/>
      <c r="J70" s="191">
        <f>J128</f>
        <v>0</v>
      </c>
      <c r="K70" s="123"/>
      <c r="L70" s="192"/>
    </row>
    <row r="71" s="8" customFormat="1" ht="24.96" customHeight="1">
      <c r="B71" s="180"/>
      <c r="C71" s="181"/>
      <c r="D71" s="182" t="s">
        <v>2900</v>
      </c>
      <c r="E71" s="183"/>
      <c r="F71" s="183"/>
      <c r="G71" s="183"/>
      <c r="H71" s="183"/>
      <c r="I71" s="184"/>
      <c r="J71" s="185">
        <f>J318</f>
        <v>0</v>
      </c>
      <c r="K71" s="181"/>
      <c r="L71" s="186"/>
    </row>
    <row r="72" s="9" customFormat="1" ht="19.92" customHeight="1">
      <c r="B72" s="187"/>
      <c r="C72" s="123"/>
      <c r="D72" s="188" t="s">
        <v>2901</v>
      </c>
      <c r="E72" s="189"/>
      <c r="F72" s="189"/>
      <c r="G72" s="189"/>
      <c r="H72" s="189"/>
      <c r="I72" s="190"/>
      <c r="J72" s="191">
        <f>J319</f>
        <v>0</v>
      </c>
      <c r="K72" s="123"/>
      <c r="L72" s="192"/>
    </row>
    <row r="73" s="9" customFormat="1" ht="19.92" customHeight="1">
      <c r="B73" s="187"/>
      <c r="C73" s="123"/>
      <c r="D73" s="188" t="s">
        <v>2902</v>
      </c>
      <c r="E73" s="189"/>
      <c r="F73" s="189"/>
      <c r="G73" s="189"/>
      <c r="H73" s="189"/>
      <c r="I73" s="190"/>
      <c r="J73" s="191">
        <f>J332</f>
        <v>0</v>
      </c>
      <c r="K73" s="123"/>
      <c r="L73" s="192"/>
    </row>
    <row r="74" s="1" customFormat="1" ht="21.84" customHeight="1">
      <c r="B74" s="37"/>
      <c r="C74" s="38"/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6.96" customHeight="1">
      <c r="B75" s="57"/>
      <c r="C75" s="58"/>
      <c r="D75" s="58"/>
      <c r="E75" s="58"/>
      <c r="F75" s="58"/>
      <c r="G75" s="58"/>
      <c r="H75" s="58"/>
      <c r="I75" s="170"/>
      <c r="J75" s="58"/>
      <c r="K75" s="58"/>
      <c r="L75" s="42"/>
    </row>
    <row r="79" s="1" customFormat="1" ht="6.96" customHeight="1">
      <c r="B79" s="59"/>
      <c r="C79" s="60"/>
      <c r="D79" s="60"/>
      <c r="E79" s="60"/>
      <c r="F79" s="60"/>
      <c r="G79" s="60"/>
      <c r="H79" s="60"/>
      <c r="I79" s="173"/>
      <c r="J79" s="60"/>
      <c r="K79" s="60"/>
      <c r="L79" s="42"/>
    </row>
    <row r="80" s="1" customFormat="1" ht="24.96" customHeight="1">
      <c r="B80" s="37"/>
      <c r="C80" s="22" t="s">
        <v>179</v>
      </c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37"/>
      <c r="C81" s="38"/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2" customHeight="1">
      <c r="B82" s="37"/>
      <c r="C82" s="31" t="s">
        <v>16</v>
      </c>
      <c r="D82" s="38"/>
      <c r="E82" s="38"/>
      <c r="F82" s="38"/>
      <c r="G82" s="38"/>
      <c r="H82" s="38"/>
      <c r="I82" s="145"/>
      <c r="J82" s="38"/>
      <c r="K82" s="38"/>
      <c r="L82" s="42"/>
    </row>
    <row r="83" s="1" customFormat="1" ht="16.5" customHeight="1">
      <c r="B83" s="37"/>
      <c r="C83" s="38"/>
      <c r="D83" s="38"/>
      <c r="E83" s="174" t="str">
        <f>E7</f>
        <v>Stavební úpravy objektů č.p. 6 a st.p.č. 17-6, obec Malšovice - revize č.01</v>
      </c>
      <c r="F83" s="31"/>
      <c r="G83" s="31"/>
      <c r="H83" s="31"/>
      <c r="I83" s="145"/>
      <c r="J83" s="38"/>
      <c r="K83" s="38"/>
      <c r="L83" s="42"/>
    </row>
    <row r="84" ht="12" customHeight="1">
      <c r="B84" s="20"/>
      <c r="C84" s="31" t="s">
        <v>144</v>
      </c>
      <c r="D84" s="21"/>
      <c r="E84" s="21"/>
      <c r="F84" s="21"/>
      <c r="G84" s="21"/>
      <c r="H84" s="21"/>
      <c r="I84" s="137"/>
      <c r="J84" s="21"/>
      <c r="K84" s="21"/>
      <c r="L84" s="19"/>
    </row>
    <row r="85" s="1" customFormat="1" ht="16.5" customHeight="1">
      <c r="B85" s="37"/>
      <c r="C85" s="38"/>
      <c r="D85" s="38"/>
      <c r="E85" s="174" t="s">
        <v>2897</v>
      </c>
      <c r="F85" s="38"/>
      <c r="G85" s="38"/>
      <c r="H85" s="38"/>
      <c r="I85" s="145"/>
      <c r="J85" s="38"/>
      <c r="K85" s="38"/>
      <c r="L85" s="42"/>
    </row>
    <row r="86" s="1" customFormat="1" ht="12" customHeight="1">
      <c r="B86" s="37"/>
      <c r="C86" s="31" t="s">
        <v>146</v>
      </c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6.5" customHeight="1">
      <c r="B87" s="37"/>
      <c r="C87" s="38"/>
      <c r="D87" s="38"/>
      <c r="E87" s="67" t="str">
        <f>E11</f>
        <v>D.1.4.d-1 - Objekt č.p.6</v>
      </c>
      <c r="F87" s="38"/>
      <c r="G87" s="38"/>
      <c r="H87" s="38"/>
      <c r="I87" s="145"/>
      <c r="J87" s="38"/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12" customHeight="1">
      <c r="B89" s="37"/>
      <c r="C89" s="31" t="s">
        <v>21</v>
      </c>
      <c r="D89" s="38"/>
      <c r="E89" s="38"/>
      <c r="F89" s="26" t="str">
        <f>F14</f>
        <v>Malšovice</v>
      </c>
      <c r="G89" s="38"/>
      <c r="H89" s="38"/>
      <c r="I89" s="147" t="s">
        <v>23</v>
      </c>
      <c r="J89" s="70" t="str">
        <f>IF(J14="","",J14)</f>
        <v>22. 6. 2019</v>
      </c>
      <c r="K89" s="38"/>
      <c r="L89" s="42"/>
    </row>
    <row r="90" s="1" customFormat="1" ht="6.96" customHeight="1">
      <c r="B90" s="37"/>
      <c r="C90" s="38"/>
      <c r="D90" s="38"/>
      <c r="E90" s="38"/>
      <c r="F90" s="38"/>
      <c r="G90" s="38"/>
      <c r="H90" s="38"/>
      <c r="I90" s="145"/>
      <c r="J90" s="38"/>
      <c r="K90" s="38"/>
      <c r="L90" s="42"/>
    </row>
    <row r="91" s="1" customFormat="1" ht="43.05" customHeight="1">
      <c r="B91" s="37"/>
      <c r="C91" s="31" t="s">
        <v>25</v>
      </c>
      <c r="D91" s="38"/>
      <c r="E91" s="38"/>
      <c r="F91" s="26" t="str">
        <f>E17</f>
        <v>Obec Malšovice, Malšovice 16, 405 02 Děčín 2</v>
      </c>
      <c r="G91" s="38"/>
      <c r="H91" s="38"/>
      <c r="I91" s="147" t="s">
        <v>32</v>
      </c>
      <c r="J91" s="35" t="str">
        <f>E23</f>
        <v>INTECON, spol. s r.o., Ústí nad Labem</v>
      </c>
      <c r="K91" s="38"/>
      <c r="L91" s="42"/>
    </row>
    <row r="92" s="1" customFormat="1" ht="43.05" customHeight="1">
      <c r="B92" s="37"/>
      <c r="C92" s="31" t="s">
        <v>30</v>
      </c>
      <c r="D92" s="38"/>
      <c r="E92" s="38"/>
      <c r="F92" s="26" t="str">
        <f>IF(E20="","",E20)</f>
        <v>Vyplň údaj</v>
      </c>
      <c r="G92" s="38"/>
      <c r="H92" s="38"/>
      <c r="I92" s="147" t="s">
        <v>36</v>
      </c>
      <c r="J92" s="35" t="str">
        <f>E26</f>
        <v>INTECON, spol. s r.o., Ústí nad Labem</v>
      </c>
      <c r="K92" s="38"/>
      <c r="L92" s="42"/>
    </row>
    <row r="93" s="1" customFormat="1" ht="10.32" customHeight="1">
      <c r="B93" s="37"/>
      <c r="C93" s="38"/>
      <c r="D93" s="38"/>
      <c r="E93" s="38"/>
      <c r="F93" s="38"/>
      <c r="G93" s="38"/>
      <c r="H93" s="38"/>
      <c r="I93" s="145"/>
      <c r="J93" s="38"/>
      <c r="K93" s="38"/>
      <c r="L93" s="42"/>
    </row>
    <row r="94" s="10" customFormat="1" ht="29.28" customHeight="1">
      <c r="B94" s="193"/>
      <c r="C94" s="194" t="s">
        <v>180</v>
      </c>
      <c r="D94" s="195" t="s">
        <v>58</v>
      </c>
      <c r="E94" s="195" t="s">
        <v>54</v>
      </c>
      <c r="F94" s="195" t="s">
        <v>55</v>
      </c>
      <c r="G94" s="195" t="s">
        <v>181</v>
      </c>
      <c r="H94" s="195" t="s">
        <v>182</v>
      </c>
      <c r="I94" s="196" t="s">
        <v>183</v>
      </c>
      <c r="J94" s="195" t="s">
        <v>150</v>
      </c>
      <c r="K94" s="197" t="s">
        <v>184</v>
      </c>
      <c r="L94" s="198"/>
      <c r="M94" s="90" t="s">
        <v>19</v>
      </c>
      <c r="N94" s="91" t="s">
        <v>43</v>
      </c>
      <c r="O94" s="91" t="s">
        <v>185</v>
      </c>
      <c r="P94" s="91" t="s">
        <v>186</v>
      </c>
      <c r="Q94" s="91" t="s">
        <v>187</v>
      </c>
      <c r="R94" s="91" t="s">
        <v>188</v>
      </c>
      <c r="S94" s="91" t="s">
        <v>189</v>
      </c>
      <c r="T94" s="92" t="s">
        <v>190</v>
      </c>
    </row>
    <row r="95" s="1" customFormat="1" ht="22.8" customHeight="1">
      <c r="B95" s="37"/>
      <c r="C95" s="97" t="s">
        <v>191</v>
      </c>
      <c r="D95" s="38"/>
      <c r="E95" s="38"/>
      <c r="F95" s="38"/>
      <c r="G95" s="38"/>
      <c r="H95" s="38"/>
      <c r="I95" s="145"/>
      <c r="J95" s="199">
        <f>BK95</f>
        <v>0</v>
      </c>
      <c r="K95" s="38"/>
      <c r="L95" s="42"/>
      <c r="M95" s="93"/>
      <c r="N95" s="94"/>
      <c r="O95" s="94"/>
      <c r="P95" s="200">
        <f>P96+P124+P318</f>
        <v>0</v>
      </c>
      <c r="Q95" s="94"/>
      <c r="R95" s="200">
        <f>R96+R124+R318</f>
        <v>3.088724</v>
      </c>
      <c r="S95" s="94"/>
      <c r="T95" s="201">
        <f>T96+T124+T318</f>
        <v>1.1880000000000002</v>
      </c>
      <c r="AT95" s="16" t="s">
        <v>72</v>
      </c>
      <c r="AU95" s="16" t="s">
        <v>151</v>
      </c>
      <c r="BK95" s="202">
        <f>BK96+BK124+BK318</f>
        <v>0</v>
      </c>
    </row>
    <row r="96" s="11" customFormat="1" ht="25.92" customHeight="1">
      <c r="B96" s="203"/>
      <c r="C96" s="204"/>
      <c r="D96" s="205" t="s">
        <v>72</v>
      </c>
      <c r="E96" s="206" t="s">
        <v>192</v>
      </c>
      <c r="F96" s="206" t="s">
        <v>193</v>
      </c>
      <c r="G96" s="204"/>
      <c r="H96" s="204"/>
      <c r="I96" s="207"/>
      <c r="J96" s="208">
        <f>BK96</f>
        <v>0</v>
      </c>
      <c r="K96" s="204"/>
      <c r="L96" s="209"/>
      <c r="M96" s="210"/>
      <c r="N96" s="211"/>
      <c r="O96" s="211"/>
      <c r="P96" s="212">
        <f>P97+P102+P111</f>
        <v>0</v>
      </c>
      <c r="Q96" s="211"/>
      <c r="R96" s="212">
        <f>R97+R102+R111</f>
        <v>1.4832840000000001</v>
      </c>
      <c r="S96" s="211"/>
      <c r="T96" s="213">
        <f>T97+T102+T111</f>
        <v>1.1880000000000002</v>
      </c>
      <c r="AR96" s="214" t="s">
        <v>80</v>
      </c>
      <c r="AT96" s="215" t="s">
        <v>72</v>
      </c>
      <c r="AU96" s="215" t="s">
        <v>73</v>
      </c>
      <c r="AY96" s="214" t="s">
        <v>194</v>
      </c>
      <c r="BK96" s="216">
        <f>BK97+BK102+BK111</f>
        <v>0</v>
      </c>
    </row>
    <row r="97" s="11" customFormat="1" ht="22.8" customHeight="1">
      <c r="B97" s="203"/>
      <c r="C97" s="204"/>
      <c r="D97" s="205" t="s">
        <v>72</v>
      </c>
      <c r="E97" s="217" t="s">
        <v>82</v>
      </c>
      <c r="F97" s="217" t="s">
        <v>361</v>
      </c>
      <c r="G97" s="204"/>
      <c r="H97" s="204"/>
      <c r="I97" s="207"/>
      <c r="J97" s="218">
        <f>BK97</f>
        <v>0</v>
      </c>
      <c r="K97" s="204"/>
      <c r="L97" s="209"/>
      <c r="M97" s="210"/>
      <c r="N97" s="211"/>
      <c r="O97" s="211"/>
      <c r="P97" s="212">
        <f>SUM(P98:P101)</f>
        <v>0</v>
      </c>
      <c r="Q97" s="211"/>
      <c r="R97" s="212">
        <f>SUM(R98:R101)</f>
        <v>1.4832840000000001</v>
      </c>
      <c r="S97" s="211"/>
      <c r="T97" s="213">
        <f>SUM(T98:T101)</f>
        <v>0</v>
      </c>
      <c r="AR97" s="214" t="s">
        <v>80</v>
      </c>
      <c r="AT97" s="215" t="s">
        <v>72</v>
      </c>
      <c r="AU97" s="215" t="s">
        <v>80</v>
      </c>
      <c r="AY97" s="214" t="s">
        <v>194</v>
      </c>
      <c r="BK97" s="216">
        <f>SUM(BK98:BK101)</f>
        <v>0</v>
      </c>
    </row>
    <row r="98" s="1" customFormat="1" ht="24" customHeight="1">
      <c r="B98" s="37"/>
      <c r="C98" s="219" t="s">
        <v>437</v>
      </c>
      <c r="D98" s="219" t="s">
        <v>196</v>
      </c>
      <c r="E98" s="220" t="s">
        <v>2903</v>
      </c>
      <c r="F98" s="221" t="s">
        <v>2904</v>
      </c>
      <c r="G98" s="222" t="s">
        <v>269</v>
      </c>
      <c r="H98" s="223">
        <v>0.14999999999999999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2.47214</v>
      </c>
      <c r="R98" s="228">
        <f>Q98*H98</f>
        <v>0.37082100000000001</v>
      </c>
      <c r="S98" s="228">
        <v>0</v>
      </c>
      <c r="T98" s="229">
        <f>S98*H98</f>
        <v>0</v>
      </c>
      <c r="AR98" s="230" t="s">
        <v>201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2905</v>
      </c>
    </row>
    <row r="99" s="1" customFormat="1">
      <c r="B99" s="37"/>
      <c r="C99" s="38"/>
      <c r="D99" s="232" t="s">
        <v>203</v>
      </c>
      <c r="E99" s="38"/>
      <c r="F99" s="233" t="s">
        <v>2906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24" customHeight="1">
      <c r="B100" s="37"/>
      <c r="C100" s="219" t="s">
        <v>442</v>
      </c>
      <c r="D100" s="219" t="s">
        <v>196</v>
      </c>
      <c r="E100" s="220" t="s">
        <v>2907</v>
      </c>
      <c r="F100" s="221" t="s">
        <v>2908</v>
      </c>
      <c r="G100" s="222" t="s">
        <v>269</v>
      </c>
      <c r="H100" s="223">
        <v>0.45000000000000001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2.47214</v>
      </c>
      <c r="R100" s="228">
        <f>Q100*H100</f>
        <v>1.112463</v>
      </c>
      <c r="S100" s="228">
        <v>0</v>
      </c>
      <c r="T100" s="229">
        <f>S100*H100</f>
        <v>0</v>
      </c>
      <c r="AR100" s="230" t="s">
        <v>201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2909</v>
      </c>
    </row>
    <row r="101" s="1" customFormat="1">
      <c r="B101" s="37"/>
      <c r="C101" s="38"/>
      <c r="D101" s="232" t="s">
        <v>203</v>
      </c>
      <c r="E101" s="38"/>
      <c r="F101" s="233" t="s">
        <v>2910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1" customFormat="1" ht="22.8" customHeight="1">
      <c r="B102" s="203"/>
      <c r="C102" s="204"/>
      <c r="D102" s="205" t="s">
        <v>72</v>
      </c>
      <c r="E102" s="217" t="s">
        <v>241</v>
      </c>
      <c r="F102" s="217" t="s">
        <v>1002</v>
      </c>
      <c r="G102" s="204"/>
      <c r="H102" s="204"/>
      <c r="I102" s="207"/>
      <c r="J102" s="218">
        <f>BK102</f>
        <v>0</v>
      </c>
      <c r="K102" s="204"/>
      <c r="L102" s="209"/>
      <c r="M102" s="210"/>
      <c r="N102" s="211"/>
      <c r="O102" s="211"/>
      <c r="P102" s="212">
        <f>SUM(P103:P110)</f>
        <v>0</v>
      </c>
      <c r="Q102" s="211"/>
      <c r="R102" s="212">
        <f>SUM(R103:R110)</f>
        <v>0</v>
      </c>
      <c r="S102" s="211"/>
      <c r="T102" s="213">
        <f>SUM(T103:T110)</f>
        <v>1.1880000000000002</v>
      </c>
      <c r="AR102" s="214" t="s">
        <v>80</v>
      </c>
      <c r="AT102" s="215" t="s">
        <v>72</v>
      </c>
      <c r="AU102" s="215" t="s">
        <v>80</v>
      </c>
      <c r="AY102" s="214" t="s">
        <v>194</v>
      </c>
      <c r="BK102" s="216">
        <f>SUM(BK103:BK110)</f>
        <v>0</v>
      </c>
    </row>
    <row r="103" s="1" customFormat="1" ht="24" customHeight="1">
      <c r="B103" s="37"/>
      <c r="C103" s="219" t="s">
        <v>80</v>
      </c>
      <c r="D103" s="219" t="s">
        <v>196</v>
      </c>
      <c r="E103" s="220" t="s">
        <v>2911</v>
      </c>
      <c r="F103" s="221" t="s">
        <v>2912</v>
      </c>
      <c r="G103" s="222" t="s">
        <v>269</v>
      </c>
      <c r="H103" s="223">
        <v>0.10000000000000001</v>
      </c>
      <c r="I103" s="224"/>
      <c r="J103" s="225">
        <f>ROUND(I103*H103,2)</f>
        <v>0</v>
      </c>
      <c r="K103" s="221" t="s">
        <v>200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1.8</v>
      </c>
      <c r="T103" s="229">
        <f>S103*H103</f>
        <v>0.18000000000000002</v>
      </c>
      <c r="AR103" s="230" t="s">
        <v>201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201</v>
      </c>
      <c r="BM103" s="230" t="s">
        <v>2913</v>
      </c>
    </row>
    <row r="104" s="1" customFormat="1">
      <c r="B104" s="37"/>
      <c r="C104" s="38"/>
      <c r="D104" s="232" t="s">
        <v>203</v>
      </c>
      <c r="E104" s="38"/>
      <c r="F104" s="233" t="s">
        <v>2914</v>
      </c>
      <c r="G104" s="38"/>
      <c r="H104" s="38"/>
      <c r="I104" s="145"/>
      <c r="J104" s="38"/>
      <c r="K104" s="38"/>
      <c r="L104" s="42"/>
      <c r="M104" s="234"/>
      <c r="N104" s="82"/>
      <c r="O104" s="82"/>
      <c r="P104" s="82"/>
      <c r="Q104" s="82"/>
      <c r="R104" s="82"/>
      <c r="S104" s="82"/>
      <c r="T104" s="83"/>
      <c r="AT104" s="16" t="s">
        <v>203</v>
      </c>
      <c r="AU104" s="16" t="s">
        <v>82</v>
      </c>
    </row>
    <row r="105" s="1" customFormat="1" ht="24" customHeight="1">
      <c r="B105" s="37"/>
      <c r="C105" s="219" t="s">
        <v>82</v>
      </c>
      <c r="D105" s="219" t="s">
        <v>196</v>
      </c>
      <c r="E105" s="220" t="s">
        <v>2915</v>
      </c>
      <c r="F105" s="221" t="s">
        <v>2916</v>
      </c>
      <c r="G105" s="222" t="s">
        <v>228</v>
      </c>
      <c r="H105" s="223">
        <v>140</v>
      </c>
      <c r="I105" s="224"/>
      <c r="J105" s="225">
        <f>ROUND(I105*H105,2)</f>
        <v>0</v>
      </c>
      <c r="K105" s="221" t="s">
        <v>200</v>
      </c>
      <c r="L105" s="42"/>
      <c r="M105" s="226" t="s">
        <v>19</v>
      </c>
      <c r="N105" s="227" t="s">
        <v>44</v>
      </c>
      <c r="O105" s="82"/>
      <c r="P105" s="228">
        <f>O105*H105</f>
        <v>0</v>
      </c>
      <c r="Q105" s="228">
        <v>0</v>
      </c>
      <c r="R105" s="228">
        <f>Q105*H105</f>
        <v>0</v>
      </c>
      <c r="S105" s="228">
        <v>0.001</v>
      </c>
      <c r="T105" s="229">
        <f>S105*H105</f>
        <v>0.14000000000000001</v>
      </c>
      <c r="AR105" s="230" t="s">
        <v>201</v>
      </c>
      <c r="AT105" s="230" t="s">
        <v>196</v>
      </c>
      <c r="AU105" s="230" t="s">
        <v>82</v>
      </c>
      <c r="AY105" s="16" t="s">
        <v>194</v>
      </c>
      <c r="BE105" s="231">
        <f>IF(N105="základní",J105,0)</f>
        <v>0</v>
      </c>
      <c r="BF105" s="231">
        <f>IF(N105="snížená",J105,0)</f>
        <v>0</v>
      </c>
      <c r="BG105" s="231">
        <f>IF(N105="zákl. přenesená",J105,0)</f>
        <v>0</v>
      </c>
      <c r="BH105" s="231">
        <f>IF(N105="sníž. přenesená",J105,0)</f>
        <v>0</v>
      </c>
      <c r="BI105" s="231">
        <f>IF(N105="nulová",J105,0)</f>
        <v>0</v>
      </c>
      <c r="BJ105" s="16" t="s">
        <v>80</v>
      </c>
      <c r="BK105" s="231">
        <f>ROUND(I105*H105,2)</f>
        <v>0</v>
      </c>
      <c r="BL105" s="16" t="s">
        <v>201</v>
      </c>
      <c r="BM105" s="230" t="s">
        <v>2917</v>
      </c>
    </row>
    <row r="106" s="1" customFormat="1">
      <c r="B106" s="37"/>
      <c r="C106" s="38"/>
      <c r="D106" s="232" t="s">
        <v>203</v>
      </c>
      <c r="E106" s="38"/>
      <c r="F106" s="233" t="s">
        <v>2918</v>
      </c>
      <c r="G106" s="38"/>
      <c r="H106" s="38"/>
      <c r="I106" s="145"/>
      <c r="J106" s="38"/>
      <c r="K106" s="38"/>
      <c r="L106" s="42"/>
      <c r="M106" s="234"/>
      <c r="N106" s="82"/>
      <c r="O106" s="82"/>
      <c r="P106" s="82"/>
      <c r="Q106" s="82"/>
      <c r="R106" s="82"/>
      <c r="S106" s="82"/>
      <c r="T106" s="83"/>
      <c r="AT106" s="16" t="s">
        <v>203</v>
      </c>
      <c r="AU106" s="16" t="s">
        <v>82</v>
      </c>
    </row>
    <row r="107" s="1" customFormat="1" ht="24" customHeight="1">
      <c r="B107" s="37"/>
      <c r="C107" s="219" t="s">
        <v>117</v>
      </c>
      <c r="D107" s="219" t="s">
        <v>196</v>
      </c>
      <c r="E107" s="220" t="s">
        <v>2919</v>
      </c>
      <c r="F107" s="221" t="s">
        <v>2920</v>
      </c>
      <c r="G107" s="222" t="s">
        <v>217</v>
      </c>
      <c r="H107" s="223">
        <v>230</v>
      </c>
      <c r="I107" s="224"/>
      <c r="J107" s="225">
        <f>ROUND(I107*H107,2)</f>
        <v>0</v>
      </c>
      <c r="K107" s="221" t="s">
        <v>200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</v>
      </c>
      <c r="R107" s="228">
        <f>Q107*H107</f>
        <v>0</v>
      </c>
      <c r="S107" s="228">
        <v>0.002</v>
      </c>
      <c r="T107" s="229">
        <f>S107*H107</f>
        <v>0.46000000000000002</v>
      </c>
      <c r="AR107" s="230" t="s">
        <v>201</v>
      </c>
      <c r="AT107" s="230" t="s">
        <v>196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201</v>
      </c>
      <c r="BM107" s="230" t="s">
        <v>2921</v>
      </c>
    </row>
    <row r="108" s="1" customFormat="1">
      <c r="B108" s="37"/>
      <c r="C108" s="38"/>
      <c r="D108" s="232" t="s">
        <v>203</v>
      </c>
      <c r="E108" s="38"/>
      <c r="F108" s="233" t="s">
        <v>2922</v>
      </c>
      <c r="G108" s="38"/>
      <c r="H108" s="38"/>
      <c r="I108" s="145"/>
      <c r="J108" s="38"/>
      <c r="K108" s="38"/>
      <c r="L108" s="42"/>
      <c r="M108" s="234"/>
      <c r="N108" s="82"/>
      <c r="O108" s="82"/>
      <c r="P108" s="82"/>
      <c r="Q108" s="82"/>
      <c r="R108" s="82"/>
      <c r="S108" s="82"/>
      <c r="T108" s="83"/>
      <c r="AT108" s="16" t="s">
        <v>203</v>
      </c>
      <c r="AU108" s="16" t="s">
        <v>82</v>
      </c>
    </row>
    <row r="109" s="1" customFormat="1" ht="24" customHeight="1">
      <c r="B109" s="37"/>
      <c r="C109" s="219" t="s">
        <v>201</v>
      </c>
      <c r="D109" s="219" t="s">
        <v>196</v>
      </c>
      <c r="E109" s="220" t="s">
        <v>2923</v>
      </c>
      <c r="F109" s="221" t="s">
        <v>2924</v>
      </c>
      <c r="G109" s="222" t="s">
        <v>217</v>
      </c>
      <c r="H109" s="223">
        <v>68</v>
      </c>
      <c r="I109" s="224"/>
      <c r="J109" s="225">
        <f>ROUND(I109*H109,2)</f>
        <v>0</v>
      </c>
      <c r="K109" s="221" t="s">
        <v>200</v>
      </c>
      <c r="L109" s="42"/>
      <c r="M109" s="226" t="s">
        <v>19</v>
      </c>
      <c r="N109" s="227" t="s">
        <v>44</v>
      </c>
      <c r="O109" s="82"/>
      <c r="P109" s="228">
        <f>O109*H109</f>
        <v>0</v>
      </c>
      <c r="Q109" s="228">
        <v>0</v>
      </c>
      <c r="R109" s="228">
        <f>Q109*H109</f>
        <v>0</v>
      </c>
      <c r="S109" s="228">
        <v>0.0060000000000000001</v>
      </c>
      <c r="T109" s="229">
        <f>S109*H109</f>
        <v>0.40800000000000003</v>
      </c>
      <c r="AR109" s="230" t="s">
        <v>201</v>
      </c>
      <c r="AT109" s="230" t="s">
        <v>196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201</v>
      </c>
      <c r="BM109" s="230" t="s">
        <v>2925</v>
      </c>
    </row>
    <row r="110" s="1" customFormat="1">
      <c r="B110" s="37"/>
      <c r="C110" s="38"/>
      <c r="D110" s="232" t="s">
        <v>203</v>
      </c>
      <c r="E110" s="38"/>
      <c r="F110" s="233" t="s">
        <v>2926</v>
      </c>
      <c r="G110" s="38"/>
      <c r="H110" s="38"/>
      <c r="I110" s="145"/>
      <c r="J110" s="38"/>
      <c r="K110" s="38"/>
      <c r="L110" s="42"/>
      <c r="M110" s="234"/>
      <c r="N110" s="82"/>
      <c r="O110" s="82"/>
      <c r="P110" s="82"/>
      <c r="Q110" s="82"/>
      <c r="R110" s="82"/>
      <c r="S110" s="82"/>
      <c r="T110" s="83"/>
      <c r="AT110" s="16" t="s">
        <v>203</v>
      </c>
      <c r="AU110" s="16" t="s">
        <v>82</v>
      </c>
    </row>
    <row r="111" s="11" customFormat="1" ht="22.8" customHeight="1">
      <c r="B111" s="203"/>
      <c r="C111" s="204"/>
      <c r="D111" s="205" t="s">
        <v>72</v>
      </c>
      <c r="E111" s="217" t="s">
        <v>1221</v>
      </c>
      <c r="F111" s="217" t="s">
        <v>1222</v>
      </c>
      <c r="G111" s="204"/>
      <c r="H111" s="204"/>
      <c r="I111" s="207"/>
      <c r="J111" s="218">
        <f>BK111</f>
        <v>0</v>
      </c>
      <c r="K111" s="204"/>
      <c r="L111" s="209"/>
      <c r="M111" s="210"/>
      <c r="N111" s="211"/>
      <c r="O111" s="211"/>
      <c r="P111" s="212">
        <f>SUM(P112:P123)</f>
        <v>0</v>
      </c>
      <c r="Q111" s="211"/>
      <c r="R111" s="212">
        <f>SUM(R112:R123)</f>
        <v>0</v>
      </c>
      <c r="S111" s="211"/>
      <c r="T111" s="213">
        <f>SUM(T112:T123)</f>
        <v>0</v>
      </c>
      <c r="AR111" s="214" t="s">
        <v>80</v>
      </c>
      <c r="AT111" s="215" t="s">
        <v>72</v>
      </c>
      <c r="AU111" s="215" t="s">
        <v>80</v>
      </c>
      <c r="AY111" s="214" t="s">
        <v>194</v>
      </c>
      <c r="BK111" s="216">
        <f>SUM(BK112:BK123)</f>
        <v>0</v>
      </c>
    </row>
    <row r="112" s="1" customFormat="1" ht="24" customHeight="1">
      <c r="B112" s="37"/>
      <c r="C112" s="219" t="s">
        <v>220</v>
      </c>
      <c r="D112" s="219" t="s">
        <v>196</v>
      </c>
      <c r="E112" s="220" t="s">
        <v>2927</v>
      </c>
      <c r="F112" s="221" t="s">
        <v>2928</v>
      </c>
      <c r="G112" s="222" t="s">
        <v>336</v>
      </c>
      <c r="H112" s="223">
        <v>1.1879999999999999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201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201</v>
      </c>
      <c r="BM112" s="230" t="s">
        <v>2929</v>
      </c>
    </row>
    <row r="113" s="1" customFormat="1">
      <c r="B113" s="37"/>
      <c r="C113" s="38"/>
      <c r="D113" s="232" t="s">
        <v>203</v>
      </c>
      <c r="E113" s="38"/>
      <c r="F113" s="233" t="s">
        <v>2930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24" customHeight="1">
      <c r="B114" s="37"/>
      <c r="C114" s="219" t="s">
        <v>225</v>
      </c>
      <c r="D114" s="219" t="s">
        <v>196</v>
      </c>
      <c r="E114" s="220" t="s">
        <v>2931</v>
      </c>
      <c r="F114" s="221" t="s">
        <v>2932</v>
      </c>
      <c r="G114" s="222" t="s">
        <v>336</v>
      </c>
      <c r="H114" s="223">
        <v>1.1879999999999999</v>
      </c>
      <c r="I114" s="224"/>
      <c r="J114" s="225">
        <f>ROUND(I114*H114,2)</f>
        <v>0</v>
      </c>
      <c r="K114" s="221" t="s">
        <v>200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201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2933</v>
      </c>
    </row>
    <row r="115" s="1" customFormat="1">
      <c r="B115" s="37"/>
      <c r="C115" s="38"/>
      <c r="D115" s="232" t="s">
        <v>203</v>
      </c>
      <c r="E115" s="38"/>
      <c r="F115" s="233" t="s">
        <v>2934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24" customHeight="1">
      <c r="B116" s="37"/>
      <c r="C116" s="219" t="s">
        <v>231</v>
      </c>
      <c r="D116" s="219" t="s">
        <v>196</v>
      </c>
      <c r="E116" s="220" t="s">
        <v>2935</v>
      </c>
      <c r="F116" s="221" t="s">
        <v>2936</v>
      </c>
      <c r="G116" s="222" t="s">
        <v>336</v>
      </c>
      <c r="H116" s="223">
        <v>5.9400000000000004</v>
      </c>
      <c r="I116" s="224"/>
      <c r="J116" s="225">
        <f>ROUND(I116*H116,2)</f>
        <v>0</v>
      </c>
      <c r="K116" s="221" t="s">
        <v>200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201</v>
      </c>
      <c r="AT116" s="230" t="s">
        <v>196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2937</v>
      </c>
    </row>
    <row r="117" s="1" customFormat="1">
      <c r="B117" s="37"/>
      <c r="C117" s="38"/>
      <c r="D117" s="232" t="s">
        <v>203</v>
      </c>
      <c r="E117" s="38"/>
      <c r="F117" s="233" t="s">
        <v>2938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2" customFormat="1">
      <c r="B118" s="235"/>
      <c r="C118" s="236"/>
      <c r="D118" s="232" t="s">
        <v>272</v>
      </c>
      <c r="E118" s="236"/>
      <c r="F118" s="238" t="s">
        <v>2939</v>
      </c>
      <c r="G118" s="236"/>
      <c r="H118" s="239">
        <v>5.9400000000000004</v>
      </c>
      <c r="I118" s="240"/>
      <c r="J118" s="236"/>
      <c r="K118" s="236"/>
      <c r="L118" s="241"/>
      <c r="M118" s="242"/>
      <c r="N118" s="243"/>
      <c r="O118" s="243"/>
      <c r="P118" s="243"/>
      <c r="Q118" s="243"/>
      <c r="R118" s="243"/>
      <c r="S118" s="243"/>
      <c r="T118" s="244"/>
      <c r="AT118" s="245" t="s">
        <v>272</v>
      </c>
      <c r="AU118" s="245" t="s">
        <v>82</v>
      </c>
      <c r="AV118" s="12" t="s">
        <v>82</v>
      </c>
      <c r="AW118" s="12" t="s">
        <v>4</v>
      </c>
      <c r="AX118" s="12" t="s">
        <v>80</v>
      </c>
      <c r="AY118" s="245" t="s">
        <v>194</v>
      </c>
    </row>
    <row r="119" s="1" customFormat="1" ht="24" customHeight="1">
      <c r="B119" s="37"/>
      <c r="C119" s="219" t="s">
        <v>236</v>
      </c>
      <c r="D119" s="219" t="s">
        <v>196</v>
      </c>
      <c r="E119" s="220" t="s">
        <v>2940</v>
      </c>
      <c r="F119" s="221" t="s">
        <v>2941</v>
      </c>
      <c r="G119" s="222" t="s">
        <v>336</v>
      </c>
      <c r="H119" s="223">
        <v>1.1879999999999999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201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201</v>
      </c>
      <c r="BM119" s="230" t="s">
        <v>2942</v>
      </c>
    </row>
    <row r="120" s="1" customFormat="1">
      <c r="B120" s="37"/>
      <c r="C120" s="38"/>
      <c r="D120" s="232" t="s">
        <v>203</v>
      </c>
      <c r="E120" s="38"/>
      <c r="F120" s="233" t="s">
        <v>2943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82</v>
      </c>
    </row>
    <row r="121" s="1" customFormat="1" ht="24" customHeight="1">
      <c r="B121" s="37"/>
      <c r="C121" s="219" t="s">
        <v>241</v>
      </c>
      <c r="D121" s="219" t="s">
        <v>196</v>
      </c>
      <c r="E121" s="220" t="s">
        <v>1229</v>
      </c>
      <c r="F121" s="221" t="s">
        <v>1230</v>
      </c>
      <c r="G121" s="222" t="s">
        <v>336</v>
      </c>
      <c r="H121" s="223">
        <v>5.9400000000000004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201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201</v>
      </c>
      <c r="BM121" s="230" t="s">
        <v>2944</v>
      </c>
    </row>
    <row r="122" s="1" customFormat="1">
      <c r="B122" s="37"/>
      <c r="C122" s="38"/>
      <c r="D122" s="232" t="s">
        <v>203</v>
      </c>
      <c r="E122" s="38"/>
      <c r="F122" s="233" t="s">
        <v>1232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82</v>
      </c>
    </row>
    <row r="123" s="12" customFormat="1">
      <c r="B123" s="235"/>
      <c r="C123" s="236"/>
      <c r="D123" s="232" t="s">
        <v>272</v>
      </c>
      <c r="E123" s="236"/>
      <c r="F123" s="238" t="s">
        <v>2939</v>
      </c>
      <c r="G123" s="236"/>
      <c r="H123" s="239">
        <v>5.9400000000000004</v>
      </c>
      <c r="I123" s="240"/>
      <c r="J123" s="236"/>
      <c r="K123" s="236"/>
      <c r="L123" s="241"/>
      <c r="M123" s="242"/>
      <c r="N123" s="243"/>
      <c r="O123" s="243"/>
      <c r="P123" s="243"/>
      <c r="Q123" s="243"/>
      <c r="R123" s="243"/>
      <c r="S123" s="243"/>
      <c r="T123" s="244"/>
      <c r="AT123" s="245" t="s">
        <v>272</v>
      </c>
      <c r="AU123" s="245" t="s">
        <v>82</v>
      </c>
      <c r="AV123" s="12" t="s">
        <v>82</v>
      </c>
      <c r="AW123" s="12" t="s">
        <v>4</v>
      </c>
      <c r="AX123" s="12" t="s">
        <v>80</v>
      </c>
      <c r="AY123" s="245" t="s">
        <v>194</v>
      </c>
    </row>
    <row r="124" s="11" customFormat="1" ht="25.92" customHeight="1">
      <c r="B124" s="203"/>
      <c r="C124" s="204"/>
      <c r="D124" s="205" t="s">
        <v>72</v>
      </c>
      <c r="E124" s="206" t="s">
        <v>1256</v>
      </c>
      <c r="F124" s="206" t="s">
        <v>1257</v>
      </c>
      <c r="G124" s="204"/>
      <c r="H124" s="204"/>
      <c r="I124" s="207"/>
      <c r="J124" s="208">
        <f>BK124</f>
        <v>0</v>
      </c>
      <c r="K124" s="204"/>
      <c r="L124" s="209"/>
      <c r="M124" s="210"/>
      <c r="N124" s="211"/>
      <c r="O124" s="211"/>
      <c r="P124" s="212">
        <f>P125+P128</f>
        <v>0</v>
      </c>
      <c r="Q124" s="211"/>
      <c r="R124" s="212">
        <f>R125+R128</f>
        <v>0.94313999999999987</v>
      </c>
      <c r="S124" s="211"/>
      <c r="T124" s="213">
        <f>T125+T128</f>
        <v>0</v>
      </c>
      <c r="AR124" s="214" t="s">
        <v>82</v>
      </c>
      <c r="AT124" s="215" t="s">
        <v>72</v>
      </c>
      <c r="AU124" s="215" t="s">
        <v>73</v>
      </c>
      <c r="AY124" s="214" t="s">
        <v>194</v>
      </c>
      <c r="BK124" s="216">
        <f>BK125+BK128</f>
        <v>0</v>
      </c>
    </row>
    <row r="125" s="11" customFormat="1" ht="22.8" customHeight="1">
      <c r="B125" s="203"/>
      <c r="C125" s="204"/>
      <c r="D125" s="205" t="s">
        <v>72</v>
      </c>
      <c r="E125" s="217" t="s">
        <v>2385</v>
      </c>
      <c r="F125" s="217" t="s">
        <v>2386</v>
      </c>
      <c r="G125" s="204"/>
      <c r="H125" s="204"/>
      <c r="I125" s="207"/>
      <c r="J125" s="218">
        <f>BK125</f>
        <v>0</v>
      </c>
      <c r="K125" s="204"/>
      <c r="L125" s="209"/>
      <c r="M125" s="210"/>
      <c r="N125" s="211"/>
      <c r="O125" s="211"/>
      <c r="P125" s="212">
        <f>SUM(P126:P127)</f>
        <v>0</v>
      </c>
      <c r="Q125" s="211"/>
      <c r="R125" s="212">
        <f>SUM(R126:R127)</f>
        <v>0.00035</v>
      </c>
      <c r="S125" s="211"/>
      <c r="T125" s="213">
        <f>SUM(T126:T127)</f>
        <v>0</v>
      </c>
      <c r="AR125" s="214" t="s">
        <v>82</v>
      </c>
      <c r="AT125" s="215" t="s">
        <v>72</v>
      </c>
      <c r="AU125" s="215" t="s">
        <v>80</v>
      </c>
      <c r="AY125" s="214" t="s">
        <v>194</v>
      </c>
      <c r="BK125" s="216">
        <f>SUM(BK126:BK127)</f>
        <v>0</v>
      </c>
    </row>
    <row r="126" s="1" customFormat="1" ht="24" customHeight="1">
      <c r="B126" s="37"/>
      <c r="C126" s="219" t="s">
        <v>874</v>
      </c>
      <c r="D126" s="219" t="s">
        <v>196</v>
      </c>
      <c r="E126" s="220" t="s">
        <v>2391</v>
      </c>
      <c r="F126" s="221" t="s">
        <v>2392</v>
      </c>
      <c r="G126" s="222" t="s">
        <v>228</v>
      </c>
      <c r="H126" s="223">
        <v>1</v>
      </c>
      <c r="I126" s="224"/>
      <c r="J126" s="225">
        <f>ROUND(I126*H126,2)</f>
        <v>0</v>
      </c>
      <c r="K126" s="221" t="s">
        <v>200</v>
      </c>
      <c r="L126" s="42"/>
      <c r="M126" s="226" t="s">
        <v>19</v>
      </c>
      <c r="N126" s="227" t="s">
        <v>44</v>
      </c>
      <c r="O126" s="82"/>
      <c r="P126" s="228">
        <f>O126*H126</f>
        <v>0</v>
      </c>
      <c r="Q126" s="228">
        <v>0.00035</v>
      </c>
      <c r="R126" s="228">
        <f>Q126*H126</f>
        <v>0.00035</v>
      </c>
      <c r="S126" s="228">
        <v>0</v>
      </c>
      <c r="T126" s="229">
        <f>S126*H126</f>
        <v>0</v>
      </c>
      <c r="AR126" s="230" t="s">
        <v>280</v>
      </c>
      <c r="AT126" s="230" t="s">
        <v>196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280</v>
      </c>
      <c r="BM126" s="230" t="s">
        <v>2945</v>
      </c>
    </row>
    <row r="127" s="1" customFormat="1">
      <c r="B127" s="37"/>
      <c r="C127" s="38"/>
      <c r="D127" s="232" t="s">
        <v>203</v>
      </c>
      <c r="E127" s="38"/>
      <c r="F127" s="233" t="s">
        <v>2394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203</v>
      </c>
      <c r="AU127" s="16" t="s">
        <v>82</v>
      </c>
    </row>
    <row r="128" s="11" customFormat="1" ht="22.8" customHeight="1">
      <c r="B128" s="203"/>
      <c r="C128" s="204"/>
      <c r="D128" s="205" t="s">
        <v>72</v>
      </c>
      <c r="E128" s="217" t="s">
        <v>2946</v>
      </c>
      <c r="F128" s="217" t="s">
        <v>2947</v>
      </c>
      <c r="G128" s="204"/>
      <c r="H128" s="204"/>
      <c r="I128" s="207"/>
      <c r="J128" s="218">
        <f>BK128</f>
        <v>0</v>
      </c>
      <c r="K128" s="204"/>
      <c r="L128" s="209"/>
      <c r="M128" s="210"/>
      <c r="N128" s="211"/>
      <c r="O128" s="211"/>
      <c r="P128" s="212">
        <f>SUM(P129:P317)</f>
        <v>0</v>
      </c>
      <c r="Q128" s="211"/>
      <c r="R128" s="212">
        <f>SUM(R129:R317)</f>
        <v>0.94278999999999991</v>
      </c>
      <c r="S128" s="211"/>
      <c r="T128" s="213">
        <f>SUM(T129:T317)</f>
        <v>0</v>
      </c>
      <c r="AR128" s="214" t="s">
        <v>82</v>
      </c>
      <c r="AT128" s="215" t="s">
        <v>72</v>
      </c>
      <c r="AU128" s="215" t="s">
        <v>80</v>
      </c>
      <c r="AY128" s="214" t="s">
        <v>194</v>
      </c>
      <c r="BK128" s="216">
        <f>SUM(BK129:BK317)</f>
        <v>0</v>
      </c>
    </row>
    <row r="129" s="1" customFormat="1" ht="24" customHeight="1">
      <c r="B129" s="37"/>
      <c r="C129" s="219" t="s">
        <v>590</v>
      </c>
      <c r="D129" s="219" t="s">
        <v>196</v>
      </c>
      <c r="E129" s="220" t="s">
        <v>2948</v>
      </c>
      <c r="F129" s="221" t="s">
        <v>2949</v>
      </c>
      <c r="G129" s="222" t="s">
        <v>217</v>
      </c>
      <c r="H129" s="223">
        <v>50</v>
      </c>
      <c r="I129" s="224"/>
      <c r="J129" s="225">
        <f>ROUND(I129*H129,2)</f>
        <v>0</v>
      </c>
      <c r="K129" s="221" t="s">
        <v>200</v>
      </c>
      <c r="L129" s="42"/>
      <c r="M129" s="226" t="s">
        <v>19</v>
      </c>
      <c r="N129" s="227" t="s">
        <v>44</v>
      </c>
      <c r="O129" s="82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AR129" s="230" t="s">
        <v>280</v>
      </c>
      <c r="AT129" s="230" t="s">
        <v>196</v>
      </c>
      <c r="AU129" s="230" t="s">
        <v>82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280</v>
      </c>
      <c r="BM129" s="230" t="s">
        <v>2950</v>
      </c>
    </row>
    <row r="130" s="1" customFormat="1">
      <c r="B130" s="37"/>
      <c r="C130" s="38"/>
      <c r="D130" s="232" t="s">
        <v>203</v>
      </c>
      <c r="E130" s="38"/>
      <c r="F130" s="233" t="s">
        <v>2951</v>
      </c>
      <c r="G130" s="38"/>
      <c r="H130" s="38"/>
      <c r="I130" s="145"/>
      <c r="J130" s="38"/>
      <c r="K130" s="38"/>
      <c r="L130" s="42"/>
      <c r="M130" s="234"/>
      <c r="N130" s="82"/>
      <c r="O130" s="82"/>
      <c r="P130" s="82"/>
      <c r="Q130" s="82"/>
      <c r="R130" s="82"/>
      <c r="S130" s="82"/>
      <c r="T130" s="83"/>
      <c r="AT130" s="16" t="s">
        <v>203</v>
      </c>
      <c r="AU130" s="16" t="s">
        <v>82</v>
      </c>
    </row>
    <row r="131" s="1" customFormat="1" ht="16.5" customHeight="1">
      <c r="B131" s="37"/>
      <c r="C131" s="258" t="s">
        <v>595</v>
      </c>
      <c r="D131" s="258" t="s">
        <v>350</v>
      </c>
      <c r="E131" s="259" t="s">
        <v>2952</v>
      </c>
      <c r="F131" s="260" t="s">
        <v>2953</v>
      </c>
      <c r="G131" s="261" t="s">
        <v>217</v>
      </c>
      <c r="H131" s="262">
        <v>50</v>
      </c>
      <c r="I131" s="263"/>
      <c r="J131" s="264">
        <f>ROUND(I131*H131,2)</f>
        <v>0</v>
      </c>
      <c r="K131" s="260" t="s">
        <v>200</v>
      </c>
      <c r="L131" s="265"/>
      <c r="M131" s="266" t="s">
        <v>19</v>
      </c>
      <c r="N131" s="267" t="s">
        <v>44</v>
      </c>
      <c r="O131" s="82"/>
      <c r="P131" s="228">
        <f>O131*H131</f>
        <v>0</v>
      </c>
      <c r="Q131" s="228">
        <v>4.0000000000000003E-05</v>
      </c>
      <c r="R131" s="228">
        <f>Q131*H131</f>
        <v>0.002</v>
      </c>
      <c r="S131" s="228">
        <v>0</v>
      </c>
      <c r="T131" s="229">
        <f>S131*H131</f>
        <v>0</v>
      </c>
      <c r="AR131" s="230" t="s">
        <v>381</v>
      </c>
      <c r="AT131" s="230" t="s">
        <v>350</v>
      </c>
      <c r="AU131" s="230" t="s">
        <v>82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280</v>
      </c>
      <c r="BM131" s="230" t="s">
        <v>2954</v>
      </c>
    </row>
    <row r="132" s="1" customFormat="1">
      <c r="B132" s="37"/>
      <c r="C132" s="38"/>
      <c r="D132" s="232" t="s">
        <v>203</v>
      </c>
      <c r="E132" s="38"/>
      <c r="F132" s="233" t="s">
        <v>2953</v>
      </c>
      <c r="G132" s="38"/>
      <c r="H132" s="38"/>
      <c r="I132" s="145"/>
      <c r="J132" s="38"/>
      <c r="K132" s="38"/>
      <c r="L132" s="42"/>
      <c r="M132" s="234"/>
      <c r="N132" s="82"/>
      <c r="O132" s="82"/>
      <c r="P132" s="82"/>
      <c r="Q132" s="82"/>
      <c r="R132" s="82"/>
      <c r="S132" s="82"/>
      <c r="T132" s="83"/>
      <c r="AT132" s="16" t="s">
        <v>203</v>
      </c>
      <c r="AU132" s="16" t="s">
        <v>82</v>
      </c>
    </row>
    <row r="133" s="1" customFormat="1" ht="24" customHeight="1">
      <c r="B133" s="37"/>
      <c r="C133" s="219" t="s">
        <v>432</v>
      </c>
      <c r="D133" s="219" t="s">
        <v>196</v>
      </c>
      <c r="E133" s="220" t="s">
        <v>2955</v>
      </c>
      <c r="F133" s="221" t="s">
        <v>2956</v>
      </c>
      <c r="G133" s="222" t="s">
        <v>217</v>
      </c>
      <c r="H133" s="223">
        <v>22</v>
      </c>
      <c r="I133" s="224"/>
      <c r="J133" s="225">
        <f>ROUND(I133*H133,2)</f>
        <v>0</v>
      </c>
      <c r="K133" s="221" t="s">
        <v>200</v>
      </c>
      <c r="L133" s="42"/>
      <c r="M133" s="226" t="s">
        <v>19</v>
      </c>
      <c r="N133" s="227" t="s">
        <v>44</v>
      </c>
      <c r="O133" s="82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AR133" s="230" t="s">
        <v>280</v>
      </c>
      <c r="AT133" s="230" t="s">
        <v>196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280</v>
      </c>
      <c r="BM133" s="230" t="s">
        <v>2957</v>
      </c>
    </row>
    <row r="134" s="1" customFormat="1">
      <c r="B134" s="37"/>
      <c r="C134" s="38"/>
      <c r="D134" s="232" t="s">
        <v>203</v>
      </c>
      <c r="E134" s="38"/>
      <c r="F134" s="233" t="s">
        <v>2958</v>
      </c>
      <c r="G134" s="38"/>
      <c r="H134" s="38"/>
      <c r="I134" s="145"/>
      <c r="J134" s="38"/>
      <c r="K134" s="38"/>
      <c r="L134" s="42"/>
      <c r="M134" s="234"/>
      <c r="N134" s="82"/>
      <c r="O134" s="82"/>
      <c r="P134" s="82"/>
      <c r="Q134" s="82"/>
      <c r="R134" s="82"/>
      <c r="S134" s="82"/>
      <c r="T134" s="83"/>
      <c r="AT134" s="16" t="s">
        <v>203</v>
      </c>
      <c r="AU134" s="16" t="s">
        <v>82</v>
      </c>
    </row>
    <row r="135" s="1" customFormat="1" ht="24" customHeight="1">
      <c r="B135" s="37"/>
      <c r="C135" s="258" t="s">
        <v>427</v>
      </c>
      <c r="D135" s="258" t="s">
        <v>350</v>
      </c>
      <c r="E135" s="259" t="s">
        <v>2959</v>
      </c>
      <c r="F135" s="260" t="s">
        <v>2960</v>
      </c>
      <c r="G135" s="261" t="s">
        <v>217</v>
      </c>
      <c r="H135" s="262">
        <v>22</v>
      </c>
      <c r="I135" s="263"/>
      <c r="J135" s="264">
        <f>ROUND(I135*H135,2)</f>
        <v>0</v>
      </c>
      <c r="K135" s="260" t="s">
        <v>200</v>
      </c>
      <c r="L135" s="265"/>
      <c r="M135" s="266" t="s">
        <v>19</v>
      </c>
      <c r="N135" s="267" t="s">
        <v>44</v>
      </c>
      <c r="O135" s="82"/>
      <c r="P135" s="228">
        <f>O135*H135</f>
        <v>0</v>
      </c>
      <c r="Q135" s="228">
        <v>0.00027</v>
      </c>
      <c r="R135" s="228">
        <f>Q135*H135</f>
        <v>0.00594</v>
      </c>
      <c r="S135" s="228">
        <v>0</v>
      </c>
      <c r="T135" s="229">
        <f>S135*H135</f>
        <v>0</v>
      </c>
      <c r="AR135" s="230" t="s">
        <v>381</v>
      </c>
      <c r="AT135" s="230" t="s">
        <v>350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280</v>
      </c>
      <c r="BM135" s="230" t="s">
        <v>2961</v>
      </c>
    </row>
    <row r="136" s="1" customFormat="1">
      <c r="B136" s="37"/>
      <c r="C136" s="38"/>
      <c r="D136" s="232" t="s">
        <v>203</v>
      </c>
      <c r="E136" s="38"/>
      <c r="F136" s="233" t="s">
        <v>2960</v>
      </c>
      <c r="G136" s="38"/>
      <c r="H136" s="38"/>
      <c r="I136" s="145"/>
      <c r="J136" s="38"/>
      <c r="K136" s="38"/>
      <c r="L136" s="42"/>
      <c r="M136" s="234"/>
      <c r="N136" s="82"/>
      <c r="O136" s="82"/>
      <c r="P136" s="82"/>
      <c r="Q136" s="82"/>
      <c r="R136" s="82"/>
      <c r="S136" s="82"/>
      <c r="T136" s="83"/>
      <c r="AT136" s="16" t="s">
        <v>203</v>
      </c>
      <c r="AU136" s="16" t="s">
        <v>82</v>
      </c>
    </row>
    <row r="137" s="1" customFormat="1" ht="24" customHeight="1">
      <c r="B137" s="37"/>
      <c r="C137" s="219" t="s">
        <v>831</v>
      </c>
      <c r="D137" s="219" t="s">
        <v>196</v>
      </c>
      <c r="E137" s="220" t="s">
        <v>2962</v>
      </c>
      <c r="F137" s="221" t="s">
        <v>2963</v>
      </c>
      <c r="G137" s="222" t="s">
        <v>217</v>
      </c>
      <c r="H137" s="223">
        <v>180</v>
      </c>
      <c r="I137" s="224"/>
      <c r="J137" s="225">
        <f>ROUND(I137*H137,2)</f>
        <v>0</v>
      </c>
      <c r="K137" s="221" t="s">
        <v>200</v>
      </c>
      <c r="L137" s="42"/>
      <c r="M137" s="226" t="s">
        <v>19</v>
      </c>
      <c r="N137" s="227" t="s">
        <v>44</v>
      </c>
      <c r="O137" s="82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AR137" s="230" t="s">
        <v>280</v>
      </c>
      <c r="AT137" s="230" t="s">
        <v>196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280</v>
      </c>
      <c r="BM137" s="230" t="s">
        <v>2964</v>
      </c>
    </row>
    <row r="138" s="1" customFormat="1">
      <c r="B138" s="37"/>
      <c r="C138" s="38"/>
      <c r="D138" s="232" t="s">
        <v>203</v>
      </c>
      <c r="E138" s="38"/>
      <c r="F138" s="233" t="s">
        <v>2965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203</v>
      </c>
      <c r="AU138" s="16" t="s">
        <v>82</v>
      </c>
    </row>
    <row r="139" s="1" customFormat="1" ht="16.5" customHeight="1">
      <c r="B139" s="37"/>
      <c r="C139" s="258" t="s">
        <v>837</v>
      </c>
      <c r="D139" s="258" t="s">
        <v>350</v>
      </c>
      <c r="E139" s="259" t="s">
        <v>2966</v>
      </c>
      <c r="F139" s="260" t="s">
        <v>2967</v>
      </c>
      <c r="G139" s="261" t="s">
        <v>217</v>
      </c>
      <c r="H139" s="262">
        <v>120</v>
      </c>
      <c r="I139" s="263"/>
      <c r="J139" s="264">
        <f>ROUND(I139*H139,2)</f>
        <v>0</v>
      </c>
      <c r="K139" s="260" t="s">
        <v>200</v>
      </c>
      <c r="L139" s="265"/>
      <c r="M139" s="266" t="s">
        <v>19</v>
      </c>
      <c r="N139" s="267" t="s">
        <v>44</v>
      </c>
      <c r="O139" s="82"/>
      <c r="P139" s="228">
        <f>O139*H139</f>
        <v>0</v>
      </c>
      <c r="Q139" s="228">
        <v>0.00012999999999999999</v>
      </c>
      <c r="R139" s="228">
        <f>Q139*H139</f>
        <v>0.015599999999999999</v>
      </c>
      <c r="S139" s="228">
        <v>0</v>
      </c>
      <c r="T139" s="229">
        <f>S139*H139</f>
        <v>0</v>
      </c>
      <c r="AR139" s="230" t="s">
        <v>381</v>
      </c>
      <c r="AT139" s="230" t="s">
        <v>350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280</v>
      </c>
      <c r="BM139" s="230" t="s">
        <v>2968</v>
      </c>
    </row>
    <row r="140" s="1" customFormat="1">
      <c r="B140" s="37"/>
      <c r="C140" s="38"/>
      <c r="D140" s="232" t="s">
        <v>203</v>
      </c>
      <c r="E140" s="38"/>
      <c r="F140" s="233" t="s">
        <v>2967</v>
      </c>
      <c r="G140" s="38"/>
      <c r="H140" s="38"/>
      <c r="I140" s="145"/>
      <c r="J140" s="38"/>
      <c r="K140" s="38"/>
      <c r="L140" s="42"/>
      <c r="M140" s="234"/>
      <c r="N140" s="82"/>
      <c r="O140" s="82"/>
      <c r="P140" s="82"/>
      <c r="Q140" s="82"/>
      <c r="R140" s="82"/>
      <c r="S140" s="82"/>
      <c r="T140" s="83"/>
      <c r="AT140" s="16" t="s">
        <v>203</v>
      </c>
      <c r="AU140" s="16" t="s">
        <v>82</v>
      </c>
    </row>
    <row r="141" s="1" customFormat="1" ht="16.5" customHeight="1">
      <c r="B141" s="37"/>
      <c r="C141" s="258" t="s">
        <v>865</v>
      </c>
      <c r="D141" s="258" t="s">
        <v>350</v>
      </c>
      <c r="E141" s="259" t="s">
        <v>2969</v>
      </c>
      <c r="F141" s="260" t="s">
        <v>2970</v>
      </c>
      <c r="G141" s="261" t="s">
        <v>217</v>
      </c>
      <c r="H141" s="262">
        <v>10</v>
      </c>
      <c r="I141" s="263"/>
      <c r="J141" s="264">
        <f>ROUND(I141*H141,2)</f>
        <v>0</v>
      </c>
      <c r="K141" s="260" t="s">
        <v>200</v>
      </c>
      <c r="L141" s="265"/>
      <c r="M141" s="266" t="s">
        <v>19</v>
      </c>
      <c r="N141" s="267" t="s">
        <v>44</v>
      </c>
      <c r="O141" s="82"/>
      <c r="P141" s="228">
        <f>O141*H141</f>
        <v>0</v>
      </c>
      <c r="Q141" s="228">
        <v>0.00023000000000000001</v>
      </c>
      <c r="R141" s="228">
        <f>Q141*H141</f>
        <v>0.0023</v>
      </c>
      <c r="S141" s="228">
        <v>0</v>
      </c>
      <c r="T141" s="229">
        <f>S141*H141</f>
        <v>0</v>
      </c>
      <c r="AR141" s="230" t="s">
        <v>381</v>
      </c>
      <c r="AT141" s="230" t="s">
        <v>350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280</v>
      </c>
      <c r="BM141" s="230" t="s">
        <v>2971</v>
      </c>
    </row>
    <row r="142" s="1" customFormat="1">
      <c r="B142" s="37"/>
      <c r="C142" s="38"/>
      <c r="D142" s="232" t="s">
        <v>203</v>
      </c>
      <c r="E142" s="38"/>
      <c r="F142" s="233" t="s">
        <v>2970</v>
      </c>
      <c r="G142" s="38"/>
      <c r="H142" s="38"/>
      <c r="I142" s="145"/>
      <c r="J142" s="38"/>
      <c r="K142" s="38"/>
      <c r="L142" s="42"/>
      <c r="M142" s="234"/>
      <c r="N142" s="82"/>
      <c r="O142" s="82"/>
      <c r="P142" s="82"/>
      <c r="Q142" s="82"/>
      <c r="R142" s="82"/>
      <c r="S142" s="82"/>
      <c r="T142" s="83"/>
      <c r="AT142" s="16" t="s">
        <v>203</v>
      </c>
      <c r="AU142" s="16" t="s">
        <v>82</v>
      </c>
    </row>
    <row r="143" s="1" customFormat="1" ht="16.5" customHeight="1">
      <c r="B143" s="37"/>
      <c r="C143" s="258" t="s">
        <v>844</v>
      </c>
      <c r="D143" s="258" t="s">
        <v>350</v>
      </c>
      <c r="E143" s="259" t="s">
        <v>2972</v>
      </c>
      <c r="F143" s="260" t="s">
        <v>2973</v>
      </c>
      <c r="G143" s="261" t="s">
        <v>217</v>
      </c>
      <c r="H143" s="262">
        <v>50</v>
      </c>
      <c r="I143" s="263"/>
      <c r="J143" s="264">
        <f>ROUND(I143*H143,2)</f>
        <v>0</v>
      </c>
      <c r="K143" s="260" t="s">
        <v>200</v>
      </c>
      <c r="L143" s="265"/>
      <c r="M143" s="266" t="s">
        <v>19</v>
      </c>
      <c r="N143" s="267" t="s">
        <v>44</v>
      </c>
      <c r="O143" s="82"/>
      <c r="P143" s="228">
        <f>O143*H143</f>
        <v>0</v>
      </c>
      <c r="Q143" s="228">
        <v>0.00038999999999999999</v>
      </c>
      <c r="R143" s="228">
        <f>Q143*H143</f>
        <v>0.0195</v>
      </c>
      <c r="S143" s="228">
        <v>0</v>
      </c>
      <c r="T143" s="229">
        <f>S143*H143</f>
        <v>0</v>
      </c>
      <c r="AR143" s="230" t="s">
        <v>381</v>
      </c>
      <c r="AT143" s="230" t="s">
        <v>350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280</v>
      </c>
      <c r="BM143" s="230" t="s">
        <v>2974</v>
      </c>
    </row>
    <row r="144" s="1" customFormat="1">
      <c r="B144" s="37"/>
      <c r="C144" s="38"/>
      <c r="D144" s="232" t="s">
        <v>203</v>
      </c>
      <c r="E144" s="38"/>
      <c r="F144" s="233" t="s">
        <v>2973</v>
      </c>
      <c r="G144" s="38"/>
      <c r="H144" s="38"/>
      <c r="I144" s="145"/>
      <c r="J144" s="38"/>
      <c r="K144" s="38"/>
      <c r="L144" s="42"/>
      <c r="M144" s="234"/>
      <c r="N144" s="82"/>
      <c r="O144" s="82"/>
      <c r="P144" s="82"/>
      <c r="Q144" s="82"/>
      <c r="R144" s="82"/>
      <c r="S144" s="82"/>
      <c r="T144" s="83"/>
      <c r="AT144" s="16" t="s">
        <v>203</v>
      </c>
      <c r="AU144" s="16" t="s">
        <v>82</v>
      </c>
    </row>
    <row r="145" s="1" customFormat="1" ht="24" customHeight="1">
      <c r="B145" s="37"/>
      <c r="C145" s="219" t="s">
        <v>825</v>
      </c>
      <c r="D145" s="219" t="s">
        <v>196</v>
      </c>
      <c r="E145" s="220" t="s">
        <v>2975</v>
      </c>
      <c r="F145" s="221" t="s">
        <v>2976</v>
      </c>
      <c r="G145" s="222" t="s">
        <v>217</v>
      </c>
      <c r="H145" s="223">
        <v>180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2977</v>
      </c>
    </row>
    <row r="146" s="1" customFormat="1">
      <c r="B146" s="37"/>
      <c r="C146" s="38"/>
      <c r="D146" s="232" t="s">
        <v>203</v>
      </c>
      <c r="E146" s="38"/>
      <c r="F146" s="233" t="s">
        <v>2978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16.5" customHeight="1">
      <c r="B147" s="37"/>
      <c r="C147" s="258" t="s">
        <v>849</v>
      </c>
      <c r="D147" s="258" t="s">
        <v>350</v>
      </c>
      <c r="E147" s="259" t="s">
        <v>2979</v>
      </c>
      <c r="F147" s="260" t="s">
        <v>2980</v>
      </c>
      <c r="G147" s="261" t="s">
        <v>217</v>
      </c>
      <c r="H147" s="262">
        <v>100</v>
      </c>
      <c r="I147" s="263"/>
      <c r="J147" s="264">
        <f>ROUND(I147*H147,2)</f>
        <v>0</v>
      </c>
      <c r="K147" s="260" t="s">
        <v>19</v>
      </c>
      <c r="L147" s="265"/>
      <c r="M147" s="266" t="s">
        <v>19</v>
      </c>
      <c r="N147" s="267" t="s">
        <v>44</v>
      </c>
      <c r="O147" s="82"/>
      <c r="P147" s="228">
        <f>O147*H147</f>
        <v>0</v>
      </c>
      <c r="Q147" s="228">
        <v>8.0000000000000007E-05</v>
      </c>
      <c r="R147" s="228">
        <f>Q147*H147</f>
        <v>0.0080000000000000002</v>
      </c>
      <c r="S147" s="228">
        <v>0</v>
      </c>
      <c r="T147" s="229">
        <f>S147*H147</f>
        <v>0</v>
      </c>
      <c r="AR147" s="230" t="s">
        <v>381</v>
      </c>
      <c r="AT147" s="230" t="s">
        <v>350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2981</v>
      </c>
    </row>
    <row r="148" s="1" customFormat="1">
      <c r="B148" s="37"/>
      <c r="C148" s="38"/>
      <c r="D148" s="232" t="s">
        <v>203</v>
      </c>
      <c r="E148" s="38"/>
      <c r="F148" s="233" t="s">
        <v>2982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16.5" customHeight="1">
      <c r="B149" s="37"/>
      <c r="C149" s="258" t="s">
        <v>853</v>
      </c>
      <c r="D149" s="258" t="s">
        <v>350</v>
      </c>
      <c r="E149" s="259" t="s">
        <v>2983</v>
      </c>
      <c r="F149" s="260" t="s">
        <v>2980</v>
      </c>
      <c r="G149" s="261" t="s">
        <v>217</v>
      </c>
      <c r="H149" s="262">
        <v>20</v>
      </c>
      <c r="I149" s="263"/>
      <c r="J149" s="264">
        <f>ROUND(I149*H149,2)</f>
        <v>0</v>
      </c>
      <c r="K149" s="260" t="s">
        <v>19</v>
      </c>
      <c r="L149" s="265"/>
      <c r="M149" s="266" t="s">
        <v>19</v>
      </c>
      <c r="N149" s="267" t="s">
        <v>44</v>
      </c>
      <c r="O149" s="82"/>
      <c r="P149" s="228">
        <f>O149*H149</f>
        <v>0</v>
      </c>
      <c r="Q149" s="228">
        <v>8.0000000000000007E-05</v>
      </c>
      <c r="R149" s="228">
        <f>Q149*H149</f>
        <v>0.0016000000000000001</v>
      </c>
      <c r="S149" s="228">
        <v>0</v>
      </c>
      <c r="T149" s="229">
        <f>S149*H149</f>
        <v>0</v>
      </c>
      <c r="AR149" s="230" t="s">
        <v>381</v>
      </c>
      <c r="AT149" s="230" t="s">
        <v>350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280</v>
      </c>
      <c r="BM149" s="230" t="s">
        <v>2984</v>
      </c>
    </row>
    <row r="150" s="1" customFormat="1">
      <c r="B150" s="37"/>
      <c r="C150" s="38"/>
      <c r="D150" s="232" t="s">
        <v>203</v>
      </c>
      <c r="E150" s="38"/>
      <c r="F150" s="233" t="s">
        <v>2985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" customFormat="1" ht="16.5" customHeight="1">
      <c r="B151" s="37"/>
      <c r="C151" s="258" t="s">
        <v>861</v>
      </c>
      <c r="D151" s="258" t="s">
        <v>350</v>
      </c>
      <c r="E151" s="259" t="s">
        <v>2986</v>
      </c>
      <c r="F151" s="260" t="s">
        <v>2980</v>
      </c>
      <c r="G151" s="261" t="s">
        <v>217</v>
      </c>
      <c r="H151" s="262">
        <v>20</v>
      </c>
      <c r="I151" s="263"/>
      <c r="J151" s="264">
        <f>ROUND(I151*H151,2)</f>
        <v>0</v>
      </c>
      <c r="K151" s="260" t="s">
        <v>19</v>
      </c>
      <c r="L151" s="265"/>
      <c r="M151" s="266" t="s">
        <v>19</v>
      </c>
      <c r="N151" s="267" t="s">
        <v>44</v>
      </c>
      <c r="O151" s="82"/>
      <c r="P151" s="228">
        <f>O151*H151</f>
        <v>0</v>
      </c>
      <c r="Q151" s="228">
        <v>8.0000000000000007E-05</v>
      </c>
      <c r="R151" s="228">
        <f>Q151*H151</f>
        <v>0.0016000000000000001</v>
      </c>
      <c r="S151" s="228">
        <v>0</v>
      </c>
      <c r="T151" s="229">
        <f>S151*H151</f>
        <v>0</v>
      </c>
      <c r="AR151" s="230" t="s">
        <v>381</v>
      </c>
      <c r="AT151" s="230" t="s">
        <v>350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280</v>
      </c>
      <c r="BM151" s="230" t="s">
        <v>2987</v>
      </c>
    </row>
    <row r="152" s="1" customFormat="1">
      <c r="B152" s="37"/>
      <c r="C152" s="38"/>
      <c r="D152" s="232" t="s">
        <v>203</v>
      </c>
      <c r="E152" s="38"/>
      <c r="F152" s="233" t="s">
        <v>2988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" customFormat="1" ht="16.5" customHeight="1">
      <c r="B153" s="37"/>
      <c r="C153" s="258" t="s">
        <v>870</v>
      </c>
      <c r="D153" s="258" t="s">
        <v>350</v>
      </c>
      <c r="E153" s="259" t="s">
        <v>2989</v>
      </c>
      <c r="F153" s="260" t="s">
        <v>2980</v>
      </c>
      <c r="G153" s="261" t="s">
        <v>217</v>
      </c>
      <c r="H153" s="262">
        <v>40</v>
      </c>
      <c r="I153" s="263"/>
      <c r="J153" s="264">
        <f>ROUND(I153*H153,2)</f>
        <v>0</v>
      </c>
      <c r="K153" s="260" t="s">
        <v>19</v>
      </c>
      <c r="L153" s="265"/>
      <c r="M153" s="266" t="s">
        <v>19</v>
      </c>
      <c r="N153" s="267" t="s">
        <v>44</v>
      </c>
      <c r="O153" s="82"/>
      <c r="P153" s="228">
        <f>O153*H153</f>
        <v>0</v>
      </c>
      <c r="Q153" s="228">
        <v>8.0000000000000007E-05</v>
      </c>
      <c r="R153" s="228">
        <f>Q153*H153</f>
        <v>0.0032000000000000002</v>
      </c>
      <c r="S153" s="228">
        <v>0</v>
      </c>
      <c r="T153" s="229">
        <f>S153*H153</f>
        <v>0</v>
      </c>
      <c r="AR153" s="230" t="s">
        <v>381</v>
      </c>
      <c r="AT153" s="230" t="s">
        <v>350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280</v>
      </c>
      <c r="BM153" s="230" t="s">
        <v>2990</v>
      </c>
    </row>
    <row r="154" s="1" customFormat="1">
      <c r="B154" s="37"/>
      <c r="C154" s="38"/>
      <c r="D154" s="232" t="s">
        <v>203</v>
      </c>
      <c r="E154" s="38"/>
      <c r="F154" s="233" t="s">
        <v>2991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" customFormat="1" ht="24" customHeight="1">
      <c r="B155" s="37"/>
      <c r="C155" s="219" t="s">
        <v>819</v>
      </c>
      <c r="D155" s="219" t="s">
        <v>196</v>
      </c>
      <c r="E155" s="220" t="s">
        <v>2992</v>
      </c>
      <c r="F155" s="221" t="s">
        <v>2993</v>
      </c>
      <c r="G155" s="222" t="s">
        <v>217</v>
      </c>
      <c r="H155" s="223">
        <v>20</v>
      </c>
      <c r="I155" s="224"/>
      <c r="J155" s="225">
        <f>ROUND(I155*H155,2)</f>
        <v>0</v>
      </c>
      <c r="K155" s="221" t="s">
        <v>200</v>
      </c>
      <c r="L155" s="42"/>
      <c r="M155" s="226" t="s">
        <v>19</v>
      </c>
      <c r="N155" s="227" t="s">
        <v>44</v>
      </c>
      <c r="O155" s="82"/>
      <c r="P155" s="228">
        <f>O155*H155</f>
        <v>0</v>
      </c>
      <c r="Q155" s="228">
        <v>0</v>
      </c>
      <c r="R155" s="228">
        <f>Q155*H155</f>
        <v>0</v>
      </c>
      <c r="S155" s="228">
        <v>0</v>
      </c>
      <c r="T155" s="229">
        <f>S155*H155</f>
        <v>0</v>
      </c>
      <c r="AR155" s="230" t="s">
        <v>280</v>
      </c>
      <c r="AT155" s="230" t="s">
        <v>196</v>
      </c>
      <c r="AU155" s="230" t="s">
        <v>82</v>
      </c>
      <c r="AY155" s="16" t="s">
        <v>194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80</v>
      </c>
      <c r="BK155" s="231">
        <f>ROUND(I155*H155,2)</f>
        <v>0</v>
      </c>
      <c r="BL155" s="16" t="s">
        <v>280</v>
      </c>
      <c r="BM155" s="230" t="s">
        <v>2994</v>
      </c>
    </row>
    <row r="156" s="1" customFormat="1">
      <c r="B156" s="37"/>
      <c r="C156" s="38"/>
      <c r="D156" s="232" t="s">
        <v>203</v>
      </c>
      <c r="E156" s="38"/>
      <c r="F156" s="233" t="s">
        <v>2995</v>
      </c>
      <c r="G156" s="38"/>
      <c r="H156" s="38"/>
      <c r="I156" s="145"/>
      <c r="J156" s="38"/>
      <c r="K156" s="38"/>
      <c r="L156" s="42"/>
      <c r="M156" s="234"/>
      <c r="N156" s="82"/>
      <c r="O156" s="82"/>
      <c r="P156" s="82"/>
      <c r="Q156" s="82"/>
      <c r="R156" s="82"/>
      <c r="S156" s="82"/>
      <c r="T156" s="83"/>
      <c r="AT156" s="16" t="s">
        <v>203</v>
      </c>
      <c r="AU156" s="16" t="s">
        <v>82</v>
      </c>
    </row>
    <row r="157" s="1" customFormat="1" ht="16.5" customHeight="1">
      <c r="B157" s="37"/>
      <c r="C157" s="258" t="s">
        <v>857</v>
      </c>
      <c r="D157" s="258" t="s">
        <v>350</v>
      </c>
      <c r="E157" s="259" t="s">
        <v>2996</v>
      </c>
      <c r="F157" s="260" t="s">
        <v>2980</v>
      </c>
      <c r="G157" s="261" t="s">
        <v>217</v>
      </c>
      <c r="H157" s="262">
        <v>20</v>
      </c>
      <c r="I157" s="263"/>
      <c r="J157" s="264">
        <f>ROUND(I157*H157,2)</f>
        <v>0</v>
      </c>
      <c r="K157" s="260" t="s">
        <v>19</v>
      </c>
      <c r="L157" s="265"/>
      <c r="M157" s="266" t="s">
        <v>19</v>
      </c>
      <c r="N157" s="267" t="s">
        <v>44</v>
      </c>
      <c r="O157" s="82"/>
      <c r="P157" s="228">
        <f>O157*H157</f>
        <v>0</v>
      </c>
      <c r="Q157" s="228">
        <v>8.0000000000000007E-05</v>
      </c>
      <c r="R157" s="228">
        <f>Q157*H157</f>
        <v>0.0016000000000000001</v>
      </c>
      <c r="S157" s="228">
        <v>0</v>
      </c>
      <c r="T157" s="229">
        <f>S157*H157</f>
        <v>0</v>
      </c>
      <c r="AR157" s="230" t="s">
        <v>381</v>
      </c>
      <c r="AT157" s="230" t="s">
        <v>350</v>
      </c>
      <c r="AU157" s="230" t="s">
        <v>82</v>
      </c>
      <c r="AY157" s="16" t="s">
        <v>194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80</v>
      </c>
      <c r="BK157" s="231">
        <f>ROUND(I157*H157,2)</f>
        <v>0</v>
      </c>
      <c r="BL157" s="16" t="s">
        <v>280</v>
      </c>
      <c r="BM157" s="230" t="s">
        <v>2997</v>
      </c>
    </row>
    <row r="158" s="1" customFormat="1">
      <c r="B158" s="37"/>
      <c r="C158" s="38"/>
      <c r="D158" s="232" t="s">
        <v>203</v>
      </c>
      <c r="E158" s="38"/>
      <c r="F158" s="233" t="s">
        <v>2998</v>
      </c>
      <c r="G158" s="38"/>
      <c r="H158" s="38"/>
      <c r="I158" s="145"/>
      <c r="J158" s="38"/>
      <c r="K158" s="38"/>
      <c r="L158" s="42"/>
      <c r="M158" s="234"/>
      <c r="N158" s="82"/>
      <c r="O158" s="82"/>
      <c r="P158" s="82"/>
      <c r="Q158" s="82"/>
      <c r="R158" s="82"/>
      <c r="S158" s="82"/>
      <c r="T158" s="83"/>
      <c r="AT158" s="16" t="s">
        <v>203</v>
      </c>
      <c r="AU158" s="16" t="s">
        <v>82</v>
      </c>
    </row>
    <row r="159" s="1" customFormat="1" ht="16.5" customHeight="1">
      <c r="B159" s="37"/>
      <c r="C159" s="219" t="s">
        <v>600</v>
      </c>
      <c r="D159" s="219" t="s">
        <v>196</v>
      </c>
      <c r="E159" s="220" t="s">
        <v>2999</v>
      </c>
      <c r="F159" s="221" t="s">
        <v>3000</v>
      </c>
      <c r="G159" s="222" t="s">
        <v>228</v>
      </c>
      <c r="H159" s="223">
        <v>140</v>
      </c>
      <c r="I159" s="224"/>
      <c r="J159" s="225">
        <f>ROUND(I159*H159,2)</f>
        <v>0</v>
      </c>
      <c r="K159" s="221" t="s">
        <v>200</v>
      </c>
      <c r="L159" s="42"/>
      <c r="M159" s="226" t="s">
        <v>19</v>
      </c>
      <c r="N159" s="227" t="s">
        <v>44</v>
      </c>
      <c r="O159" s="82"/>
      <c r="P159" s="228">
        <f>O159*H159</f>
        <v>0</v>
      </c>
      <c r="Q159" s="228">
        <v>0</v>
      </c>
      <c r="R159" s="228">
        <f>Q159*H159</f>
        <v>0</v>
      </c>
      <c r="S159" s="228">
        <v>0</v>
      </c>
      <c r="T159" s="229">
        <f>S159*H159</f>
        <v>0</v>
      </c>
      <c r="AR159" s="230" t="s">
        <v>280</v>
      </c>
      <c r="AT159" s="230" t="s">
        <v>196</v>
      </c>
      <c r="AU159" s="230" t="s">
        <v>82</v>
      </c>
      <c r="AY159" s="16" t="s">
        <v>194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80</v>
      </c>
      <c r="BK159" s="231">
        <f>ROUND(I159*H159,2)</f>
        <v>0</v>
      </c>
      <c r="BL159" s="16" t="s">
        <v>280</v>
      </c>
      <c r="BM159" s="230" t="s">
        <v>3001</v>
      </c>
    </row>
    <row r="160" s="1" customFormat="1">
      <c r="B160" s="37"/>
      <c r="C160" s="38"/>
      <c r="D160" s="232" t="s">
        <v>203</v>
      </c>
      <c r="E160" s="38"/>
      <c r="F160" s="233" t="s">
        <v>3002</v>
      </c>
      <c r="G160" s="38"/>
      <c r="H160" s="38"/>
      <c r="I160" s="145"/>
      <c r="J160" s="38"/>
      <c r="K160" s="38"/>
      <c r="L160" s="42"/>
      <c r="M160" s="234"/>
      <c r="N160" s="82"/>
      <c r="O160" s="82"/>
      <c r="P160" s="82"/>
      <c r="Q160" s="82"/>
      <c r="R160" s="82"/>
      <c r="S160" s="82"/>
      <c r="T160" s="83"/>
      <c r="AT160" s="16" t="s">
        <v>203</v>
      </c>
      <c r="AU160" s="16" t="s">
        <v>82</v>
      </c>
    </row>
    <row r="161" s="1" customFormat="1" ht="16.5" customHeight="1">
      <c r="B161" s="37"/>
      <c r="C161" s="258" t="s">
        <v>605</v>
      </c>
      <c r="D161" s="258" t="s">
        <v>350</v>
      </c>
      <c r="E161" s="259" t="s">
        <v>3003</v>
      </c>
      <c r="F161" s="260" t="s">
        <v>3004</v>
      </c>
      <c r="G161" s="261" t="s">
        <v>228</v>
      </c>
      <c r="H161" s="262">
        <v>80</v>
      </c>
      <c r="I161" s="263"/>
      <c r="J161" s="264">
        <f>ROUND(I161*H161,2)</f>
        <v>0</v>
      </c>
      <c r="K161" s="260" t="s">
        <v>200</v>
      </c>
      <c r="L161" s="265"/>
      <c r="M161" s="266" t="s">
        <v>19</v>
      </c>
      <c r="N161" s="267" t="s">
        <v>44</v>
      </c>
      <c r="O161" s="82"/>
      <c r="P161" s="228">
        <f>O161*H161</f>
        <v>0</v>
      </c>
      <c r="Q161" s="228">
        <v>3.0000000000000001E-05</v>
      </c>
      <c r="R161" s="228">
        <f>Q161*H161</f>
        <v>0.0024000000000000002</v>
      </c>
      <c r="S161" s="228">
        <v>0</v>
      </c>
      <c r="T161" s="229">
        <f>S161*H161</f>
        <v>0</v>
      </c>
      <c r="AR161" s="230" t="s">
        <v>381</v>
      </c>
      <c r="AT161" s="230" t="s">
        <v>350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280</v>
      </c>
      <c r="BM161" s="230" t="s">
        <v>3005</v>
      </c>
    </row>
    <row r="162" s="1" customFormat="1">
      <c r="B162" s="37"/>
      <c r="C162" s="38"/>
      <c r="D162" s="232" t="s">
        <v>203</v>
      </c>
      <c r="E162" s="38"/>
      <c r="F162" s="233" t="s">
        <v>3004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203</v>
      </c>
      <c r="AU162" s="16" t="s">
        <v>82</v>
      </c>
    </row>
    <row r="163" s="1" customFormat="1" ht="24" customHeight="1">
      <c r="B163" s="37"/>
      <c r="C163" s="258" t="s">
        <v>609</v>
      </c>
      <c r="D163" s="258" t="s">
        <v>350</v>
      </c>
      <c r="E163" s="259" t="s">
        <v>3006</v>
      </c>
      <c r="F163" s="260" t="s">
        <v>3007</v>
      </c>
      <c r="G163" s="261" t="s">
        <v>228</v>
      </c>
      <c r="H163" s="262">
        <v>60</v>
      </c>
      <c r="I163" s="263"/>
      <c r="J163" s="264">
        <f>ROUND(I163*H163,2)</f>
        <v>0</v>
      </c>
      <c r="K163" s="260" t="s">
        <v>200</v>
      </c>
      <c r="L163" s="265"/>
      <c r="M163" s="266" t="s">
        <v>19</v>
      </c>
      <c r="N163" s="267" t="s">
        <v>44</v>
      </c>
      <c r="O163" s="82"/>
      <c r="P163" s="228">
        <f>O163*H163</f>
        <v>0</v>
      </c>
      <c r="Q163" s="228">
        <v>0.00013999999999999999</v>
      </c>
      <c r="R163" s="228">
        <f>Q163*H163</f>
        <v>0.0083999999999999995</v>
      </c>
      <c r="S163" s="228">
        <v>0</v>
      </c>
      <c r="T163" s="229">
        <f>S163*H163</f>
        <v>0</v>
      </c>
      <c r="AR163" s="230" t="s">
        <v>381</v>
      </c>
      <c r="AT163" s="230" t="s">
        <v>350</v>
      </c>
      <c r="AU163" s="230" t="s">
        <v>82</v>
      </c>
      <c r="AY163" s="16" t="s">
        <v>194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80</v>
      </c>
      <c r="BK163" s="231">
        <f>ROUND(I163*H163,2)</f>
        <v>0</v>
      </c>
      <c r="BL163" s="16" t="s">
        <v>280</v>
      </c>
      <c r="BM163" s="230" t="s">
        <v>3008</v>
      </c>
    </row>
    <row r="164" s="1" customFormat="1">
      <c r="B164" s="37"/>
      <c r="C164" s="38"/>
      <c r="D164" s="232" t="s">
        <v>203</v>
      </c>
      <c r="E164" s="38"/>
      <c r="F164" s="233" t="s">
        <v>3007</v>
      </c>
      <c r="G164" s="38"/>
      <c r="H164" s="38"/>
      <c r="I164" s="145"/>
      <c r="J164" s="38"/>
      <c r="K164" s="38"/>
      <c r="L164" s="42"/>
      <c r="M164" s="234"/>
      <c r="N164" s="82"/>
      <c r="O164" s="82"/>
      <c r="P164" s="82"/>
      <c r="Q164" s="82"/>
      <c r="R164" s="82"/>
      <c r="S164" s="82"/>
      <c r="T164" s="83"/>
      <c r="AT164" s="16" t="s">
        <v>203</v>
      </c>
      <c r="AU164" s="16" t="s">
        <v>82</v>
      </c>
    </row>
    <row r="165" s="1" customFormat="1" ht="24" customHeight="1">
      <c r="B165" s="37"/>
      <c r="C165" s="219" t="s">
        <v>613</v>
      </c>
      <c r="D165" s="219" t="s">
        <v>196</v>
      </c>
      <c r="E165" s="220" t="s">
        <v>3009</v>
      </c>
      <c r="F165" s="221" t="s">
        <v>3010</v>
      </c>
      <c r="G165" s="222" t="s">
        <v>217</v>
      </c>
      <c r="H165" s="223">
        <v>180</v>
      </c>
      <c r="I165" s="224"/>
      <c r="J165" s="225">
        <f>ROUND(I165*H165,2)</f>
        <v>0</v>
      </c>
      <c r="K165" s="221" t="s">
        <v>200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AR165" s="230" t="s">
        <v>280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280</v>
      </c>
      <c r="BM165" s="230" t="s">
        <v>3011</v>
      </c>
    </row>
    <row r="166" s="1" customFormat="1">
      <c r="B166" s="37"/>
      <c r="C166" s="38"/>
      <c r="D166" s="232" t="s">
        <v>203</v>
      </c>
      <c r="E166" s="38"/>
      <c r="F166" s="233" t="s">
        <v>3012</v>
      </c>
      <c r="G166" s="38"/>
      <c r="H166" s="38"/>
      <c r="I166" s="145"/>
      <c r="J166" s="38"/>
      <c r="K166" s="38"/>
      <c r="L166" s="42"/>
      <c r="M166" s="234"/>
      <c r="N166" s="82"/>
      <c r="O166" s="82"/>
      <c r="P166" s="82"/>
      <c r="Q166" s="82"/>
      <c r="R166" s="82"/>
      <c r="S166" s="82"/>
      <c r="T166" s="83"/>
      <c r="AT166" s="16" t="s">
        <v>203</v>
      </c>
      <c r="AU166" s="16" t="s">
        <v>82</v>
      </c>
    </row>
    <row r="167" s="1" customFormat="1" ht="16.5" customHeight="1">
      <c r="B167" s="37"/>
      <c r="C167" s="258" t="s">
        <v>622</v>
      </c>
      <c r="D167" s="258" t="s">
        <v>350</v>
      </c>
      <c r="E167" s="259" t="s">
        <v>3013</v>
      </c>
      <c r="F167" s="260" t="s">
        <v>3014</v>
      </c>
      <c r="G167" s="261" t="s">
        <v>217</v>
      </c>
      <c r="H167" s="262">
        <v>207</v>
      </c>
      <c r="I167" s="263"/>
      <c r="J167" s="264">
        <f>ROUND(I167*H167,2)</f>
        <v>0</v>
      </c>
      <c r="K167" s="260" t="s">
        <v>200</v>
      </c>
      <c r="L167" s="265"/>
      <c r="M167" s="266" t="s">
        <v>19</v>
      </c>
      <c r="N167" s="267" t="s">
        <v>44</v>
      </c>
      <c r="O167" s="82"/>
      <c r="P167" s="228">
        <f>O167*H167</f>
        <v>0</v>
      </c>
      <c r="Q167" s="228">
        <v>8.0000000000000007E-05</v>
      </c>
      <c r="R167" s="228">
        <f>Q167*H167</f>
        <v>0.016560000000000002</v>
      </c>
      <c r="S167" s="228">
        <v>0</v>
      </c>
      <c r="T167" s="229">
        <f>S167*H167</f>
        <v>0</v>
      </c>
      <c r="AR167" s="230" t="s">
        <v>381</v>
      </c>
      <c r="AT167" s="230" t="s">
        <v>350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280</v>
      </c>
      <c r="BM167" s="230" t="s">
        <v>3015</v>
      </c>
    </row>
    <row r="168" s="1" customFormat="1">
      <c r="B168" s="37"/>
      <c r="C168" s="38"/>
      <c r="D168" s="232" t="s">
        <v>203</v>
      </c>
      <c r="E168" s="38"/>
      <c r="F168" s="233" t="s">
        <v>3014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2" customFormat="1">
      <c r="B169" s="235"/>
      <c r="C169" s="236"/>
      <c r="D169" s="232" t="s">
        <v>272</v>
      </c>
      <c r="E169" s="236"/>
      <c r="F169" s="238" t="s">
        <v>3016</v>
      </c>
      <c r="G169" s="236"/>
      <c r="H169" s="239">
        <v>207</v>
      </c>
      <c r="I169" s="240"/>
      <c r="J169" s="236"/>
      <c r="K169" s="236"/>
      <c r="L169" s="241"/>
      <c r="M169" s="242"/>
      <c r="N169" s="243"/>
      <c r="O169" s="243"/>
      <c r="P169" s="243"/>
      <c r="Q169" s="243"/>
      <c r="R169" s="243"/>
      <c r="S169" s="243"/>
      <c r="T169" s="244"/>
      <c r="AT169" s="245" t="s">
        <v>272</v>
      </c>
      <c r="AU169" s="245" t="s">
        <v>82</v>
      </c>
      <c r="AV169" s="12" t="s">
        <v>82</v>
      </c>
      <c r="AW169" s="12" t="s">
        <v>4</v>
      </c>
      <c r="AX169" s="12" t="s">
        <v>80</v>
      </c>
      <c r="AY169" s="245" t="s">
        <v>194</v>
      </c>
    </row>
    <row r="170" s="1" customFormat="1" ht="24" customHeight="1">
      <c r="B170" s="37"/>
      <c r="C170" s="219" t="s">
        <v>628</v>
      </c>
      <c r="D170" s="219" t="s">
        <v>196</v>
      </c>
      <c r="E170" s="220" t="s">
        <v>3017</v>
      </c>
      <c r="F170" s="221" t="s">
        <v>3018</v>
      </c>
      <c r="G170" s="222" t="s">
        <v>217</v>
      </c>
      <c r="H170" s="223">
        <v>20</v>
      </c>
      <c r="I170" s="224"/>
      <c r="J170" s="225">
        <f>ROUND(I170*H170,2)</f>
        <v>0</v>
      </c>
      <c r="K170" s="221" t="s">
        <v>200</v>
      </c>
      <c r="L170" s="42"/>
      <c r="M170" s="226" t="s">
        <v>19</v>
      </c>
      <c r="N170" s="227" t="s">
        <v>44</v>
      </c>
      <c r="O170" s="82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AR170" s="230" t="s">
        <v>280</v>
      </c>
      <c r="AT170" s="230" t="s">
        <v>196</v>
      </c>
      <c r="AU170" s="230" t="s">
        <v>82</v>
      </c>
      <c r="AY170" s="16" t="s">
        <v>194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80</v>
      </c>
      <c r="BK170" s="231">
        <f>ROUND(I170*H170,2)</f>
        <v>0</v>
      </c>
      <c r="BL170" s="16" t="s">
        <v>280</v>
      </c>
      <c r="BM170" s="230" t="s">
        <v>3019</v>
      </c>
    </row>
    <row r="171" s="1" customFormat="1">
      <c r="B171" s="37"/>
      <c r="C171" s="38"/>
      <c r="D171" s="232" t="s">
        <v>203</v>
      </c>
      <c r="E171" s="38"/>
      <c r="F171" s="233" t="s">
        <v>3020</v>
      </c>
      <c r="G171" s="38"/>
      <c r="H171" s="38"/>
      <c r="I171" s="145"/>
      <c r="J171" s="38"/>
      <c r="K171" s="38"/>
      <c r="L171" s="42"/>
      <c r="M171" s="234"/>
      <c r="N171" s="82"/>
      <c r="O171" s="82"/>
      <c r="P171" s="82"/>
      <c r="Q171" s="82"/>
      <c r="R171" s="82"/>
      <c r="S171" s="82"/>
      <c r="T171" s="83"/>
      <c r="AT171" s="16" t="s">
        <v>203</v>
      </c>
      <c r="AU171" s="16" t="s">
        <v>82</v>
      </c>
    </row>
    <row r="172" s="1" customFormat="1" ht="16.5" customHeight="1">
      <c r="B172" s="37"/>
      <c r="C172" s="258" t="s">
        <v>635</v>
      </c>
      <c r="D172" s="258" t="s">
        <v>350</v>
      </c>
      <c r="E172" s="259" t="s">
        <v>3021</v>
      </c>
      <c r="F172" s="260" t="s">
        <v>3022</v>
      </c>
      <c r="G172" s="261" t="s">
        <v>217</v>
      </c>
      <c r="H172" s="262">
        <v>23</v>
      </c>
      <c r="I172" s="263"/>
      <c r="J172" s="264">
        <f>ROUND(I172*H172,2)</f>
        <v>0</v>
      </c>
      <c r="K172" s="260" t="s">
        <v>200</v>
      </c>
      <c r="L172" s="265"/>
      <c r="M172" s="266" t="s">
        <v>19</v>
      </c>
      <c r="N172" s="267" t="s">
        <v>44</v>
      </c>
      <c r="O172" s="82"/>
      <c r="P172" s="228">
        <f>O172*H172</f>
        <v>0</v>
      </c>
      <c r="Q172" s="228">
        <v>0.00018000000000000001</v>
      </c>
      <c r="R172" s="228">
        <f>Q172*H172</f>
        <v>0.0041400000000000005</v>
      </c>
      <c r="S172" s="228">
        <v>0</v>
      </c>
      <c r="T172" s="229">
        <f>S172*H172</f>
        <v>0</v>
      </c>
      <c r="AR172" s="230" t="s">
        <v>381</v>
      </c>
      <c r="AT172" s="230" t="s">
        <v>350</v>
      </c>
      <c r="AU172" s="230" t="s">
        <v>82</v>
      </c>
      <c r="AY172" s="16" t="s">
        <v>194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80</v>
      </c>
      <c r="BK172" s="231">
        <f>ROUND(I172*H172,2)</f>
        <v>0</v>
      </c>
      <c r="BL172" s="16" t="s">
        <v>280</v>
      </c>
      <c r="BM172" s="230" t="s">
        <v>3023</v>
      </c>
    </row>
    <row r="173" s="1" customFormat="1">
      <c r="B173" s="37"/>
      <c r="C173" s="38"/>
      <c r="D173" s="232" t="s">
        <v>203</v>
      </c>
      <c r="E173" s="38"/>
      <c r="F173" s="233" t="s">
        <v>3022</v>
      </c>
      <c r="G173" s="38"/>
      <c r="H173" s="38"/>
      <c r="I173" s="145"/>
      <c r="J173" s="38"/>
      <c r="K173" s="38"/>
      <c r="L173" s="42"/>
      <c r="M173" s="234"/>
      <c r="N173" s="82"/>
      <c r="O173" s="82"/>
      <c r="P173" s="82"/>
      <c r="Q173" s="82"/>
      <c r="R173" s="82"/>
      <c r="S173" s="82"/>
      <c r="T173" s="83"/>
      <c r="AT173" s="16" t="s">
        <v>203</v>
      </c>
      <c r="AU173" s="16" t="s">
        <v>82</v>
      </c>
    </row>
    <row r="174" s="12" customFormat="1">
      <c r="B174" s="235"/>
      <c r="C174" s="236"/>
      <c r="D174" s="232" t="s">
        <v>272</v>
      </c>
      <c r="E174" s="236"/>
      <c r="F174" s="238" t="s">
        <v>3024</v>
      </c>
      <c r="G174" s="236"/>
      <c r="H174" s="239">
        <v>23</v>
      </c>
      <c r="I174" s="240"/>
      <c r="J174" s="236"/>
      <c r="K174" s="236"/>
      <c r="L174" s="241"/>
      <c r="M174" s="242"/>
      <c r="N174" s="243"/>
      <c r="O174" s="243"/>
      <c r="P174" s="243"/>
      <c r="Q174" s="243"/>
      <c r="R174" s="243"/>
      <c r="S174" s="243"/>
      <c r="T174" s="244"/>
      <c r="AT174" s="245" t="s">
        <v>272</v>
      </c>
      <c r="AU174" s="245" t="s">
        <v>82</v>
      </c>
      <c r="AV174" s="12" t="s">
        <v>82</v>
      </c>
      <c r="AW174" s="12" t="s">
        <v>4</v>
      </c>
      <c r="AX174" s="12" t="s">
        <v>80</v>
      </c>
      <c r="AY174" s="245" t="s">
        <v>194</v>
      </c>
    </row>
    <row r="175" s="1" customFormat="1" ht="24" customHeight="1">
      <c r="B175" s="37"/>
      <c r="C175" s="219" t="s">
        <v>642</v>
      </c>
      <c r="D175" s="219" t="s">
        <v>196</v>
      </c>
      <c r="E175" s="220" t="s">
        <v>3025</v>
      </c>
      <c r="F175" s="221" t="s">
        <v>3026</v>
      </c>
      <c r="G175" s="222" t="s">
        <v>217</v>
      </c>
      <c r="H175" s="223">
        <v>120</v>
      </c>
      <c r="I175" s="224"/>
      <c r="J175" s="225">
        <f>ROUND(I175*H175,2)</f>
        <v>0</v>
      </c>
      <c r="K175" s="221" t="s">
        <v>200</v>
      </c>
      <c r="L175" s="42"/>
      <c r="M175" s="226" t="s">
        <v>19</v>
      </c>
      <c r="N175" s="227" t="s">
        <v>44</v>
      </c>
      <c r="O175" s="8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AR175" s="230" t="s">
        <v>280</v>
      </c>
      <c r="AT175" s="230" t="s">
        <v>196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280</v>
      </c>
      <c r="BM175" s="230" t="s">
        <v>3027</v>
      </c>
    </row>
    <row r="176" s="1" customFormat="1">
      <c r="B176" s="37"/>
      <c r="C176" s="38"/>
      <c r="D176" s="232" t="s">
        <v>203</v>
      </c>
      <c r="E176" s="38"/>
      <c r="F176" s="233" t="s">
        <v>3028</v>
      </c>
      <c r="G176" s="38"/>
      <c r="H176" s="38"/>
      <c r="I176" s="145"/>
      <c r="J176" s="38"/>
      <c r="K176" s="38"/>
      <c r="L176" s="42"/>
      <c r="M176" s="234"/>
      <c r="N176" s="82"/>
      <c r="O176" s="82"/>
      <c r="P176" s="82"/>
      <c r="Q176" s="82"/>
      <c r="R176" s="82"/>
      <c r="S176" s="82"/>
      <c r="T176" s="83"/>
      <c r="AT176" s="16" t="s">
        <v>203</v>
      </c>
      <c r="AU176" s="16" t="s">
        <v>82</v>
      </c>
    </row>
    <row r="177" s="1" customFormat="1" ht="24" customHeight="1">
      <c r="B177" s="37"/>
      <c r="C177" s="219" t="s">
        <v>647</v>
      </c>
      <c r="D177" s="219" t="s">
        <v>196</v>
      </c>
      <c r="E177" s="220" t="s">
        <v>3029</v>
      </c>
      <c r="F177" s="221" t="s">
        <v>3030</v>
      </c>
      <c r="G177" s="222" t="s">
        <v>217</v>
      </c>
      <c r="H177" s="223">
        <v>110</v>
      </c>
      <c r="I177" s="224"/>
      <c r="J177" s="225">
        <f>ROUND(I177*H177,2)</f>
        <v>0</v>
      </c>
      <c r="K177" s="221" t="s">
        <v>200</v>
      </c>
      <c r="L177" s="42"/>
      <c r="M177" s="226" t="s">
        <v>19</v>
      </c>
      <c r="N177" s="227" t="s">
        <v>44</v>
      </c>
      <c r="O177" s="82"/>
      <c r="P177" s="228">
        <f>O177*H177</f>
        <v>0</v>
      </c>
      <c r="Q177" s="228">
        <v>0</v>
      </c>
      <c r="R177" s="228">
        <f>Q177*H177</f>
        <v>0</v>
      </c>
      <c r="S177" s="228">
        <v>0</v>
      </c>
      <c r="T177" s="229">
        <f>S177*H177</f>
        <v>0</v>
      </c>
      <c r="AR177" s="230" t="s">
        <v>280</v>
      </c>
      <c r="AT177" s="230" t="s">
        <v>196</v>
      </c>
      <c r="AU177" s="230" t="s">
        <v>82</v>
      </c>
      <c r="AY177" s="16" t="s">
        <v>194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80</v>
      </c>
      <c r="BK177" s="231">
        <f>ROUND(I177*H177,2)</f>
        <v>0</v>
      </c>
      <c r="BL177" s="16" t="s">
        <v>280</v>
      </c>
      <c r="BM177" s="230" t="s">
        <v>3031</v>
      </c>
    </row>
    <row r="178" s="1" customFormat="1">
      <c r="B178" s="37"/>
      <c r="C178" s="38"/>
      <c r="D178" s="232" t="s">
        <v>203</v>
      </c>
      <c r="E178" s="38"/>
      <c r="F178" s="233" t="s">
        <v>3032</v>
      </c>
      <c r="G178" s="38"/>
      <c r="H178" s="38"/>
      <c r="I178" s="145"/>
      <c r="J178" s="38"/>
      <c r="K178" s="38"/>
      <c r="L178" s="42"/>
      <c r="M178" s="234"/>
      <c r="N178" s="82"/>
      <c r="O178" s="82"/>
      <c r="P178" s="82"/>
      <c r="Q178" s="82"/>
      <c r="R178" s="82"/>
      <c r="S178" s="82"/>
      <c r="T178" s="83"/>
      <c r="AT178" s="16" t="s">
        <v>203</v>
      </c>
      <c r="AU178" s="16" t="s">
        <v>82</v>
      </c>
    </row>
    <row r="179" s="1" customFormat="1" ht="24" customHeight="1">
      <c r="B179" s="37"/>
      <c r="C179" s="219" t="s">
        <v>709</v>
      </c>
      <c r="D179" s="219" t="s">
        <v>196</v>
      </c>
      <c r="E179" s="220" t="s">
        <v>3033</v>
      </c>
      <c r="F179" s="221" t="s">
        <v>3034</v>
      </c>
      <c r="G179" s="222" t="s">
        <v>217</v>
      </c>
      <c r="H179" s="223">
        <v>44</v>
      </c>
      <c r="I179" s="224"/>
      <c r="J179" s="225">
        <f>ROUND(I179*H179,2)</f>
        <v>0</v>
      </c>
      <c r="K179" s="221" t="s">
        <v>200</v>
      </c>
      <c r="L179" s="42"/>
      <c r="M179" s="226" t="s">
        <v>19</v>
      </c>
      <c r="N179" s="227" t="s">
        <v>44</v>
      </c>
      <c r="O179" s="82"/>
      <c r="P179" s="228">
        <f>O179*H179</f>
        <v>0</v>
      </c>
      <c r="Q179" s="228">
        <v>0</v>
      </c>
      <c r="R179" s="228">
        <f>Q179*H179</f>
        <v>0</v>
      </c>
      <c r="S179" s="228">
        <v>0</v>
      </c>
      <c r="T179" s="229">
        <f>S179*H179</f>
        <v>0</v>
      </c>
      <c r="AR179" s="230" t="s">
        <v>280</v>
      </c>
      <c r="AT179" s="230" t="s">
        <v>196</v>
      </c>
      <c r="AU179" s="230" t="s">
        <v>82</v>
      </c>
      <c r="AY179" s="16" t="s">
        <v>194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80</v>
      </c>
      <c r="BK179" s="231">
        <f>ROUND(I179*H179,2)</f>
        <v>0</v>
      </c>
      <c r="BL179" s="16" t="s">
        <v>280</v>
      </c>
      <c r="BM179" s="230" t="s">
        <v>3035</v>
      </c>
    </row>
    <row r="180" s="1" customFormat="1">
      <c r="B180" s="37"/>
      <c r="C180" s="38"/>
      <c r="D180" s="232" t="s">
        <v>203</v>
      </c>
      <c r="E180" s="38"/>
      <c r="F180" s="233" t="s">
        <v>3036</v>
      </c>
      <c r="G180" s="38"/>
      <c r="H180" s="38"/>
      <c r="I180" s="145"/>
      <c r="J180" s="38"/>
      <c r="K180" s="38"/>
      <c r="L180" s="42"/>
      <c r="M180" s="234"/>
      <c r="N180" s="82"/>
      <c r="O180" s="82"/>
      <c r="P180" s="82"/>
      <c r="Q180" s="82"/>
      <c r="R180" s="82"/>
      <c r="S180" s="82"/>
      <c r="T180" s="83"/>
      <c r="AT180" s="16" t="s">
        <v>203</v>
      </c>
      <c r="AU180" s="16" t="s">
        <v>82</v>
      </c>
    </row>
    <row r="181" s="1" customFormat="1" ht="24" customHeight="1">
      <c r="B181" s="37"/>
      <c r="C181" s="219" t="s">
        <v>700</v>
      </c>
      <c r="D181" s="219" t="s">
        <v>196</v>
      </c>
      <c r="E181" s="220" t="s">
        <v>3037</v>
      </c>
      <c r="F181" s="221" t="s">
        <v>3038</v>
      </c>
      <c r="G181" s="222" t="s">
        <v>217</v>
      </c>
      <c r="H181" s="223">
        <v>24</v>
      </c>
      <c r="I181" s="224"/>
      <c r="J181" s="225">
        <f>ROUND(I181*H181,2)</f>
        <v>0</v>
      </c>
      <c r="K181" s="221" t="s">
        <v>19</v>
      </c>
      <c r="L181" s="42"/>
      <c r="M181" s="226" t="s">
        <v>19</v>
      </c>
      <c r="N181" s="227" t="s">
        <v>44</v>
      </c>
      <c r="O181" s="82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AR181" s="230" t="s">
        <v>280</v>
      </c>
      <c r="AT181" s="230" t="s">
        <v>196</v>
      </c>
      <c r="AU181" s="230" t="s">
        <v>82</v>
      </c>
      <c r="AY181" s="16" t="s">
        <v>194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80</v>
      </c>
      <c r="BK181" s="231">
        <f>ROUND(I181*H181,2)</f>
        <v>0</v>
      </c>
      <c r="BL181" s="16" t="s">
        <v>280</v>
      </c>
      <c r="BM181" s="230" t="s">
        <v>3039</v>
      </c>
    </row>
    <row r="182" s="1" customFormat="1">
      <c r="B182" s="37"/>
      <c r="C182" s="38"/>
      <c r="D182" s="232" t="s">
        <v>203</v>
      </c>
      <c r="E182" s="38"/>
      <c r="F182" s="233" t="s">
        <v>3040</v>
      </c>
      <c r="G182" s="38"/>
      <c r="H182" s="38"/>
      <c r="I182" s="145"/>
      <c r="J182" s="38"/>
      <c r="K182" s="38"/>
      <c r="L182" s="42"/>
      <c r="M182" s="234"/>
      <c r="N182" s="82"/>
      <c r="O182" s="82"/>
      <c r="P182" s="82"/>
      <c r="Q182" s="82"/>
      <c r="R182" s="82"/>
      <c r="S182" s="82"/>
      <c r="T182" s="83"/>
      <c r="AT182" s="16" t="s">
        <v>203</v>
      </c>
      <c r="AU182" s="16" t="s">
        <v>82</v>
      </c>
    </row>
    <row r="183" s="1" customFormat="1" ht="24" customHeight="1">
      <c r="B183" s="37"/>
      <c r="C183" s="219" t="s">
        <v>695</v>
      </c>
      <c r="D183" s="219" t="s">
        <v>196</v>
      </c>
      <c r="E183" s="220" t="s">
        <v>3041</v>
      </c>
      <c r="F183" s="221" t="s">
        <v>3042</v>
      </c>
      <c r="G183" s="222" t="s">
        <v>217</v>
      </c>
      <c r="H183" s="223">
        <v>935</v>
      </c>
      <c r="I183" s="224"/>
      <c r="J183" s="225">
        <f>ROUND(I183*H183,2)</f>
        <v>0</v>
      </c>
      <c r="K183" s="221" t="s">
        <v>200</v>
      </c>
      <c r="L183" s="42"/>
      <c r="M183" s="226" t="s">
        <v>19</v>
      </c>
      <c r="N183" s="227" t="s">
        <v>44</v>
      </c>
      <c r="O183" s="82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AR183" s="230" t="s">
        <v>280</v>
      </c>
      <c r="AT183" s="230" t="s">
        <v>196</v>
      </c>
      <c r="AU183" s="230" t="s">
        <v>82</v>
      </c>
      <c r="AY183" s="16" t="s">
        <v>194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80</v>
      </c>
      <c r="BK183" s="231">
        <f>ROUND(I183*H183,2)</f>
        <v>0</v>
      </c>
      <c r="BL183" s="16" t="s">
        <v>280</v>
      </c>
      <c r="BM183" s="230" t="s">
        <v>3043</v>
      </c>
    </row>
    <row r="184" s="1" customFormat="1">
      <c r="B184" s="37"/>
      <c r="C184" s="38"/>
      <c r="D184" s="232" t="s">
        <v>203</v>
      </c>
      <c r="E184" s="38"/>
      <c r="F184" s="233" t="s">
        <v>3044</v>
      </c>
      <c r="G184" s="38"/>
      <c r="H184" s="38"/>
      <c r="I184" s="145"/>
      <c r="J184" s="38"/>
      <c r="K184" s="38"/>
      <c r="L184" s="42"/>
      <c r="M184" s="234"/>
      <c r="N184" s="82"/>
      <c r="O184" s="82"/>
      <c r="P184" s="82"/>
      <c r="Q184" s="82"/>
      <c r="R184" s="82"/>
      <c r="S184" s="82"/>
      <c r="T184" s="83"/>
      <c r="AT184" s="16" t="s">
        <v>203</v>
      </c>
      <c r="AU184" s="16" t="s">
        <v>82</v>
      </c>
    </row>
    <row r="185" s="1" customFormat="1" ht="24" customHeight="1">
      <c r="B185" s="37"/>
      <c r="C185" s="219" t="s">
        <v>653</v>
      </c>
      <c r="D185" s="219" t="s">
        <v>196</v>
      </c>
      <c r="E185" s="220" t="s">
        <v>3045</v>
      </c>
      <c r="F185" s="221" t="s">
        <v>3046</v>
      </c>
      <c r="G185" s="222" t="s">
        <v>217</v>
      </c>
      <c r="H185" s="223">
        <v>40</v>
      </c>
      <c r="I185" s="224"/>
      <c r="J185" s="225">
        <f>ROUND(I185*H185,2)</f>
        <v>0</v>
      </c>
      <c r="K185" s="221" t="s">
        <v>200</v>
      </c>
      <c r="L185" s="42"/>
      <c r="M185" s="226" t="s">
        <v>19</v>
      </c>
      <c r="N185" s="227" t="s">
        <v>44</v>
      </c>
      <c r="O185" s="82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AR185" s="230" t="s">
        <v>280</v>
      </c>
      <c r="AT185" s="230" t="s">
        <v>196</v>
      </c>
      <c r="AU185" s="230" t="s">
        <v>82</v>
      </c>
      <c r="AY185" s="16" t="s">
        <v>194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80</v>
      </c>
      <c r="BK185" s="231">
        <f>ROUND(I185*H185,2)</f>
        <v>0</v>
      </c>
      <c r="BL185" s="16" t="s">
        <v>280</v>
      </c>
      <c r="BM185" s="230" t="s">
        <v>3047</v>
      </c>
    </row>
    <row r="186" s="1" customFormat="1">
      <c r="B186" s="37"/>
      <c r="C186" s="38"/>
      <c r="D186" s="232" t="s">
        <v>203</v>
      </c>
      <c r="E186" s="38"/>
      <c r="F186" s="233" t="s">
        <v>3048</v>
      </c>
      <c r="G186" s="38"/>
      <c r="H186" s="38"/>
      <c r="I186" s="145"/>
      <c r="J186" s="38"/>
      <c r="K186" s="38"/>
      <c r="L186" s="42"/>
      <c r="M186" s="234"/>
      <c r="N186" s="82"/>
      <c r="O186" s="82"/>
      <c r="P186" s="82"/>
      <c r="Q186" s="82"/>
      <c r="R186" s="82"/>
      <c r="S186" s="82"/>
      <c r="T186" s="83"/>
      <c r="AT186" s="16" t="s">
        <v>203</v>
      </c>
      <c r="AU186" s="16" t="s">
        <v>82</v>
      </c>
    </row>
    <row r="187" s="12" customFormat="1">
      <c r="B187" s="235"/>
      <c r="C187" s="236"/>
      <c r="D187" s="232" t="s">
        <v>272</v>
      </c>
      <c r="E187" s="236"/>
      <c r="F187" s="238" t="s">
        <v>3049</v>
      </c>
      <c r="G187" s="236"/>
      <c r="H187" s="239">
        <v>40</v>
      </c>
      <c r="I187" s="240"/>
      <c r="J187" s="236"/>
      <c r="K187" s="236"/>
      <c r="L187" s="241"/>
      <c r="M187" s="242"/>
      <c r="N187" s="243"/>
      <c r="O187" s="243"/>
      <c r="P187" s="243"/>
      <c r="Q187" s="243"/>
      <c r="R187" s="243"/>
      <c r="S187" s="243"/>
      <c r="T187" s="244"/>
      <c r="AT187" s="245" t="s">
        <v>272</v>
      </c>
      <c r="AU187" s="245" t="s">
        <v>82</v>
      </c>
      <c r="AV187" s="12" t="s">
        <v>82</v>
      </c>
      <c r="AW187" s="12" t="s">
        <v>4</v>
      </c>
      <c r="AX187" s="12" t="s">
        <v>80</v>
      </c>
      <c r="AY187" s="245" t="s">
        <v>194</v>
      </c>
    </row>
    <row r="188" s="1" customFormat="1" ht="16.5" customHeight="1">
      <c r="B188" s="37"/>
      <c r="C188" s="258" t="s">
        <v>658</v>
      </c>
      <c r="D188" s="258" t="s">
        <v>350</v>
      </c>
      <c r="E188" s="259" t="s">
        <v>3050</v>
      </c>
      <c r="F188" s="260" t="s">
        <v>3051</v>
      </c>
      <c r="G188" s="261" t="s">
        <v>217</v>
      </c>
      <c r="H188" s="262">
        <v>672.75</v>
      </c>
      <c r="I188" s="263"/>
      <c r="J188" s="264">
        <f>ROUND(I188*H188,2)</f>
        <v>0</v>
      </c>
      <c r="K188" s="260" t="s">
        <v>19</v>
      </c>
      <c r="L188" s="265"/>
      <c r="M188" s="266" t="s">
        <v>19</v>
      </c>
      <c r="N188" s="267" t="s">
        <v>44</v>
      </c>
      <c r="O188" s="82"/>
      <c r="P188" s="228">
        <f>O188*H188</f>
        <v>0</v>
      </c>
      <c r="Q188" s="228">
        <v>0.00012</v>
      </c>
      <c r="R188" s="228">
        <f>Q188*H188</f>
        <v>0.080729999999999996</v>
      </c>
      <c r="S188" s="228">
        <v>0</v>
      </c>
      <c r="T188" s="229">
        <f>S188*H188</f>
        <v>0</v>
      </c>
      <c r="AR188" s="230" t="s">
        <v>381</v>
      </c>
      <c r="AT188" s="230" t="s">
        <v>350</v>
      </c>
      <c r="AU188" s="230" t="s">
        <v>82</v>
      </c>
      <c r="AY188" s="16" t="s">
        <v>194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80</v>
      </c>
      <c r="BK188" s="231">
        <f>ROUND(I188*H188,2)</f>
        <v>0</v>
      </c>
      <c r="BL188" s="16" t="s">
        <v>280</v>
      </c>
      <c r="BM188" s="230" t="s">
        <v>3052</v>
      </c>
    </row>
    <row r="189" s="1" customFormat="1">
      <c r="B189" s="37"/>
      <c r="C189" s="38"/>
      <c r="D189" s="232" t="s">
        <v>203</v>
      </c>
      <c r="E189" s="38"/>
      <c r="F189" s="233" t="s">
        <v>3051</v>
      </c>
      <c r="G189" s="38"/>
      <c r="H189" s="38"/>
      <c r="I189" s="145"/>
      <c r="J189" s="38"/>
      <c r="K189" s="38"/>
      <c r="L189" s="42"/>
      <c r="M189" s="234"/>
      <c r="N189" s="82"/>
      <c r="O189" s="82"/>
      <c r="P189" s="82"/>
      <c r="Q189" s="82"/>
      <c r="R189" s="82"/>
      <c r="S189" s="82"/>
      <c r="T189" s="83"/>
      <c r="AT189" s="16" t="s">
        <v>203</v>
      </c>
      <c r="AU189" s="16" t="s">
        <v>82</v>
      </c>
    </row>
    <row r="190" s="12" customFormat="1">
      <c r="B190" s="235"/>
      <c r="C190" s="236"/>
      <c r="D190" s="232" t="s">
        <v>272</v>
      </c>
      <c r="E190" s="236"/>
      <c r="F190" s="238" t="s">
        <v>3053</v>
      </c>
      <c r="G190" s="236"/>
      <c r="H190" s="239">
        <v>672.75</v>
      </c>
      <c r="I190" s="240"/>
      <c r="J190" s="236"/>
      <c r="K190" s="236"/>
      <c r="L190" s="241"/>
      <c r="M190" s="242"/>
      <c r="N190" s="243"/>
      <c r="O190" s="243"/>
      <c r="P190" s="243"/>
      <c r="Q190" s="243"/>
      <c r="R190" s="243"/>
      <c r="S190" s="243"/>
      <c r="T190" s="244"/>
      <c r="AT190" s="245" t="s">
        <v>272</v>
      </c>
      <c r="AU190" s="245" t="s">
        <v>82</v>
      </c>
      <c r="AV190" s="12" t="s">
        <v>82</v>
      </c>
      <c r="AW190" s="12" t="s">
        <v>4</v>
      </c>
      <c r="AX190" s="12" t="s">
        <v>80</v>
      </c>
      <c r="AY190" s="245" t="s">
        <v>194</v>
      </c>
    </row>
    <row r="191" s="1" customFormat="1" ht="16.5" customHeight="1">
      <c r="B191" s="37"/>
      <c r="C191" s="258" t="s">
        <v>663</v>
      </c>
      <c r="D191" s="258" t="s">
        <v>350</v>
      </c>
      <c r="E191" s="259" t="s">
        <v>3054</v>
      </c>
      <c r="F191" s="260" t="s">
        <v>3055</v>
      </c>
      <c r="G191" s="261" t="s">
        <v>217</v>
      </c>
      <c r="H191" s="262">
        <v>552</v>
      </c>
      <c r="I191" s="263"/>
      <c r="J191" s="264">
        <f>ROUND(I191*H191,2)</f>
        <v>0</v>
      </c>
      <c r="K191" s="260" t="s">
        <v>19</v>
      </c>
      <c r="L191" s="265"/>
      <c r="M191" s="266" t="s">
        <v>19</v>
      </c>
      <c r="N191" s="267" t="s">
        <v>44</v>
      </c>
      <c r="O191" s="82"/>
      <c r="P191" s="228">
        <f>O191*H191</f>
        <v>0</v>
      </c>
      <c r="Q191" s="228">
        <v>0.00017000000000000001</v>
      </c>
      <c r="R191" s="228">
        <f>Q191*H191</f>
        <v>0.093840000000000007</v>
      </c>
      <c r="S191" s="228">
        <v>0</v>
      </c>
      <c r="T191" s="229">
        <f>S191*H191</f>
        <v>0</v>
      </c>
      <c r="AR191" s="230" t="s">
        <v>381</v>
      </c>
      <c r="AT191" s="230" t="s">
        <v>350</v>
      </c>
      <c r="AU191" s="230" t="s">
        <v>82</v>
      </c>
      <c r="AY191" s="16" t="s">
        <v>194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80</v>
      </c>
      <c r="BK191" s="231">
        <f>ROUND(I191*H191,2)</f>
        <v>0</v>
      </c>
      <c r="BL191" s="16" t="s">
        <v>280</v>
      </c>
      <c r="BM191" s="230" t="s">
        <v>3056</v>
      </c>
    </row>
    <row r="192" s="1" customFormat="1">
      <c r="B192" s="37"/>
      <c r="C192" s="38"/>
      <c r="D192" s="232" t="s">
        <v>203</v>
      </c>
      <c r="E192" s="38"/>
      <c r="F192" s="233" t="s">
        <v>3055</v>
      </c>
      <c r="G192" s="38"/>
      <c r="H192" s="38"/>
      <c r="I192" s="145"/>
      <c r="J192" s="38"/>
      <c r="K192" s="38"/>
      <c r="L192" s="42"/>
      <c r="M192" s="234"/>
      <c r="N192" s="82"/>
      <c r="O192" s="82"/>
      <c r="P192" s="82"/>
      <c r="Q192" s="82"/>
      <c r="R192" s="82"/>
      <c r="S192" s="82"/>
      <c r="T192" s="83"/>
      <c r="AT192" s="16" t="s">
        <v>203</v>
      </c>
      <c r="AU192" s="16" t="s">
        <v>82</v>
      </c>
    </row>
    <row r="193" s="12" customFormat="1">
      <c r="B193" s="235"/>
      <c r="C193" s="236"/>
      <c r="D193" s="232" t="s">
        <v>272</v>
      </c>
      <c r="E193" s="236"/>
      <c r="F193" s="238" t="s">
        <v>3057</v>
      </c>
      <c r="G193" s="236"/>
      <c r="H193" s="239">
        <v>552</v>
      </c>
      <c r="I193" s="240"/>
      <c r="J193" s="236"/>
      <c r="K193" s="236"/>
      <c r="L193" s="241"/>
      <c r="M193" s="242"/>
      <c r="N193" s="243"/>
      <c r="O193" s="243"/>
      <c r="P193" s="243"/>
      <c r="Q193" s="243"/>
      <c r="R193" s="243"/>
      <c r="S193" s="243"/>
      <c r="T193" s="244"/>
      <c r="AT193" s="245" t="s">
        <v>272</v>
      </c>
      <c r="AU193" s="245" t="s">
        <v>82</v>
      </c>
      <c r="AV193" s="12" t="s">
        <v>82</v>
      </c>
      <c r="AW193" s="12" t="s">
        <v>4</v>
      </c>
      <c r="AX193" s="12" t="s">
        <v>80</v>
      </c>
      <c r="AY193" s="245" t="s">
        <v>194</v>
      </c>
    </row>
    <row r="194" s="1" customFormat="1" ht="16.5" customHeight="1">
      <c r="B194" s="37"/>
      <c r="C194" s="258" t="s">
        <v>668</v>
      </c>
      <c r="D194" s="258" t="s">
        <v>350</v>
      </c>
      <c r="E194" s="259" t="s">
        <v>3058</v>
      </c>
      <c r="F194" s="260" t="s">
        <v>3059</v>
      </c>
      <c r="G194" s="261" t="s">
        <v>217</v>
      </c>
      <c r="H194" s="262">
        <v>103.5</v>
      </c>
      <c r="I194" s="263"/>
      <c r="J194" s="264">
        <f>ROUND(I194*H194,2)</f>
        <v>0</v>
      </c>
      <c r="K194" s="260" t="s">
        <v>19</v>
      </c>
      <c r="L194" s="265"/>
      <c r="M194" s="266" t="s">
        <v>19</v>
      </c>
      <c r="N194" s="267" t="s">
        <v>44</v>
      </c>
      <c r="O194" s="82"/>
      <c r="P194" s="228">
        <f>O194*H194</f>
        <v>0</v>
      </c>
      <c r="Q194" s="228">
        <v>0.00010000000000000001</v>
      </c>
      <c r="R194" s="228">
        <f>Q194*H194</f>
        <v>0.01035</v>
      </c>
      <c r="S194" s="228">
        <v>0</v>
      </c>
      <c r="T194" s="229">
        <f>S194*H194</f>
        <v>0</v>
      </c>
      <c r="AR194" s="230" t="s">
        <v>381</v>
      </c>
      <c r="AT194" s="230" t="s">
        <v>350</v>
      </c>
      <c r="AU194" s="230" t="s">
        <v>82</v>
      </c>
      <c r="AY194" s="16" t="s">
        <v>194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80</v>
      </c>
      <c r="BK194" s="231">
        <f>ROUND(I194*H194,2)</f>
        <v>0</v>
      </c>
      <c r="BL194" s="16" t="s">
        <v>280</v>
      </c>
      <c r="BM194" s="230" t="s">
        <v>3060</v>
      </c>
    </row>
    <row r="195" s="1" customFormat="1">
      <c r="B195" s="37"/>
      <c r="C195" s="38"/>
      <c r="D195" s="232" t="s">
        <v>203</v>
      </c>
      <c r="E195" s="38"/>
      <c r="F195" s="233" t="s">
        <v>3059</v>
      </c>
      <c r="G195" s="38"/>
      <c r="H195" s="38"/>
      <c r="I195" s="145"/>
      <c r="J195" s="38"/>
      <c r="K195" s="38"/>
      <c r="L195" s="42"/>
      <c r="M195" s="234"/>
      <c r="N195" s="82"/>
      <c r="O195" s="82"/>
      <c r="P195" s="82"/>
      <c r="Q195" s="82"/>
      <c r="R195" s="82"/>
      <c r="S195" s="82"/>
      <c r="T195" s="83"/>
      <c r="AT195" s="16" t="s">
        <v>203</v>
      </c>
      <c r="AU195" s="16" t="s">
        <v>82</v>
      </c>
    </row>
    <row r="196" s="12" customFormat="1">
      <c r="B196" s="235"/>
      <c r="C196" s="236"/>
      <c r="D196" s="232" t="s">
        <v>272</v>
      </c>
      <c r="E196" s="236"/>
      <c r="F196" s="238" t="s">
        <v>3061</v>
      </c>
      <c r="G196" s="236"/>
      <c r="H196" s="239">
        <v>103.5</v>
      </c>
      <c r="I196" s="240"/>
      <c r="J196" s="236"/>
      <c r="K196" s="236"/>
      <c r="L196" s="241"/>
      <c r="M196" s="242"/>
      <c r="N196" s="243"/>
      <c r="O196" s="243"/>
      <c r="P196" s="243"/>
      <c r="Q196" s="243"/>
      <c r="R196" s="243"/>
      <c r="S196" s="243"/>
      <c r="T196" s="244"/>
      <c r="AT196" s="245" t="s">
        <v>272</v>
      </c>
      <c r="AU196" s="245" t="s">
        <v>82</v>
      </c>
      <c r="AV196" s="12" t="s">
        <v>82</v>
      </c>
      <c r="AW196" s="12" t="s">
        <v>4</v>
      </c>
      <c r="AX196" s="12" t="s">
        <v>80</v>
      </c>
      <c r="AY196" s="245" t="s">
        <v>194</v>
      </c>
    </row>
    <row r="197" s="1" customFormat="1" ht="16.5" customHeight="1">
      <c r="B197" s="37"/>
      <c r="C197" s="258" t="s">
        <v>678</v>
      </c>
      <c r="D197" s="258" t="s">
        <v>350</v>
      </c>
      <c r="E197" s="259" t="s">
        <v>3062</v>
      </c>
      <c r="F197" s="260" t="s">
        <v>3063</v>
      </c>
      <c r="G197" s="261" t="s">
        <v>217</v>
      </c>
      <c r="H197" s="262">
        <v>57.5</v>
      </c>
      <c r="I197" s="263"/>
      <c r="J197" s="264">
        <f>ROUND(I197*H197,2)</f>
        <v>0</v>
      </c>
      <c r="K197" s="260" t="s">
        <v>19</v>
      </c>
      <c r="L197" s="265"/>
      <c r="M197" s="266" t="s">
        <v>19</v>
      </c>
      <c r="N197" s="267" t="s">
        <v>44</v>
      </c>
      <c r="O197" s="82"/>
      <c r="P197" s="228">
        <f>O197*H197</f>
        <v>0</v>
      </c>
      <c r="Q197" s="228">
        <v>0.00010000000000000001</v>
      </c>
      <c r="R197" s="228">
        <f>Q197*H197</f>
        <v>0.0057499999999999999</v>
      </c>
      <c r="S197" s="228">
        <v>0</v>
      </c>
      <c r="T197" s="229">
        <f>S197*H197</f>
        <v>0</v>
      </c>
      <c r="AR197" s="230" t="s">
        <v>381</v>
      </c>
      <c r="AT197" s="230" t="s">
        <v>350</v>
      </c>
      <c r="AU197" s="230" t="s">
        <v>82</v>
      </c>
      <c r="AY197" s="16" t="s">
        <v>194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80</v>
      </c>
      <c r="BK197" s="231">
        <f>ROUND(I197*H197,2)</f>
        <v>0</v>
      </c>
      <c r="BL197" s="16" t="s">
        <v>280</v>
      </c>
      <c r="BM197" s="230" t="s">
        <v>3064</v>
      </c>
    </row>
    <row r="198" s="1" customFormat="1">
      <c r="B198" s="37"/>
      <c r="C198" s="38"/>
      <c r="D198" s="232" t="s">
        <v>203</v>
      </c>
      <c r="E198" s="38"/>
      <c r="F198" s="233" t="s">
        <v>3063</v>
      </c>
      <c r="G198" s="38"/>
      <c r="H198" s="38"/>
      <c r="I198" s="145"/>
      <c r="J198" s="38"/>
      <c r="K198" s="38"/>
      <c r="L198" s="42"/>
      <c r="M198" s="234"/>
      <c r="N198" s="82"/>
      <c r="O198" s="82"/>
      <c r="P198" s="82"/>
      <c r="Q198" s="82"/>
      <c r="R198" s="82"/>
      <c r="S198" s="82"/>
      <c r="T198" s="83"/>
      <c r="AT198" s="16" t="s">
        <v>203</v>
      </c>
      <c r="AU198" s="16" t="s">
        <v>82</v>
      </c>
    </row>
    <row r="199" s="12" customFormat="1">
      <c r="B199" s="235"/>
      <c r="C199" s="236"/>
      <c r="D199" s="232" t="s">
        <v>272</v>
      </c>
      <c r="E199" s="236"/>
      <c r="F199" s="238" t="s">
        <v>3065</v>
      </c>
      <c r="G199" s="236"/>
      <c r="H199" s="239">
        <v>57.5</v>
      </c>
      <c r="I199" s="240"/>
      <c r="J199" s="236"/>
      <c r="K199" s="236"/>
      <c r="L199" s="241"/>
      <c r="M199" s="242"/>
      <c r="N199" s="243"/>
      <c r="O199" s="243"/>
      <c r="P199" s="243"/>
      <c r="Q199" s="243"/>
      <c r="R199" s="243"/>
      <c r="S199" s="243"/>
      <c r="T199" s="244"/>
      <c r="AT199" s="245" t="s">
        <v>272</v>
      </c>
      <c r="AU199" s="245" t="s">
        <v>82</v>
      </c>
      <c r="AV199" s="12" t="s">
        <v>82</v>
      </c>
      <c r="AW199" s="12" t="s">
        <v>4</v>
      </c>
      <c r="AX199" s="12" t="s">
        <v>80</v>
      </c>
      <c r="AY199" s="245" t="s">
        <v>194</v>
      </c>
    </row>
    <row r="200" s="1" customFormat="1" ht="16.5" customHeight="1">
      <c r="B200" s="37"/>
      <c r="C200" s="258" t="s">
        <v>685</v>
      </c>
      <c r="D200" s="258" t="s">
        <v>350</v>
      </c>
      <c r="E200" s="259" t="s">
        <v>3066</v>
      </c>
      <c r="F200" s="260" t="s">
        <v>3067</v>
      </c>
      <c r="G200" s="261" t="s">
        <v>217</v>
      </c>
      <c r="H200" s="262">
        <v>27.600000000000001</v>
      </c>
      <c r="I200" s="263"/>
      <c r="J200" s="264">
        <f>ROUND(I200*H200,2)</f>
        <v>0</v>
      </c>
      <c r="K200" s="260" t="s">
        <v>19</v>
      </c>
      <c r="L200" s="265"/>
      <c r="M200" s="266" t="s">
        <v>19</v>
      </c>
      <c r="N200" s="267" t="s">
        <v>44</v>
      </c>
      <c r="O200" s="82"/>
      <c r="P200" s="228">
        <f>O200*H200</f>
        <v>0</v>
      </c>
      <c r="Q200" s="228">
        <v>0.00010000000000000001</v>
      </c>
      <c r="R200" s="228">
        <f>Q200*H200</f>
        <v>0.0027600000000000003</v>
      </c>
      <c r="S200" s="228">
        <v>0</v>
      </c>
      <c r="T200" s="229">
        <f>S200*H200</f>
        <v>0</v>
      </c>
      <c r="AR200" s="230" t="s">
        <v>381</v>
      </c>
      <c r="AT200" s="230" t="s">
        <v>350</v>
      </c>
      <c r="AU200" s="230" t="s">
        <v>82</v>
      </c>
      <c r="AY200" s="16" t="s">
        <v>194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80</v>
      </c>
      <c r="BK200" s="231">
        <f>ROUND(I200*H200,2)</f>
        <v>0</v>
      </c>
      <c r="BL200" s="16" t="s">
        <v>280</v>
      </c>
      <c r="BM200" s="230" t="s">
        <v>3068</v>
      </c>
    </row>
    <row r="201" s="1" customFormat="1">
      <c r="B201" s="37"/>
      <c r="C201" s="38"/>
      <c r="D201" s="232" t="s">
        <v>203</v>
      </c>
      <c r="E201" s="38"/>
      <c r="F201" s="233" t="s">
        <v>3067</v>
      </c>
      <c r="G201" s="38"/>
      <c r="H201" s="38"/>
      <c r="I201" s="145"/>
      <c r="J201" s="38"/>
      <c r="K201" s="38"/>
      <c r="L201" s="42"/>
      <c r="M201" s="234"/>
      <c r="N201" s="82"/>
      <c r="O201" s="82"/>
      <c r="P201" s="82"/>
      <c r="Q201" s="82"/>
      <c r="R201" s="82"/>
      <c r="S201" s="82"/>
      <c r="T201" s="83"/>
      <c r="AT201" s="16" t="s">
        <v>203</v>
      </c>
      <c r="AU201" s="16" t="s">
        <v>82</v>
      </c>
    </row>
    <row r="202" s="12" customFormat="1">
      <c r="B202" s="235"/>
      <c r="C202" s="236"/>
      <c r="D202" s="232" t="s">
        <v>272</v>
      </c>
      <c r="E202" s="236"/>
      <c r="F202" s="238" t="s">
        <v>3069</v>
      </c>
      <c r="G202" s="236"/>
      <c r="H202" s="239">
        <v>27.600000000000001</v>
      </c>
      <c r="I202" s="240"/>
      <c r="J202" s="236"/>
      <c r="K202" s="236"/>
      <c r="L202" s="241"/>
      <c r="M202" s="242"/>
      <c r="N202" s="243"/>
      <c r="O202" s="243"/>
      <c r="P202" s="243"/>
      <c r="Q202" s="243"/>
      <c r="R202" s="243"/>
      <c r="S202" s="243"/>
      <c r="T202" s="244"/>
      <c r="AT202" s="245" t="s">
        <v>272</v>
      </c>
      <c r="AU202" s="245" t="s">
        <v>82</v>
      </c>
      <c r="AV202" s="12" t="s">
        <v>82</v>
      </c>
      <c r="AW202" s="12" t="s">
        <v>4</v>
      </c>
      <c r="AX202" s="12" t="s">
        <v>80</v>
      </c>
      <c r="AY202" s="245" t="s">
        <v>194</v>
      </c>
    </row>
    <row r="203" s="1" customFormat="1" ht="16.5" customHeight="1">
      <c r="B203" s="37"/>
      <c r="C203" s="258" t="s">
        <v>690</v>
      </c>
      <c r="D203" s="258" t="s">
        <v>350</v>
      </c>
      <c r="E203" s="259" t="s">
        <v>3070</v>
      </c>
      <c r="F203" s="260" t="s">
        <v>3071</v>
      </c>
      <c r="G203" s="261" t="s">
        <v>217</v>
      </c>
      <c r="H203" s="262">
        <v>50.600000000000001</v>
      </c>
      <c r="I203" s="263"/>
      <c r="J203" s="264">
        <f>ROUND(I203*H203,2)</f>
        <v>0</v>
      </c>
      <c r="K203" s="260" t="s">
        <v>19</v>
      </c>
      <c r="L203" s="265"/>
      <c r="M203" s="266" t="s">
        <v>19</v>
      </c>
      <c r="N203" s="267" t="s">
        <v>44</v>
      </c>
      <c r="O203" s="82"/>
      <c r="P203" s="228">
        <f>O203*H203</f>
        <v>0</v>
      </c>
      <c r="Q203" s="228">
        <v>0.00010000000000000001</v>
      </c>
      <c r="R203" s="228">
        <f>Q203*H203</f>
        <v>0.0050600000000000003</v>
      </c>
      <c r="S203" s="228">
        <v>0</v>
      </c>
      <c r="T203" s="229">
        <f>S203*H203</f>
        <v>0</v>
      </c>
      <c r="AR203" s="230" t="s">
        <v>381</v>
      </c>
      <c r="AT203" s="230" t="s">
        <v>350</v>
      </c>
      <c r="AU203" s="230" t="s">
        <v>82</v>
      </c>
      <c r="AY203" s="16" t="s">
        <v>194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80</v>
      </c>
      <c r="BK203" s="231">
        <f>ROUND(I203*H203,2)</f>
        <v>0</v>
      </c>
      <c r="BL203" s="16" t="s">
        <v>280</v>
      </c>
      <c r="BM203" s="230" t="s">
        <v>3072</v>
      </c>
    </row>
    <row r="204" s="1" customFormat="1">
      <c r="B204" s="37"/>
      <c r="C204" s="38"/>
      <c r="D204" s="232" t="s">
        <v>203</v>
      </c>
      <c r="E204" s="38"/>
      <c r="F204" s="233" t="s">
        <v>3071</v>
      </c>
      <c r="G204" s="38"/>
      <c r="H204" s="38"/>
      <c r="I204" s="145"/>
      <c r="J204" s="38"/>
      <c r="K204" s="38"/>
      <c r="L204" s="42"/>
      <c r="M204" s="234"/>
      <c r="N204" s="82"/>
      <c r="O204" s="82"/>
      <c r="P204" s="82"/>
      <c r="Q204" s="82"/>
      <c r="R204" s="82"/>
      <c r="S204" s="82"/>
      <c r="T204" s="83"/>
      <c r="AT204" s="16" t="s">
        <v>203</v>
      </c>
      <c r="AU204" s="16" t="s">
        <v>82</v>
      </c>
    </row>
    <row r="205" s="12" customFormat="1">
      <c r="B205" s="235"/>
      <c r="C205" s="236"/>
      <c r="D205" s="232" t="s">
        <v>272</v>
      </c>
      <c r="E205" s="236"/>
      <c r="F205" s="238" t="s">
        <v>3073</v>
      </c>
      <c r="G205" s="236"/>
      <c r="H205" s="239">
        <v>50.600000000000001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AT205" s="245" t="s">
        <v>272</v>
      </c>
      <c r="AU205" s="245" t="s">
        <v>82</v>
      </c>
      <c r="AV205" s="12" t="s">
        <v>82</v>
      </c>
      <c r="AW205" s="12" t="s">
        <v>4</v>
      </c>
      <c r="AX205" s="12" t="s">
        <v>80</v>
      </c>
      <c r="AY205" s="245" t="s">
        <v>194</v>
      </c>
    </row>
    <row r="206" s="1" customFormat="1" ht="24" customHeight="1">
      <c r="B206" s="37"/>
      <c r="C206" s="219" t="s">
        <v>777</v>
      </c>
      <c r="D206" s="219" t="s">
        <v>196</v>
      </c>
      <c r="E206" s="220" t="s">
        <v>3074</v>
      </c>
      <c r="F206" s="221" t="s">
        <v>3075</v>
      </c>
      <c r="G206" s="222" t="s">
        <v>228</v>
      </c>
      <c r="H206" s="223">
        <v>840</v>
      </c>
      <c r="I206" s="224"/>
      <c r="J206" s="225">
        <f>ROUND(I206*H206,2)</f>
        <v>0</v>
      </c>
      <c r="K206" s="221" t="s">
        <v>200</v>
      </c>
      <c r="L206" s="42"/>
      <c r="M206" s="226" t="s">
        <v>19</v>
      </c>
      <c r="N206" s="227" t="s">
        <v>44</v>
      </c>
      <c r="O206" s="82"/>
      <c r="P206" s="228">
        <f>O206*H206</f>
        <v>0</v>
      </c>
      <c r="Q206" s="228">
        <v>0</v>
      </c>
      <c r="R206" s="228">
        <f>Q206*H206</f>
        <v>0</v>
      </c>
      <c r="S206" s="228">
        <v>0</v>
      </c>
      <c r="T206" s="229">
        <f>S206*H206</f>
        <v>0</v>
      </c>
      <c r="AR206" s="230" t="s">
        <v>280</v>
      </c>
      <c r="AT206" s="230" t="s">
        <v>196</v>
      </c>
      <c r="AU206" s="230" t="s">
        <v>82</v>
      </c>
      <c r="AY206" s="16" t="s">
        <v>194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6" t="s">
        <v>80</v>
      </c>
      <c r="BK206" s="231">
        <f>ROUND(I206*H206,2)</f>
        <v>0</v>
      </c>
      <c r="BL206" s="16" t="s">
        <v>280</v>
      </c>
      <c r="BM206" s="230" t="s">
        <v>3076</v>
      </c>
    </row>
    <row r="207" s="1" customFormat="1">
      <c r="B207" s="37"/>
      <c r="C207" s="38"/>
      <c r="D207" s="232" t="s">
        <v>203</v>
      </c>
      <c r="E207" s="38"/>
      <c r="F207" s="233" t="s">
        <v>3077</v>
      </c>
      <c r="G207" s="38"/>
      <c r="H207" s="38"/>
      <c r="I207" s="145"/>
      <c r="J207" s="38"/>
      <c r="K207" s="38"/>
      <c r="L207" s="42"/>
      <c r="M207" s="234"/>
      <c r="N207" s="82"/>
      <c r="O207" s="82"/>
      <c r="P207" s="82"/>
      <c r="Q207" s="82"/>
      <c r="R207" s="82"/>
      <c r="S207" s="82"/>
      <c r="T207" s="83"/>
      <c r="AT207" s="16" t="s">
        <v>203</v>
      </c>
      <c r="AU207" s="16" t="s">
        <v>82</v>
      </c>
    </row>
    <row r="208" s="1" customFormat="1" ht="24" customHeight="1">
      <c r="B208" s="37"/>
      <c r="C208" s="219" t="s">
        <v>784</v>
      </c>
      <c r="D208" s="219" t="s">
        <v>196</v>
      </c>
      <c r="E208" s="220" t="s">
        <v>3078</v>
      </c>
      <c r="F208" s="221" t="s">
        <v>3079</v>
      </c>
      <c r="G208" s="222" t="s">
        <v>228</v>
      </c>
      <c r="H208" s="223">
        <v>16</v>
      </c>
      <c r="I208" s="224"/>
      <c r="J208" s="225">
        <f>ROUND(I208*H208,2)</f>
        <v>0</v>
      </c>
      <c r="K208" s="221" t="s">
        <v>200</v>
      </c>
      <c r="L208" s="42"/>
      <c r="M208" s="226" t="s">
        <v>19</v>
      </c>
      <c r="N208" s="227" t="s">
        <v>44</v>
      </c>
      <c r="O208" s="82"/>
      <c r="P208" s="228">
        <f>O208*H208</f>
        <v>0</v>
      </c>
      <c r="Q208" s="228">
        <v>0</v>
      </c>
      <c r="R208" s="228">
        <f>Q208*H208</f>
        <v>0</v>
      </c>
      <c r="S208" s="228">
        <v>0</v>
      </c>
      <c r="T208" s="229">
        <f>S208*H208</f>
        <v>0</v>
      </c>
      <c r="AR208" s="230" t="s">
        <v>280</v>
      </c>
      <c r="AT208" s="230" t="s">
        <v>196</v>
      </c>
      <c r="AU208" s="230" t="s">
        <v>82</v>
      </c>
      <c r="AY208" s="16" t="s">
        <v>194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6" t="s">
        <v>80</v>
      </c>
      <c r="BK208" s="231">
        <f>ROUND(I208*H208,2)</f>
        <v>0</v>
      </c>
      <c r="BL208" s="16" t="s">
        <v>280</v>
      </c>
      <c r="BM208" s="230" t="s">
        <v>3080</v>
      </c>
    </row>
    <row r="209" s="1" customFormat="1">
      <c r="B209" s="37"/>
      <c r="C209" s="38"/>
      <c r="D209" s="232" t="s">
        <v>203</v>
      </c>
      <c r="E209" s="38"/>
      <c r="F209" s="233" t="s">
        <v>3081</v>
      </c>
      <c r="G209" s="38"/>
      <c r="H209" s="38"/>
      <c r="I209" s="145"/>
      <c r="J209" s="38"/>
      <c r="K209" s="38"/>
      <c r="L209" s="42"/>
      <c r="M209" s="234"/>
      <c r="N209" s="82"/>
      <c r="O209" s="82"/>
      <c r="P209" s="82"/>
      <c r="Q209" s="82"/>
      <c r="R209" s="82"/>
      <c r="S209" s="82"/>
      <c r="T209" s="83"/>
      <c r="AT209" s="16" t="s">
        <v>203</v>
      </c>
      <c r="AU209" s="16" t="s">
        <v>82</v>
      </c>
    </row>
    <row r="210" s="1" customFormat="1" ht="24" customHeight="1">
      <c r="B210" s="37"/>
      <c r="C210" s="219" t="s">
        <v>879</v>
      </c>
      <c r="D210" s="219" t="s">
        <v>196</v>
      </c>
      <c r="E210" s="220" t="s">
        <v>3082</v>
      </c>
      <c r="F210" s="221" t="s">
        <v>3083</v>
      </c>
      <c r="G210" s="222" t="s">
        <v>228</v>
      </c>
      <c r="H210" s="223">
        <v>1</v>
      </c>
      <c r="I210" s="224"/>
      <c r="J210" s="225">
        <f>ROUND(I210*H210,2)</f>
        <v>0</v>
      </c>
      <c r="K210" s="221" t="s">
        <v>200</v>
      </c>
      <c r="L210" s="42"/>
      <c r="M210" s="226" t="s">
        <v>19</v>
      </c>
      <c r="N210" s="227" t="s">
        <v>44</v>
      </c>
      <c r="O210" s="82"/>
      <c r="P210" s="228">
        <f>O210*H210</f>
        <v>0</v>
      </c>
      <c r="Q210" s="228">
        <v>0</v>
      </c>
      <c r="R210" s="228">
        <f>Q210*H210</f>
        <v>0</v>
      </c>
      <c r="S210" s="228">
        <v>0</v>
      </c>
      <c r="T210" s="229">
        <f>S210*H210</f>
        <v>0</v>
      </c>
      <c r="AR210" s="230" t="s">
        <v>280</v>
      </c>
      <c r="AT210" s="230" t="s">
        <v>196</v>
      </c>
      <c r="AU210" s="230" t="s">
        <v>82</v>
      </c>
      <c r="AY210" s="16" t="s">
        <v>194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80</v>
      </c>
      <c r="BK210" s="231">
        <f>ROUND(I210*H210,2)</f>
        <v>0</v>
      </c>
      <c r="BL210" s="16" t="s">
        <v>280</v>
      </c>
      <c r="BM210" s="230" t="s">
        <v>3084</v>
      </c>
    </row>
    <row r="211" s="1" customFormat="1">
      <c r="B211" s="37"/>
      <c r="C211" s="38"/>
      <c r="D211" s="232" t="s">
        <v>203</v>
      </c>
      <c r="E211" s="38"/>
      <c r="F211" s="233" t="s">
        <v>3085</v>
      </c>
      <c r="G211" s="38"/>
      <c r="H211" s="38"/>
      <c r="I211" s="145"/>
      <c r="J211" s="38"/>
      <c r="K211" s="38"/>
      <c r="L211" s="42"/>
      <c r="M211" s="234"/>
      <c r="N211" s="82"/>
      <c r="O211" s="82"/>
      <c r="P211" s="82"/>
      <c r="Q211" s="82"/>
      <c r="R211" s="82"/>
      <c r="S211" s="82"/>
      <c r="T211" s="83"/>
      <c r="AT211" s="16" t="s">
        <v>203</v>
      </c>
      <c r="AU211" s="16" t="s">
        <v>82</v>
      </c>
    </row>
    <row r="212" s="1" customFormat="1" ht="36" customHeight="1">
      <c r="B212" s="37"/>
      <c r="C212" s="258" t="s">
        <v>883</v>
      </c>
      <c r="D212" s="258" t="s">
        <v>350</v>
      </c>
      <c r="E212" s="259" t="s">
        <v>3086</v>
      </c>
      <c r="F212" s="260" t="s">
        <v>3087</v>
      </c>
      <c r="G212" s="261" t="s">
        <v>3088</v>
      </c>
      <c r="H212" s="262">
        <v>1</v>
      </c>
      <c r="I212" s="263"/>
      <c r="J212" s="264">
        <f>ROUND(I212*H212,2)</f>
        <v>0</v>
      </c>
      <c r="K212" s="260" t="s">
        <v>19</v>
      </c>
      <c r="L212" s="265"/>
      <c r="M212" s="266" t="s">
        <v>19</v>
      </c>
      <c r="N212" s="267" t="s">
        <v>44</v>
      </c>
      <c r="O212" s="82"/>
      <c r="P212" s="228">
        <f>O212*H212</f>
        <v>0</v>
      </c>
      <c r="Q212" s="228">
        <v>0.0050000000000000001</v>
      </c>
      <c r="R212" s="228">
        <f>Q212*H212</f>
        <v>0.0050000000000000001</v>
      </c>
      <c r="S212" s="228">
        <v>0</v>
      </c>
      <c r="T212" s="229">
        <f>S212*H212</f>
        <v>0</v>
      </c>
      <c r="AR212" s="230" t="s">
        <v>381</v>
      </c>
      <c r="AT212" s="230" t="s">
        <v>350</v>
      </c>
      <c r="AU212" s="230" t="s">
        <v>82</v>
      </c>
      <c r="AY212" s="16" t="s">
        <v>194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16" t="s">
        <v>80</v>
      </c>
      <c r="BK212" s="231">
        <f>ROUND(I212*H212,2)</f>
        <v>0</v>
      </c>
      <c r="BL212" s="16" t="s">
        <v>280</v>
      </c>
      <c r="BM212" s="230" t="s">
        <v>3089</v>
      </c>
    </row>
    <row r="213" s="1" customFormat="1">
      <c r="B213" s="37"/>
      <c r="C213" s="38"/>
      <c r="D213" s="232" t="s">
        <v>203</v>
      </c>
      <c r="E213" s="38"/>
      <c r="F213" s="233" t="s">
        <v>3087</v>
      </c>
      <c r="G213" s="38"/>
      <c r="H213" s="38"/>
      <c r="I213" s="145"/>
      <c r="J213" s="38"/>
      <c r="K213" s="38"/>
      <c r="L213" s="42"/>
      <c r="M213" s="234"/>
      <c r="N213" s="82"/>
      <c r="O213" s="82"/>
      <c r="P213" s="82"/>
      <c r="Q213" s="82"/>
      <c r="R213" s="82"/>
      <c r="S213" s="82"/>
      <c r="T213" s="83"/>
      <c r="AT213" s="16" t="s">
        <v>203</v>
      </c>
      <c r="AU213" s="16" t="s">
        <v>82</v>
      </c>
    </row>
    <row r="214" s="1" customFormat="1" ht="24" customHeight="1">
      <c r="B214" s="37"/>
      <c r="C214" s="219" t="s">
        <v>888</v>
      </c>
      <c r="D214" s="219" t="s">
        <v>196</v>
      </c>
      <c r="E214" s="220" t="s">
        <v>3090</v>
      </c>
      <c r="F214" s="221" t="s">
        <v>3091</v>
      </c>
      <c r="G214" s="222" t="s">
        <v>228</v>
      </c>
      <c r="H214" s="223">
        <v>1</v>
      </c>
      <c r="I214" s="224"/>
      <c r="J214" s="225">
        <f>ROUND(I214*H214,2)</f>
        <v>0</v>
      </c>
      <c r="K214" s="221" t="s">
        <v>200</v>
      </c>
      <c r="L214" s="42"/>
      <c r="M214" s="226" t="s">
        <v>19</v>
      </c>
      <c r="N214" s="227" t="s">
        <v>44</v>
      </c>
      <c r="O214" s="82"/>
      <c r="P214" s="228">
        <f>O214*H214</f>
        <v>0</v>
      </c>
      <c r="Q214" s="228">
        <v>0</v>
      </c>
      <c r="R214" s="228">
        <f>Q214*H214</f>
        <v>0</v>
      </c>
      <c r="S214" s="228">
        <v>0</v>
      </c>
      <c r="T214" s="229">
        <f>S214*H214</f>
        <v>0</v>
      </c>
      <c r="AR214" s="230" t="s">
        <v>280</v>
      </c>
      <c r="AT214" s="230" t="s">
        <v>196</v>
      </c>
      <c r="AU214" s="230" t="s">
        <v>82</v>
      </c>
      <c r="AY214" s="16" t="s">
        <v>194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6" t="s">
        <v>80</v>
      </c>
      <c r="BK214" s="231">
        <f>ROUND(I214*H214,2)</f>
        <v>0</v>
      </c>
      <c r="BL214" s="16" t="s">
        <v>280</v>
      </c>
      <c r="BM214" s="230" t="s">
        <v>3092</v>
      </c>
    </row>
    <row r="215" s="1" customFormat="1">
      <c r="B215" s="37"/>
      <c r="C215" s="38"/>
      <c r="D215" s="232" t="s">
        <v>203</v>
      </c>
      <c r="E215" s="38"/>
      <c r="F215" s="233" t="s">
        <v>3093</v>
      </c>
      <c r="G215" s="38"/>
      <c r="H215" s="38"/>
      <c r="I215" s="145"/>
      <c r="J215" s="38"/>
      <c r="K215" s="38"/>
      <c r="L215" s="42"/>
      <c r="M215" s="234"/>
      <c r="N215" s="82"/>
      <c r="O215" s="82"/>
      <c r="P215" s="82"/>
      <c r="Q215" s="82"/>
      <c r="R215" s="82"/>
      <c r="S215" s="82"/>
      <c r="T215" s="83"/>
      <c r="AT215" s="16" t="s">
        <v>203</v>
      </c>
      <c r="AU215" s="16" t="s">
        <v>82</v>
      </c>
    </row>
    <row r="216" s="1" customFormat="1" ht="16.5" customHeight="1">
      <c r="B216" s="37"/>
      <c r="C216" s="219" t="s">
        <v>893</v>
      </c>
      <c r="D216" s="219" t="s">
        <v>196</v>
      </c>
      <c r="E216" s="220" t="s">
        <v>3094</v>
      </c>
      <c r="F216" s="221" t="s">
        <v>3095</v>
      </c>
      <c r="G216" s="222" t="s">
        <v>228</v>
      </c>
      <c r="H216" s="223">
        <v>2</v>
      </c>
      <c r="I216" s="224"/>
      <c r="J216" s="225">
        <f>ROUND(I216*H216,2)</f>
        <v>0</v>
      </c>
      <c r="K216" s="221" t="s">
        <v>200</v>
      </c>
      <c r="L216" s="42"/>
      <c r="M216" s="226" t="s">
        <v>19</v>
      </c>
      <c r="N216" s="227" t="s">
        <v>44</v>
      </c>
      <c r="O216" s="82"/>
      <c r="P216" s="228">
        <f>O216*H216</f>
        <v>0</v>
      </c>
      <c r="Q216" s="228">
        <v>0</v>
      </c>
      <c r="R216" s="228">
        <f>Q216*H216</f>
        <v>0</v>
      </c>
      <c r="S216" s="228">
        <v>0</v>
      </c>
      <c r="T216" s="229">
        <f>S216*H216</f>
        <v>0</v>
      </c>
      <c r="AR216" s="230" t="s">
        <v>280</v>
      </c>
      <c r="AT216" s="230" t="s">
        <v>196</v>
      </c>
      <c r="AU216" s="230" t="s">
        <v>82</v>
      </c>
      <c r="AY216" s="16" t="s">
        <v>194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16" t="s">
        <v>80</v>
      </c>
      <c r="BK216" s="231">
        <f>ROUND(I216*H216,2)</f>
        <v>0</v>
      </c>
      <c r="BL216" s="16" t="s">
        <v>280</v>
      </c>
      <c r="BM216" s="230" t="s">
        <v>3096</v>
      </c>
    </row>
    <row r="217" s="1" customFormat="1">
      <c r="B217" s="37"/>
      <c r="C217" s="38"/>
      <c r="D217" s="232" t="s">
        <v>203</v>
      </c>
      <c r="E217" s="38"/>
      <c r="F217" s="233" t="s">
        <v>3097</v>
      </c>
      <c r="G217" s="38"/>
      <c r="H217" s="38"/>
      <c r="I217" s="145"/>
      <c r="J217" s="38"/>
      <c r="K217" s="38"/>
      <c r="L217" s="42"/>
      <c r="M217" s="234"/>
      <c r="N217" s="82"/>
      <c r="O217" s="82"/>
      <c r="P217" s="82"/>
      <c r="Q217" s="82"/>
      <c r="R217" s="82"/>
      <c r="S217" s="82"/>
      <c r="T217" s="83"/>
      <c r="AT217" s="16" t="s">
        <v>203</v>
      </c>
      <c r="AU217" s="16" t="s">
        <v>82</v>
      </c>
    </row>
    <row r="218" s="1" customFormat="1" ht="24" customHeight="1">
      <c r="B218" s="37"/>
      <c r="C218" s="219" t="s">
        <v>492</v>
      </c>
      <c r="D218" s="219" t="s">
        <v>196</v>
      </c>
      <c r="E218" s="220" t="s">
        <v>3098</v>
      </c>
      <c r="F218" s="221" t="s">
        <v>3099</v>
      </c>
      <c r="G218" s="222" t="s">
        <v>228</v>
      </c>
      <c r="H218" s="223">
        <v>15</v>
      </c>
      <c r="I218" s="224"/>
      <c r="J218" s="225">
        <f>ROUND(I218*H218,2)</f>
        <v>0</v>
      </c>
      <c r="K218" s="221" t="s">
        <v>200</v>
      </c>
      <c r="L218" s="42"/>
      <c r="M218" s="226" t="s">
        <v>19</v>
      </c>
      <c r="N218" s="227" t="s">
        <v>44</v>
      </c>
      <c r="O218" s="82"/>
      <c r="P218" s="228">
        <f>O218*H218</f>
        <v>0</v>
      </c>
      <c r="Q218" s="228">
        <v>0</v>
      </c>
      <c r="R218" s="228">
        <f>Q218*H218</f>
        <v>0</v>
      </c>
      <c r="S218" s="228">
        <v>0</v>
      </c>
      <c r="T218" s="229">
        <f>S218*H218</f>
        <v>0</v>
      </c>
      <c r="AR218" s="230" t="s">
        <v>280</v>
      </c>
      <c r="AT218" s="230" t="s">
        <v>196</v>
      </c>
      <c r="AU218" s="230" t="s">
        <v>82</v>
      </c>
      <c r="AY218" s="16" t="s">
        <v>194</v>
      </c>
      <c r="BE218" s="231">
        <f>IF(N218="základní",J218,0)</f>
        <v>0</v>
      </c>
      <c r="BF218" s="231">
        <f>IF(N218="snížená",J218,0)</f>
        <v>0</v>
      </c>
      <c r="BG218" s="231">
        <f>IF(N218="zákl. přenesená",J218,0)</f>
        <v>0</v>
      </c>
      <c r="BH218" s="231">
        <f>IF(N218="sníž. přenesená",J218,0)</f>
        <v>0</v>
      </c>
      <c r="BI218" s="231">
        <f>IF(N218="nulová",J218,0)</f>
        <v>0</v>
      </c>
      <c r="BJ218" s="16" t="s">
        <v>80</v>
      </c>
      <c r="BK218" s="231">
        <f>ROUND(I218*H218,2)</f>
        <v>0</v>
      </c>
      <c r="BL218" s="16" t="s">
        <v>280</v>
      </c>
      <c r="BM218" s="230" t="s">
        <v>3100</v>
      </c>
    </row>
    <row r="219" s="1" customFormat="1">
      <c r="B219" s="37"/>
      <c r="C219" s="38"/>
      <c r="D219" s="232" t="s">
        <v>203</v>
      </c>
      <c r="E219" s="38"/>
      <c r="F219" s="233" t="s">
        <v>3101</v>
      </c>
      <c r="G219" s="38"/>
      <c r="H219" s="38"/>
      <c r="I219" s="145"/>
      <c r="J219" s="38"/>
      <c r="K219" s="38"/>
      <c r="L219" s="42"/>
      <c r="M219" s="234"/>
      <c r="N219" s="82"/>
      <c r="O219" s="82"/>
      <c r="P219" s="82"/>
      <c r="Q219" s="82"/>
      <c r="R219" s="82"/>
      <c r="S219" s="82"/>
      <c r="T219" s="83"/>
      <c r="AT219" s="16" t="s">
        <v>203</v>
      </c>
      <c r="AU219" s="16" t="s">
        <v>82</v>
      </c>
    </row>
    <row r="220" s="1" customFormat="1" ht="16.5" customHeight="1">
      <c r="B220" s="37"/>
      <c r="C220" s="258" t="s">
        <v>498</v>
      </c>
      <c r="D220" s="258" t="s">
        <v>350</v>
      </c>
      <c r="E220" s="259" t="s">
        <v>3102</v>
      </c>
      <c r="F220" s="260" t="s">
        <v>3103</v>
      </c>
      <c r="G220" s="261" t="s">
        <v>228</v>
      </c>
      <c r="H220" s="262">
        <v>15</v>
      </c>
      <c r="I220" s="263"/>
      <c r="J220" s="264">
        <f>ROUND(I220*H220,2)</f>
        <v>0</v>
      </c>
      <c r="K220" s="260" t="s">
        <v>200</v>
      </c>
      <c r="L220" s="265"/>
      <c r="M220" s="266" t="s">
        <v>19</v>
      </c>
      <c r="N220" s="267" t="s">
        <v>44</v>
      </c>
      <c r="O220" s="82"/>
      <c r="P220" s="228">
        <f>O220*H220</f>
        <v>0</v>
      </c>
      <c r="Q220" s="228">
        <v>5.0000000000000002E-05</v>
      </c>
      <c r="R220" s="228">
        <f>Q220*H220</f>
        <v>0.00075000000000000002</v>
      </c>
      <c r="S220" s="228">
        <v>0</v>
      </c>
      <c r="T220" s="229">
        <f>S220*H220</f>
        <v>0</v>
      </c>
      <c r="AR220" s="230" t="s">
        <v>381</v>
      </c>
      <c r="AT220" s="230" t="s">
        <v>350</v>
      </c>
      <c r="AU220" s="230" t="s">
        <v>82</v>
      </c>
      <c r="AY220" s="16" t="s">
        <v>194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80</v>
      </c>
      <c r="BK220" s="231">
        <f>ROUND(I220*H220,2)</f>
        <v>0</v>
      </c>
      <c r="BL220" s="16" t="s">
        <v>280</v>
      </c>
      <c r="BM220" s="230" t="s">
        <v>3104</v>
      </c>
    </row>
    <row r="221" s="1" customFormat="1">
      <c r="B221" s="37"/>
      <c r="C221" s="38"/>
      <c r="D221" s="232" t="s">
        <v>203</v>
      </c>
      <c r="E221" s="38"/>
      <c r="F221" s="233" t="s">
        <v>3103</v>
      </c>
      <c r="G221" s="38"/>
      <c r="H221" s="38"/>
      <c r="I221" s="145"/>
      <c r="J221" s="38"/>
      <c r="K221" s="38"/>
      <c r="L221" s="42"/>
      <c r="M221" s="234"/>
      <c r="N221" s="82"/>
      <c r="O221" s="82"/>
      <c r="P221" s="82"/>
      <c r="Q221" s="82"/>
      <c r="R221" s="82"/>
      <c r="S221" s="82"/>
      <c r="T221" s="83"/>
      <c r="AT221" s="16" t="s">
        <v>203</v>
      </c>
      <c r="AU221" s="16" t="s">
        <v>82</v>
      </c>
    </row>
    <row r="222" s="1" customFormat="1" ht="16.5" customHeight="1">
      <c r="B222" s="37"/>
      <c r="C222" s="219" t="s">
        <v>505</v>
      </c>
      <c r="D222" s="219" t="s">
        <v>196</v>
      </c>
      <c r="E222" s="220" t="s">
        <v>3105</v>
      </c>
      <c r="F222" s="221" t="s">
        <v>3106</v>
      </c>
      <c r="G222" s="222" t="s">
        <v>228</v>
      </c>
      <c r="H222" s="223">
        <v>8</v>
      </c>
      <c r="I222" s="224"/>
      <c r="J222" s="225">
        <f>ROUND(I222*H222,2)</f>
        <v>0</v>
      </c>
      <c r="K222" s="221" t="s">
        <v>200</v>
      </c>
      <c r="L222" s="42"/>
      <c r="M222" s="226" t="s">
        <v>19</v>
      </c>
      <c r="N222" s="227" t="s">
        <v>44</v>
      </c>
      <c r="O222" s="82"/>
      <c r="P222" s="228">
        <f>O222*H222</f>
        <v>0</v>
      </c>
      <c r="Q222" s="228">
        <v>0</v>
      </c>
      <c r="R222" s="228">
        <f>Q222*H222</f>
        <v>0</v>
      </c>
      <c r="S222" s="228">
        <v>0</v>
      </c>
      <c r="T222" s="229">
        <f>S222*H222</f>
        <v>0</v>
      </c>
      <c r="AR222" s="230" t="s">
        <v>280</v>
      </c>
      <c r="AT222" s="230" t="s">
        <v>196</v>
      </c>
      <c r="AU222" s="230" t="s">
        <v>82</v>
      </c>
      <c r="AY222" s="16" t="s">
        <v>194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6" t="s">
        <v>80</v>
      </c>
      <c r="BK222" s="231">
        <f>ROUND(I222*H222,2)</f>
        <v>0</v>
      </c>
      <c r="BL222" s="16" t="s">
        <v>280</v>
      </c>
      <c r="BM222" s="230" t="s">
        <v>3107</v>
      </c>
    </row>
    <row r="223" s="1" customFormat="1">
      <c r="B223" s="37"/>
      <c r="C223" s="38"/>
      <c r="D223" s="232" t="s">
        <v>203</v>
      </c>
      <c r="E223" s="38"/>
      <c r="F223" s="233" t="s">
        <v>3108</v>
      </c>
      <c r="G223" s="38"/>
      <c r="H223" s="38"/>
      <c r="I223" s="145"/>
      <c r="J223" s="38"/>
      <c r="K223" s="38"/>
      <c r="L223" s="42"/>
      <c r="M223" s="234"/>
      <c r="N223" s="82"/>
      <c r="O223" s="82"/>
      <c r="P223" s="82"/>
      <c r="Q223" s="82"/>
      <c r="R223" s="82"/>
      <c r="S223" s="82"/>
      <c r="T223" s="83"/>
      <c r="AT223" s="16" t="s">
        <v>203</v>
      </c>
      <c r="AU223" s="16" t="s">
        <v>82</v>
      </c>
    </row>
    <row r="224" s="1" customFormat="1" ht="16.5" customHeight="1">
      <c r="B224" s="37"/>
      <c r="C224" s="258" t="s">
        <v>511</v>
      </c>
      <c r="D224" s="258" t="s">
        <v>350</v>
      </c>
      <c r="E224" s="259" t="s">
        <v>3109</v>
      </c>
      <c r="F224" s="260" t="s">
        <v>3110</v>
      </c>
      <c r="G224" s="261" t="s">
        <v>228</v>
      </c>
      <c r="H224" s="262">
        <v>8</v>
      </c>
      <c r="I224" s="263"/>
      <c r="J224" s="264">
        <f>ROUND(I224*H224,2)</f>
        <v>0</v>
      </c>
      <c r="K224" s="260" t="s">
        <v>200</v>
      </c>
      <c r="L224" s="265"/>
      <c r="M224" s="266" t="s">
        <v>19</v>
      </c>
      <c r="N224" s="267" t="s">
        <v>44</v>
      </c>
      <c r="O224" s="82"/>
      <c r="P224" s="228">
        <f>O224*H224</f>
        <v>0</v>
      </c>
      <c r="Q224" s="228">
        <v>5.0000000000000002E-05</v>
      </c>
      <c r="R224" s="228">
        <f>Q224*H224</f>
        <v>0.00040000000000000002</v>
      </c>
      <c r="S224" s="228">
        <v>0</v>
      </c>
      <c r="T224" s="229">
        <f>S224*H224</f>
        <v>0</v>
      </c>
      <c r="AR224" s="230" t="s">
        <v>381</v>
      </c>
      <c r="AT224" s="230" t="s">
        <v>350</v>
      </c>
      <c r="AU224" s="230" t="s">
        <v>82</v>
      </c>
      <c r="AY224" s="16" t="s">
        <v>194</v>
      </c>
      <c r="BE224" s="231">
        <f>IF(N224="základní",J224,0)</f>
        <v>0</v>
      </c>
      <c r="BF224" s="231">
        <f>IF(N224="snížená",J224,0)</f>
        <v>0</v>
      </c>
      <c r="BG224" s="231">
        <f>IF(N224="zákl. přenesená",J224,0)</f>
        <v>0</v>
      </c>
      <c r="BH224" s="231">
        <f>IF(N224="sníž. přenesená",J224,0)</f>
        <v>0</v>
      </c>
      <c r="BI224" s="231">
        <f>IF(N224="nulová",J224,0)</f>
        <v>0</v>
      </c>
      <c r="BJ224" s="16" t="s">
        <v>80</v>
      </c>
      <c r="BK224" s="231">
        <f>ROUND(I224*H224,2)</f>
        <v>0</v>
      </c>
      <c r="BL224" s="16" t="s">
        <v>280</v>
      </c>
      <c r="BM224" s="230" t="s">
        <v>3111</v>
      </c>
    </row>
    <row r="225" s="1" customFormat="1">
      <c r="B225" s="37"/>
      <c r="C225" s="38"/>
      <c r="D225" s="232" t="s">
        <v>203</v>
      </c>
      <c r="E225" s="38"/>
      <c r="F225" s="233" t="s">
        <v>3110</v>
      </c>
      <c r="G225" s="38"/>
      <c r="H225" s="38"/>
      <c r="I225" s="145"/>
      <c r="J225" s="38"/>
      <c r="K225" s="38"/>
      <c r="L225" s="42"/>
      <c r="M225" s="234"/>
      <c r="N225" s="82"/>
      <c r="O225" s="82"/>
      <c r="P225" s="82"/>
      <c r="Q225" s="82"/>
      <c r="R225" s="82"/>
      <c r="S225" s="82"/>
      <c r="T225" s="83"/>
      <c r="AT225" s="16" t="s">
        <v>203</v>
      </c>
      <c r="AU225" s="16" t="s">
        <v>82</v>
      </c>
    </row>
    <row r="226" s="1" customFormat="1" ht="24" customHeight="1">
      <c r="B226" s="37"/>
      <c r="C226" s="219" t="s">
        <v>517</v>
      </c>
      <c r="D226" s="219" t="s">
        <v>196</v>
      </c>
      <c r="E226" s="220" t="s">
        <v>3112</v>
      </c>
      <c r="F226" s="221" t="s">
        <v>3113</v>
      </c>
      <c r="G226" s="222" t="s">
        <v>228</v>
      </c>
      <c r="H226" s="223">
        <v>18</v>
      </c>
      <c r="I226" s="224"/>
      <c r="J226" s="225">
        <f>ROUND(I226*H226,2)</f>
        <v>0</v>
      </c>
      <c r="K226" s="221" t="s">
        <v>200</v>
      </c>
      <c r="L226" s="42"/>
      <c r="M226" s="226" t="s">
        <v>19</v>
      </c>
      <c r="N226" s="227" t="s">
        <v>44</v>
      </c>
      <c r="O226" s="82"/>
      <c r="P226" s="228">
        <f>O226*H226</f>
        <v>0</v>
      </c>
      <c r="Q226" s="228">
        <v>0</v>
      </c>
      <c r="R226" s="228">
        <f>Q226*H226</f>
        <v>0</v>
      </c>
      <c r="S226" s="228">
        <v>0</v>
      </c>
      <c r="T226" s="229">
        <f>S226*H226</f>
        <v>0</v>
      </c>
      <c r="AR226" s="230" t="s">
        <v>280</v>
      </c>
      <c r="AT226" s="230" t="s">
        <v>196</v>
      </c>
      <c r="AU226" s="230" t="s">
        <v>82</v>
      </c>
      <c r="AY226" s="16" t="s">
        <v>194</v>
      </c>
      <c r="BE226" s="231">
        <f>IF(N226="základní",J226,0)</f>
        <v>0</v>
      </c>
      <c r="BF226" s="231">
        <f>IF(N226="snížená",J226,0)</f>
        <v>0</v>
      </c>
      <c r="BG226" s="231">
        <f>IF(N226="zákl. přenesená",J226,0)</f>
        <v>0</v>
      </c>
      <c r="BH226" s="231">
        <f>IF(N226="sníž. přenesená",J226,0)</f>
        <v>0</v>
      </c>
      <c r="BI226" s="231">
        <f>IF(N226="nulová",J226,0)</f>
        <v>0</v>
      </c>
      <c r="BJ226" s="16" t="s">
        <v>80</v>
      </c>
      <c r="BK226" s="231">
        <f>ROUND(I226*H226,2)</f>
        <v>0</v>
      </c>
      <c r="BL226" s="16" t="s">
        <v>280</v>
      </c>
      <c r="BM226" s="230" t="s">
        <v>3114</v>
      </c>
    </row>
    <row r="227" s="1" customFormat="1">
      <c r="B227" s="37"/>
      <c r="C227" s="38"/>
      <c r="D227" s="232" t="s">
        <v>203</v>
      </c>
      <c r="E227" s="38"/>
      <c r="F227" s="233" t="s">
        <v>3115</v>
      </c>
      <c r="G227" s="38"/>
      <c r="H227" s="38"/>
      <c r="I227" s="145"/>
      <c r="J227" s="38"/>
      <c r="K227" s="38"/>
      <c r="L227" s="42"/>
      <c r="M227" s="234"/>
      <c r="N227" s="82"/>
      <c r="O227" s="82"/>
      <c r="P227" s="82"/>
      <c r="Q227" s="82"/>
      <c r="R227" s="82"/>
      <c r="S227" s="82"/>
      <c r="T227" s="83"/>
      <c r="AT227" s="16" t="s">
        <v>203</v>
      </c>
      <c r="AU227" s="16" t="s">
        <v>82</v>
      </c>
    </row>
    <row r="228" s="1" customFormat="1" ht="16.5" customHeight="1">
      <c r="B228" s="37"/>
      <c r="C228" s="258" t="s">
        <v>522</v>
      </c>
      <c r="D228" s="258" t="s">
        <v>350</v>
      </c>
      <c r="E228" s="259" t="s">
        <v>3116</v>
      </c>
      <c r="F228" s="260" t="s">
        <v>3117</v>
      </c>
      <c r="G228" s="261" t="s">
        <v>228</v>
      </c>
      <c r="H228" s="262">
        <v>18</v>
      </c>
      <c r="I228" s="263"/>
      <c r="J228" s="264">
        <f>ROUND(I228*H228,2)</f>
        <v>0</v>
      </c>
      <c r="K228" s="260" t="s">
        <v>19</v>
      </c>
      <c r="L228" s="265"/>
      <c r="M228" s="266" t="s">
        <v>19</v>
      </c>
      <c r="N228" s="267" t="s">
        <v>44</v>
      </c>
      <c r="O228" s="82"/>
      <c r="P228" s="228">
        <f>O228*H228</f>
        <v>0</v>
      </c>
      <c r="Q228" s="228">
        <v>5.0000000000000002E-05</v>
      </c>
      <c r="R228" s="228">
        <f>Q228*H228</f>
        <v>0.00090000000000000008</v>
      </c>
      <c r="S228" s="228">
        <v>0</v>
      </c>
      <c r="T228" s="229">
        <f>S228*H228</f>
        <v>0</v>
      </c>
      <c r="AR228" s="230" t="s">
        <v>381</v>
      </c>
      <c r="AT228" s="230" t="s">
        <v>350</v>
      </c>
      <c r="AU228" s="230" t="s">
        <v>82</v>
      </c>
      <c r="AY228" s="16" t="s">
        <v>194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80</v>
      </c>
      <c r="BK228" s="231">
        <f>ROUND(I228*H228,2)</f>
        <v>0</v>
      </c>
      <c r="BL228" s="16" t="s">
        <v>280</v>
      </c>
      <c r="BM228" s="230" t="s">
        <v>3118</v>
      </c>
    </row>
    <row r="229" s="1" customFormat="1">
      <c r="B229" s="37"/>
      <c r="C229" s="38"/>
      <c r="D229" s="232" t="s">
        <v>203</v>
      </c>
      <c r="E229" s="38"/>
      <c r="F229" s="233" t="s">
        <v>3117</v>
      </c>
      <c r="G229" s="38"/>
      <c r="H229" s="38"/>
      <c r="I229" s="145"/>
      <c r="J229" s="38"/>
      <c r="K229" s="38"/>
      <c r="L229" s="42"/>
      <c r="M229" s="234"/>
      <c r="N229" s="82"/>
      <c r="O229" s="82"/>
      <c r="P229" s="82"/>
      <c r="Q229" s="82"/>
      <c r="R229" s="82"/>
      <c r="S229" s="82"/>
      <c r="T229" s="83"/>
      <c r="AT229" s="16" t="s">
        <v>203</v>
      </c>
      <c r="AU229" s="16" t="s">
        <v>82</v>
      </c>
    </row>
    <row r="230" s="1" customFormat="1" ht="24" customHeight="1">
      <c r="B230" s="37"/>
      <c r="C230" s="219" t="s">
        <v>528</v>
      </c>
      <c r="D230" s="219" t="s">
        <v>196</v>
      </c>
      <c r="E230" s="220" t="s">
        <v>3119</v>
      </c>
      <c r="F230" s="221" t="s">
        <v>3120</v>
      </c>
      <c r="G230" s="222" t="s">
        <v>228</v>
      </c>
      <c r="H230" s="223">
        <v>2</v>
      </c>
      <c r="I230" s="224"/>
      <c r="J230" s="225">
        <f>ROUND(I230*H230,2)</f>
        <v>0</v>
      </c>
      <c r="K230" s="221" t="s">
        <v>200</v>
      </c>
      <c r="L230" s="42"/>
      <c r="M230" s="226" t="s">
        <v>19</v>
      </c>
      <c r="N230" s="227" t="s">
        <v>44</v>
      </c>
      <c r="O230" s="82"/>
      <c r="P230" s="228">
        <f>O230*H230</f>
        <v>0</v>
      </c>
      <c r="Q230" s="228">
        <v>0</v>
      </c>
      <c r="R230" s="228">
        <f>Q230*H230</f>
        <v>0</v>
      </c>
      <c r="S230" s="228">
        <v>0</v>
      </c>
      <c r="T230" s="229">
        <f>S230*H230</f>
        <v>0</v>
      </c>
      <c r="AR230" s="230" t="s">
        <v>280</v>
      </c>
      <c r="AT230" s="230" t="s">
        <v>196</v>
      </c>
      <c r="AU230" s="230" t="s">
        <v>82</v>
      </c>
      <c r="AY230" s="16" t="s">
        <v>194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6" t="s">
        <v>80</v>
      </c>
      <c r="BK230" s="231">
        <f>ROUND(I230*H230,2)</f>
        <v>0</v>
      </c>
      <c r="BL230" s="16" t="s">
        <v>280</v>
      </c>
      <c r="BM230" s="230" t="s">
        <v>3121</v>
      </c>
    </row>
    <row r="231" s="1" customFormat="1">
      <c r="B231" s="37"/>
      <c r="C231" s="38"/>
      <c r="D231" s="232" t="s">
        <v>203</v>
      </c>
      <c r="E231" s="38"/>
      <c r="F231" s="233" t="s">
        <v>3122</v>
      </c>
      <c r="G231" s="38"/>
      <c r="H231" s="38"/>
      <c r="I231" s="145"/>
      <c r="J231" s="38"/>
      <c r="K231" s="38"/>
      <c r="L231" s="42"/>
      <c r="M231" s="234"/>
      <c r="N231" s="82"/>
      <c r="O231" s="82"/>
      <c r="P231" s="82"/>
      <c r="Q231" s="82"/>
      <c r="R231" s="82"/>
      <c r="S231" s="82"/>
      <c r="T231" s="83"/>
      <c r="AT231" s="16" t="s">
        <v>203</v>
      </c>
      <c r="AU231" s="16" t="s">
        <v>82</v>
      </c>
    </row>
    <row r="232" s="1" customFormat="1" ht="16.5" customHeight="1">
      <c r="B232" s="37"/>
      <c r="C232" s="258" t="s">
        <v>533</v>
      </c>
      <c r="D232" s="258" t="s">
        <v>350</v>
      </c>
      <c r="E232" s="259" t="s">
        <v>3123</v>
      </c>
      <c r="F232" s="260" t="s">
        <v>3124</v>
      </c>
      <c r="G232" s="261" t="s">
        <v>228</v>
      </c>
      <c r="H232" s="262">
        <v>2</v>
      </c>
      <c r="I232" s="263"/>
      <c r="J232" s="264">
        <f>ROUND(I232*H232,2)</f>
        <v>0</v>
      </c>
      <c r="K232" s="260" t="s">
        <v>19</v>
      </c>
      <c r="L232" s="265"/>
      <c r="M232" s="266" t="s">
        <v>19</v>
      </c>
      <c r="N232" s="267" t="s">
        <v>44</v>
      </c>
      <c r="O232" s="82"/>
      <c r="P232" s="228">
        <f>O232*H232</f>
        <v>0</v>
      </c>
      <c r="Q232" s="228">
        <v>5.0000000000000002E-05</v>
      </c>
      <c r="R232" s="228">
        <f>Q232*H232</f>
        <v>0.00010000000000000001</v>
      </c>
      <c r="S232" s="228">
        <v>0</v>
      </c>
      <c r="T232" s="229">
        <f>S232*H232</f>
        <v>0</v>
      </c>
      <c r="AR232" s="230" t="s">
        <v>381</v>
      </c>
      <c r="AT232" s="230" t="s">
        <v>350</v>
      </c>
      <c r="AU232" s="230" t="s">
        <v>82</v>
      </c>
      <c r="AY232" s="16" t="s">
        <v>194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16" t="s">
        <v>80</v>
      </c>
      <c r="BK232" s="231">
        <f>ROUND(I232*H232,2)</f>
        <v>0</v>
      </c>
      <c r="BL232" s="16" t="s">
        <v>280</v>
      </c>
      <c r="BM232" s="230" t="s">
        <v>3125</v>
      </c>
    </row>
    <row r="233" s="1" customFormat="1">
      <c r="B233" s="37"/>
      <c r="C233" s="38"/>
      <c r="D233" s="232" t="s">
        <v>203</v>
      </c>
      <c r="E233" s="38"/>
      <c r="F233" s="233" t="s">
        <v>3124</v>
      </c>
      <c r="G233" s="38"/>
      <c r="H233" s="38"/>
      <c r="I233" s="145"/>
      <c r="J233" s="38"/>
      <c r="K233" s="38"/>
      <c r="L233" s="42"/>
      <c r="M233" s="234"/>
      <c r="N233" s="82"/>
      <c r="O233" s="82"/>
      <c r="P233" s="82"/>
      <c r="Q233" s="82"/>
      <c r="R233" s="82"/>
      <c r="S233" s="82"/>
      <c r="T233" s="83"/>
      <c r="AT233" s="16" t="s">
        <v>203</v>
      </c>
      <c r="AU233" s="16" t="s">
        <v>82</v>
      </c>
    </row>
    <row r="234" s="1" customFormat="1" ht="16.5" customHeight="1">
      <c r="B234" s="37"/>
      <c r="C234" s="219" t="s">
        <v>570</v>
      </c>
      <c r="D234" s="219" t="s">
        <v>196</v>
      </c>
      <c r="E234" s="220" t="s">
        <v>3126</v>
      </c>
      <c r="F234" s="221" t="s">
        <v>3127</v>
      </c>
      <c r="G234" s="222" t="s">
        <v>228</v>
      </c>
      <c r="H234" s="223">
        <v>4</v>
      </c>
      <c r="I234" s="224"/>
      <c r="J234" s="225">
        <f>ROUND(I234*H234,2)</f>
        <v>0</v>
      </c>
      <c r="K234" s="221" t="s">
        <v>200</v>
      </c>
      <c r="L234" s="42"/>
      <c r="M234" s="226" t="s">
        <v>19</v>
      </c>
      <c r="N234" s="227" t="s">
        <v>44</v>
      </c>
      <c r="O234" s="82"/>
      <c r="P234" s="228">
        <f>O234*H234</f>
        <v>0</v>
      </c>
      <c r="Q234" s="228">
        <v>0</v>
      </c>
      <c r="R234" s="228">
        <f>Q234*H234</f>
        <v>0</v>
      </c>
      <c r="S234" s="228">
        <v>0</v>
      </c>
      <c r="T234" s="229">
        <f>S234*H234</f>
        <v>0</v>
      </c>
      <c r="AR234" s="230" t="s">
        <v>280</v>
      </c>
      <c r="AT234" s="230" t="s">
        <v>196</v>
      </c>
      <c r="AU234" s="230" t="s">
        <v>82</v>
      </c>
      <c r="AY234" s="16" t="s">
        <v>194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16" t="s">
        <v>80</v>
      </c>
      <c r="BK234" s="231">
        <f>ROUND(I234*H234,2)</f>
        <v>0</v>
      </c>
      <c r="BL234" s="16" t="s">
        <v>280</v>
      </c>
      <c r="BM234" s="230" t="s">
        <v>3128</v>
      </c>
    </row>
    <row r="235" s="1" customFormat="1">
      <c r="B235" s="37"/>
      <c r="C235" s="38"/>
      <c r="D235" s="232" t="s">
        <v>203</v>
      </c>
      <c r="E235" s="38"/>
      <c r="F235" s="233" t="s">
        <v>3129</v>
      </c>
      <c r="G235" s="38"/>
      <c r="H235" s="38"/>
      <c r="I235" s="145"/>
      <c r="J235" s="38"/>
      <c r="K235" s="38"/>
      <c r="L235" s="42"/>
      <c r="M235" s="234"/>
      <c r="N235" s="82"/>
      <c r="O235" s="82"/>
      <c r="P235" s="82"/>
      <c r="Q235" s="82"/>
      <c r="R235" s="82"/>
      <c r="S235" s="82"/>
      <c r="T235" s="83"/>
      <c r="AT235" s="16" t="s">
        <v>203</v>
      </c>
      <c r="AU235" s="16" t="s">
        <v>82</v>
      </c>
    </row>
    <row r="236" s="1" customFormat="1" ht="16.5" customHeight="1">
      <c r="B236" s="37"/>
      <c r="C236" s="258" t="s">
        <v>574</v>
      </c>
      <c r="D236" s="258" t="s">
        <v>350</v>
      </c>
      <c r="E236" s="259" t="s">
        <v>3130</v>
      </c>
      <c r="F236" s="260" t="s">
        <v>3131</v>
      </c>
      <c r="G236" s="261" t="s">
        <v>228</v>
      </c>
      <c r="H236" s="262">
        <v>4</v>
      </c>
      <c r="I236" s="263"/>
      <c r="J236" s="264">
        <f>ROUND(I236*H236,2)</f>
        <v>0</v>
      </c>
      <c r="K236" s="260" t="s">
        <v>200</v>
      </c>
      <c r="L236" s="265"/>
      <c r="M236" s="266" t="s">
        <v>19</v>
      </c>
      <c r="N236" s="267" t="s">
        <v>44</v>
      </c>
      <c r="O236" s="82"/>
      <c r="P236" s="228">
        <f>O236*H236</f>
        <v>0</v>
      </c>
      <c r="Q236" s="228">
        <v>5.0000000000000002E-05</v>
      </c>
      <c r="R236" s="228">
        <f>Q236*H236</f>
        <v>0.00020000000000000001</v>
      </c>
      <c r="S236" s="228">
        <v>0</v>
      </c>
      <c r="T236" s="229">
        <f>S236*H236</f>
        <v>0</v>
      </c>
      <c r="AR236" s="230" t="s">
        <v>381</v>
      </c>
      <c r="AT236" s="230" t="s">
        <v>350</v>
      </c>
      <c r="AU236" s="230" t="s">
        <v>82</v>
      </c>
      <c r="AY236" s="16" t="s">
        <v>194</v>
      </c>
      <c r="BE236" s="231">
        <f>IF(N236="základní",J236,0)</f>
        <v>0</v>
      </c>
      <c r="BF236" s="231">
        <f>IF(N236="snížená",J236,0)</f>
        <v>0</v>
      </c>
      <c r="BG236" s="231">
        <f>IF(N236="zákl. přenesená",J236,0)</f>
        <v>0</v>
      </c>
      <c r="BH236" s="231">
        <f>IF(N236="sníž. přenesená",J236,0)</f>
        <v>0</v>
      </c>
      <c r="BI236" s="231">
        <f>IF(N236="nulová",J236,0)</f>
        <v>0</v>
      </c>
      <c r="BJ236" s="16" t="s">
        <v>80</v>
      </c>
      <c r="BK236" s="231">
        <f>ROUND(I236*H236,2)</f>
        <v>0</v>
      </c>
      <c r="BL236" s="16" t="s">
        <v>280</v>
      </c>
      <c r="BM236" s="230" t="s">
        <v>3132</v>
      </c>
    </row>
    <row r="237" s="1" customFormat="1">
      <c r="B237" s="37"/>
      <c r="C237" s="38"/>
      <c r="D237" s="232" t="s">
        <v>203</v>
      </c>
      <c r="E237" s="38"/>
      <c r="F237" s="233" t="s">
        <v>3131</v>
      </c>
      <c r="G237" s="38"/>
      <c r="H237" s="38"/>
      <c r="I237" s="145"/>
      <c r="J237" s="38"/>
      <c r="K237" s="38"/>
      <c r="L237" s="42"/>
      <c r="M237" s="234"/>
      <c r="N237" s="82"/>
      <c r="O237" s="82"/>
      <c r="P237" s="82"/>
      <c r="Q237" s="82"/>
      <c r="R237" s="82"/>
      <c r="S237" s="82"/>
      <c r="T237" s="83"/>
      <c r="AT237" s="16" t="s">
        <v>203</v>
      </c>
      <c r="AU237" s="16" t="s">
        <v>82</v>
      </c>
    </row>
    <row r="238" s="1" customFormat="1" ht="24" customHeight="1">
      <c r="B238" s="37"/>
      <c r="C238" s="219" t="s">
        <v>538</v>
      </c>
      <c r="D238" s="219" t="s">
        <v>196</v>
      </c>
      <c r="E238" s="220" t="s">
        <v>3133</v>
      </c>
      <c r="F238" s="221" t="s">
        <v>3134</v>
      </c>
      <c r="G238" s="222" t="s">
        <v>228</v>
      </c>
      <c r="H238" s="223">
        <v>4</v>
      </c>
      <c r="I238" s="224"/>
      <c r="J238" s="225">
        <f>ROUND(I238*H238,2)</f>
        <v>0</v>
      </c>
      <c r="K238" s="221" t="s">
        <v>200</v>
      </c>
      <c r="L238" s="42"/>
      <c r="M238" s="226" t="s">
        <v>19</v>
      </c>
      <c r="N238" s="227" t="s">
        <v>44</v>
      </c>
      <c r="O238" s="82"/>
      <c r="P238" s="228">
        <f>O238*H238</f>
        <v>0</v>
      </c>
      <c r="Q238" s="228">
        <v>0</v>
      </c>
      <c r="R238" s="228">
        <f>Q238*H238</f>
        <v>0</v>
      </c>
      <c r="S238" s="228">
        <v>0</v>
      </c>
      <c r="T238" s="229">
        <f>S238*H238</f>
        <v>0</v>
      </c>
      <c r="AR238" s="230" t="s">
        <v>280</v>
      </c>
      <c r="AT238" s="230" t="s">
        <v>196</v>
      </c>
      <c r="AU238" s="230" t="s">
        <v>82</v>
      </c>
      <c r="AY238" s="16" t="s">
        <v>194</v>
      </c>
      <c r="BE238" s="231">
        <f>IF(N238="základní",J238,0)</f>
        <v>0</v>
      </c>
      <c r="BF238" s="231">
        <f>IF(N238="snížená",J238,0)</f>
        <v>0</v>
      </c>
      <c r="BG238" s="231">
        <f>IF(N238="zákl. přenesená",J238,0)</f>
        <v>0</v>
      </c>
      <c r="BH238" s="231">
        <f>IF(N238="sníž. přenesená",J238,0)</f>
        <v>0</v>
      </c>
      <c r="BI238" s="231">
        <f>IF(N238="nulová",J238,0)</f>
        <v>0</v>
      </c>
      <c r="BJ238" s="16" t="s">
        <v>80</v>
      </c>
      <c r="BK238" s="231">
        <f>ROUND(I238*H238,2)</f>
        <v>0</v>
      </c>
      <c r="BL238" s="16" t="s">
        <v>280</v>
      </c>
      <c r="BM238" s="230" t="s">
        <v>3135</v>
      </c>
    </row>
    <row r="239" s="1" customFormat="1">
      <c r="B239" s="37"/>
      <c r="C239" s="38"/>
      <c r="D239" s="232" t="s">
        <v>203</v>
      </c>
      <c r="E239" s="38"/>
      <c r="F239" s="233" t="s">
        <v>3136</v>
      </c>
      <c r="G239" s="38"/>
      <c r="H239" s="38"/>
      <c r="I239" s="145"/>
      <c r="J239" s="38"/>
      <c r="K239" s="38"/>
      <c r="L239" s="42"/>
      <c r="M239" s="234"/>
      <c r="N239" s="82"/>
      <c r="O239" s="82"/>
      <c r="P239" s="82"/>
      <c r="Q239" s="82"/>
      <c r="R239" s="82"/>
      <c r="S239" s="82"/>
      <c r="T239" s="83"/>
      <c r="AT239" s="16" t="s">
        <v>203</v>
      </c>
      <c r="AU239" s="16" t="s">
        <v>82</v>
      </c>
    </row>
    <row r="240" s="1" customFormat="1" ht="16.5" customHeight="1">
      <c r="B240" s="37"/>
      <c r="C240" s="258" t="s">
        <v>543</v>
      </c>
      <c r="D240" s="258" t="s">
        <v>350</v>
      </c>
      <c r="E240" s="259" t="s">
        <v>3137</v>
      </c>
      <c r="F240" s="260" t="s">
        <v>3138</v>
      </c>
      <c r="G240" s="261" t="s">
        <v>228</v>
      </c>
      <c r="H240" s="262">
        <v>4</v>
      </c>
      <c r="I240" s="263"/>
      <c r="J240" s="264">
        <f>ROUND(I240*H240,2)</f>
        <v>0</v>
      </c>
      <c r="K240" s="260" t="s">
        <v>200</v>
      </c>
      <c r="L240" s="265"/>
      <c r="M240" s="266" t="s">
        <v>19</v>
      </c>
      <c r="N240" s="267" t="s">
        <v>44</v>
      </c>
      <c r="O240" s="82"/>
      <c r="P240" s="228">
        <f>O240*H240</f>
        <v>0</v>
      </c>
      <c r="Q240" s="228">
        <v>6.0000000000000002E-05</v>
      </c>
      <c r="R240" s="228">
        <f>Q240*H240</f>
        <v>0.00024000000000000001</v>
      </c>
      <c r="S240" s="228">
        <v>0</v>
      </c>
      <c r="T240" s="229">
        <f>S240*H240</f>
        <v>0</v>
      </c>
      <c r="AR240" s="230" t="s">
        <v>381</v>
      </c>
      <c r="AT240" s="230" t="s">
        <v>350</v>
      </c>
      <c r="AU240" s="230" t="s">
        <v>82</v>
      </c>
      <c r="AY240" s="16" t="s">
        <v>194</v>
      </c>
      <c r="BE240" s="231">
        <f>IF(N240="základní",J240,0)</f>
        <v>0</v>
      </c>
      <c r="BF240" s="231">
        <f>IF(N240="snížená",J240,0)</f>
        <v>0</v>
      </c>
      <c r="BG240" s="231">
        <f>IF(N240="zákl. přenesená",J240,0)</f>
        <v>0</v>
      </c>
      <c r="BH240" s="231">
        <f>IF(N240="sníž. přenesená",J240,0)</f>
        <v>0</v>
      </c>
      <c r="BI240" s="231">
        <f>IF(N240="nulová",J240,0)</f>
        <v>0</v>
      </c>
      <c r="BJ240" s="16" t="s">
        <v>80</v>
      </c>
      <c r="BK240" s="231">
        <f>ROUND(I240*H240,2)</f>
        <v>0</v>
      </c>
      <c r="BL240" s="16" t="s">
        <v>280</v>
      </c>
      <c r="BM240" s="230" t="s">
        <v>3139</v>
      </c>
    </row>
    <row r="241" s="1" customFormat="1">
      <c r="B241" s="37"/>
      <c r="C241" s="38"/>
      <c r="D241" s="232" t="s">
        <v>203</v>
      </c>
      <c r="E241" s="38"/>
      <c r="F241" s="233" t="s">
        <v>3138</v>
      </c>
      <c r="G241" s="38"/>
      <c r="H241" s="38"/>
      <c r="I241" s="145"/>
      <c r="J241" s="38"/>
      <c r="K241" s="38"/>
      <c r="L241" s="42"/>
      <c r="M241" s="234"/>
      <c r="N241" s="82"/>
      <c r="O241" s="82"/>
      <c r="P241" s="82"/>
      <c r="Q241" s="82"/>
      <c r="R241" s="82"/>
      <c r="S241" s="82"/>
      <c r="T241" s="83"/>
      <c r="AT241" s="16" t="s">
        <v>203</v>
      </c>
      <c r="AU241" s="16" t="s">
        <v>82</v>
      </c>
    </row>
    <row r="242" s="1" customFormat="1" ht="24" customHeight="1">
      <c r="B242" s="37"/>
      <c r="C242" s="219" t="s">
        <v>548</v>
      </c>
      <c r="D242" s="219" t="s">
        <v>196</v>
      </c>
      <c r="E242" s="220" t="s">
        <v>3140</v>
      </c>
      <c r="F242" s="221" t="s">
        <v>3141</v>
      </c>
      <c r="G242" s="222" t="s">
        <v>228</v>
      </c>
      <c r="H242" s="223">
        <v>25</v>
      </c>
      <c r="I242" s="224"/>
      <c r="J242" s="225">
        <f>ROUND(I242*H242,2)</f>
        <v>0</v>
      </c>
      <c r="K242" s="221" t="s">
        <v>200</v>
      </c>
      <c r="L242" s="42"/>
      <c r="M242" s="226" t="s">
        <v>19</v>
      </c>
      <c r="N242" s="227" t="s">
        <v>44</v>
      </c>
      <c r="O242" s="82"/>
      <c r="P242" s="228">
        <f>O242*H242</f>
        <v>0</v>
      </c>
      <c r="Q242" s="228">
        <v>0</v>
      </c>
      <c r="R242" s="228">
        <f>Q242*H242</f>
        <v>0</v>
      </c>
      <c r="S242" s="228">
        <v>0</v>
      </c>
      <c r="T242" s="229">
        <f>S242*H242</f>
        <v>0</v>
      </c>
      <c r="AR242" s="230" t="s">
        <v>280</v>
      </c>
      <c r="AT242" s="230" t="s">
        <v>196</v>
      </c>
      <c r="AU242" s="230" t="s">
        <v>82</v>
      </c>
      <c r="AY242" s="16" t="s">
        <v>194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16" t="s">
        <v>80</v>
      </c>
      <c r="BK242" s="231">
        <f>ROUND(I242*H242,2)</f>
        <v>0</v>
      </c>
      <c r="BL242" s="16" t="s">
        <v>280</v>
      </c>
      <c r="BM242" s="230" t="s">
        <v>3142</v>
      </c>
    </row>
    <row r="243" s="1" customFormat="1">
      <c r="B243" s="37"/>
      <c r="C243" s="38"/>
      <c r="D243" s="232" t="s">
        <v>203</v>
      </c>
      <c r="E243" s="38"/>
      <c r="F243" s="233" t="s">
        <v>3143</v>
      </c>
      <c r="G243" s="38"/>
      <c r="H243" s="38"/>
      <c r="I243" s="145"/>
      <c r="J243" s="38"/>
      <c r="K243" s="38"/>
      <c r="L243" s="42"/>
      <c r="M243" s="234"/>
      <c r="N243" s="82"/>
      <c r="O243" s="82"/>
      <c r="P243" s="82"/>
      <c r="Q243" s="82"/>
      <c r="R243" s="82"/>
      <c r="S243" s="82"/>
      <c r="T243" s="83"/>
      <c r="AT243" s="16" t="s">
        <v>203</v>
      </c>
      <c r="AU243" s="16" t="s">
        <v>82</v>
      </c>
    </row>
    <row r="244" s="1" customFormat="1" ht="16.5" customHeight="1">
      <c r="B244" s="37"/>
      <c r="C244" s="258" t="s">
        <v>553</v>
      </c>
      <c r="D244" s="258" t="s">
        <v>350</v>
      </c>
      <c r="E244" s="259" t="s">
        <v>3144</v>
      </c>
      <c r="F244" s="260" t="s">
        <v>3145</v>
      </c>
      <c r="G244" s="261" t="s">
        <v>228</v>
      </c>
      <c r="H244" s="262">
        <v>25</v>
      </c>
      <c r="I244" s="263"/>
      <c r="J244" s="264">
        <f>ROUND(I244*H244,2)</f>
        <v>0</v>
      </c>
      <c r="K244" s="260" t="s">
        <v>200</v>
      </c>
      <c r="L244" s="265"/>
      <c r="M244" s="266" t="s">
        <v>19</v>
      </c>
      <c r="N244" s="267" t="s">
        <v>44</v>
      </c>
      <c r="O244" s="82"/>
      <c r="P244" s="228">
        <f>O244*H244</f>
        <v>0</v>
      </c>
      <c r="Q244" s="228">
        <v>6.0000000000000002E-05</v>
      </c>
      <c r="R244" s="228">
        <f>Q244*H244</f>
        <v>0.0015</v>
      </c>
      <c r="S244" s="228">
        <v>0</v>
      </c>
      <c r="T244" s="229">
        <f>S244*H244</f>
        <v>0</v>
      </c>
      <c r="AR244" s="230" t="s">
        <v>381</v>
      </c>
      <c r="AT244" s="230" t="s">
        <v>350</v>
      </c>
      <c r="AU244" s="230" t="s">
        <v>82</v>
      </c>
      <c r="AY244" s="16" t="s">
        <v>194</v>
      </c>
      <c r="BE244" s="231">
        <f>IF(N244="základní",J244,0)</f>
        <v>0</v>
      </c>
      <c r="BF244" s="231">
        <f>IF(N244="snížená",J244,0)</f>
        <v>0</v>
      </c>
      <c r="BG244" s="231">
        <f>IF(N244="zákl. přenesená",J244,0)</f>
        <v>0</v>
      </c>
      <c r="BH244" s="231">
        <f>IF(N244="sníž. přenesená",J244,0)</f>
        <v>0</v>
      </c>
      <c r="BI244" s="231">
        <f>IF(N244="nulová",J244,0)</f>
        <v>0</v>
      </c>
      <c r="BJ244" s="16" t="s">
        <v>80</v>
      </c>
      <c r="BK244" s="231">
        <f>ROUND(I244*H244,2)</f>
        <v>0</v>
      </c>
      <c r="BL244" s="16" t="s">
        <v>280</v>
      </c>
      <c r="BM244" s="230" t="s">
        <v>3146</v>
      </c>
    </row>
    <row r="245" s="1" customFormat="1">
      <c r="B245" s="37"/>
      <c r="C245" s="38"/>
      <c r="D245" s="232" t="s">
        <v>203</v>
      </c>
      <c r="E245" s="38"/>
      <c r="F245" s="233" t="s">
        <v>3145</v>
      </c>
      <c r="G245" s="38"/>
      <c r="H245" s="38"/>
      <c r="I245" s="145"/>
      <c r="J245" s="38"/>
      <c r="K245" s="38"/>
      <c r="L245" s="42"/>
      <c r="M245" s="234"/>
      <c r="N245" s="82"/>
      <c r="O245" s="82"/>
      <c r="P245" s="82"/>
      <c r="Q245" s="82"/>
      <c r="R245" s="82"/>
      <c r="S245" s="82"/>
      <c r="T245" s="83"/>
      <c r="AT245" s="16" t="s">
        <v>203</v>
      </c>
      <c r="AU245" s="16" t="s">
        <v>82</v>
      </c>
    </row>
    <row r="246" s="1" customFormat="1" ht="24" customHeight="1">
      <c r="B246" s="37"/>
      <c r="C246" s="219" t="s">
        <v>558</v>
      </c>
      <c r="D246" s="219" t="s">
        <v>196</v>
      </c>
      <c r="E246" s="220" t="s">
        <v>3147</v>
      </c>
      <c r="F246" s="221" t="s">
        <v>3148</v>
      </c>
      <c r="G246" s="222" t="s">
        <v>228</v>
      </c>
      <c r="H246" s="223">
        <v>44</v>
      </c>
      <c r="I246" s="224"/>
      <c r="J246" s="225">
        <f>ROUND(I246*H246,2)</f>
        <v>0</v>
      </c>
      <c r="K246" s="221" t="s">
        <v>200</v>
      </c>
      <c r="L246" s="42"/>
      <c r="M246" s="226" t="s">
        <v>19</v>
      </c>
      <c r="N246" s="227" t="s">
        <v>44</v>
      </c>
      <c r="O246" s="82"/>
      <c r="P246" s="228">
        <f>O246*H246</f>
        <v>0</v>
      </c>
      <c r="Q246" s="228">
        <v>0</v>
      </c>
      <c r="R246" s="228">
        <f>Q246*H246</f>
        <v>0</v>
      </c>
      <c r="S246" s="228">
        <v>0</v>
      </c>
      <c r="T246" s="229">
        <f>S246*H246</f>
        <v>0</v>
      </c>
      <c r="AR246" s="230" t="s">
        <v>280</v>
      </c>
      <c r="AT246" s="230" t="s">
        <v>196</v>
      </c>
      <c r="AU246" s="230" t="s">
        <v>82</v>
      </c>
      <c r="AY246" s="16" t="s">
        <v>194</v>
      </c>
      <c r="BE246" s="231">
        <f>IF(N246="základní",J246,0)</f>
        <v>0</v>
      </c>
      <c r="BF246" s="231">
        <f>IF(N246="snížená",J246,0)</f>
        <v>0</v>
      </c>
      <c r="BG246" s="231">
        <f>IF(N246="zákl. přenesená",J246,0)</f>
        <v>0</v>
      </c>
      <c r="BH246" s="231">
        <f>IF(N246="sníž. přenesená",J246,0)</f>
        <v>0</v>
      </c>
      <c r="BI246" s="231">
        <f>IF(N246="nulová",J246,0)</f>
        <v>0</v>
      </c>
      <c r="BJ246" s="16" t="s">
        <v>80</v>
      </c>
      <c r="BK246" s="231">
        <f>ROUND(I246*H246,2)</f>
        <v>0</v>
      </c>
      <c r="BL246" s="16" t="s">
        <v>280</v>
      </c>
      <c r="BM246" s="230" t="s">
        <v>3149</v>
      </c>
    </row>
    <row r="247" s="1" customFormat="1">
      <c r="B247" s="37"/>
      <c r="C247" s="38"/>
      <c r="D247" s="232" t="s">
        <v>203</v>
      </c>
      <c r="E247" s="38"/>
      <c r="F247" s="233" t="s">
        <v>3150</v>
      </c>
      <c r="G247" s="38"/>
      <c r="H247" s="38"/>
      <c r="I247" s="145"/>
      <c r="J247" s="38"/>
      <c r="K247" s="38"/>
      <c r="L247" s="42"/>
      <c r="M247" s="234"/>
      <c r="N247" s="82"/>
      <c r="O247" s="82"/>
      <c r="P247" s="82"/>
      <c r="Q247" s="82"/>
      <c r="R247" s="82"/>
      <c r="S247" s="82"/>
      <c r="T247" s="83"/>
      <c r="AT247" s="16" t="s">
        <v>203</v>
      </c>
      <c r="AU247" s="16" t="s">
        <v>82</v>
      </c>
    </row>
    <row r="248" s="1" customFormat="1" ht="24" customHeight="1">
      <c r="B248" s="37"/>
      <c r="C248" s="258" t="s">
        <v>564</v>
      </c>
      <c r="D248" s="258" t="s">
        <v>350</v>
      </c>
      <c r="E248" s="259" t="s">
        <v>3151</v>
      </c>
      <c r="F248" s="260" t="s">
        <v>3152</v>
      </c>
      <c r="G248" s="261" t="s">
        <v>228</v>
      </c>
      <c r="H248" s="262">
        <v>22</v>
      </c>
      <c r="I248" s="263"/>
      <c r="J248" s="264">
        <f>ROUND(I248*H248,2)</f>
        <v>0</v>
      </c>
      <c r="K248" s="260" t="s">
        <v>19</v>
      </c>
      <c r="L248" s="265"/>
      <c r="M248" s="266" t="s">
        <v>19</v>
      </c>
      <c r="N248" s="267" t="s">
        <v>44</v>
      </c>
      <c r="O248" s="82"/>
      <c r="P248" s="228">
        <f>O248*H248</f>
        <v>0</v>
      </c>
      <c r="Q248" s="228">
        <v>0.0040800000000000003</v>
      </c>
      <c r="R248" s="228">
        <f>Q248*H248</f>
        <v>0.089760000000000006</v>
      </c>
      <c r="S248" s="228">
        <v>0</v>
      </c>
      <c r="T248" s="229">
        <f>S248*H248</f>
        <v>0</v>
      </c>
      <c r="AR248" s="230" t="s">
        <v>381</v>
      </c>
      <c r="AT248" s="230" t="s">
        <v>350</v>
      </c>
      <c r="AU248" s="230" t="s">
        <v>82</v>
      </c>
      <c r="AY248" s="16" t="s">
        <v>194</v>
      </c>
      <c r="BE248" s="231">
        <f>IF(N248="základní",J248,0)</f>
        <v>0</v>
      </c>
      <c r="BF248" s="231">
        <f>IF(N248="snížená",J248,0)</f>
        <v>0</v>
      </c>
      <c r="BG248" s="231">
        <f>IF(N248="zákl. přenesená",J248,0)</f>
        <v>0</v>
      </c>
      <c r="BH248" s="231">
        <f>IF(N248="sníž. přenesená",J248,0)</f>
        <v>0</v>
      </c>
      <c r="BI248" s="231">
        <f>IF(N248="nulová",J248,0)</f>
        <v>0</v>
      </c>
      <c r="BJ248" s="16" t="s">
        <v>80</v>
      </c>
      <c r="BK248" s="231">
        <f>ROUND(I248*H248,2)</f>
        <v>0</v>
      </c>
      <c r="BL248" s="16" t="s">
        <v>280</v>
      </c>
      <c r="BM248" s="230" t="s">
        <v>3153</v>
      </c>
    </row>
    <row r="249" s="1" customFormat="1">
      <c r="B249" s="37"/>
      <c r="C249" s="38"/>
      <c r="D249" s="232" t="s">
        <v>203</v>
      </c>
      <c r="E249" s="38"/>
      <c r="F249" s="233" t="s">
        <v>3152</v>
      </c>
      <c r="G249" s="38"/>
      <c r="H249" s="38"/>
      <c r="I249" s="145"/>
      <c r="J249" s="38"/>
      <c r="K249" s="38"/>
      <c r="L249" s="42"/>
      <c r="M249" s="234"/>
      <c r="N249" s="82"/>
      <c r="O249" s="82"/>
      <c r="P249" s="82"/>
      <c r="Q249" s="82"/>
      <c r="R249" s="82"/>
      <c r="S249" s="82"/>
      <c r="T249" s="83"/>
      <c r="AT249" s="16" t="s">
        <v>203</v>
      </c>
      <c r="AU249" s="16" t="s">
        <v>82</v>
      </c>
    </row>
    <row r="250" s="1" customFormat="1" ht="16.5" customHeight="1">
      <c r="B250" s="37"/>
      <c r="C250" s="258" t="s">
        <v>568</v>
      </c>
      <c r="D250" s="258" t="s">
        <v>350</v>
      </c>
      <c r="E250" s="259" t="s">
        <v>3154</v>
      </c>
      <c r="F250" s="260" t="s">
        <v>3155</v>
      </c>
      <c r="G250" s="261" t="s">
        <v>228</v>
      </c>
      <c r="H250" s="262">
        <v>26</v>
      </c>
      <c r="I250" s="263"/>
      <c r="J250" s="264">
        <f>ROUND(I250*H250,2)</f>
        <v>0</v>
      </c>
      <c r="K250" s="260" t="s">
        <v>19</v>
      </c>
      <c r="L250" s="265"/>
      <c r="M250" s="266" t="s">
        <v>19</v>
      </c>
      <c r="N250" s="267" t="s">
        <v>44</v>
      </c>
      <c r="O250" s="82"/>
      <c r="P250" s="228">
        <f>O250*H250</f>
        <v>0</v>
      </c>
      <c r="Q250" s="228">
        <v>6.0000000000000002E-05</v>
      </c>
      <c r="R250" s="228">
        <f>Q250*H250</f>
        <v>0.00156</v>
      </c>
      <c r="S250" s="228">
        <v>0</v>
      </c>
      <c r="T250" s="229">
        <f>S250*H250</f>
        <v>0</v>
      </c>
      <c r="AR250" s="230" t="s">
        <v>381</v>
      </c>
      <c r="AT250" s="230" t="s">
        <v>350</v>
      </c>
      <c r="AU250" s="230" t="s">
        <v>82</v>
      </c>
      <c r="AY250" s="16" t="s">
        <v>194</v>
      </c>
      <c r="BE250" s="231">
        <f>IF(N250="základní",J250,0)</f>
        <v>0</v>
      </c>
      <c r="BF250" s="231">
        <f>IF(N250="snížená",J250,0)</f>
        <v>0</v>
      </c>
      <c r="BG250" s="231">
        <f>IF(N250="zákl. přenesená",J250,0)</f>
        <v>0</v>
      </c>
      <c r="BH250" s="231">
        <f>IF(N250="sníž. přenesená",J250,0)</f>
        <v>0</v>
      </c>
      <c r="BI250" s="231">
        <f>IF(N250="nulová",J250,0)</f>
        <v>0</v>
      </c>
      <c r="BJ250" s="16" t="s">
        <v>80</v>
      </c>
      <c r="BK250" s="231">
        <f>ROUND(I250*H250,2)</f>
        <v>0</v>
      </c>
      <c r="BL250" s="16" t="s">
        <v>280</v>
      </c>
      <c r="BM250" s="230" t="s">
        <v>3156</v>
      </c>
    </row>
    <row r="251" s="1" customFormat="1">
      <c r="B251" s="37"/>
      <c r="C251" s="38"/>
      <c r="D251" s="232" t="s">
        <v>203</v>
      </c>
      <c r="E251" s="38"/>
      <c r="F251" s="233" t="s">
        <v>3155</v>
      </c>
      <c r="G251" s="38"/>
      <c r="H251" s="38"/>
      <c r="I251" s="145"/>
      <c r="J251" s="38"/>
      <c r="K251" s="38"/>
      <c r="L251" s="42"/>
      <c r="M251" s="234"/>
      <c r="N251" s="82"/>
      <c r="O251" s="82"/>
      <c r="P251" s="82"/>
      <c r="Q251" s="82"/>
      <c r="R251" s="82"/>
      <c r="S251" s="82"/>
      <c r="T251" s="83"/>
      <c r="AT251" s="16" t="s">
        <v>203</v>
      </c>
      <c r="AU251" s="16" t="s">
        <v>82</v>
      </c>
    </row>
    <row r="252" s="1" customFormat="1" ht="24" customHeight="1">
      <c r="B252" s="37"/>
      <c r="C252" s="219" t="s">
        <v>580</v>
      </c>
      <c r="D252" s="219" t="s">
        <v>196</v>
      </c>
      <c r="E252" s="220" t="s">
        <v>3157</v>
      </c>
      <c r="F252" s="221" t="s">
        <v>3158</v>
      </c>
      <c r="G252" s="222" t="s">
        <v>228</v>
      </c>
      <c r="H252" s="223">
        <v>1</v>
      </c>
      <c r="I252" s="224"/>
      <c r="J252" s="225">
        <f>ROUND(I252*H252,2)</f>
        <v>0</v>
      </c>
      <c r="K252" s="221" t="s">
        <v>200</v>
      </c>
      <c r="L252" s="42"/>
      <c r="M252" s="226" t="s">
        <v>19</v>
      </c>
      <c r="N252" s="227" t="s">
        <v>44</v>
      </c>
      <c r="O252" s="82"/>
      <c r="P252" s="228">
        <f>O252*H252</f>
        <v>0</v>
      </c>
      <c r="Q252" s="228">
        <v>0</v>
      </c>
      <c r="R252" s="228">
        <f>Q252*H252</f>
        <v>0</v>
      </c>
      <c r="S252" s="228">
        <v>0</v>
      </c>
      <c r="T252" s="229">
        <f>S252*H252</f>
        <v>0</v>
      </c>
      <c r="AR252" s="230" t="s">
        <v>280</v>
      </c>
      <c r="AT252" s="230" t="s">
        <v>196</v>
      </c>
      <c r="AU252" s="230" t="s">
        <v>82</v>
      </c>
      <c r="AY252" s="16" t="s">
        <v>194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6" t="s">
        <v>80</v>
      </c>
      <c r="BK252" s="231">
        <f>ROUND(I252*H252,2)</f>
        <v>0</v>
      </c>
      <c r="BL252" s="16" t="s">
        <v>280</v>
      </c>
      <c r="BM252" s="230" t="s">
        <v>3159</v>
      </c>
    </row>
    <row r="253" s="1" customFormat="1">
      <c r="B253" s="37"/>
      <c r="C253" s="38"/>
      <c r="D253" s="232" t="s">
        <v>203</v>
      </c>
      <c r="E253" s="38"/>
      <c r="F253" s="233" t="s">
        <v>3160</v>
      </c>
      <c r="G253" s="38"/>
      <c r="H253" s="38"/>
      <c r="I253" s="145"/>
      <c r="J253" s="38"/>
      <c r="K253" s="38"/>
      <c r="L253" s="42"/>
      <c r="M253" s="234"/>
      <c r="N253" s="82"/>
      <c r="O253" s="82"/>
      <c r="P253" s="82"/>
      <c r="Q253" s="82"/>
      <c r="R253" s="82"/>
      <c r="S253" s="82"/>
      <c r="T253" s="83"/>
      <c r="AT253" s="16" t="s">
        <v>203</v>
      </c>
      <c r="AU253" s="16" t="s">
        <v>82</v>
      </c>
    </row>
    <row r="254" s="1" customFormat="1" ht="16.5" customHeight="1">
      <c r="B254" s="37"/>
      <c r="C254" s="258" t="s">
        <v>585</v>
      </c>
      <c r="D254" s="258" t="s">
        <v>350</v>
      </c>
      <c r="E254" s="259" t="s">
        <v>3161</v>
      </c>
      <c r="F254" s="260" t="s">
        <v>3162</v>
      </c>
      <c r="G254" s="261" t="s">
        <v>228</v>
      </c>
      <c r="H254" s="262">
        <v>1</v>
      </c>
      <c r="I254" s="263"/>
      <c r="J254" s="264">
        <f>ROUND(I254*H254,2)</f>
        <v>0</v>
      </c>
      <c r="K254" s="260" t="s">
        <v>200</v>
      </c>
      <c r="L254" s="265"/>
      <c r="M254" s="266" t="s">
        <v>19</v>
      </c>
      <c r="N254" s="267" t="s">
        <v>44</v>
      </c>
      <c r="O254" s="82"/>
      <c r="P254" s="228">
        <f>O254*H254</f>
        <v>0</v>
      </c>
      <c r="Q254" s="228">
        <v>0.00025000000000000001</v>
      </c>
      <c r="R254" s="228">
        <f>Q254*H254</f>
        <v>0.00025000000000000001</v>
      </c>
      <c r="S254" s="228">
        <v>0</v>
      </c>
      <c r="T254" s="229">
        <f>S254*H254</f>
        <v>0</v>
      </c>
      <c r="AR254" s="230" t="s">
        <v>381</v>
      </c>
      <c r="AT254" s="230" t="s">
        <v>350</v>
      </c>
      <c r="AU254" s="230" t="s">
        <v>82</v>
      </c>
      <c r="AY254" s="16" t="s">
        <v>194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6" t="s">
        <v>80</v>
      </c>
      <c r="BK254" s="231">
        <f>ROUND(I254*H254,2)</f>
        <v>0</v>
      </c>
      <c r="BL254" s="16" t="s">
        <v>280</v>
      </c>
      <c r="BM254" s="230" t="s">
        <v>3163</v>
      </c>
    </row>
    <row r="255" s="1" customFormat="1">
      <c r="B255" s="37"/>
      <c r="C255" s="38"/>
      <c r="D255" s="232" t="s">
        <v>203</v>
      </c>
      <c r="E255" s="38"/>
      <c r="F255" s="233" t="s">
        <v>3162</v>
      </c>
      <c r="G255" s="38"/>
      <c r="H255" s="38"/>
      <c r="I255" s="145"/>
      <c r="J255" s="38"/>
      <c r="K255" s="38"/>
      <c r="L255" s="42"/>
      <c r="M255" s="234"/>
      <c r="N255" s="82"/>
      <c r="O255" s="82"/>
      <c r="P255" s="82"/>
      <c r="Q255" s="82"/>
      <c r="R255" s="82"/>
      <c r="S255" s="82"/>
      <c r="T255" s="83"/>
      <c r="AT255" s="16" t="s">
        <v>203</v>
      </c>
      <c r="AU255" s="16" t="s">
        <v>82</v>
      </c>
    </row>
    <row r="256" s="1" customFormat="1" ht="24" customHeight="1">
      <c r="B256" s="37"/>
      <c r="C256" s="219" t="s">
        <v>765</v>
      </c>
      <c r="D256" s="219" t="s">
        <v>196</v>
      </c>
      <c r="E256" s="220" t="s">
        <v>3164</v>
      </c>
      <c r="F256" s="221" t="s">
        <v>3165</v>
      </c>
      <c r="G256" s="222" t="s">
        <v>228</v>
      </c>
      <c r="H256" s="223">
        <v>13</v>
      </c>
      <c r="I256" s="224"/>
      <c r="J256" s="225">
        <f>ROUND(I256*H256,2)</f>
        <v>0</v>
      </c>
      <c r="K256" s="221" t="s">
        <v>200</v>
      </c>
      <c r="L256" s="42"/>
      <c r="M256" s="226" t="s">
        <v>19</v>
      </c>
      <c r="N256" s="227" t="s">
        <v>44</v>
      </c>
      <c r="O256" s="82"/>
      <c r="P256" s="228">
        <f>O256*H256</f>
        <v>0</v>
      </c>
      <c r="Q256" s="228">
        <v>0</v>
      </c>
      <c r="R256" s="228">
        <f>Q256*H256</f>
        <v>0</v>
      </c>
      <c r="S256" s="228">
        <v>0</v>
      </c>
      <c r="T256" s="229">
        <f>S256*H256</f>
        <v>0</v>
      </c>
      <c r="AR256" s="230" t="s">
        <v>280</v>
      </c>
      <c r="AT256" s="230" t="s">
        <v>196</v>
      </c>
      <c r="AU256" s="230" t="s">
        <v>82</v>
      </c>
      <c r="AY256" s="16" t="s">
        <v>194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16" t="s">
        <v>80</v>
      </c>
      <c r="BK256" s="231">
        <f>ROUND(I256*H256,2)</f>
        <v>0</v>
      </c>
      <c r="BL256" s="16" t="s">
        <v>280</v>
      </c>
      <c r="BM256" s="230" t="s">
        <v>3166</v>
      </c>
    </row>
    <row r="257" s="1" customFormat="1">
      <c r="B257" s="37"/>
      <c r="C257" s="38"/>
      <c r="D257" s="232" t="s">
        <v>203</v>
      </c>
      <c r="E257" s="38"/>
      <c r="F257" s="233" t="s">
        <v>3167</v>
      </c>
      <c r="G257" s="38"/>
      <c r="H257" s="38"/>
      <c r="I257" s="145"/>
      <c r="J257" s="38"/>
      <c r="K257" s="38"/>
      <c r="L257" s="42"/>
      <c r="M257" s="234"/>
      <c r="N257" s="82"/>
      <c r="O257" s="82"/>
      <c r="P257" s="82"/>
      <c r="Q257" s="82"/>
      <c r="R257" s="82"/>
      <c r="S257" s="82"/>
      <c r="T257" s="83"/>
      <c r="AT257" s="16" t="s">
        <v>203</v>
      </c>
      <c r="AU257" s="16" t="s">
        <v>82</v>
      </c>
    </row>
    <row r="258" s="1" customFormat="1" ht="16.5" customHeight="1">
      <c r="B258" s="37"/>
      <c r="C258" s="258" t="s">
        <v>790</v>
      </c>
      <c r="D258" s="258" t="s">
        <v>350</v>
      </c>
      <c r="E258" s="259" t="s">
        <v>3168</v>
      </c>
      <c r="F258" s="260" t="s">
        <v>3169</v>
      </c>
      <c r="G258" s="261" t="s">
        <v>228</v>
      </c>
      <c r="H258" s="262">
        <v>13</v>
      </c>
      <c r="I258" s="263"/>
      <c r="J258" s="264">
        <f>ROUND(I258*H258,2)</f>
        <v>0</v>
      </c>
      <c r="K258" s="260" t="s">
        <v>200</v>
      </c>
      <c r="L258" s="265"/>
      <c r="M258" s="266" t="s">
        <v>19</v>
      </c>
      <c r="N258" s="267" t="s">
        <v>44</v>
      </c>
      <c r="O258" s="82"/>
      <c r="P258" s="228">
        <f>O258*H258</f>
        <v>0</v>
      </c>
      <c r="Q258" s="228">
        <v>0.00080000000000000004</v>
      </c>
      <c r="R258" s="228">
        <f>Q258*H258</f>
        <v>0.010400000000000001</v>
      </c>
      <c r="S258" s="228">
        <v>0</v>
      </c>
      <c r="T258" s="229">
        <f>S258*H258</f>
        <v>0</v>
      </c>
      <c r="AR258" s="230" t="s">
        <v>381</v>
      </c>
      <c r="AT258" s="230" t="s">
        <v>350</v>
      </c>
      <c r="AU258" s="230" t="s">
        <v>82</v>
      </c>
      <c r="AY258" s="16" t="s">
        <v>194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6" t="s">
        <v>80</v>
      </c>
      <c r="BK258" s="231">
        <f>ROUND(I258*H258,2)</f>
        <v>0</v>
      </c>
      <c r="BL258" s="16" t="s">
        <v>280</v>
      </c>
      <c r="BM258" s="230" t="s">
        <v>3170</v>
      </c>
    </row>
    <row r="259" s="1" customFormat="1">
      <c r="B259" s="37"/>
      <c r="C259" s="38"/>
      <c r="D259" s="232" t="s">
        <v>203</v>
      </c>
      <c r="E259" s="38"/>
      <c r="F259" s="233" t="s">
        <v>3169</v>
      </c>
      <c r="G259" s="38"/>
      <c r="H259" s="38"/>
      <c r="I259" s="145"/>
      <c r="J259" s="38"/>
      <c r="K259" s="38"/>
      <c r="L259" s="42"/>
      <c r="M259" s="234"/>
      <c r="N259" s="82"/>
      <c r="O259" s="82"/>
      <c r="P259" s="82"/>
      <c r="Q259" s="82"/>
      <c r="R259" s="82"/>
      <c r="S259" s="82"/>
      <c r="T259" s="83"/>
      <c r="AT259" s="16" t="s">
        <v>203</v>
      </c>
      <c r="AU259" s="16" t="s">
        <v>82</v>
      </c>
    </row>
    <row r="260" s="1" customFormat="1" ht="24" customHeight="1">
      <c r="B260" s="37"/>
      <c r="C260" s="219" t="s">
        <v>760</v>
      </c>
      <c r="D260" s="219" t="s">
        <v>196</v>
      </c>
      <c r="E260" s="220" t="s">
        <v>3171</v>
      </c>
      <c r="F260" s="221" t="s">
        <v>3172</v>
      </c>
      <c r="G260" s="222" t="s">
        <v>228</v>
      </c>
      <c r="H260" s="223">
        <v>8</v>
      </c>
      <c r="I260" s="224"/>
      <c r="J260" s="225">
        <f>ROUND(I260*H260,2)</f>
        <v>0</v>
      </c>
      <c r="K260" s="221" t="s">
        <v>200</v>
      </c>
      <c r="L260" s="42"/>
      <c r="M260" s="226" t="s">
        <v>19</v>
      </c>
      <c r="N260" s="227" t="s">
        <v>44</v>
      </c>
      <c r="O260" s="82"/>
      <c r="P260" s="228">
        <f>O260*H260</f>
        <v>0</v>
      </c>
      <c r="Q260" s="228">
        <v>0</v>
      </c>
      <c r="R260" s="228">
        <f>Q260*H260</f>
        <v>0</v>
      </c>
      <c r="S260" s="228">
        <v>0</v>
      </c>
      <c r="T260" s="229">
        <f>S260*H260</f>
        <v>0</v>
      </c>
      <c r="AR260" s="230" t="s">
        <v>280</v>
      </c>
      <c r="AT260" s="230" t="s">
        <v>196</v>
      </c>
      <c r="AU260" s="230" t="s">
        <v>82</v>
      </c>
      <c r="AY260" s="16" t="s">
        <v>194</v>
      </c>
      <c r="BE260" s="231">
        <f>IF(N260="základní",J260,0)</f>
        <v>0</v>
      </c>
      <c r="BF260" s="231">
        <f>IF(N260="snížená",J260,0)</f>
        <v>0</v>
      </c>
      <c r="BG260" s="231">
        <f>IF(N260="zákl. přenesená",J260,0)</f>
        <v>0</v>
      </c>
      <c r="BH260" s="231">
        <f>IF(N260="sníž. přenesená",J260,0)</f>
        <v>0</v>
      </c>
      <c r="BI260" s="231">
        <f>IF(N260="nulová",J260,0)</f>
        <v>0</v>
      </c>
      <c r="BJ260" s="16" t="s">
        <v>80</v>
      </c>
      <c r="BK260" s="231">
        <f>ROUND(I260*H260,2)</f>
        <v>0</v>
      </c>
      <c r="BL260" s="16" t="s">
        <v>280</v>
      </c>
      <c r="BM260" s="230" t="s">
        <v>3173</v>
      </c>
    </row>
    <row r="261" s="1" customFormat="1">
      <c r="B261" s="37"/>
      <c r="C261" s="38"/>
      <c r="D261" s="232" t="s">
        <v>203</v>
      </c>
      <c r="E261" s="38"/>
      <c r="F261" s="233" t="s">
        <v>3174</v>
      </c>
      <c r="G261" s="38"/>
      <c r="H261" s="38"/>
      <c r="I261" s="145"/>
      <c r="J261" s="38"/>
      <c r="K261" s="38"/>
      <c r="L261" s="42"/>
      <c r="M261" s="234"/>
      <c r="N261" s="82"/>
      <c r="O261" s="82"/>
      <c r="P261" s="82"/>
      <c r="Q261" s="82"/>
      <c r="R261" s="82"/>
      <c r="S261" s="82"/>
      <c r="T261" s="83"/>
      <c r="AT261" s="16" t="s">
        <v>203</v>
      </c>
      <c r="AU261" s="16" t="s">
        <v>82</v>
      </c>
    </row>
    <row r="262" s="1" customFormat="1" ht="16.5" customHeight="1">
      <c r="B262" s="37"/>
      <c r="C262" s="258" t="s">
        <v>795</v>
      </c>
      <c r="D262" s="258" t="s">
        <v>350</v>
      </c>
      <c r="E262" s="259" t="s">
        <v>3175</v>
      </c>
      <c r="F262" s="260" t="s">
        <v>3176</v>
      </c>
      <c r="G262" s="261" t="s">
        <v>228</v>
      </c>
      <c r="H262" s="262">
        <v>5</v>
      </c>
      <c r="I262" s="263"/>
      <c r="J262" s="264">
        <f>ROUND(I262*H262,2)</f>
        <v>0</v>
      </c>
      <c r="K262" s="260" t="s">
        <v>200</v>
      </c>
      <c r="L262" s="265"/>
      <c r="M262" s="266" t="s">
        <v>19</v>
      </c>
      <c r="N262" s="267" t="s">
        <v>44</v>
      </c>
      <c r="O262" s="82"/>
      <c r="P262" s="228">
        <f>O262*H262</f>
        <v>0</v>
      </c>
      <c r="Q262" s="228">
        <v>0.00050000000000000001</v>
      </c>
      <c r="R262" s="228">
        <f>Q262*H262</f>
        <v>0.0025000000000000001</v>
      </c>
      <c r="S262" s="228">
        <v>0</v>
      </c>
      <c r="T262" s="229">
        <f>S262*H262</f>
        <v>0</v>
      </c>
      <c r="AR262" s="230" t="s">
        <v>381</v>
      </c>
      <c r="AT262" s="230" t="s">
        <v>350</v>
      </c>
      <c r="AU262" s="230" t="s">
        <v>82</v>
      </c>
      <c r="AY262" s="16" t="s">
        <v>194</v>
      </c>
      <c r="BE262" s="231">
        <f>IF(N262="základní",J262,0)</f>
        <v>0</v>
      </c>
      <c r="BF262" s="231">
        <f>IF(N262="snížená",J262,0)</f>
        <v>0</v>
      </c>
      <c r="BG262" s="231">
        <f>IF(N262="zákl. přenesená",J262,0)</f>
        <v>0</v>
      </c>
      <c r="BH262" s="231">
        <f>IF(N262="sníž. přenesená",J262,0)</f>
        <v>0</v>
      </c>
      <c r="BI262" s="231">
        <f>IF(N262="nulová",J262,0)</f>
        <v>0</v>
      </c>
      <c r="BJ262" s="16" t="s">
        <v>80</v>
      </c>
      <c r="BK262" s="231">
        <f>ROUND(I262*H262,2)</f>
        <v>0</v>
      </c>
      <c r="BL262" s="16" t="s">
        <v>280</v>
      </c>
      <c r="BM262" s="230" t="s">
        <v>3177</v>
      </c>
    </row>
    <row r="263" s="1" customFormat="1">
      <c r="B263" s="37"/>
      <c r="C263" s="38"/>
      <c r="D263" s="232" t="s">
        <v>203</v>
      </c>
      <c r="E263" s="38"/>
      <c r="F263" s="233" t="s">
        <v>3176</v>
      </c>
      <c r="G263" s="38"/>
      <c r="H263" s="38"/>
      <c r="I263" s="145"/>
      <c r="J263" s="38"/>
      <c r="K263" s="38"/>
      <c r="L263" s="42"/>
      <c r="M263" s="234"/>
      <c r="N263" s="82"/>
      <c r="O263" s="82"/>
      <c r="P263" s="82"/>
      <c r="Q263" s="82"/>
      <c r="R263" s="82"/>
      <c r="S263" s="82"/>
      <c r="T263" s="83"/>
      <c r="AT263" s="16" t="s">
        <v>203</v>
      </c>
      <c r="AU263" s="16" t="s">
        <v>82</v>
      </c>
    </row>
    <row r="264" s="1" customFormat="1" ht="24" customHeight="1">
      <c r="B264" s="37"/>
      <c r="C264" s="258" t="s">
        <v>814</v>
      </c>
      <c r="D264" s="258" t="s">
        <v>350</v>
      </c>
      <c r="E264" s="259" t="s">
        <v>3178</v>
      </c>
      <c r="F264" s="260" t="s">
        <v>3179</v>
      </c>
      <c r="G264" s="261" t="s">
        <v>228</v>
      </c>
      <c r="H264" s="262">
        <v>2</v>
      </c>
      <c r="I264" s="263"/>
      <c r="J264" s="264">
        <f>ROUND(I264*H264,2)</f>
        <v>0</v>
      </c>
      <c r="K264" s="260" t="s">
        <v>19</v>
      </c>
      <c r="L264" s="265"/>
      <c r="M264" s="266" t="s">
        <v>19</v>
      </c>
      <c r="N264" s="267" t="s">
        <v>44</v>
      </c>
      <c r="O264" s="82"/>
      <c r="P264" s="228">
        <f>O264*H264</f>
        <v>0</v>
      </c>
      <c r="Q264" s="228">
        <v>0.01</v>
      </c>
      <c r="R264" s="228">
        <f>Q264*H264</f>
        <v>0.02</v>
      </c>
      <c r="S264" s="228">
        <v>0</v>
      </c>
      <c r="T264" s="229">
        <f>S264*H264</f>
        <v>0</v>
      </c>
      <c r="AR264" s="230" t="s">
        <v>381</v>
      </c>
      <c r="AT264" s="230" t="s">
        <v>350</v>
      </c>
      <c r="AU264" s="230" t="s">
        <v>82</v>
      </c>
      <c r="AY264" s="16" t="s">
        <v>194</v>
      </c>
      <c r="BE264" s="231">
        <f>IF(N264="základní",J264,0)</f>
        <v>0</v>
      </c>
      <c r="BF264" s="231">
        <f>IF(N264="snížená",J264,0)</f>
        <v>0</v>
      </c>
      <c r="BG264" s="231">
        <f>IF(N264="zákl. přenesená",J264,0)</f>
        <v>0</v>
      </c>
      <c r="BH264" s="231">
        <f>IF(N264="sníž. přenesená",J264,0)</f>
        <v>0</v>
      </c>
      <c r="BI264" s="231">
        <f>IF(N264="nulová",J264,0)</f>
        <v>0</v>
      </c>
      <c r="BJ264" s="16" t="s">
        <v>80</v>
      </c>
      <c r="BK264" s="231">
        <f>ROUND(I264*H264,2)</f>
        <v>0</v>
      </c>
      <c r="BL264" s="16" t="s">
        <v>280</v>
      </c>
      <c r="BM264" s="230" t="s">
        <v>3180</v>
      </c>
    </row>
    <row r="265" s="1" customFormat="1">
      <c r="B265" s="37"/>
      <c r="C265" s="38"/>
      <c r="D265" s="232" t="s">
        <v>203</v>
      </c>
      <c r="E265" s="38"/>
      <c r="F265" s="233" t="s">
        <v>3179</v>
      </c>
      <c r="G265" s="38"/>
      <c r="H265" s="38"/>
      <c r="I265" s="145"/>
      <c r="J265" s="38"/>
      <c r="K265" s="38"/>
      <c r="L265" s="42"/>
      <c r="M265" s="234"/>
      <c r="N265" s="82"/>
      <c r="O265" s="82"/>
      <c r="P265" s="82"/>
      <c r="Q265" s="82"/>
      <c r="R265" s="82"/>
      <c r="S265" s="82"/>
      <c r="T265" s="83"/>
      <c r="AT265" s="16" t="s">
        <v>203</v>
      </c>
      <c r="AU265" s="16" t="s">
        <v>82</v>
      </c>
    </row>
    <row r="266" s="1" customFormat="1" ht="24" customHeight="1">
      <c r="B266" s="37"/>
      <c r="C266" s="219" t="s">
        <v>770</v>
      </c>
      <c r="D266" s="219" t="s">
        <v>196</v>
      </c>
      <c r="E266" s="220" t="s">
        <v>3181</v>
      </c>
      <c r="F266" s="221" t="s">
        <v>3182</v>
      </c>
      <c r="G266" s="222" t="s">
        <v>228</v>
      </c>
      <c r="H266" s="223">
        <v>68</v>
      </c>
      <c r="I266" s="224"/>
      <c r="J266" s="225">
        <f>ROUND(I266*H266,2)</f>
        <v>0</v>
      </c>
      <c r="K266" s="221" t="s">
        <v>200</v>
      </c>
      <c r="L266" s="42"/>
      <c r="M266" s="226" t="s">
        <v>19</v>
      </c>
      <c r="N266" s="227" t="s">
        <v>44</v>
      </c>
      <c r="O266" s="82"/>
      <c r="P266" s="228">
        <f>O266*H266</f>
        <v>0</v>
      </c>
      <c r="Q266" s="228">
        <v>0</v>
      </c>
      <c r="R266" s="228">
        <f>Q266*H266</f>
        <v>0</v>
      </c>
      <c r="S266" s="228">
        <v>0</v>
      </c>
      <c r="T266" s="229">
        <f>S266*H266</f>
        <v>0</v>
      </c>
      <c r="AR266" s="230" t="s">
        <v>280</v>
      </c>
      <c r="AT266" s="230" t="s">
        <v>196</v>
      </c>
      <c r="AU266" s="230" t="s">
        <v>82</v>
      </c>
      <c r="AY266" s="16" t="s">
        <v>194</v>
      </c>
      <c r="BE266" s="231">
        <f>IF(N266="základní",J266,0)</f>
        <v>0</v>
      </c>
      <c r="BF266" s="231">
        <f>IF(N266="snížená",J266,0)</f>
        <v>0</v>
      </c>
      <c r="BG266" s="231">
        <f>IF(N266="zákl. přenesená",J266,0)</f>
        <v>0</v>
      </c>
      <c r="BH266" s="231">
        <f>IF(N266="sníž. přenesená",J266,0)</f>
        <v>0</v>
      </c>
      <c r="BI266" s="231">
        <f>IF(N266="nulová",J266,0)</f>
        <v>0</v>
      </c>
      <c r="BJ266" s="16" t="s">
        <v>80</v>
      </c>
      <c r="BK266" s="231">
        <f>ROUND(I266*H266,2)</f>
        <v>0</v>
      </c>
      <c r="BL266" s="16" t="s">
        <v>280</v>
      </c>
      <c r="BM266" s="230" t="s">
        <v>3183</v>
      </c>
    </row>
    <row r="267" s="1" customFormat="1">
      <c r="B267" s="37"/>
      <c r="C267" s="38"/>
      <c r="D267" s="232" t="s">
        <v>203</v>
      </c>
      <c r="E267" s="38"/>
      <c r="F267" s="233" t="s">
        <v>3184</v>
      </c>
      <c r="G267" s="38"/>
      <c r="H267" s="38"/>
      <c r="I267" s="145"/>
      <c r="J267" s="38"/>
      <c r="K267" s="38"/>
      <c r="L267" s="42"/>
      <c r="M267" s="234"/>
      <c r="N267" s="82"/>
      <c r="O267" s="82"/>
      <c r="P267" s="82"/>
      <c r="Q267" s="82"/>
      <c r="R267" s="82"/>
      <c r="S267" s="82"/>
      <c r="T267" s="83"/>
      <c r="AT267" s="16" t="s">
        <v>203</v>
      </c>
      <c r="AU267" s="16" t="s">
        <v>82</v>
      </c>
    </row>
    <row r="268" s="1" customFormat="1" ht="24" customHeight="1">
      <c r="B268" s="37"/>
      <c r="C268" s="258" t="s">
        <v>800</v>
      </c>
      <c r="D268" s="258" t="s">
        <v>350</v>
      </c>
      <c r="E268" s="259" t="s">
        <v>3185</v>
      </c>
      <c r="F268" s="260" t="s">
        <v>3186</v>
      </c>
      <c r="G268" s="261" t="s">
        <v>228</v>
      </c>
      <c r="H268" s="262">
        <v>5</v>
      </c>
      <c r="I268" s="263"/>
      <c r="J268" s="264">
        <f>ROUND(I268*H268,2)</f>
        <v>0</v>
      </c>
      <c r="K268" s="260" t="s">
        <v>200</v>
      </c>
      <c r="L268" s="265"/>
      <c r="M268" s="266" t="s">
        <v>19</v>
      </c>
      <c r="N268" s="267" t="s">
        <v>44</v>
      </c>
      <c r="O268" s="82"/>
      <c r="P268" s="228">
        <f>O268*H268</f>
        <v>0</v>
      </c>
      <c r="Q268" s="228">
        <v>0.0016000000000000001</v>
      </c>
      <c r="R268" s="228">
        <f>Q268*H268</f>
        <v>0.0080000000000000002</v>
      </c>
      <c r="S268" s="228">
        <v>0</v>
      </c>
      <c r="T268" s="229">
        <f>S268*H268</f>
        <v>0</v>
      </c>
      <c r="AR268" s="230" t="s">
        <v>381</v>
      </c>
      <c r="AT268" s="230" t="s">
        <v>350</v>
      </c>
      <c r="AU268" s="230" t="s">
        <v>82</v>
      </c>
      <c r="AY268" s="16" t="s">
        <v>194</v>
      </c>
      <c r="BE268" s="231">
        <f>IF(N268="základní",J268,0)</f>
        <v>0</v>
      </c>
      <c r="BF268" s="231">
        <f>IF(N268="snížená",J268,0)</f>
        <v>0</v>
      </c>
      <c r="BG268" s="231">
        <f>IF(N268="zákl. přenesená",J268,0)</f>
        <v>0</v>
      </c>
      <c r="BH268" s="231">
        <f>IF(N268="sníž. přenesená",J268,0)</f>
        <v>0</v>
      </c>
      <c r="BI268" s="231">
        <f>IF(N268="nulová",J268,0)</f>
        <v>0</v>
      </c>
      <c r="BJ268" s="16" t="s">
        <v>80</v>
      </c>
      <c r="BK268" s="231">
        <f>ROUND(I268*H268,2)</f>
        <v>0</v>
      </c>
      <c r="BL268" s="16" t="s">
        <v>280</v>
      </c>
      <c r="BM268" s="230" t="s">
        <v>3187</v>
      </c>
    </row>
    <row r="269" s="1" customFormat="1">
      <c r="B269" s="37"/>
      <c r="C269" s="38"/>
      <c r="D269" s="232" t="s">
        <v>203</v>
      </c>
      <c r="E269" s="38"/>
      <c r="F269" s="233" t="s">
        <v>3186</v>
      </c>
      <c r="G269" s="38"/>
      <c r="H269" s="38"/>
      <c r="I269" s="145"/>
      <c r="J269" s="38"/>
      <c r="K269" s="38"/>
      <c r="L269" s="42"/>
      <c r="M269" s="234"/>
      <c r="N269" s="82"/>
      <c r="O269" s="82"/>
      <c r="P269" s="82"/>
      <c r="Q269" s="82"/>
      <c r="R269" s="82"/>
      <c r="S269" s="82"/>
      <c r="T269" s="83"/>
      <c r="AT269" s="16" t="s">
        <v>203</v>
      </c>
      <c r="AU269" s="16" t="s">
        <v>82</v>
      </c>
    </row>
    <row r="270" s="1" customFormat="1" ht="24" customHeight="1">
      <c r="B270" s="37"/>
      <c r="C270" s="258" t="s">
        <v>807</v>
      </c>
      <c r="D270" s="258" t="s">
        <v>350</v>
      </c>
      <c r="E270" s="259" t="s">
        <v>3188</v>
      </c>
      <c r="F270" s="260" t="s">
        <v>3189</v>
      </c>
      <c r="G270" s="261" t="s">
        <v>228</v>
      </c>
      <c r="H270" s="262">
        <v>63</v>
      </c>
      <c r="I270" s="263"/>
      <c r="J270" s="264">
        <f>ROUND(I270*H270,2)</f>
        <v>0</v>
      </c>
      <c r="K270" s="260" t="s">
        <v>200</v>
      </c>
      <c r="L270" s="265"/>
      <c r="M270" s="266" t="s">
        <v>19</v>
      </c>
      <c r="N270" s="267" t="s">
        <v>44</v>
      </c>
      <c r="O270" s="82"/>
      <c r="P270" s="228">
        <f>O270*H270</f>
        <v>0</v>
      </c>
      <c r="Q270" s="228">
        <v>0.0038999999999999998</v>
      </c>
      <c r="R270" s="228">
        <f>Q270*H270</f>
        <v>0.2457</v>
      </c>
      <c r="S270" s="228">
        <v>0</v>
      </c>
      <c r="T270" s="229">
        <f>S270*H270</f>
        <v>0</v>
      </c>
      <c r="AR270" s="230" t="s">
        <v>381</v>
      </c>
      <c r="AT270" s="230" t="s">
        <v>350</v>
      </c>
      <c r="AU270" s="230" t="s">
        <v>82</v>
      </c>
      <c r="AY270" s="16" t="s">
        <v>194</v>
      </c>
      <c r="BE270" s="231">
        <f>IF(N270="základní",J270,0)</f>
        <v>0</v>
      </c>
      <c r="BF270" s="231">
        <f>IF(N270="snížená",J270,0)</f>
        <v>0</v>
      </c>
      <c r="BG270" s="231">
        <f>IF(N270="zákl. přenesená",J270,0)</f>
        <v>0</v>
      </c>
      <c r="BH270" s="231">
        <f>IF(N270="sníž. přenesená",J270,0)</f>
        <v>0</v>
      </c>
      <c r="BI270" s="231">
        <f>IF(N270="nulová",J270,0)</f>
        <v>0</v>
      </c>
      <c r="BJ270" s="16" t="s">
        <v>80</v>
      </c>
      <c r="BK270" s="231">
        <f>ROUND(I270*H270,2)</f>
        <v>0</v>
      </c>
      <c r="BL270" s="16" t="s">
        <v>280</v>
      </c>
      <c r="BM270" s="230" t="s">
        <v>3190</v>
      </c>
    </row>
    <row r="271" s="1" customFormat="1">
      <c r="B271" s="37"/>
      <c r="C271" s="38"/>
      <c r="D271" s="232" t="s">
        <v>203</v>
      </c>
      <c r="E271" s="38"/>
      <c r="F271" s="233" t="s">
        <v>3189</v>
      </c>
      <c r="G271" s="38"/>
      <c r="H271" s="38"/>
      <c r="I271" s="145"/>
      <c r="J271" s="38"/>
      <c r="K271" s="38"/>
      <c r="L271" s="42"/>
      <c r="M271" s="234"/>
      <c r="N271" s="82"/>
      <c r="O271" s="82"/>
      <c r="P271" s="82"/>
      <c r="Q271" s="82"/>
      <c r="R271" s="82"/>
      <c r="S271" s="82"/>
      <c r="T271" s="83"/>
      <c r="AT271" s="16" t="s">
        <v>203</v>
      </c>
      <c r="AU271" s="16" t="s">
        <v>82</v>
      </c>
    </row>
    <row r="272" s="1" customFormat="1" ht="24" customHeight="1">
      <c r="B272" s="37"/>
      <c r="C272" s="219" t="s">
        <v>246</v>
      </c>
      <c r="D272" s="219" t="s">
        <v>196</v>
      </c>
      <c r="E272" s="220" t="s">
        <v>3191</v>
      </c>
      <c r="F272" s="221" t="s">
        <v>3192</v>
      </c>
      <c r="G272" s="222" t="s">
        <v>217</v>
      </c>
      <c r="H272" s="223">
        <v>70</v>
      </c>
      <c r="I272" s="224"/>
      <c r="J272" s="225">
        <f>ROUND(I272*H272,2)</f>
        <v>0</v>
      </c>
      <c r="K272" s="221" t="s">
        <v>200</v>
      </c>
      <c r="L272" s="42"/>
      <c r="M272" s="226" t="s">
        <v>19</v>
      </c>
      <c r="N272" s="227" t="s">
        <v>44</v>
      </c>
      <c r="O272" s="82"/>
      <c r="P272" s="228">
        <f>O272*H272</f>
        <v>0</v>
      </c>
      <c r="Q272" s="228">
        <v>0</v>
      </c>
      <c r="R272" s="228">
        <f>Q272*H272</f>
        <v>0</v>
      </c>
      <c r="S272" s="228">
        <v>0</v>
      </c>
      <c r="T272" s="229">
        <f>S272*H272</f>
        <v>0</v>
      </c>
      <c r="AR272" s="230" t="s">
        <v>280</v>
      </c>
      <c r="AT272" s="230" t="s">
        <v>196</v>
      </c>
      <c r="AU272" s="230" t="s">
        <v>82</v>
      </c>
      <c r="AY272" s="16" t="s">
        <v>194</v>
      </c>
      <c r="BE272" s="231">
        <f>IF(N272="základní",J272,0)</f>
        <v>0</v>
      </c>
      <c r="BF272" s="231">
        <f>IF(N272="snížená",J272,0)</f>
        <v>0</v>
      </c>
      <c r="BG272" s="231">
        <f>IF(N272="zákl. přenesená",J272,0)</f>
        <v>0</v>
      </c>
      <c r="BH272" s="231">
        <f>IF(N272="sníž. přenesená",J272,0)</f>
        <v>0</v>
      </c>
      <c r="BI272" s="231">
        <f>IF(N272="nulová",J272,0)</f>
        <v>0</v>
      </c>
      <c r="BJ272" s="16" t="s">
        <v>80</v>
      </c>
      <c r="BK272" s="231">
        <f>ROUND(I272*H272,2)</f>
        <v>0</v>
      </c>
      <c r="BL272" s="16" t="s">
        <v>280</v>
      </c>
      <c r="BM272" s="230" t="s">
        <v>3193</v>
      </c>
    </row>
    <row r="273" s="1" customFormat="1">
      <c r="B273" s="37"/>
      <c r="C273" s="38"/>
      <c r="D273" s="232" t="s">
        <v>203</v>
      </c>
      <c r="E273" s="38"/>
      <c r="F273" s="233" t="s">
        <v>3194</v>
      </c>
      <c r="G273" s="38"/>
      <c r="H273" s="38"/>
      <c r="I273" s="145"/>
      <c r="J273" s="38"/>
      <c r="K273" s="38"/>
      <c r="L273" s="42"/>
      <c r="M273" s="234"/>
      <c r="N273" s="82"/>
      <c r="O273" s="82"/>
      <c r="P273" s="82"/>
      <c r="Q273" s="82"/>
      <c r="R273" s="82"/>
      <c r="S273" s="82"/>
      <c r="T273" s="83"/>
      <c r="AT273" s="16" t="s">
        <v>203</v>
      </c>
      <c r="AU273" s="16" t="s">
        <v>82</v>
      </c>
    </row>
    <row r="274" s="1" customFormat="1" ht="16.5" customHeight="1">
      <c r="B274" s="37"/>
      <c r="C274" s="258" t="s">
        <v>355</v>
      </c>
      <c r="D274" s="258" t="s">
        <v>350</v>
      </c>
      <c r="E274" s="259" t="s">
        <v>3195</v>
      </c>
      <c r="F274" s="260" t="s">
        <v>3196</v>
      </c>
      <c r="G274" s="261" t="s">
        <v>1682</v>
      </c>
      <c r="H274" s="262">
        <v>75</v>
      </c>
      <c r="I274" s="263"/>
      <c r="J274" s="264">
        <f>ROUND(I274*H274,2)</f>
        <v>0</v>
      </c>
      <c r="K274" s="260" t="s">
        <v>200</v>
      </c>
      <c r="L274" s="265"/>
      <c r="M274" s="266" t="s">
        <v>19</v>
      </c>
      <c r="N274" s="267" t="s">
        <v>44</v>
      </c>
      <c r="O274" s="82"/>
      <c r="P274" s="228">
        <f>O274*H274</f>
        <v>0</v>
      </c>
      <c r="Q274" s="228">
        <v>0.001</v>
      </c>
      <c r="R274" s="228">
        <f>Q274*H274</f>
        <v>0.074999999999999997</v>
      </c>
      <c r="S274" s="228">
        <v>0</v>
      </c>
      <c r="T274" s="229">
        <f>S274*H274</f>
        <v>0</v>
      </c>
      <c r="AR274" s="230" t="s">
        <v>381</v>
      </c>
      <c r="AT274" s="230" t="s">
        <v>350</v>
      </c>
      <c r="AU274" s="230" t="s">
        <v>82</v>
      </c>
      <c r="AY274" s="16" t="s">
        <v>194</v>
      </c>
      <c r="BE274" s="231">
        <f>IF(N274="základní",J274,0)</f>
        <v>0</v>
      </c>
      <c r="BF274" s="231">
        <f>IF(N274="snížená",J274,0)</f>
        <v>0</v>
      </c>
      <c r="BG274" s="231">
        <f>IF(N274="zákl. přenesená",J274,0)</f>
        <v>0</v>
      </c>
      <c r="BH274" s="231">
        <f>IF(N274="sníž. přenesená",J274,0)</f>
        <v>0</v>
      </c>
      <c r="BI274" s="231">
        <f>IF(N274="nulová",J274,0)</f>
        <v>0</v>
      </c>
      <c r="BJ274" s="16" t="s">
        <v>80</v>
      </c>
      <c r="BK274" s="231">
        <f>ROUND(I274*H274,2)</f>
        <v>0</v>
      </c>
      <c r="BL274" s="16" t="s">
        <v>280</v>
      </c>
      <c r="BM274" s="230" t="s">
        <v>3197</v>
      </c>
    </row>
    <row r="275" s="1" customFormat="1">
      <c r="B275" s="37"/>
      <c r="C275" s="38"/>
      <c r="D275" s="232" t="s">
        <v>203</v>
      </c>
      <c r="E275" s="38"/>
      <c r="F275" s="233" t="s">
        <v>3196</v>
      </c>
      <c r="G275" s="38"/>
      <c r="H275" s="38"/>
      <c r="I275" s="145"/>
      <c r="J275" s="38"/>
      <c r="K275" s="38"/>
      <c r="L275" s="42"/>
      <c r="M275" s="234"/>
      <c r="N275" s="82"/>
      <c r="O275" s="82"/>
      <c r="P275" s="82"/>
      <c r="Q275" s="82"/>
      <c r="R275" s="82"/>
      <c r="S275" s="82"/>
      <c r="T275" s="83"/>
      <c r="AT275" s="16" t="s">
        <v>203</v>
      </c>
      <c r="AU275" s="16" t="s">
        <v>82</v>
      </c>
    </row>
    <row r="276" s="1" customFormat="1" ht="24" customHeight="1">
      <c r="B276" s="37"/>
      <c r="C276" s="219" t="s">
        <v>251</v>
      </c>
      <c r="D276" s="219" t="s">
        <v>196</v>
      </c>
      <c r="E276" s="220" t="s">
        <v>3198</v>
      </c>
      <c r="F276" s="221" t="s">
        <v>3199</v>
      </c>
      <c r="G276" s="222" t="s">
        <v>217</v>
      </c>
      <c r="H276" s="223">
        <v>30</v>
      </c>
      <c r="I276" s="224"/>
      <c r="J276" s="225">
        <f>ROUND(I276*H276,2)</f>
        <v>0</v>
      </c>
      <c r="K276" s="221" t="s">
        <v>200</v>
      </c>
      <c r="L276" s="42"/>
      <c r="M276" s="226" t="s">
        <v>19</v>
      </c>
      <c r="N276" s="227" t="s">
        <v>44</v>
      </c>
      <c r="O276" s="82"/>
      <c r="P276" s="228">
        <f>O276*H276</f>
        <v>0</v>
      </c>
      <c r="Q276" s="228">
        <v>0</v>
      </c>
      <c r="R276" s="228">
        <f>Q276*H276</f>
        <v>0</v>
      </c>
      <c r="S276" s="228">
        <v>0</v>
      </c>
      <c r="T276" s="229">
        <f>S276*H276</f>
        <v>0</v>
      </c>
      <c r="AR276" s="230" t="s">
        <v>280</v>
      </c>
      <c r="AT276" s="230" t="s">
        <v>196</v>
      </c>
      <c r="AU276" s="230" t="s">
        <v>82</v>
      </c>
      <c r="AY276" s="16" t="s">
        <v>194</v>
      </c>
      <c r="BE276" s="231">
        <f>IF(N276="základní",J276,0)</f>
        <v>0</v>
      </c>
      <c r="BF276" s="231">
        <f>IF(N276="snížená",J276,0)</f>
        <v>0</v>
      </c>
      <c r="BG276" s="231">
        <f>IF(N276="zákl. přenesená",J276,0)</f>
        <v>0</v>
      </c>
      <c r="BH276" s="231">
        <f>IF(N276="sníž. přenesená",J276,0)</f>
        <v>0</v>
      </c>
      <c r="BI276" s="231">
        <f>IF(N276="nulová",J276,0)</f>
        <v>0</v>
      </c>
      <c r="BJ276" s="16" t="s">
        <v>80</v>
      </c>
      <c r="BK276" s="231">
        <f>ROUND(I276*H276,2)</f>
        <v>0</v>
      </c>
      <c r="BL276" s="16" t="s">
        <v>280</v>
      </c>
      <c r="BM276" s="230" t="s">
        <v>3200</v>
      </c>
    </row>
    <row r="277" s="1" customFormat="1">
      <c r="B277" s="37"/>
      <c r="C277" s="38"/>
      <c r="D277" s="232" t="s">
        <v>203</v>
      </c>
      <c r="E277" s="38"/>
      <c r="F277" s="233" t="s">
        <v>3201</v>
      </c>
      <c r="G277" s="38"/>
      <c r="H277" s="38"/>
      <c r="I277" s="145"/>
      <c r="J277" s="38"/>
      <c r="K277" s="38"/>
      <c r="L277" s="42"/>
      <c r="M277" s="234"/>
      <c r="N277" s="82"/>
      <c r="O277" s="82"/>
      <c r="P277" s="82"/>
      <c r="Q277" s="82"/>
      <c r="R277" s="82"/>
      <c r="S277" s="82"/>
      <c r="T277" s="83"/>
      <c r="AT277" s="16" t="s">
        <v>203</v>
      </c>
      <c r="AU277" s="16" t="s">
        <v>82</v>
      </c>
    </row>
    <row r="278" s="1" customFormat="1" ht="16.5" customHeight="1">
      <c r="B278" s="37"/>
      <c r="C278" s="258" t="s">
        <v>256</v>
      </c>
      <c r="D278" s="258" t="s">
        <v>350</v>
      </c>
      <c r="E278" s="259" t="s">
        <v>3202</v>
      </c>
      <c r="F278" s="260" t="s">
        <v>3203</v>
      </c>
      <c r="G278" s="261" t="s">
        <v>1682</v>
      </c>
      <c r="H278" s="262">
        <v>30</v>
      </c>
      <c r="I278" s="263"/>
      <c r="J278" s="264">
        <f>ROUND(I278*H278,2)</f>
        <v>0</v>
      </c>
      <c r="K278" s="260" t="s">
        <v>200</v>
      </c>
      <c r="L278" s="265"/>
      <c r="M278" s="266" t="s">
        <v>19</v>
      </c>
      <c r="N278" s="267" t="s">
        <v>44</v>
      </c>
      <c r="O278" s="82"/>
      <c r="P278" s="228">
        <f>O278*H278</f>
        <v>0</v>
      </c>
      <c r="Q278" s="228">
        <v>0.001</v>
      </c>
      <c r="R278" s="228">
        <f>Q278*H278</f>
        <v>0.029999999999999999</v>
      </c>
      <c r="S278" s="228">
        <v>0</v>
      </c>
      <c r="T278" s="229">
        <f>S278*H278</f>
        <v>0</v>
      </c>
      <c r="AR278" s="230" t="s">
        <v>381</v>
      </c>
      <c r="AT278" s="230" t="s">
        <v>350</v>
      </c>
      <c r="AU278" s="230" t="s">
        <v>82</v>
      </c>
      <c r="AY278" s="16" t="s">
        <v>194</v>
      </c>
      <c r="BE278" s="231">
        <f>IF(N278="základní",J278,0)</f>
        <v>0</v>
      </c>
      <c r="BF278" s="231">
        <f>IF(N278="snížená",J278,0)</f>
        <v>0</v>
      </c>
      <c r="BG278" s="231">
        <f>IF(N278="zákl. přenesená",J278,0)</f>
        <v>0</v>
      </c>
      <c r="BH278" s="231">
        <f>IF(N278="sníž. přenesená",J278,0)</f>
        <v>0</v>
      </c>
      <c r="BI278" s="231">
        <f>IF(N278="nulová",J278,0)</f>
        <v>0</v>
      </c>
      <c r="BJ278" s="16" t="s">
        <v>80</v>
      </c>
      <c r="BK278" s="231">
        <f>ROUND(I278*H278,2)</f>
        <v>0</v>
      </c>
      <c r="BL278" s="16" t="s">
        <v>280</v>
      </c>
      <c r="BM278" s="230" t="s">
        <v>3204</v>
      </c>
    </row>
    <row r="279" s="1" customFormat="1">
      <c r="B279" s="37"/>
      <c r="C279" s="38"/>
      <c r="D279" s="232" t="s">
        <v>203</v>
      </c>
      <c r="E279" s="38"/>
      <c r="F279" s="233" t="s">
        <v>3203</v>
      </c>
      <c r="G279" s="38"/>
      <c r="H279" s="38"/>
      <c r="I279" s="145"/>
      <c r="J279" s="38"/>
      <c r="K279" s="38"/>
      <c r="L279" s="42"/>
      <c r="M279" s="234"/>
      <c r="N279" s="82"/>
      <c r="O279" s="82"/>
      <c r="P279" s="82"/>
      <c r="Q279" s="82"/>
      <c r="R279" s="82"/>
      <c r="S279" s="82"/>
      <c r="T279" s="83"/>
      <c r="AT279" s="16" t="s">
        <v>203</v>
      </c>
      <c r="AU279" s="16" t="s">
        <v>82</v>
      </c>
    </row>
    <row r="280" s="1" customFormat="1" ht="24" customHeight="1">
      <c r="B280" s="37"/>
      <c r="C280" s="219" t="s">
        <v>261</v>
      </c>
      <c r="D280" s="219" t="s">
        <v>196</v>
      </c>
      <c r="E280" s="220" t="s">
        <v>3205</v>
      </c>
      <c r="F280" s="221" t="s">
        <v>3206</v>
      </c>
      <c r="G280" s="222" t="s">
        <v>217</v>
      </c>
      <c r="H280" s="223">
        <v>30</v>
      </c>
      <c r="I280" s="224"/>
      <c r="J280" s="225">
        <f>ROUND(I280*H280,2)</f>
        <v>0</v>
      </c>
      <c r="K280" s="221" t="s">
        <v>200</v>
      </c>
      <c r="L280" s="42"/>
      <c r="M280" s="226" t="s">
        <v>19</v>
      </c>
      <c r="N280" s="227" t="s">
        <v>44</v>
      </c>
      <c r="O280" s="82"/>
      <c r="P280" s="228">
        <f>O280*H280</f>
        <v>0</v>
      </c>
      <c r="Q280" s="228">
        <v>0</v>
      </c>
      <c r="R280" s="228">
        <f>Q280*H280</f>
        <v>0</v>
      </c>
      <c r="S280" s="228">
        <v>0</v>
      </c>
      <c r="T280" s="229">
        <f>S280*H280</f>
        <v>0</v>
      </c>
      <c r="AR280" s="230" t="s">
        <v>280</v>
      </c>
      <c r="AT280" s="230" t="s">
        <v>196</v>
      </c>
      <c r="AU280" s="230" t="s">
        <v>82</v>
      </c>
      <c r="AY280" s="16" t="s">
        <v>194</v>
      </c>
      <c r="BE280" s="231">
        <f>IF(N280="základní",J280,0)</f>
        <v>0</v>
      </c>
      <c r="BF280" s="231">
        <f>IF(N280="snížená",J280,0)</f>
        <v>0</v>
      </c>
      <c r="BG280" s="231">
        <f>IF(N280="zákl. přenesená",J280,0)</f>
        <v>0</v>
      </c>
      <c r="BH280" s="231">
        <f>IF(N280="sníž. přenesená",J280,0)</f>
        <v>0</v>
      </c>
      <c r="BI280" s="231">
        <f>IF(N280="nulová",J280,0)</f>
        <v>0</v>
      </c>
      <c r="BJ280" s="16" t="s">
        <v>80</v>
      </c>
      <c r="BK280" s="231">
        <f>ROUND(I280*H280,2)</f>
        <v>0</v>
      </c>
      <c r="BL280" s="16" t="s">
        <v>280</v>
      </c>
      <c r="BM280" s="230" t="s">
        <v>3207</v>
      </c>
    </row>
    <row r="281" s="1" customFormat="1">
      <c r="B281" s="37"/>
      <c r="C281" s="38"/>
      <c r="D281" s="232" t="s">
        <v>203</v>
      </c>
      <c r="E281" s="38"/>
      <c r="F281" s="233" t="s">
        <v>3208</v>
      </c>
      <c r="G281" s="38"/>
      <c r="H281" s="38"/>
      <c r="I281" s="145"/>
      <c r="J281" s="38"/>
      <c r="K281" s="38"/>
      <c r="L281" s="42"/>
      <c r="M281" s="234"/>
      <c r="N281" s="82"/>
      <c r="O281" s="82"/>
      <c r="P281" s="82"/>
      <c r="Q281" s="82"/>
      <c r="R281" s="82"/>
      <c r="S281" s="82"/>
      <c r="T281" s="83"/>
      <c r="AT281" s="16" t="s">
        <v>203</v>
      </c>
      <c r="AU281" s="16" t="s">
        <v>82</v>
      </c>
    </row>
    <row r="282" s="1" customFormat="1" ht="24" customHeight="1">
      <c r="B282" s="37"/>
      <c r="C282" s="219" t="s">
        <v>266</v>
      </c>
      <c r="D282" s="219" t="s">
        <v>196</v>
      </c>
      <c r="E282" s="220" t="s">
        <v>3209</v>
      </c>
      <c r="F282" s="221" t="s">
        <v>3210</v>
      </c>
      <c r="G282" s="222" t="s">
        <v>217</v>
      </c>
      <c r="H282" s="223">
        <v>100</v>
      </c>
      <c r="I282" s="224"/>
      <c r="J282" s="225">
        <f>ROUND(I282*H282,2)</f>
        <v>0</v>
      </c>
      <c r="K282" s="221" t="s">
        <v>200</v>
      </c>
      <c r="L282" s="42"/>
      <c r="M282" s="226" t="s">
        <v>19</v>
      </c>
      <c r="N282" s="227" t="s">
        <v>44</v>
      </c>
      <c r="O282" s="82"/>
      <c r="P282" s="228">
        <f>O282*H282</f>
        <v>0</v>
      </c>
      <c r="Q282" s="228">
        <v>0</v>
      </c>
      <c r="R282" s="228">
        <f>Q282*H282</f>
        <v>0</v>
      </c>
      <c r="S282" s="228">
        <v>0</v>
      </c>
      <c r="T282" s="229">
        <f>S282*H282</f>
        <v>0</v>
      </c>
      <c r="AR282" s="230" t="s">
        <v>280</v>
      </c>
      <c r="AT282" s="230" t="s">
        <v>196</v>
      </c>
      <c r="AU282" s="230" t="s">
        <v>82</v>
      </c>
      <c r="AY282" s="16" t="s">
        <v>194</v>
      </c>
      <c r="BE282" s="231">
        <f>IF(N282="základní",J282,0)</f>
        <v>0</v>
      </c>
      <c r="BF282" s="231">
        <f>IF(N282="snížená",J282,0)</f>
        <v>0</v>
      </c>
      <c r="BG282" s="231">
        <f>IF(N282="zákl. přenesená",J282,0)</f>
        <v>0</v>
      </c>
      <c r="BH282" s="231">
        <f>IF(N282="sníž. přenesená",J282,0)</f>
        <v>0</v>
      </c>
      <c r="BI282" s="231">
        <f>IF(N282="nulová",J282,0)</f>
        <v>0</v>
      </c>
      <c r="BJ282" s="16" t="s">
        <v>80</v>
      </c>
      <c r="BK282" s="231">
        <f>ROUND(I282*H282,2)</f>
        <v>0</v>
      </c>
      <c r="BL282" s="16" t="s">
        <v>280</v>
      </c>
      <c r="BM282" s="230" t="s">
        <v>3211</v>
      </c>
    </row>
    <row r="283" s="1" customFormat="1">
      <c r="B283" s="37"/>
      <c r="C283" s="38"/>
      <c r="D283" s="232" t="s">
        <v>203</v>
      </c>
      <c r="E283" s="38"/>
      <c r="F283" s="233" t="s">
        <v>3212</v>
      </c>
      <c r="G283" s="38"/>
      <c r="H283" s="38"/>
      <c r="I283" s="145"/>
      <c r="J283" s="38"/>
      <c r="K283" s="38"/>
      <c r="L283" s="42"/>
      <c r="M283" s="234"/>
      <c r="N283" s="82"/>
      <c r="O283" s="82"/>
      <c r="P283" s="82"/>
      <c r="Q283" s="82"/>
      <c r="R283" s="82"/>
      <c r="S283" s="82"/>
      <c r="T283" s="83"/>
      <c r="AT283" s="16" t="s">
        <v>203</v>
      </c>
      <c r="AU283" s="16" t="s">
        <v>82</v>
      </c>
    </row>
    <row r="284" s="1" customFormat="1" ht="16.5" customHeight="1">
      <c r="B284" s="37"/>
      <c r="C284" s="258" t="s">
        <v>8</v>
      </c>
      <c r="D284" s="258" t="s">
        <v>350</v>
      </c>
      <c r="E284" s="259" t="s">
        <v>3213</v>
      </c>
      <c r="F284" s="260" t="s">
        <v>3214</v>
      </c>
      <c r="G284" s="261" t="s">
        <v>1682</v>
      </c>
      <c r="H284" s="262">
        <v>75</v>
      </c>
      <c r="I284" s="263"/>
      <c r="J284" s="264">
        <f>ROUND(I284*H284,2)</f>
        <v>0</v>
      </c>
      <c r="K284" s="260" t="s">
        <v>200</v>
      </c>
      <c r="L284" s="265"/>
      <c r="M284" s="266" t="s">
        <v>19</v>
      </c>
      <c r="N284" s="267" t="s">
        <v>44</v>
      </c>
      <c r="O284" s="82"/>
      <c r="P284" s="228">
        <f>O284*H284</f>
        <v>0</v>
      </c>
      <c r="Q284" s="228">
        <v>0.001</v>
      </c>
      <c r="R284" s="228">
        <f>Q284*H284</f>
        <v>0.074999999999999997</v>
      </c>
      <c r="S284" s="228">
        <v>0</v>
      </c>
      <c r="T284" s="229">
        <f>S284*H284</f>
        <v>0</v>
      </c>
      <c r="AR284" s="230" t="s">
        <v>381</v>
      </c>
      <c r="AT284" s="230" t="s">
        <v>350</v>
      </c>
      <c r="AU284" s="230" t="s">
        <v>82</v>
      </c>
      <c r="AY284" s="16" t="s">
        <v>194</v>
      </c>
      <c r="BE284" s="231">
        <f>IF(N284="základní",J284,0)</f>
        <v>0</v>
      </c>
      <c r="BF284" s="231">
        <f>IF(N284="snížená",J284,0)</f>
        <v>0</v>
      </c>
      <c r="BG284" s="231">
        <f>IF(N284="zákl. přenesená",J284,0)</f>
        <v>0</v>
      </c>
      <c r="BH284" s="231">
        <f>IF(N284="sníž. přenesená",J284,0)</f>
        <v>0</v>
      </c>
      <c r="BI284" s="231">
        <f>IF(N284="nulová",J284,0)</f>
        <v>0</v>
      </c>
      <c r="BJ284" s="16" t="s">
        <v>80</v>
      </c>
      <c r="BK284" s="231">
        <f>ROUND(I284*H284,2)</f>
        <v>0</v>
      </c>
      <c r="BL284" s="16" t="s">
        <v>280</v>
      </c>
      <c r="BM284" s="230" t="s">
        <v>3215</v>
      </c>
    </row>
    <row r="285" s="1" customFormat="1">
      <c r="B285" s="37"/>
      <c r="C285" s="38"/>
      <c r="D285" s="232" t="s">
        <v>203</v>
      </c>
      <c r="E285" s="38"/>
      <c r="F285" s="233" t="s">
        <v>3214</v>
      </c>
      <c r="G285" s="38"/>
      <c r="H285" s="38"/>
      <c r="I285" s="145"/>
      <c r="J285" s="38"/>
      <c r="K285" s="38"/>
      <c r="L285" s="42"/>
      <c r="M285" s="234"/>
      <c r="N285" s="82"/>
      <c r="O285" s="82"/>
      <c r="P285" s="82"/>
      <c r="Q285" s="82"/>
      <c r="R285" s="82"/>
      <c r="S285" s="82"/>
      <c r="T285" s="83"/>
      <c r="AT285" s="16" t="s">
        <v>203</v>
      </c>
      <c r="AU285" s="16" t="s">
        <v>82</v>
      </c>
    </row>
    <row r="286" s="1" customFormat="1" ht="16.5" customHeight="1">
      <c r="B286" s="37"/>
      <c r="C286" s="258" t="s">
        <v>280</v>
      </c>
      <c r="D286" s="258" t="s">
        <v>350</v>
      </c>
      <c r="E286" s="259" t="s">
        <v>3216</v>
      </c>
      <c r="F286" s="260" t="s">
        <v>3217</v>
      </c>
      <c r="G286" s="261" t="s">
        <v>228</v>
      </c>
      <c r="H286" s="262">
        <v>60</v>
      </c>
      <c r="I286" s="263"/>
      <c r="J286" s="264">
        <f>ROUND(I286*H286,2)</f>
        <v>0</v>
      </c>
      <c r="K286" s="260" t="s">
        <v>200</v>
      </c>
      <c r="L286" s="265"/>
      <c r="M286" s="266" t="s">
        <v>19</v>
      </c>
      <c r="N286" s="267" t="s">
        <v>44</v>
      </c>
      <c r="O286" s="82"/>
      <c r="P286" s="228">
        <f>O286*H286</f>
        <v>0</v>
      </c>
      <c r="Q286" s="228">
        <v>0.00013999999999999999</v>
      </c>
      <c r="R286" s="228">
        <f>Q286*H286</f>
        <v>0.0083999999999999995</v>
      </c>
      <c r="S286" s="228">
        <v>0</v>
      </c>
      <c r="T286" s="229">
        <f>S286*H286</f>
        <v>0</v>
      </c>
      <c r="AR286" s="230" t="s">
        <v>381</v>
      </c>
      <c r="AT286" s="230" t="s">
        <v>350</v>
      </c>
      <c r="AU286" s="230" t="s">
        <v>82</v>
      </c>
      <c r="AY286" s="16" t="s">
        <v>194</v>
      </c>
      <c r="BE286" s="231">
        <f>IF(N286="základní",J286,0)</f>
        <v>0</v>
      </c>
      <c r="BF286" s="231">
        <f>IF(N286="snížená",J286,0)</f>
        <v>0</v>
      </c>
      <c r="BG286" s="231">
        <f>IF(N286="zákl. přenesená",J286,0)</f>
        <v>0</v>
      </c>
      <c r="BH286" s="231">
        <f>IF(N286="sníž. přenesená",J286,0)</f>
        <v>0</v>
      </c>
      <c r="BI286" s="231">
        <f>IF(N286="nulová",J286,0)</f>
        <v>0</v>
      </c>
      <c r="BJ286" s="16" t="s">
        <v>80</v>
      </c>
      <c r="BK286" s="231">
        <f>ROUND(I286*H286,2)</f>
        <v>0</v>
      </c>
      <c r="BL286" s="16" t="s">
        <v>280</v>
      </c>
      <c r="BM286" s="230" t="s">
        <v>3218</v>
      </c>
    </row>
    <row r="287" s="1" customFormat="1">
      <c r="B287" s="37"/>
      <c r="C287" s="38"/>
      <c r="D287" s="232" t="s">
        <v>203</v>
      </c>
      <c r="E287" s="38"/>
      <c r="F287" s="233" t="s">
        <v>3217</v>
      </c>
      <c r="G287" s="38"/>
      <c r="H287" s="38"/>
      <c r="I287" s="145"/>
      <c r="J287" s="38"/>
      <c r="K287" s="38"/>
      <c r="L287" s="42"/>
      <c r="M287" s="234"/>
      <c r="N287" s="82"/>
      <c r="O287" s="82"/>
      <c r="P287" s="82"/>
      <c r="Q287" s="82"/>
      <c r="R287" s="82"/>
      <c r="S287" s="82"/>
      <c r="T287" s="83"/>
      <c r="AT287" s="16" t="s">
        <v>203</v>
      </c>
      <c r="AU287" s="16" t="s">
        <v>82</v>
      </c>
    </row>
    <row r="288" s="1" customFormat="1" ht="16.5" customHeight="1">
      <c r="B288" s="37"/>
      <c r="C288" s="219" t="s">
        <v>286</v>
      </c>
      <c r="D288" s="219" t="s">
        <v>196</v>
      </c>
      <c r="E288" s="220" t="s">
        <v>3219</v>
      </c>
      <c r="F288" s="221" t="s">
        <v>3220</v>
      </c>
      <c r="G288" s="222" t="s">
        <v>228</v>
      </c>
      <c r="H288" s="223">
        <v>86</v>
      </c>
      <c r="I288" s="224"/>
      <c r="J288" s="225">
        <f>ROUND(I288*H288,2)</f>
        <v>0</v>
      </c>
      <c r="K288" s="221" t="s">
        <v>200</v>
      </c>
      <c r="L288" s="42"/>
      <c r="M288" s="226" t="s">
        <v>19</v>
      </c>
      <c r="N288" s="227" t="s">
        <v>44</v>
      </c>
      <c r="O288" s="82"/>
      <c r="P288" s="228">
        <f>O288*H288</f>
        <v>0</v>
      </c>
      <c r="Q288" s="228">
        <v>0</v>
      </c>
      <c r="R288" s="228">
        <f>Q288*H288</f>
        <v>0</v>
      </c>
      <c r="S288" s="228">
        <v>0</v>
      </c>
      <c r="T288" s="229">
        <f>S288*H288</f>
        <v>0</v>
      </c>
      <c r="AR288" s="230" t="s">
        <v>280</v>
      </c>
      <c r="AT288" s="230" t="s">
        <v>196</v>
      </c>
      <c r="AU288" s="230" t="s">
        <v>82</v>
      </c>
      <c r="AY288" s="16" t="s">
        <v>194</v>
      </c>
      <c r="BE288" s="231">
        <f>IF(N288="základní",J288,0)</f>
        <v>0</v>
      </c>
      <c r="BF288" s="231">
        <f>IF(N288="snížená",J288,0)</f>
        <v>0</v>
      </c>
      <c r="BG288" s="231">
        <f>IF(N288="zákl. přenesená",J288,0)</f>
        <v>0</v>
      </c>
      <c r="BH288" s="231">
        <f>IF(N288="sníž. přenesená",J288,0)</f>
        <v>0</v>
      </c>
      <c r="BI288" s="231">
        <f>IF(N288="nulová",J288,0)</f>
        <v>0</v>
      </c>
      <c r="BJ288" s="16" t="s">
        <v>80</v>
      </c>
      <c r="BK288" s="231">
        <f>ROUND(I288*H288,2)</f>
        <v>0</v>
      </c>
      <c r="BL288" s="16" t="s">
        <v>280</v>
      </c>
      <c r="BM288" s="230" t="s">
        <v>3221</v>
      </c>
    </row>
    <row r="289" s="1" customFormat="1">
      <c r="B289" s="37"/>
      <c r="C289" s="38"/>
      <c r="D289" s="232" t="s">
        <v>203</v>
      </c>
      <c r="E289" s="38"/>
      <c r="F289" s="233" t="s">
        <v>3222</v>
      </c>
      <c r="G289" s="38"/>
      <c r="H289" s="38"/>
      <c r="I289" s="145"/>
      <c r="J289" s="38"/>
      <c r="K289" s="38"/>
      <c r="L289" s="42"/>
      <c r="M289" s="234"/>
      <c r="N289" s="82"/>
      <c r="O289" s="82"/>
      <c r="P289" s="82"/>
      <c r="Q289" s="82"/>
      <c r="R289" s="82"/>
      <c r="S289" s="82"/>
      <c r="T289" s="83"/>
      <c r="AT289" s="16" t="s">
        <v>203</v>
      </c>
      <c r="AU289" s="16" t="s">
        <v>82</v>
      </c>
    </row>
    <row r="290" s="1" customFormat="1" ht="16.5" customHeight="1">
      <c r="B290" s="37"/>
      <c r="C290" s="258" t="s">
        <v>296</v>
      </c>
      <c r="D290" s="258" t="s">
        <v>350</v>
      </c>
      <c r="E290" s="259" t="s">
        <v>3223</v>
      </c>
      <c r="F290" s="260" t="s">
        <v>3224</v>
      </c>
      <c r="G290" s="261" t="s">
        <v>228</v>
      </c>
      <c r="H290" s="262">
        <v>10</v>
      </c>
      <c r="I290" s="263"/>
      <c r="J290" s="264">
        <f>ROUND(I290*H290,2)</f>
        <v>0</v>
      </c>
      <c r="K290" s="260" t="s">
        <v>200</v>
      </c>
      <c r="L290" s="265"/>
      <c r="M290" s="266" t="s">
        <v>19</v>
      </c>
      <c r="N290" s="267" t="s">
        <v>44</v>
      </c>
      <c r="O290" s="82"/>
      <c r="P290" s="228">
        <f>O290*H290</f>
        <v>0</v>
      </c>
      <c r="Q290" s="228">
        <v>0.00044999999999999999</v>
      </c>
      <c r="R290" s="228">
        <f>Q290*H290</f>
        <v>0.0044999999999999997</v>
      </c>
      <c r="S290" s="228">
        <v>0</v>
      </c>
      <c r="T290" s="229">
        <f>S290*H290</f>
        <v>0</v>
      </c>
      <c r="AR290" s="230" t="s">
        <v>381</v>
      </c>
      <c r="AT290" s="230" t="s">
        <v>350</v>
      </c>
      <c r="AU290" s="230" t="s">
        <v>82</v>
      </c>
      <c r="AY290" s="16" t="s">
        <v>194</v>
      </c>
      <c r="BE290" s="231">
        <f>IF(N290="základní",J290,0)</f>
        <v>0</v>
      </c>
      <c r="BF290" s="231">
        <f>IF(N290="snížená",J290,0)</f>
        <v>0</v>
      </c>
      <c r="BG290" s="231">
        <f>IF(N290="zákl. přenesená",J290,0)</f>
        <v>0</v>
      </c>
      <c r="BH290" s="231">
        <f>IF(N290="sníž. přenesená",J290,0)</f>
        <v>0</v>
      </c>
      <c r="BI290" s="231">
        <f>IF(N290="nulová",J290,0)</f>
        <v>0</v>
      </c>
      <c r="BJ290" s="16" t="s">
        <v>80</v>
      </c>
      <c r="BK290" s="231">
        <f>ROUND(I290*H290,2)</f>
        <v>0</v>
      </c>
      <c r="BL290" s="16" t="s">
        <v>280</v>
      </c>
      <c r="BM290" s="230" t="s">
        <v>3225</v>
      </c>
    </row>
    <row r="291" s="1" customFormat="1">
      <c r="B291" s="37"/>
      <c r="C291" s="38"/>
      <c r="D291" s="232" t="s">
        <v>203</v>
      </c>
      <c r="E291" s="38"/>
      <c r="F291" s="233" t="s">
        <v>3224</v>
      </c>
      <c r="G291" s="38"/>
      <c r="H291" s="38"/>
      <c r="I291" s="145"/>
      <c r="J291" s="38"/>
      <c r="K291" s="38"/>
      <c r="L291" s="42"/>
      <c r="M291" s="234"/>
      <c r="N291" s="82"/>
      <c r="O291" s="82"/>
      <c r="P291" s="82"/>
      <c r="Q291" s="82"/>
      <c r="R291" s="82"/>
      <c r="S291" s="82"/>
      <c r="T291" s="83"/>
      <c r="AT291" s="16" t="s">
        <v>203</v>
      </c>
      <c r="AU291" s="16" t="s">
        <v>82</v>
      </c>
    </row>
    <row r="292" s="1" customFormat="1" ht="16.5" customHeight="1">
      <c r="B292" s="37"/>
      <c r="C292" s="258" t="s">
        <v>301</v>
      </c>
      <c r="D292" s="258" t="s">
        <v>350</v>
      </c>
      <c r="E292" s="259" t="s">
        <v>3226</v>
      </c>
      <c r="F292" s="260" t="s">
        <v>3227</v>
      </c>
      <c r="G292" s="261" t="s">
        <v>228</v>
      </c>
      <c r="H292" s="262">
        <v>30</v>
      </c>
      <c r="I292" s="263"/>
      <c r="J292" s="264">
        <f>ROUND(I292*H292,2)</f>
        <v>0</v>
      </c>
      <c r="K292" s="260" t="s">
        <v>200</v>
      </c>
      <c r="L292" s="265"/>
      <c r="M292" s="266" t="s">
        <v>19</v>
      </c>
      <c r="N292" s="267" t="s">
        <v>44</v>
      </c>
      <c r="O292" s="82"/>
      <c r="P292" s="228">
        <f>O292*H292</f>
        <v>0</v>
      </c>
      <c r="Q292" s="228">
        <v>0.00016000000000000001</v>
      </c>
      <c r="R292" s="228">
        <f>Q292*H292</f>
        <v>0.0048000000000000004</v>
      </c>
      <c r="S292" s="228">
        <v>0</v>
      </c>
      <c r="T292" s="229">
        <f>S292*H292</f>
        <v>0</v>
      </c>
      <c r="AR292" s="230" t="s">
        <v>381</v>
      </c>
      <c r="AT292" s="230" t="s">
        <v>350</v>
      </c>
      <c r="AU292" s="230" t="s">
        <v>82</v>
      </c>
      <c r="AY292" s="16" t="s">
        <v>194</v>
      </c>
      <c r="BE292" s="231">
        <f>IF(N292="základní",J292,0)</f>
        <v>0</v>
      </c>
      <c r="BF292" s="231">
        <f>IF(N292="snížená",J292,0)</f>
        <v>0</v>
      </c>
      <c r="BG292" s="231">
        <f>IF(N292="zákl. přenesená",J292,0)</f>
        <v>0</v>
      </c>
      <c r="BH292" s="231">
        <f>IF(N292="sníž. přenesená",J292,0)</f>
        <v>0</v>
      </c>
      <c r="BI292" s="231">
        <f>IF(N292="nulová",J292,0)</f>
        <v>0</v>
      </c>
      <c r="BJ292" s="16" t="s">
        <v>80</v>
      </c>
      <c r="BK292" s="231">
        <f>ROUND(I292*H292,2)</f>
        <v>0</v>
      </c>
      <c r="BL292" s="16" t="s">
        <v>280</v>
      </c>
      <c r="BM292" s="230" t="s">
        <v>3228</v>
      </c>
    </row>
    <row r="293" s="1" customFormat="1">
      <c r="B293" s="37"/>
      <c r="C293" s="38"/>
      <c r="D293" s="232" t="s">
        <v>203</v>
      </c>
      <c r="E293" s="38"/>
      <c r="F293" s="233" t="s">
        <v>3227</v>
      </c>
      <c r="G293" s="38"/>
      <c r="H293" s="38"/>
      <c r="I293" s="145"/>
      <c r="J293" s="38"/>
      <c r="K293" s="38"/>
      <c r="L293" s="42"/>
      <c r="M293" s="234"/>
      <c r="N293" s="82"/>
      <c r="O293" s="82"/>
      <c r="P293" s="82"/>
      <c r="Q293" s="82"/>
      <c r="R293" s="82"/>
      <c r="S293" s="82"/>
      <c r="T293" s="83"/>
      <c r="AT293" s="16" t="s">
        <v>203</v>
      </c>
      <c r="AU293" s="16" t="s">
        <v>82</v>
      </c>
    </row>
    <row r="294" s="1" customFormat="1" ht="16.5" customHeight="1">
      <c r="B294" s="37"/>
      <c r="C294" s="258" t="s">
        <v>308</v>
      </c>
      <c r="D294" s="258" t="s">
        <v>350</v>
      </c>
      <c r="E294" s="259" t="s">
        <v>3229</v>
      </c>
      <c r="F294" s="260" t="s">
        <v>3230</v>
      </c>
      <c r="G294" s="261" t="s">
        <v>228</v>
      </c>
      <c r="H294" s="262">
        <v>10</v>
      </c>
      <c r="I294" s="263"/>
      <c r="J294" s="264">
        <f>ROUND(I294*H294,2)</f>
        <v>0</v>
      </c>
      <c r="K294" s="260" t="s">
        <v>200</v>
      </c>
      <c r="L294" s="265"/>
      <c r="M294" s="266" t="s">
        <v>19</v>
      </c>
      <c r="N294" s="267" t="s">
        <v>44</v>
      </c>
      <c r="O294" s="82"/>
      <c r="P294" s="228">
        <f>O294*H294</f>
        <v>0</v>
      </c>
      <c r="Q294" s="228">
        <v>0.00012999999999999999</v>
      </c>
      <c r="R294" s="228">
        <f>Q294*H294</f>
        <v>0.0012999999999999999</v>
      </c>
      <c r="S294" s="228">
        <v>0</v>
      </c>
      <c r="T294" s="229">
        <f>S294*H294</f>
        <v>0</v>
      </c>
      <c r="AR294" s="230" t="s">
        <v>381</v>
      </c>
      <c r="AT294" s="230" t="s">
        <v>350</v>
      </c>
      <c r="AU294" s="230" t="s">
        <v>82</v>
      </c>
      <c r="AY294" s="16" t="s">
        <v>194</v>
      </c>
      <c r="BE294" s="231">
        <f>IF(N294="základní",J294,0)</f>
        <v>0</v>
      </c>
      <c r="BF294" s="231">
        <f>IF(N294="snížená",J294,0)</f>
        <v>0</v>
      </c>
      <c r="BG294" s="231">
        <f>IF(N294="zákl. přenesená",J294,0)</f>
        <v>0</v>
      </c>
      <c r="BH294" s="231">
        <f>IF(N294="sníž. přenesená",J294,0)</f>
        <v>0</v>
      </c>
      <c r="BI294" s="231">
        <f>IF(N294="nulová",J294,0)</f>
        <v>0</v>
      </c>
      <c r="BJ294" s="16" t="s">
        <v>80</v>
      </c>
      <c r="BK294" s="231">
        <f>ROUND(I294*H294,2)</f>
        <v>0</v>
      </c>
      <c r="BL294" s="16" t="s">
        <v>280</v>
      </c>
      <c r="BM294" s="230" t="s">
        <v>3231</v>
      </c>
    </row>
    <row r="295" s="1" customFormat="1">
      <c r="B295" s="37"/>
      <c r="C295" s="38"/>
      <c r="D295" s="232" t="s">
        <v>203</v>
      </c>
      <c r="E295" s="38"/>
      <c r="F295" s="233" t="s">
        <v>3230</v>
      </c>
      <c r="G295" s="38"/>
      <c r="H295" s="38"/>
      <c r="I295" s="145"/>
      <c r="J295" s="38"/>
      <c r="K295" s="38"/>
      <c r="L295" s="42"/>
      <c r="M295" s="234"/>
      <c r="N295" s="82"/>
      <c r="O295" s="82"/>
      <c r="P295" s="82"/>
      <c r="Q295" s="82"/>
      <c r="R295" s="82"/>
      <c r="S295" s="82"/>
      <c r="T295" s="83"/>
      <c r="AT295" s="16" t="s">
        <v>203</v>
      </c>
      <c r="AU295" s="16" t="s">
        <v>82</v>
      </c>
    </row>
    <row r="296" s="1" customFormat="1" ht="16.5" customHeight="1">
      <c r="B296" s="37"/>
      <c r="C296" s="258" t="s">
        <v>7</v>
      </c>
      <c r="D296" s="258" t="s">
        <v>350</v>
      </c>
      <c r="E296" s="259" t="s">
        <v>3232</v>
      </c>
      <c r="F296" s="260" t="s">
        <v>3233</v>
      </c>
      <c r="G296" s="261" t="s">
        <v>228</v>
      </c>
      <c r="H296" s="262">
        <v>10</v>
      </c>
      <c r="I296" s="263"/>
      <c r="J296" s="264">
        <f>ROUND(I296*H296,2)</f>
        <v>0</v>
      </c>
      <c r="K296" s="260" t="s">
        <v>200</v>
      </c>
      <c r="L296" s="265"/>
      <c r="M296" s="266" t="s">
        <v>19</v>
      </c>
      <c r="N296" s="267" t="s">
        <v>44</v>
      </c>
      <c r="O296" s="82"/>
      <c r="P296" s="228">
        <f>O296*H296</f>
        <v>0</v>
      </c>
      <c r="Q296" s="228">
        <v>0.00020000000000000001</v>
      </c>
      <c r="R296" s="228">
        <f>Q296*H296</f>
        <v>0.002</v>
      </c>
      <c r="S296" s="228">
        <v>0</v>
      </c>
      <c r="T296" s="229">
        <f>S296*H296</f>
        <v>0</v>
      </c>
      <c r="AR296" s="230" t="s">
        <v>381</v>
      </c>
      <c r="AT296" s="230" t="s">
        <v>350</v>
      </c>
      <c r="AU296" s="230" t="s">
        <v>82</v>
      </c>
      <c r="AY296" s="16" t="s">
        <v>194</v>
      </c>
      <c r="BE296" s="231">
        <f>IF(N296="základní",J296,0)</f>
        <v>0</v>
      </c>
      <c r="BF296" s="231">
        <f>IF(N296="snížená",J296,0)</f>
        <v>0</v>
      </c>
      <c r="BG296" s="231">
        <f>IF(N296="zákl. přenesená",J296,0)</f>
        <v>0</v>
      </c>
      <c r="BH296" s="231">
        <f>IF(N296="sníž. přenesená",J296,0)</f>
        <v>0</v>
      </c>
      <c r="BI296" s="231">
        <f>IF(N296="nulová",J296,0)</f>
        <v>0</v>
      </c>
      <c r="BJ296" s="16" t="s">
        <v>80</v>
      </c>
      <c r="BK296" s="231">
        <f>ROUND(I296*H296,2)</f>
        <v>0</v>
      </c>
      <c r="BL296" s="16" t="s">
        <v>280</v>
      </c>
      <c r="BM296" s="230" t="s">
        <v>3234</v>
      </c>
    </row>
    <row r="297" s="1" customFormat="1">
      <c r="B297" s="37"/>
      <c r="C297" s="38"/>
      <c r="D297" s="232" t="s">
        <v>203</v>
      </c>
      <c r="E297" s="38"/>
      <c r="F297" s="233" t="s">
        <v>3233</v>
      </c>
      <c r="G297" s="38"/>
      <c r="H297" s="38"/>
      <c r="I297" s="145"/>
      <c r="J297" s="38"/>
      <c r="K297" s="38"/>
      <c r="L297" s="42"/>
      <c r="M297" s="234"/>
      <c r="N297" s="82"/>
      <c r="O297" s="82"/>
      <c r="P297" s="82"/>
      <c r="Q297" s="82"/>
      <c r="R297" s="82"/>
      <c r="S297" s="82"/>
      <c r="T297" s="83"/>
      <c r="AT297" s="16" t="s">
        <v>203</v>
      </c>
      <c r="AU297" s="16" t="s">
        <v>82</v>
      </c>
    </row>
    <row r="298" s="1" customFormat="1" ht="24" customHeight="1">
      <c r="B298" s="37"/>
      <c r="C298" s="258" t="s">
        <v>362</v>
      </c>
      <c r="D298" s="258" t="s">
        <v>350</v>
      </c>
      <c r="E298" s="259" t="s">
        <v>3235</v>
      </c>
      <c r="F298" s="260" t="s">
        <v>3236</v>
      </c>
      <c r="G298" s="261" t="s">
        <v>228</v>
      </c>
      <c r="H298" s="262">
        <v>10</v>
      </c>
      <c r="I298" s="263"/>
      <c r="J298" s="264">
        <f>ROUND(I298*H298,2)</f>
        <v>0</v>
      </c>
      <c r="K298" s="260" t="s">
        <v>200</v>
      </c>
      <c r="L298" s="265"/>
      <c r="M298" s="266" t="s">
        <v>19</v>
      </c>
      <c r="N298" s="267" t="s">
        <v>44</v>
      </c>
      <c r="O298" s="82"/>
      <c r="P298" s="228">
        <f>O298*H298</f>
        <v>0</v>
      </c>
      <c r="Q298" s="228">
        <v>0.00025999999999999998</v>
      </c>
      <c r="R298" s="228">
        <f>Q298*H298</f>
        <v>0.0025999999999999999</v>
      </c>
      <c r="S298" s="228">
        <v>0</v>
      </c>
      <c r="T298" s="229">
        <f>S298*H298</f>
        <v>0</v>
      </c>
      <c r="AR298" s="230" t="s">
        <v>381</v>
      </c>
      <c r="AT298" s="230" t="s">
        <v>350</v>
      </c>
      <c r="AU298" s="230" t="s">
        <v>82</v>
      </c>
      <c r="AY298" s="16" t="s">
        <v>194</v>
      </c>
      <c r="BE298" s="231">
        <f>IF(N298="základní",J298,0)</f>
        <v>0</v>
      </c>
      <c r="BF298" s="231">
        <f>IF(N298="snížená",J298,0)</f>
        <v>0</v>
      </c>
      <c r="BG298" s="231">
        <f>IF(N298="zákl. přenesená",J298,0)</f>
        <v>0</v>
      </c>
      <c r="BH298" s="231">
        <f>IF(N298="sníž. přenesená",J298,0)</f>
        <v>0</v>
      </c>
      <c r="BI298" s="231">
        <f>IF(N298="nulová",J298,0)</f>
        <v>0</v>
      </c>
      <c r="BJ298" s="16" t="s">
        <v>80</v>
      </c>
      <c r="BK298" s="231">
        <f>ROUND(I298*H298,2)</f>
        <v>0</v>
      </c>
      <c r="BL298" s="16" t="s">
        <v>280</v>
      </c>
      <c r="BM298" s="230" t="s">
        <v>3237</v>
      </c>
    </row>
    <row r="299" s="1" customFormat="1">
      <c r="B299" s="37"/>
      <c r="C299" s="38"/>
      <c r="D299" s="232" t="s">
        <v>203</v>
      </c>
      <c r="E299" s="38"/>
      <c r="F299" s="233" t="s">
        <v>3236</v>
      </c>
      <c r="G299" s="38"/>
      <c r="H299" s="38"/>
      <c r="I299" s="145"/>
      <c r="J299" s="38"/>
      <c r="K299" s="38"/>
      <c r="L299" s="42"/>
      <c r="M299" s="234"/>
      <c r="N299" s="82"/>
      <c r="O299" s="82"/>
      <c r="P299" s="82"/>
      <c r="Q299" s="82"/>
      <c r="R299" s="82"/>
      <c r="S299" s="82"/>
      <c r="T299" s="83"/>
      <c r="AT299" s="16" t="s">
        <v>203</v>
      </c>
      <c r="AU299" s="16" t="s">
        <v>82</v>
      </c>
    </row>
    <row r="300" s="1" customFormat="1" ht="24" customHeight="1">
      <c r="B300" s="37"/>
      <c r="C300" s="258" t="s">
        <v>368</v>
      </c>
      <c r="D300" s="258" t="s">
        <v>350</v>
      </c>
      <c r="E300" s="259" t="s">
        <v>3238</v>
      </c>
      <c r="F300" s="260" t="s">
        <v>3239</v>
      </c>
      <c r="G300" s="261" t="s">
        <v>228</v>
      </c>
      <c r="H300" s="262">
        <v>16</v>
      </c>
      <c r="I300" s="263"/>
      <c r="J300" s="264">
        <f>ROUND(I300*H300,2)</f>
        <v>0</v>
      </c>
      <c r="K300" s="260" t="s">
        <v>200</v>
      </c>
      <c r="L300" s="265"/>
      <c r="M300" s="266" t="s">
        <v>19</v>
      </c>
      <c r="N300" s="267" t="s">
        <v>44</v>
      </c>
      <c r="O300" s="82"/>
      <c r="P300" s="228">
        <f>O300*H300</f>
        <v>0</v>
      </c>
      <c r="Q300" s="228">
        <v>0.00069999999999999999</v>
      </c>
      <c r="R300" s="228">
        <f>Q300*H300</f>
        <v>0.0112</v>
      </c>
      <c r="S300" s="228">
        <v>0</v>
      </c>
      <c r="T300" s="229">
        <f>S300*H300</f>
        <v>0</v>
      </c>
      <c r="AR300" s="230" t="s">
        <v>381</v>
      </c>
      <c r="AT300" s="230" t="s">
        <v>350</v>
      </c>
      <c r="AU300" s="230" t="s">
        <v>82</v>
      </c>
      <c r="AY300" s="16" t="s">
        <v>194</v>
      </c>
      <c r="BE300" s="231">
        <f>IF(N300="základní",J300,0)</f>
        <v>0</v>
      </c>
      <c r="BF300" s="231">
        <f>IF(N300="snížená",J300,0)</f>
        <v>0</v>
      </c>
      <c r="BG300" s="231">
        <f>IF(N300="zákl. přenesená",J300,0)</f>
        <v>0</v>
      </c>
      <c r="BH300" s="231">
        <f>IF(N300="sníž. přenesená",J300,0)</f>
        <v>0</v>
      </c>
      <c r="BI300" s="231">
        <f>IF(N300="nulová",J300,0)</f>
        <v>0</v>
      </c>
      <c r="BJ300" s="16" t="s">
        <v>80</v>
      </c>
      <c r="BK300" s="231">
        <f>ROUND(I300*H300,2)</f>
        <v>0</v>
      </c>
      <c r="BL300" s="16" t="s">
        <v>280</v>
      </c>
      <c r="BM300" s="230" t="s">
        <v>3240</v>
      </c>
    </row>
    <row r="301" s="1" customFormat="1">
      <c r="B301" s="37"/>
      <c r="C301" s="38"/>
      <c r="D301" s="232" t="s">
        <v>203</v>
      </c>
      <c r="E301" s="38"/>
      <c r="F301" s="233" t="s">
        <v>3239</v>
      </c>
      <c r="G301" s="38"/>
      <c r="H301" s="38"/>
      <c r="I301" s="145"/>
      <c r="J301" s="38"/>
      <c r="K301" s="38"/>
      <c r="L301" s="42"/>
      <c r="M301" s="234"/>
      <c r="N301" s="82"/>
      <c r="O301" s="82"/>
      <c r="P301" s="82"/>
      <c r="Q301" s="82"/>
      <c r="R301" s="82"/>
      <c r="S301" s="82"/>
      <c r="T301" s="83"/>
      <c r="AT301" s="16" t="s">
        <v>203</v>
      </c>
      <c r="AU301" s="16" t="s">
        <v>82</v>
      </c>
    </row>
    <row r="302" s="1" customFormat="1" ht="24" customHeight="1">
      <c r="B302" s="37"/>
      <c r="C302" s="219" t="s">
        <v>317</v>
      </c>
      <c r="D302" s="219" t="s">
        <v>196</v>
      </c>
      <c r="E302" s="220" t="s">
        <v>3241</v>
      </c>
      <c r="F302" s="221" t="s">
        <v>3242</v>
      </c>
      <c r="G302" s="222" t="s">
        <v>228</v>
      </c>
      <c r="H302" s="223">
        <v>10</v>
      </c>
      <c r="I302" s="224"/>
      <c r="J302" s="225">
        <f>ROUND(I302*H302,2)</f>
        <v>0</v>
      </c>
      <c r="K302" s="221" t="s">
        <v>200</v>
      </c>
      <c r="L302" s="42"/>
      <c r="M302" s="226" t="s">
        <v>19</v>
      </c>
      <c r="N302" s="227" t="s">
        <v>44</v>
      </c>
      <c r="O302" s="82"/>
      <c r="P302" s="228">
        <f>O302*H302</f>
        <v>0</v>
      </c>
      <c r="Q302" s="228">
        <v>0</v>
      </c>
      <c r="R302" s="228">
        <f>Q302*H302</f>
        <v>0</v>
      </c>
      <c r="S302" s="228">
        <v>0</v>
      </c>
      <c r="T302" s="229">
        <f>S302*H302</f>
        <v>0</v>
      </c>
      <c r="AR302" s="230" t="s">
        <v>280</v>
      </c>
      <c r="AT302" s="230" t="s">
        <v>196</v>
      </c>
      <c r="AU302" s="230" t="s">
        <v>82</v>
      </c>
      <c r="AY302" s="16" t="s">
        <v>194</v>
      </c>
      <c r="BE302" s="231">
        <f>IF(N302="základní",J302,0)</f>
        <v>0</v>
      </c>
      <c r="BF302" s="231">
        <f>IF(N302="snížená",J302,0)</f>
        <v>0</v>
      </c>
      <c r="BG302" s="231">
        <f>IF(N302="zákl. přenesená",J302,0)</f>
        <v>0</v>
      </c>
      <c r="BH302" s="231">
        <f>IF(N302="sníž. přenesená",J302,0)</f>
        <v>0</v>
      </c>
      <c r="BI302" s="231">
        <f>IF(N302="nulová",J302,0)</f>
        <v>0</v>
      </c>
      <c r="BJ302" s="16" t="s">
        <v>80</v>
      </c>
      <c r="BK302" s="231">
        <f>ROUND(I302*H302,2)</f>
        <v>0</v>
      </c>
      <c r="BL302" s="16" t="s">
        <v>280</v>
      </c>
      <c r="BM302" s="230" t="s">
        <v>3243</v>
      </c>
    </row>
    <row r="303" s="1" customFormat="1">
      <c r="B303" s="37"/>
      <c r="C303" s="38"/>
      <c r="D303" s="232" t="s">
        <v>203</v>
      </c>
      <c r="E303" s="38"/>
      <c r="F303" s="233" t="s">
        <v>3244</v>
      </c>
      <c r="G303" s="38"/>
      <c r="H303" s="38"/>
      <c r="I303" s="145"/>
      <c r="J303" s="38"/>
      <c r="K303" s="38"/>
      <c r="L303" s="42"/>
      <c r="M303" s="234"/>
      <c r="N303" s="82"/>
      <c r="O303" s="82"/>
      <c r="P303" s="82"/>
      <c r="Q303" s="82"/>
      <c r="R303" s="82"/>
      <c r="S303" s="82"/>
      <c r="T303" s="83"/>
      <c r="AT303" s="16" t="s">
        <v>203</v>
      </c>
      <c r="AU303" s="16" t="s">
        <v>82</v>
      </c>
    </row>
    <row r="304" s="1" customFormat="1" ht="16.5" customHeight="1">
      <c r="B304" s="37"/>
      <c r="C304" s="258" t="s">
        <v>323</v>
      </c>
      <c r="D304" s="258" t="s">
        <v>350</v>
      </c>
      <c r="E304" s="259" t="s">
        <v>3245</v>
      </c>
      <c r="F304" s="260" t="s">
        <v>3246</v>
      </c>
      <c r="G304" s="261" t="s">
        <v>228</v>
      </c>
      <c r="H304" s="262">
        <v>20</v>
      </c>
      <c r="I304" s="263"/>
      <c r="J304" s="264">
        <f>ROUND(I304*H304,2)</f>
        <v>0</v>
      </c>
      <c r="K304" s="260" t="s">
        <v>200</v>
      </c>
      <c r="L304" s="265"/>
      <c r="M304" s="266" t="s">
        <v>19</v>
      </c>
      <c r="N304" s="267" t="s">
        <v>44</v>
      </c>
      <c r="O304" s="82"/>
      <c r="P304" s="228">
        <f>O304*H304</f>
        <v>0</v>
      </c>
      <c r="Q304" s="228">
        <v>0.00032000000000000003</v>
      </c>
      <c r="R304" s="228">
        <f>Q304*H304</f>
        <v>0.0064000000000000003</v>
      </c>
      <c r="S304" s="228">
        <v>0</v>
      </c>
      <c r="T304" s="229">
        <f>S304*H304</f>
        <v>0</v>
      </c>
      <c r="AR304" s="230" t="s">
        <v>381</v>
      </c>
      <c r="AT304" s="230" t="s">
        <v>350</v>
      </c>
      <c r="AU304" s="230" t="s">
        <v>82</v>
      </c>
      <c r="AY304" s="16" t="s">
        <v>194</v>
      </c>
      <c r="BE304" s="231">
        <f>IF(N304="základní",J304,0)</f>
        <v>0</v>
      </c>
      <c r="BF304" s="231">
        <f>IF(N304="snížená",J304,0)</f>
        <v>0</v>
      </c>
      <c r="BG304" s="231">
        <f>IF(N304="zákl. přenesená",J304,0)</f>
        <v>0</v>
      </c>
      <c r="BH304" s="231">
        <f>IF(N304="sníž. přenesená",J304,0)</f>
        <v>0</v>
      </c>
      <c r="BI304" s="231">
        <f>IF(N304="nulová",J304,0)</f>
        <v>0</v>
      </c>
      <c r="BJ304" s="16" t="s">
        <v>80</v>
      </c>
      <c r="BK304" s="231">
        <f>ROUND(I304*H304,2)</f>
        <v>0</v>
      </c>
      <c r="BL304" s="16" t="s">
        <v>280</v>
      </c>
      <c r="BM304" s="230" t="s">
        <v>3247</v>
      </c>
    </row>
    <row r="305" s="1" customFormat="1">
      <c r="B305" s="37"/>
      <c r="C305" s="38"/>
      <c r="D305" s="232" t="s">
        <v>203</v>
      </c>
      <c r="E305" s="38"/>
      <c r="F305" s="233" t="s">
        <v>3246</v>
      </c>
      <c r="G305" s="38"/>
      <c r="H305" s="38"/>
      <c r="I305" s="145"/>
      <c r="J305" s="38"/>
      <c r="K305" s="38"/>
      <c r="L305" s="42"/>
      <c r="M305" s="234"/>
      <c r="N305" s="82"/>
      <c r="O305" s="82"/>
      <c r="P305" s="82"/>
      <c r="Q305" s="82"/>
      <c r="R305" s="82"/>
      <c r="S305" s="82"/>
      <c r="T305" s="83"/>
      <c r="AT305" s="16" t="s">
        <v>203</v>
      </c>
      <c r="AU305" s="16" t="s">
        <v>82</v>
      </c>
    </row>
    <row r="306" s="1" customFormat="1" ht="16.5" customHeight="1">
      <c r="B306" s="37"/>
      <c r="C306" s="258" t="s">
        <v>328</v>
      </c>
      <c r="D306" s="258" t="s">
        <v>350</v>
      </c>
      <c r="E306" s="259" t="s">
        <v>3248</v>
      </c>
      <c r="F306" s="260" t="s">
        <v>3249</v>
      </c>
      <c r="G306" s="261" t="s">
        <v>228</v>
      </c>
      <c r="H306" s="262">
        <v>10</v>
      </c>
      <c r="I306" s="263"/>
      <c r="J306" s="264">
        <f>ROUND(I306*H306,2)</f>
        <v>0</v>
      </c>
      <c r="K306" s="260" t="s">
        <v>200</v>
      </c>
      <c r="L306" s="265"/>
      <c r="M306" s="266" t="s">
        <v>19</v>
      </c>
      <c r="N306" s="267" t="s">
        <v>44</v>
      </c>
      <c r="O306" s="82"/>
      <c r="P306" s="228">
        <f>O306*H306</f>
        <v>0</v>
      </c>
      <c r="Q306" s="228">
        <v>0.0041999999999999997</v>
      </c>
      <c r="R306" s="228">
        <f>Q306*H306</f>
        <v>0.041999999999999996</v>
      </c>
      <c r="S306" s="228">
        <v>0</v>
      </c>
      <c r="T306" s="229">
        <f>S306*H306</f>
        <v>0</v>
      </c>
      <c r="AR306" s="230" t="s">
        <v>381</v>
      </c>
      <c r="AT306" s="230" t="s">
        <v>350</v>
      </c>
      <c r="AU306" s="230" t="s">
        <v>82</v>
      </c>
      <c r="AY306" s="16" t="s">
        <v>194</v>
      </c>
      <c r="BE306" s="231">
        <f>IF(N306="základní",J306,0)</f>
        <v>0</v>
      </c>
      <c r="BF306" s="231">
        <f>IF(N306="snížená",J306,0)</f>
        <v>0</v>
      </c>
      <c r="BG306" s="231">
        <f>IF(N306="zákl. přenesená",J306,0)</f>
        <v>0</v>
      </c>
      <c r="BH306" s="231">
        <f>IF(N306="sníž. přenesená",J306,0)</f>
        <v>0</v>
      </c>
      <c r="BI306" s="231">
        <f>IF(N306="nulová",J306,0)</f>
        <v>0</v>
      </c>
      <c r="BJ306" s="16" t="s">
        <v>80</v>
      </c>
      <c r="BK306" s="231">
        <f>ROUND(I306*H306,2)</f>
        <v>0</v>
      </c>
      <c r="BL306" s="16" t="s">
        <v>280</v>
      </c>
      <c r="BM306" s="230" t="s">
        <v>3250</v>
      </c>
    </row>
    <row r="307" s="1" customFormat="1">
      <c r="B307" s="37"/>
      <c r="C307" s="38"/>
      <c r="D307" s="232" t="s">
        <v>203</v>
      </c>
      <c r="E307" s="38"/>
      <c r="F307" s="233" t="s">
        <v>3249</v>
      </c>
      <c r="G307" s="38"/>
      <c r="H307" s="38"/>
      <c r="I307" s="145"/>
      <c r="J307" s="38"/>
      <c r="K307" s="38"/>
      <c r="L307" s="42"/>
      <c r="M307" s="234"/>
      <c r="N307" s="82"/>
      <c r="O307" s="82"/>
      <c r="P307" s="82"/>
      <c r="Q307" s="82"/>
      <c r="R307" s="82"/>
      <c r="S307" s="82"/>
      <c r="T307" s="83"/>
      <c r="AT307" s="16" t="s">
        <v>203</v>
      </c>
      <c r="AU307" s="16" t="s">
        <v>82</v>
      </c>
    </row>
    <row r="308" s="1" customFormat="1" ht="24" customHeight="1">
      <c r="B308" s="37"/>
      <c r="C308" s="219" t="s">
        <v>471</v>
      </c>
      <c r="D308" s="219" t="s">
        <v>196</v>
      </c>
      <c r="E308" s="220" t="s">
        <v>3251</v>
      </c>
      <c r="F308" s="221" t="s">
        <v>3252</v>
      </c>
      <c r="G308" s="222" t="s">
        <v>228</v>
      </c>
      <c r="H308" s="223">
        <v>2</v>
      </c>
      <c r="I308" s="224"/>
      <c r="J308" s="225">
        <f>ROUND(I308*H308,2)</f>
        <v>0</v>
      </c>
      <c r="K308" s="221" t="s">
        <v>200</v>
      </c>
      <c r="L308" s="42"/>
      <c r="M308" s="226" t="s">
        <v>19</v>
      </c>
      <c r="N308" s="227" t="s">
        <v>44</v>
      </c>
      <c r="O308" s="82"/>
      <c r="P308" s="228">
        <f>O308*H308</f>
        <v>0</v>
      </c>
      <c r="Q308" s="228">
        <v>0</v>
      </c>
      <c r="R308" s="228">
        <f>Q308*H308</f>
        <v>0</v>
      </c>
      <c r="S308" s="228">
        <v>0</v>
      </c>
      <c r="T308" s="229">
        <f>S308*H308</f>
        <v>0</v>
      </c>
      <c r="AR308" s="230" t="s">
        <v>280</v>
      </c>
      <c r="AT308" s="230" t="s">
        <v>196</v>
      </c>
      <c r="AU308" s="230" t="s">
        <v>82</v>
      </c>
      <c r="AY308" s="16" t="s">
        <v>194</v>
      </c>
      <c r="BE308" s="231">
        <f>IF(N308="základní",J308,0)</f>
        <v>0</v>
      </c>
      <c r="BF308" s="231">
        <f>IF(N308="snížená",J308,0)</f>
        <v>0</v>
      </c>
      <c r="BG308" s="231">
        <f>IF(N308="zákl. přenesená",J308,0)</f>
        <v>0</v>
      </c>
      <c r="BH308" s="231">
        <f>IF(N308="sníž. přenesená",J308,0)</f>
        <v>0</v>
      </c>
      <c r="BI308" s="231">
        <f>IF(N308="nulová",J308,0)</f>
        <v>0</v>
      </c>
      <c r="BJ308" s="16" t="s">
        <v>80</v>
      </c>
      <c r="BK308" s="231">
        <f>ROUND(I308*H308,2)</f>
        <v>0</v>
      </c>
      <c r="BL308" s="16" t="s">
        <v>280</v>
      </c>
      <c r="BM308" s="230" t="s">
        <v>3253</v>
      </c>
    </row>
    <row r="309" s="1" customFormat="1">
      <c r="B309" s="37"/>
      <c r="C309" s="38"/>
      <c r="D309" s="232" t="s">
        <v>203</v>
      </c>
      <c r="E309" s="38"/>
      <c r="F309" s="233" t="s">
        <v>3254</v>
      </c>
      <c r="G309" s="38"/>
      <c r="H309" s="38"/>
      <c r="I309" s="145"/>
      <c r="J309" s="38"/>
      <c r="K309" s="38"/>
      <c r="L309" s="42"/>
      <c r="M309" s="234"/>
      <c r="N309" s="82"/>
      <c r="O309" s="82"/>
      <c r="P309" s="82"/>
      <c r="Q309" s="82"/>
      <c r="R309" s="82"/>
      <c r="S309" s="82"/>
      <c r="T309" s="83"/>
      <c r="AT309" s="16" t="s">
        <v>203</v>
      </c>
      <c r="AU309" s="16" t="s">
        <v>82</v>
      </c>
    </row>
    <row r="310" s="1" customFormat="1" ht="16.5" customHeight="1">
      <c r="B310" s="37"/>
      <c r="C310" s="258" t="s">
        <v>477</v>
      </c>
      <c r="D310" s="258" t="s">
        <v>350</v>
      </c>
      <c r="E310" s="259" t="s">
        <v>3255</v>
      </c>
      <c r="F310" s="260" t="s">
        <v>3256</v>
      </c>
      <c r="G310" s="261" t="s">
        <v>228</v>
      </c>
      <c r="H310" s="262">
        <v>2</v>
      </c>
      <c r="I310" s="263"/>
      <c r="J310" s="264">
        <f>ROUND(I310*H310,2)</f>
        <v>0</v>
      </c>
      <c r="K310" s="260" t="s">
        <v>19</v>
      </c>
      <c r="L310" s="265"/>
      <c r="M310" s="266" t="s">
        <v>19</v>
      </c>
      <c r="N310" s="267" t="s">
        <v>44</v>
      </c>
      <c r="O310" s="82"/>
      <c r="P310" s="228">
        <f>O310*H310</f>
        <v>0</v>
      </c>
      <c r="Q310" s="228">
        <v>0.00050000000000000001</v>
      </c>
      <c r="R310" s="228">
        <f>Q310*H310</f>
        <v>0.001</v>
      </c>
      <c r="S310" s="228">
        <v>0</v>
      </c>
      <c r="T310" s="229">
        <f>S310*H310</f>
        <v>0</v>
      </c>
      <c r="AR310" s="230" t="s">
        <v>381</v>
      </c>
      <c r="AT310" s="230" t="s">
        <v>350</v>
      </c>
      <c r="AU310" s="230" t="s">
        <v>82</v>
      </c>
      <c r="AY310" s="16" t="s">
        <v>194</v>
      </c>
      <c r="BE310" s="231">
        <f>IF(N310="základní",J310,0)</f>
        <v>0</v>
      </c>
      <c r="BF310" s="231">
        <f>IF(N310="snížená",J310,0)</f>
        <v>0</v>
      </c>
      <c r="BG310" s="231">
        <f>IF(N310="zákl. přenesená",J310,0)</f>
        <v>0</v>
      </c>
      <c r="BH310" s="231">
        <f>IF(N310="sníž. přenesená",J310,0)</f>
        <v>0</v>
      </c>
      <c r="BI310" s="231">
        <f>IF(N310="nulová",J310,0)</f>
        <v>0</v>
      </c>
      <c r="BJ310" s="16" t="s">
        <v>80</v>
      </c>
      <c r="BK310" s="231">
        <f>ROUND(I310*H310,2)</f>
        <v>0</v>
      </c>
      <c r="BL310" s="16" t="s">
        <v>280</v>
      </c>
      <c r="BM310" s="230" t="s">
        <v>3257</v>
      </c>
    </row>
    <row r="311" s="1" customFormat="1">
      <c r="B311" s="37"/>
      <c r="C311" s="38"/>
      <c r="D311" s="232" t="s">
        <v>203</v>
      </c>
      <c r="E311" s="38"/>
      <c r="F311" s="233" t="s">
        <v>3258</v>
      </c>
      <c r="G311" s="38"/>
      <c r="H311" s="38"/>
      <c r="I311" s="145"/>
      <c r="J311" s="38"/>
      <c r="K311" s="38"/>
      <c r="L311" s="42"/>
      <c r="M311" s="234"/>
      <c r="N311" s="82"/>
      <c r="O311" s="82"/>
      <c r="P311" s="82"/>
      <c r="Q311" s="82"/>
      <c r="R311" s="82"/>
      <c r="S311" s="82"/>
      <c r="T311" s="83"/>
      <c r="AT311" s="16" t="s">
        <v>203</v>
      </c>
      <c r="AU311" s="16" t="s">
        <v>82</v>
      </c>
    </row>
    <row r="312" s="1" customFormat="1" ht="24" customHeight="1">
      <c r="B312" s="37"/>
      <c r="C312" s="219" t="s">
        <v>333</v>
      </c>
      <c r="D312" s="219" t="s">
        <v>196</v>
      </c>
      <c r="E312" s="220" t="s">
        <v>3259</v>
      </c>
      <c r="F312" s="221" t="s">
        <v>3260</v>
      </c>
      <c r="G312" s="222" t="s">
        <v>336</v>
      </c>
      <c r="H312" s="223">
        <v>0.94299999999999995</v>
      </c>
      <c r="I312" s="224"/>
      <c r="J312" s="225">
        <f>ROUND(I312*H312,2)</f>
        <v>0</v>
      </c>
      <c r="K312" s="221" t="s">
        <v>200</v>
      </c>
      <c r="L312" s="42"/>
      <c r="M312" s="226" t="s">
        <v>19</v>
      </c>
      <c r="N312" s="227" t="s">
        <v>44</v>
      </c>
      <c r="O312" s="82"/>
      <c r="P312" s="228">
        <f>O312*H312</f>
        <v>0</v>
      </c>
      <c r="Q312" s="228">
        <v>0</v>
      </c>
      <c r="R312" s="228">
        <f>Q312*H312</f>
        <v>0</v>
      </c>
      <c r="S312" s="228">
        <v>0</v>
      </c>
      <c r="T312" s="229">
        <f>S312*H312</f>
        <v>0</v>
      </c>
      <c r="AR312" s="230" t="s">
        <v>280</v>
      </c>
      <c r="AT312" s="230" t="s">
        <v>196</v>
      </c>
      <c r="AU312" s="230" t="s">
        <v>82</v>
      </c>
      <c r="AY312" s="16" t="s">
        <v>194</v>
      </c>
      <c r="BE312" s="231">
        <f>IF(N312="základní",J312,0)</f>
        <v>0</v>
      </c>
      <c r="BF312" s="231">
        <f>IF(N312="snížená",J312,0)</f>
        <v>0</v>
      </c>
      <c r="BG312" s="231">
        <f>IF(N312="zákl. přenesená",J312,0)</f>
        <v>0</v>
      </c>
      <c r="BH312" s="231">
        <f>IF(N312="sníž. přenesená",J312,0)</f>
        <v>0</v>
      </c>
      <c r="BI312" s="231">
        <f>IF(N312="nulová",J312,0)</f>
        <v>0</v>
      </c>
      <c r="BJ312" s="16" t="s">
        <v>80</v>
      </c>
      <c r="BK312" s="231">
        <f>ROUND(I312*H312,2)</f>
        <v>0</v>
      </c>
      <c r="BL312" s="16" t="s">
        <v>280</v>
      </c>
      <c r="BM312" s="230" t="s">
        <v>3261</v>
      </c>
    </row>
    <row r="313" s="1" customFormat="1">
      <c r="B313" s="37"/>
      <c r="C313" s="38"/>
      <c r="D313" s="232" t="s">
        <v>203</v>
      </c>
      <c r="E313" s="38"/>
      <c r="F313" s="233" t="s">
        <v>3262</v>
      </c>
      <c r="G313" s="38"/>
      <c r="H313" s="38"/>
      <c r="I313" s="145"/>
      <c r="J313" s="38"/>
      <c r="K313" s="38"/>
      <c r="L313" s="42"/>
      <c r="M313" s="234"/>
      <c r="N313" s="82"/>
      <c r="O313" s="82"/>
      <c r="P313" s="82"/>
      <c r="Q313" s="82"/>
      <c r="R313" s="82"/>
      <c r="S313" s="82"/>
      <c r="T313" s="83"/>
      <c r="AT313" s="16" t="s">
        <v>203</v>
      </c>
      <c r="AU313" s="16" t="s">
        <v>82</v>
      </c>
    </row>
    <row r="314" s="1" customFormat="1" ht="24" customHeight="1">
      <c r="B314" s="37"/>
      <c r="C314" s="219" t="s">
        <v>343</v>
      </c>
      <c r="D314" s="219" t="s">
        <v>196</v>
      </c>
      <c r="E314" s="220" t="s">
        <v>3263</v>
      </c>
      <c r="F314" s="221" t="s">
        <v>3264</v>
      </c>
      <c r="G314" s="222" t="s">
        <v>336</v>
      </c>
      <c r="H314" s="223">
        <v>0.94299999999999995</v>
      </c>
      <c r="I314" s="224"/>
      <c r="J314" s="225">
        <f>ROUND(I314*H314,2)</f>
        <v>0</v>
      </c>
      <c r="K314" s="221" t="s">
        <v>200</v>
      </c>
      <c r="L314" s="42"/>
      <c r="M314" s="226" t="s">
        <v>19</v>
      </c>
      <c r="N314" s="227" t="s">
        <v>44</v>
      </c>
      <c r="O314" s="82"/>
      <c r="P314" s="228">
        <f>O314*H314</f>
        <v>0</v>
      </c>
      <c r="Q314" s="228">
        <v>0</v>
      </c>
      <c r="R314" s="228">
        <f>Q314*H314</f>
        <v>0</v>
      </c>
      <c r="S314" s="228">
        <v>0</v>
      </c>
      <c r="T314" s="229">
        <f>S314*H314</f>
        <v>0</v>
      </c>
      <c r="AR314" s="230" t="s">
        <v>280</v>
      </c>
      <c r="AT314" s="230" t="s">
        <v>196</v>
      </c>
      <c r="AU314" s="230" t="s">
        <v>82</v>
      </c>
      <c r="AY314" s="16" t="s">
        <v>194</v>
      </c>
      <c r="BE314" s="231">
        <f>IF(N314="základní",J314,0)</f>
        <v>0</v>
      </c>
      <c r="BF314" s="231">
        <f>IF(N314="snížená",J314,0)</f>
        <v>0</v>
      </c>
      <c r="BG314" s="231">
        <f>IF(N314="zákl. přenesená",J314,0)</f>
        <v>0</v>
      </c>
      <c r="BH314" s="231">
        <f>IF(N314="sníž. přenesená",J314,0)</f>
        <v>0</v>
      </c>
      <c r="BI314" s="231">
        <f>IF(N314="nulová",J314,0)</f>
        <v>0</v>
      </c>
      <c r="BJ314" s="16" t="s">
        <v>80</v>
      </c>
      <c r="BK314" s="231">
        <f>ROUND(I314*H314,2)</f>
        <v>0</v>
      </c>
      <c r="BL314" s="16" t="s">
        <v>280</v>
      </c>
      <c r="BM314" s="230" t="s">
        <v>3265</v>
      </c>
    </row>
    <row r="315" s="1" customFormat="1">
      <c r="B315" s="37"/>
      <c r="C315" s="38"/>
      <c r="D315" s="232" t="s">
        <v>203</v>
      </c>
      <c r="E315" s="38"/>
      <c r="F315" s="233" t="s">
        <v>3266</v>
      </c>
      <c r="G315" s="38"/>
      <c r="H315" s="38"/>
      <c r="I315" s="145"/>
      <c r="J315" s="38"/>
      <c r="K315" s="38"/>
      <c r="L315" s="42"/>
      <c r="M315" s="234"/>
      <c r="N315" s="82"/>
      <c r="O315" s="82"/>
      <c r="P315" s="82"/>
      <c r="Q315" s="82"/>
      <c r="R315" s="82"/>
      <c r="S315" s="82"/>
      <c r="T315" s="83"/>
      <c r="AT315" s="16" t="s">
        <v>203</v>
      </c>
      <c r="AU315" s="16" t="s">
        <v>82</v>
      </c>
    </row>
    <row r="316" s="1" customFormat="1" ht="24" customHeight="1">
      <c r="B316" s="37"/>
      <c r="C316" s="219" t="s">
        <v>349</v>
      </c>
      <c r="D316" s="219" t="s">
        <v>196</v>
      </c>
      <c r="E316" s="220" t="s">
        <v>3267</v>
      </c>
      <c r="F316" s="221" t="s">
        <v>3268</v>
      </c>
      <c r="G316" s="222" t="s">
        <v>336</v>
      </c>
      <c r="H316" s="223">
        <v>0.94299999999999995</v>
      </c>
      <c r="I316" s="224"/>
      <c r="J316" s="225">
        <f>ROUND(I316*H316,2)</f>
        <v>0</v>
      </c>
      <c r="K316" s="221" t="s">
        <v>200</v>
      </c>
      <c r="L316" s="42"/>
      <c r="M316" s="226" t="s">
        <v>19</v>
      </c>
      <c r="N316" s="227" t="s">
        <v>44</v>
      </c>
      <c r="O316" s="82"/>
      <c r="P316" s="228">
        <f>O316*H316</f>
        <v>0</v>
      </c>
      <c r="Q316" s="228">
        <v>0</v>
      </c>
      <c r="R316" s="228">
        <f>Q316*H316</f>
        <v>0</v>
      </c>
      <c r="S316" s="228">
        <v>0</v>
      </c>
      <c r="T316" s="229">
        <f>S316*H316</f>
        <v>0</v>
      </c>
      <c r="AR316" s="230" t="s">
        <v>280</v>
      </c>
      <c r="AT316" s="230" t="s">
        <v>196</v>
      </c>
      <c r="AU316" s="230" t="s">
        <v>82</v>
      </c>
      <c r="AY316" s="16" t="s">
        <v>194</v>
      </c>
      <c r="BE316" s="231">
        <f>IF(N316="základní",J316,0)</f>
        <v>0</v>
      </c>
      <c r="BF316" s="231">
        <f>IF(N316="snížená",J316,0)</f>
        <v>0</v>
      </c>
      <c r="BG316" s="231">
        <f>IF(N316="zákl. přenesená",J316,0)</f>
        <v>0</v>
      </c>
      <c r="BH316" s="231">
        <f>IF(N316="sníž. přenesená",J316,0)</f>
        <v>0</v>
      </c>
      <c r="BI316" s="231">
        <f>IF(N316="nulová",J316,0)</f>
        <v>0</v>
      </c>
      <c r="BJ316" s="16" t="s">
        <v>80</v>
      </c>
      <c r="BK316" s="231">
        <f>ROUND(I316*H316,2)</f>
        <v>0</v>
      </c>
      <c r="BL316" s="16" t="s">
        <v>280</v>
      </c>
      <c r="BM316" s="230" t="s">
        <v>3269</v>
      </c>
    </row>
    <row r="317" s="1" customFormat="1">
      <c r="B317" s="37"/>
      <c r="C317" s="38"/>
      <c r="D317" s="232" t="s">
        <v>203</v>
      </c>
      <c r="E317" s="38"/>
      <c r="F317" s="233" t="s">
        <v>3270</v>
      </c>
      <c r="G317" s="38"/>
      <c r="H317" s="38"/>
      <c r="I317" s="145"/>
      <c r="J317" s="38"/>
      <c r="K317" s="38"/>
      <c r="L317" s="42"/>
      <c r="M317" s="234"/>
      <c r="N317" s="82"/>
      <c r="O317" s="82"/>
      <c r="P317" s="82"/>
      <c r="Q317" s="82"/>
      <c r="R317" s="82"/>
      <c r="S317" s="82"/>
      <c r="T317" s="83"/>
      <c r="AT317" s="16" t="s">
        <v>203</v>
      </c>
      <c r="AU317" s="16" t="s">
        <v>82</v>
      </c>
    </row>
    <row r="318" s="11" customFormat="1" ht="25.92" customHeight="1">
      <c r="B318" s="203"/>
      <c r="C318" s="204"/>
      <c r="D318" s="205" t="s">
        <v>72</v>
      </c>
      <c r="E318" s="206" t="s">
        <v>350</v>
      </c>
      <c r="F318" s="206" t="s">
        <v>3271</v>
      </c>
      <c r="G318" s="204"/>
      <c r="H318" s="204"/>
      <c r="I318" s="207"/>
      <c r="J318" s="208">
        <f>BK318</f>
        <v>0</v>
      </c>
      <c r="K318" s="204"/>
      <c r="L318" s="209"/>
      <c r="M318" s="210"/>
      <c r="N318" s="211"/>
      <c r="O318" s="211"/>
      <c r="P318" s="212">
        <f>P319+P332</f>
        <v>0</v>
      </c>
      <c r="Q318" s="211"/>
      <c r="R318" s="212">
        <f>R319+R332</f>
        <v>0.66229999999999989</v>
      </c>
      <c r="S318" s="211"/>
      <c r="T318" s="213">
        <f>T319+T332</f>
        <v>0</v>
      </c>
      <c r="AR318" s="214" t="s">
        <v>117</v>
      </c>
      <c r="AT318" s="215" t="s">
        <v>72</v>
      </c>
      <c r="AU318" s="215" t="s">
        <v>73</v>
      </c>
      <c r="AY318" s="214" t="s">
        <v>194</v>
      </c>
      <c r="BK318" s="216">
        <f>BK319+BK332</f>
        <v>0</v>
      </c>
    </row>
    <row r="319" s="11" customFormat="1" ht="22.8" customHeight="1">
      <c r="B319" s="203"/>
      <c r="C319" s="204"/>
      <c r="D319" s="205" t="s">
        <v>72</v>
      </c>
      <c r="E319" s="217" t="s">
        <v>3272</v>
      </c>
      <c r="F319" s="217" t="s">
        <v>3273</v>
      </c>
      <c r="G319" s="204"/>
      <c r="H319" s="204"/>
      <c r="I319" s="207"/>
      <c r="J319" s="218">
        <f>BK319</f>
        <v>0</v>
      </c>
      <c r="K319" s="204"/>
      <c r="L319" s="209"/>
      <c r="M319" s="210"/>
      <c r="N319" s="211"/>
      <c r="O319" s="211"/>
      <c r="P319" s="212">
        <f>SUM(P320:P331)</f>
        <v>0</v>
      </c>
      <c r="Q319" s="211"/>
      <c r="R319" s="212">
        <f>SUM(R320:R331)</f>
        <v>0.58699999999999986</v>
      </c>
      <c r="S319" s="211"/>
      <c r="T319" s="213">
        <f>SUM(T320:T331)</f>
        <v>0</v>
      </c>
      <c r="AR319" s="214" t="s">
        <v>117</v>
      </c>
      <c r="AT319" s="215" t="s">
        <v>72</v>
      </c>
      <c r="AU319" s="215" t="s">
        <v>80</v>
      </c>
      <c r="AY319" s="214" t="s">
        <v>194</v>
      </c>
      <c r="BK319" s="216">
        <f>SUM(BK320:BK331)</f>
        <v>0</v>
      </c>
    </row>
    <row r="320" s="1" customFormat="1" ht="24" customHeight="1">
      <c r="B320" s="37"/>
      <c r="C320" s="219" t="s">
        <v>447</v>
      </c>
      <c r="D320" s="219" t="s">
        <v>196</v>
      </c>
      <c r="E320" s="220" t="s">
        <v>3274</v>
      </c>
      <c r="F320" s="221" t="s">
        <v>3275</v>
      </c>
      <c r="G320" s="222" t="s">
        <v>228</v>
      </c>
      <c r="H320" s="223">
        <v>1</v>
      </c>
      <c r="I320" s="224"/>
      <c r="J320" s="225">
        <f>ROUND(I320*H320,2)</f>
        <v>0</v>
      </c>
      <c r="K320" s="221" t="s">
        <v>200</v>
      </c>
      <c r="L320" s="42"/>
      <c r="M320" s="226" t="s">
        <v>19</v>
      </c>
      <c r="N320" s="227" t="s">
        <v>44</v>
      </c>
      <c r="O320" s="82"/>
      <c r="P320" s="228">
        <f>O320*H320</f>
        <v>0</v>
      </c>
      <c r="Q320" s="228">
        <v>0</v>
      </c>
      <c r="R320" s="228">
        <f>Q320*H320</f>
        <v>0</v>
      </c>
      <c r="S320" s="228">
        <v>0</v>
      </c>
      <c r="T320" s="229">
        <f>S320*H320</f>
        <v>0</v>
      </c>
      <c r="AR320" s="230" t="s">
        <v>558</v>
      </c>
      <c r="AT320" s="230" t="s">
        <v>196</v>
      </c>
      <c r="AU320" s="230" t="s">
        <v>82</v>
      </c>
      <c r="AY320" s="16" t="s">
        <v>194</v>
      </c>
      <c r="BE320" s="231">
        <f>IF(N320="základní",J320,0)</f>
        <v>0</v>
      </c>
      <c r="BF320" s="231">
        <f>IF(N320="snížená",J320,0)</f>
        <v>0</v>
      </c>
      <c r="BG320" s="231">
        <f>IF(N320="zákl. přenesená",J320,0)</f>
        <v>0</v>
      </c>
      <c r="BH320" s="231">
        <f>IF(N320="sníž. přenesená",J320,0)</f>
        <v>0</v>
      </c>
      <c r="BI320" s="231">
        <f>IF(N320="nulová",J320,0)</f>
        <v>0</v>
      </c>
      <c r="BJ320" s="16" t="s">
        <v>80</v>
      </c>
      <c r="BK320" s="231">
        <f>ROUND(I320*H320,2)</f>
        <v>0</v>
      </c>
      <c r="BL320" s="16" t="s">
        <v>558</v>
      </c>
      <c r="BM320" s="230" t="s">
        <v>3276</v>
      </c>
    </row>
    <row r="321" s="1" customFormat="1">
      <c r="B321" s="37"/>
      <c r="C321" s="38"/>
      <c r="D321" s="232" t="s">
        <v>203</v>
      </c>
      <c r="E321" s="38"/>
      <c r="F321" s="233" t="s">
        <v>3277</v>
      </c>
      <c r="G321" s="38"/>
      <c r="H321" s="38"/>
      <c r="I321" s="145"/>
      <c r="J321" s="38"/>
      <c r="K321" s="38"/>
      <c r="L321" s="42"/>
      <c r="M321" s="234"/>
      <c r="N321" s="82"/>
      <c r="O321" s="82"/>
      <c r="P321" s="82"/>
      <c r="Q321" s="82"/>
      <c r="R321" s="82"/>
      <c r="S321" s="82"/>
      <c r="T321" s="83"/>
      <c r="AT321" s="16" t="s">
        <v>203</v>
      </c>
      <c r="AU321" s="16" t="s">
        <v>82</v>
      </c>
    </row>
    <row r="322" s="1" customFormat="1" ht="16.5" customHeight="1">
      <c r="B322" s="37"/>
      <c r="C322" s="219" t="s">
        <v>452</v>
      </c>
      <c r="D322" s="219" t="s">
        <v>196</v>
      </c>
      <c r="E322" s="220" t="s">
        <v>3278</v>
      </c>
      <c r="F322" s="221" t="s">
        <v>3279</v>
      </c>
      <c r="G322" s="222" t="s">
        <v>228</v>
      </c>
      <c r="H322" s="223">
        <v>1</v>
      </c>
      <c r="I322" s="224"/>
      <c r="J322" s="225">
        <f>ROUND(I322*H322,2)</f>
        <v>0</v>
      </c>
      <c r="K322" s="221" t="s">
        <v>200</v>
      </c>
      <c r="L322" s="42"/>
      <c r="M322" s="226" t="s">
        <v>19</v>
      </c>
      <c r="N322" s="227" t="s">
        <v>44</v>
      </c>
      <c r="O322" s="82"/>
      <c r="P322" s="228">
        <f>O322*H322</f>
        <v>0</v>
      </c>
      <c r="Q322" s="228">
        <v>0</v>
      </c>
      <c r="R322" s="228">
        <f>Q322*H322</f>
        <v>0</v>
      </c>
      <c r="S322" s="228">
        <v>0</v>
      </c>
      <c r="T322" s="229">
        <f>S322*H322</f>
        <v>0</v>
      </c>
      <c r="AR322" s="230" t="s">
        <v>558</v>
      </c>
      <c r="AT322" s="230" t="s">
        <v>196</v>
      </c>
      <c r="AU322" s="230" t="s">
        <v>82</v>
      </c>
      <c r="AY322" s="16" t="s">
        <v>194</v>
      </c>
      <c r="BE322" s="231">
        <f>IF(N322="základní",J322,0)</f>
        <v>0</v>
      </c>
      <c r="BF322" s="231">
        <f>IF(N322="snížená",J322,0)</f>
        <v>0</v>
      </c>
      <c r="BG322" s="231">
        <f>IF(N322="zákl. přenesená",J322,0)</f>
        <v>0</v>
      </c>
      <c r="BH322" s="231">
        <f>IF(N322="sníž. přenesená",J322,0)</f>
        <v>0</v>
      </c>
      <c r="BI322" s="231">
        <f>IF(N322="nulová",J322,0)</f>
        <v>0</v>
      </c>
      <c r="BJ322" s="16" t="s">
        <v>80</v>
      </c>
      <c r="BK322" s="231">
        <f>ROUND(I322*H322,2)</f>
        <v>0</v>
      </c>
      <c r="BL322" s="16" t="s">
        <v>558</v>
      </c>
      <c r="BM322" s="230" t="s">
        <v>3280</v>
      </c>
    </row>
    <row r="323" s="1" customFormat="1">
      <c r="B323" s="37"/>
      <c r="C323" s="38"/>
      <c r="D323" s="232" t="s">
        <v>203</v>
      </c>
      <c r="E323" s="38"/>
      <c r="F323" s="233" t="s">
        <v>3279</v>
      </c>
      <c r="G323" s="38"/>
      <c r="H323" s="38"/>
      <c r="I323" s="145"/>
      <c r="J323" s="38"/>
      <c r="K323" s="38"/>
      <c r="L323" s="42"/>
      <c r="M323" s="234"/>
      <c r="N323" s="82"/>
      <c r="O323" s="82"/>
      <c r="P323" s="82"/>
      <c r="Q323" s="82"/>
      <c r="R323" s="82"/>
      <c r="S323" s="82"/>
      <c r="T323" s="83"/>
      <c r="AT323" s="16" t="s">
        <v>203</v>
      </c>
      <c r="AU323" s="16" t="s">
        <v>82</v>
      </c>
    </row>
    <row r="324" s="1" customFormat="1" ht="16.5" customHeight="1">
      <c r="B324" s="37"/>
      <c r="C324" s="258" t="s">
        <v>459</v>
      </c>
      <c r="D324" s="258" t="s">
        <v>350</v>
      </c>
      <c r="E324" s="259" t="s">
        <v>3281</v>
      </c>
      <c r="F324" s="260" t="s">
        <v>3256</v>
      </c>
      <c r="G324" s="261" t="s">
        <v>228</v>
      </c>
      <c r="H324" s="262">
        <v>1</v>
      </c>
      <c r="I324" s="263"/>
      <c r="J324" s="264">
        <f>ROUND(I324*H324,2)</f>
        <v>0</v>
      </c>
      <c r="K324" s="260" t="s">
        <v>200</v>
      </c>
      <c r="L324" s="265"/>
      <c r="M324" s="266" t="s">
        <v>19</v>
      </c>
      <c r="N324" s="267" t="s">
        <v>44</v>
      </c>
      <c r="O324" s="82"/>
      <c r="P324" s="228">
        <f>O324*H324</f>
        <v>0</v>
      </c>
      <c r="Q324" s="228">
        <v>0.00050000000000000001</v>
      </c>
      <c r="R324" s="228">
        <f>Q324*H324</f>
        <v>0.00050000000000000001</v>
      </c>
      <c r="S324" s="228">
        <v>0</v>
      </c>
      <c r="T324" s="229">
        <f>S324*H324</f>
        <v>0</v>
      </c>
      <c r="AR324" s="230" t="s">
        <v>915</v>
      </c>
      <c r="AT324" s="230" t="s">
        <v>350</v>
      </c>
      <c r="AU324" s="230" t="s">
        <v>82</v>
      </c>
      <c r="AY324" s="16" t="s">
        <v>194</v>
      </c>
      <c r="BE324" s="231">
        <f>IF(N324="základní",J324,0)</f>
        <v>0</v>
      </c>
      <c r="BF324" s="231">
        <f>IF(N324="snížená",J324,0)</f>
        <v>0</v>
      </c>
      <c r="BG324" s="231">
        <f>IF(N324="zákl. přenesená",J324,0)</f>
        <v>0</v>
      </c>
      <c r="BH324" s="231">
        <f>IF(N324="sníž. přenesená",J324,0)</f>
        <v>0</v>
      </c>
      <c r="BI324" s="231">
        <f>IF(N324="nulová",J324,0)</f>
        <v>0</v>
      </c>
      <c r="BJ324" s="16" t="s">
        <v>80</v>
      </c>
      <c r="BK324" s="231">
        <f>ROUND(I324*H324,2)</f>
        <v>0</v>
      </c>
      <c r="BL324" s="16" t="s">
        <v>915</v>
      </c>
      <c r="BM324" s="230" t="s">
        <v>3282</v>
      </c>
    </row>
    <row r="325" s="1" customFormat="1">
      <c r="B325" s="37"/>
      <c r="C325" s="38"/>
      <c r="D325" s="232" t="s">
        <v>203</v>
      </c>
      <c r="E325" s="38"/>
      <c r="F325" s="233" t="s">
        <v>3256</v>
      </c>
      <c r="G325" s="38"/>
      <c r="H325" s="38"/>
      <c r="I325" s="145"/>
      <c r="J325" s="38"/>
      <c r="K325" s="38"/>
      <c r="L325" s="42"/>
      <c r="M325" s="234"/>
      <c r="N325" s="82"/>
      <c r="O325" s="82"/>
      <c r="P325" s="82"/>
      <c r="Q325" s="82"/>
      <c r="R325" s="82"/>
      <c r="S325" s="82"/>
      <c r="T325" s="83"/>
      <c r="AT325" s="16" t="s">
        <v>203</v>
      </c>
      <c r="AU325" s="16" t="s">
        <v>82</v>
      </c>
    </row>
    <row r="326" s="1" customFormat="1" ht="24" customHeight="1">
      <c r="B326" s="37"/>
      <c r="C326" s="258" t="s">
        <v>466</v>
      </c>
      <c r="D326" s="258" t="s">
        <v>350</v>
      </c>
      <c r="E326" s="259" t="s">
        <v>3283</v>
      </c>
      <c r="F326" s="260" t="s">
        <v>3284</v>
      </c>
      <c r="G326" s="261" t="s">
        <v>1492</v>
      </c>
      <c r="H326" s="262">
        <v>1</v>
      </c>
      <c r="I326" s="263"/>
      <c r="J326" s="264">
        <f>ROUND(I326*H326,2)</f>
        <v>0</v>
      </c>
      <c r="K326" s="260" t="s">
        <v>19</v>
      </c>
      <c r="L326" s="265"/>
      <c r="M326" s="266" t="s">
        <v>19</v>
      </c>
      <c r="N326" s="267" t="s">
        <v>44</v>
      </c>
      <c r="O326" s="82"/>
      <c r="P326" s="228">
        <f>O326*H326</f>
        <v>0</v>
      </c>
      <c r="Q326" s="228">
        <v>0.56399999999999995</v>
      </c>
      <c r="R326" s="228">
        <f>Q326*H326</f>
        <v>0.56399999999999995</v>
      </c>
      <c r="S326" s="228">
        <v>0</v>
      </c>
      <c r="T326" s="229">
        <f>S326*H326</f>
        <v>0</v>
      </c>
      <c r="AR326" s="230" t="s">
        <v>915</v>
      </c>
      <c r="AT326" s="230" t="s">
        <v>350</v>
      </c>
      <c r="AU326" s="230" t="s">
        <v>82</v>
      </c>
      <c r="AY326" s="16" t="s">
        <v>194</v>
      </c>
      <c r="BE326" s="231">
        <f>IF(N326="základní",J326,0)</f>
        <v>0</v>
      </c>
      <c r="BF326" s="231">
        <f>IF(N326="snížená",J326,0)</f>
        <v>0</v>
      </c>
      <c r="BG326" s="231">
        <f>IF(N326="zákl. přenesená",J326,0)</f>
        <v>0</v>
      </c>
      <c r="BH326" s="231">
        <f>IF(N326="sníž. přenesená",J326,0)</f>
        <v>0</v>
      </c>
      <c r="BI326" s="231">
        <f>IF(N326="nulová",J326,0)</f>
        <v>0</v>
      </c>
      <c r="BJ326" s="16" t="s">
        <v>80</v>
      </c>
      <c r="BK326" s="231">
        <f>ROUND(I326*H326,2)</f>
        <v>0</v>
      </c>
      <c r="BL326" s="16" t="s">
        <v>915</v>
      </c>
      <c r="BM326" s="230" t="s">
        <v>3285</v>
      </c>
    </row>
    <row r="327" s="1" customFormat="1">
      <c r="B327" s="37"/>
      <c r="C327" s="38"/>
      <c r="D327" s="232" t="s">
        <v>203</v>
      </c>
      <c r="E327" s="38"/>
      <c r="F327" s="233" t="s">
        <v>3286</v>
      </c>
      <c r="G327" s="38"/>
      <c r="H327" s="38"/>
      <c r="I327" s="145"/>
      <c r="J327" s="38"/>
      <c r="K327" s="38"/>
      <c r="L327" s="42"/>
      <c r="M327" s="234"/>
      <c r="N327" s="82"/>
      <c r="O327" s="82"/>
      <c r="P327" s="82"/>
      <c r="Q327" s="82"/>
      <c r="R327" s="82"/>
      <c r="S327" s="82"/>
      <c r="T327" s="83"/>
      <c r="AT327" s="16" t="s">
        <v>203</v>
      </c>
      <c r="AU327" s="16" t="s">
        <v>82</v>
      </c>
    </row>
    <row r="328" s="1" customFormat="1" ht="24" customHeight="1">
      <c r="B328" s="37"/>
      <c r="C328" s="219" t="s">
        <v>482</v>
      </c>
      <c r="D328" s="219" t="s">
        <v>196</v>
      </c>
      <c r="E328" s="220" t="s">
        <v>3287</v>
      </c>
      <c r="F328" s="221" t="s">
        <v>3288</v>
      </c>
      <c r="G328" s="222" t="s">
        <v>228</v>
      </c>
      <c r="H328" s="223">
        <v>2</v>
      </c>
      <c r="I328" s="224"/>
      <c r="J328" s="225">
        <f>ROUND(I328*H328,2)</f>
        <v>0</v>
      </c>
      <c r="K328" s="221" t="s">
        <v>200</v>
      </c>
      <c r="L328" s="42"/>
      <c r="M328" s="226" t="s">
        <v>19</v>
      </c>
      <c r="N328" s="227" t="s">
        <v>44</v>
      </c>
      <c r="O328" s="82"/>
      <c r="P328" s="228">
        <f>O328*H328</f>
        <v>0</v>
      </c>
      <c r="Q328" s="228">
        <v>0</v>
      </c>
      <c r="R328" s="228">
        <f>Q328*H328</f>
        <v>0</v>
      </c>
      <c r="S328" s="228">
        <v>0</v>
      </c>
      <c r="T328" s="229">
        <f>S328*H328</f>
        <v>0</v>
      </c>
      <c r="AR328" s="230" t="s">
        <v>280</v>
      </c>
      <c r="AT328" s="230" t="s">
        <v>196</v>
      </c>
      <c r="AU328" s="230" t="s">
        <v>82</v>
      </c>
      <c r="AY328" s="16" t="s">
        <v>194</v>
      </c>
      <c r="BE328" s="231">
        <f>IF(N328="základní",J328,0)</f>
        <v>0</v>
      </c>
      <c r="BF328" s="231">
        <f>IF(N328="snížená",J328,0)</f>
        <v>0</v>
      </c>
      <c r="BG328" s="231">
        <f>IF(N328="zákl. přenesená",J328,0)</f>
        <v>0</v>
      </c>
      <c r="BH328" s="231">
        <f>IF(N328="sníž. přenesená",J328,0)</f>
        <v>0</v>
      </c>
      <c r="BI328" s="231">
        <f>IF(N328="nulová",J328,0)</f>
        <v>0</v>
      </c>
      <c r="BJ328" s="16" t="s">
        <v>80</v>
      </c>
      <c r="BK328" s="231">
        <f>ROUND(I328*H328,2)</f>
        <v>0</v>
      </c>
      <c r="BL328" s="16" t="s">
        <v>280</v>
      </c>
      <c r="BM328" s="230" t="s">
        <v>3289</v>
      </c>
    </row>
    <row r="329" s="1" customFormat="1">
      <c r="B329" s="37"/>
      <c r="C329" s="38"/>
      <c r="D329" s="232" t="s">
        <v>203</v>
      </c>
      <c r="E329" s="38"/>
      <c r="F329" s="233" t="s">
        <v>3290</v>
      </c>
      <c r="G329" s="38"/>
      <c r="H329" s="38"/>
      <c r="I329" s="145"/>
      <c r="J329" s="38"/>
      <c r="K329" s="38"/>
      <c r="L329" s="42"/>
      <c r="M329" s="234"/>
      <c r="N329" s="82"/>
      <c r="O329" s="82"/>
      <c r="P329" s="82"/>
      <c r="Q329" s="82"/>
      <c r="R329" s="82"/>
      <c r="S329" s="82"/>
      <c r="T329" s="83"/>
      <c r="AT329" s="16" t="s">
        <v>203</v>
      </c>
      <c r="AU329" s="16" t="s">
        <v>82</v>
      </c>
    </row>
    <row r="330" s="1" customFormat="1" ht="24" customHeight="1">
      <c r="B330" s="37"/>
      <c r="C330" s="258" t="s">
        <v>486</v>
      </c>
      <c r="D330" s="258" t="s">
        <v>350</v>
      </c>
      <c r="E330" s="259" t="s">
        <v>3291</v>
      </c>
      <c r="F330" s="260" t="s">
        <v>3292</v>
      </c>
      <c r="G330" s="261" t="s">
        <v>228</v>
      </c>
      <c r="H330" s="262">
        <v>3</v>
      </c>
      <c r="I330" s="263"/>
      <c r="J330" s="264">
        <f>ROUND(I330*H330,2)</f>
        <v>0</v>
      </c>
      <c r="K330" s="260" t="s">
        <v>19</v>
      </c>
      <c r="L330" s="265"/>
      <c r="M330" s="266" t="s">
        <v>19</v>
      </c>
      <c r="N330" s="267" t="s">
        <v>44</v>
      </c>
      <c r="O330" s="82"/>
      <c r="P330" s="228">
        <f>O330*H330</f>
        <v>0</v>
      </c>
      <c r="Q330" s="228">
        <v>0.0074999999999999997</v>
      </c>
      <c r="R330" s="228">
        <f>Q330*H330</f>
        <v>0.022499999999999999</v>
      </c>
      <c r="S330" s="228">
        <v>0</v>
      </c>
      <c r="T330" s="229">
        <f>S330*H330</f>
        <v>0</v>
      </c>
      <c r="AR330" s="230" t="s">
        <v>381</v>
      </c>
      <c r="AT330" s="230" t="s">
        <v>350</v>
      </c>
      <c r="AU330" s="230" t="s">
        <v>82</v>
      </c>
      <c r="AY330" s="16" t="s">
        <v>194</v>
      </c>
      <c r="BE330" s="231">
        <f>IF(N330="základní",J330,0)</f>
        <v>0</v>
      </c>
      <c r="BF330" s="231">
        <f>IF(N330="snížená",J330,0)</f>
        <v>0</v>
      </c>
      <c r="BG330" s="231">
        <f>IF(N330="zákl. přenesená",J330,0)</f>
        <v>0</v>
      </c>
      <c r="BH330" s="231">
        <f>IF(N330="sníž. přenesená",J330,0)</f>
        <v>0</v>
      </c>
      <c r="BI330" s="231">
        <f>IF(N330="nulová",J330,0)</f>
        <v>0</v>
      </c>
      <c r="BJ330" s="16" t="s">
        <v>80</v>
      </c>
      <c r="BK330" s="231">
        <f>ROUND(I330*H330,2)</f>
        <v>0</v>
      </c>
      <c r="BL330" s="16" t="s">
        <v>280</v>
      </c>
      <c r="BM330" s="230" t="s">
        <v>3293</v>
      </c>
    </row>
    <row r="331" s="1" customFormat="1">
      <c r="B331" s="37"/>
      <c r="C331" s="38"/>
      <c r="D331" s="232" t="s">
        <v>203</v>
      </c>
      <c r="E331" s="38"/>
      <c r="F331" s="233" t="s">
        <v>3294</v>
      </c>
      <c r="G331" s="38"/>
      <c r="H331" s="38"/>
      <c r="I331" s="145"/>
      <c r="J331" s="38"/>
      <c r="K331" s="38"/>
      <c r="L331" s="42"/>
      <c r="M331" s="234"/>
      <c r="N331" s="82"/>
      <c r="O331" s="82"/>
      <c r="P331" s="82"/>
      <c r="Q331" s="82"/>
      <c r="R331" s="82"/>
      <c r="S331" s="82"/>
      <c r="T331" s="83"/>
      <c r="AT331" s="16" t="s">
        <v>203</v>
      </c>
      <c r="AU331" s="16" t="s">
        <v>82</v>
      </c>
    </row>
    <row r="332" s="11" customFormat="1" ht="22.8" customHeight="1">
      <c r="B332" s="203"/>
      <c r="C332" s="204"/>
      <c r="D332" s="205" t="s">
        <v>72</v>
      </c>
      <c r="E332" s="217" t="s">
        <v>3295</v>
      </c>
      <c r="F332" s="217" t="s">
        <v>3296</v>
      </c>
      <c r="G332" s="204"/>
      <c r="H332" s="204"/>
      <c r="I332" s="207"/>
      <c r="J332" s="218">
        <f>BK332</f>
        <v>0</v>
      </c>
      <c r="K332" s="204"/>
      <c r="L332" s="209"/>
      <c r="M332" s="210"/>
      <c r="N332" s="211"/>
      <c r="O332" s="211"/>
      <c r="P332" s="212">
        <f>SUM(P333:P354)</f>
        <v>0</v>
      </c>
      <c r="Q332" s="211"/>
      <c r="R332" s="212">
        <f>SUM(R333:R354)</f>
        <v>0.075299999999999992</v>
      </c>
      <c r="S332" s="211"/>
      <c r="T332" s="213">
        <f>SUM(T333:T354)</f>
        <v>0</v>
      </c>
      <c r="AR332" s="214" t="s">
        <v>117</v>
      </c>
      <c r="AT332" s="215" t="s">
        <v>72</v>
      </c>
      <c r="AU332" s="215" t="s">
        <v>80</v>
      </c>
      <c r="AY332" s="214" t="s">
        <v>194</v>
      </c>
      <c r="BK332" s="216">
        <f>SUM(BK333:BK354)</f>
        <v>0</v>
      </c>
    </row>
    <row r="333" s="1" customFormat="1" ht="24" customHeight="1">
      <c r="B333" s="37"/>
      <c r="C333" s="219" t="s">
        <v>381</v>
      </c>
      <c r="D333" s="219" t="s">
        <v>196</v>
      </c>
      <c r="E333" s="220" t="s">
        <v>3297</v>
      </c>
      <c r="F333" s="221" t="s">
        <v>3298</v>
      </c>
      <c r="G333" s="222" t="s">
        <v>228</v>
      </c>
      <c r="H333" s="223">
        <v>1</v>
      </c>
      <c r="I333" s="224"/>
      <c r="J333" s="225">
        <f>ROUND(I333*H333,2)</f>
        <v>0</v>
      </c>
      <c r="K333" s="221" t="s">
        <v>200</v>
      </c>
      <c r="L333" s="42"/>
      <c r="M333" s="226" t="s">
        <v>19</v>
      </c>
      <c r="N333" s="227" t="s">
        <v>44</v>
      </c>
      <c r="O333" s="82"/>
      <c r="P333" s="228">
        <f>O333*H333</f>
        <v>0</v>
      </c>
      <c r="Q333" s="228">
        <v>0</v>
      </c>
      <c r="R333" s="228">
        <f>Q333*H333</f>
        <v>0</v>
      </c>
      <c r="S333" s="228">
        <v>0</v>
      </c>
      <c r="T333" s="229">
        <f>S333*H333</f>
        <v>0</v>
      </c>
      <c r="AR333" s="230" t="s">
        <v>558</v>
      </c>
      <c r="AT333" s="230" t="s">
        <v>196</v>
      </c>
      <c r="AU333" s="230" t="s">
        <v>82</v>
      </c>
      <c r="AY333" s="16" t="s">
        <v>194</v>
      </c>
      <c r="BE333" s="231">
        <f>IF(N333="základní",J333,0)</f>
        <v>0</v>
      </c>
      <c r="BF333" s="231">
        <f>IF(N333="snížená",J333,0)</f>
        <v>0</v>
      </c>
      <c r="BG333" s="231">
        <f>IF(N333="zákl. přenesená",J333,0)</f>
        <v>0</v>
      </c>
      <c r="BH333" s="231">
        <f>IF(N333="sníž. přenesená",J333,0)</f>
        <v>0</v>
      </c>
      <c r="BI333" s="231">
        <f>IF(N333="nulová",J333,0)</f>
        <v>0</v>
      </c>
      <c r="BJ333" s="16" t="s">
        <v>80</v>
      </c>
      <c r="BK333" s="231">
        <f>ROUND(I333*H333,2)</f>
        <v>0</v>
      </c>
      <c r="BL333" s="16" t="s">
        <v>558</v>
      </c>
      <c r="BM333" s="230" t="s">
        <v>3299</v>
      </c>
    </row>
    <row r="334" s="1" customFormat="1">
      <c r="B334" s="37"/>
      <c r="C334" s="38"/>
      <c r="D334" s="232" t="s">
        <v>203</v>
      </c>
      <c r="E334" s="38"/>
      <c r="F334" s="233" t="s">
        <v>3300</v>
      </c>
      <c r="G334" s="38"/>
      <c r="H334" s="38"/>
      <c r="I334" s="145"/>
      <c r="J334" s="38"/>
      <c r="K334" s="38"/>
      <c r="L334" s="42"/>
      <c r="M334" s="234"/>
      <c r="N334" s="82"/>
      <c r="O334" s="82"/>
      <c r="P334" s="82"/>
      <c r="Q334" s="82"/>
      <c r="R334" s="82"/>
      <c r="S334" s="82"/>
      <c r="T334" s="83"/>
      <c r="AT334" s="16" t="s">
        <v>203</v>
      </c>
      <c r="AU334" s="16" t="s">
        <v>82</v>
      </c>
    </row>
    <row r="335" s="1" customFormat="1" ht="24" customHeight="1">
      <c r="B335" s="37"/>
      <c r="C335" s="219" t="s">
        <v>398</v>
      </c>
      <c r="D335" s="219" t="s">
        <v>196</v>
      </c>
      <c r="E335" s="220" t="s">
        <v>3301</v>
      </c>
      <c r="F335" s="221" t="s">
        <v>3302</v>
      </c>
      <c r="G335" s="222" t="s">
        <v>217</v>
      </c>
      <c r="H335" s="223">
        <v>60</v>
      </c>
      <c r="I335" s="224"/>
      <c r="J335" s="225">
        <f>ROUND(I335*H335,2)</f>
        <v>0</v>
      </c>
      <c r="K335" s="221" t="s">
        <v>200</v>
      </c>
      <c r="L335" s="42"/>
      <c r="M335" s="226" t="s">
        <v>19</v>
      </c>
      <c r="N335" s="227" t="s">
        <v>44</v>
      </c>
      <c r="O335" s="82"/>
      <c r="P335" s="228">
        <f>O335*H335</f>
        <v>0</v>
      </c>
      <c r="Q335" s="228">
        <v>0</v>
      </c>
      <c r="R335" s="228">
        <f>Q335*H335</f>
        <v>0</v>
      </c>
      <c r="S335" s="228">
        <v>0</v>
      </c>
      <c r="T335" s="229">
        <f>S335*H335</f>
        <v>0</v>
      </c>
      <c r="AR335" s="230" t="s">
        <v>558</v>
      </c>
      <c r="AT335" s="230" t="s">
        <v>196</v>
      </c>
      <c r="AU335" s="230" t="s">
        <v>82</v>
      </c>
      <c r="AY335" s="16" t="s">
        <v>194</v>
      </c>
      <c r="BE335" s="231">
        <f>IF(N335="základní",J335,0)</f>
        <v>0</v>
      </c>
      <c r="BF335" s="231">
        <f>IF(N335="snížená",J335,0)</f>
        <v>0</v>
      </c>
      <c r="BG335" s="231">
        <f>IF(N335="zákl. přenesená",J335,0)</f>
        <v>0</v>
      </c>
      <c r="BH335" s="231">
        <f>IF(N335="sníž. přenesená",J335,0)</f>
        <v>0</v>
      </c>
      <c r="BI335" s="231">
        <f>IF(N335="nulová",J335,0)</f>
        <v>0</v>
      </c>
      <c r="BJ335" s="16" t="s">
        <v>80</v>
      </c>
      <c r="BK335" s="231">
        <f>ROUND(I335*H335,2)</f>
        <v>0</v>
      </c>
      <c r="BL335" s="16" t="s">
        <v>558</v>
      </c>
      <c r="BM335" s="230" t="s">
        <v>3303</v>
      </c>
    </row>
    <row r="336" s="1" customFormat="1">
      <c r="B336" s="37"/>
      <c r="C336" s="38"/>
      <c r="D336" s="232" t="s">
        <v>203</v>
      </c>
      <c r="E336" s="38"/>
      <c r="F336" s="233" t="s">
        <v>3304</v>
      </c>
      <c r="G336" s="38"/>
      <c r="H336" s="38"/>
      <c r="I336" s="145"/>
      <c r="J336" s="38"/>
      <c r="K336" s="38"/>
      <c r="L336" s="42"/>
      <c r="M336" s="234"/>
      <c r="N336" s="82"/>
      <c r="O336" s="82"/>
      <c r="P336" s="82"/>
      <c r="Q336" s="82"/>
      <c r="R336" s="82"/>
      <c r="S336" s="82"/>
      <c r="T336" s="83"/>
      <c r="AT336" s="16" t="s">
        <v>203</v>
      </c>
      <c r="AU336" s="16" t="s">
        <v>82</v>
      </c>
    </row>
    <row r="337" s="1" customFormat="1" ht="24" customHeight="1">
      <c r="B337" s="37"/>
      <c r="C337" s="219" t="s">
        <v>404</v>
      </c>
      <c r="D337" s="219" t="s">
        <v>196</v>
      </c>
      <c r="E337" s="220" t="s">
        <v>3305</v>
      </c>
      <c r="F337" s="221" t="s">
        <v>3306</v>
      </c>
      <c r="G337" s="222" t="s">
        <v>217</v>
      </c>
      <c r="H337" s="223">
        <v>20</v>
      </c>
      <c r="I337" s="224"/>
      <c r="J337" s="225">
        <f>ROUND(I337*H337,2)</f>
        <v>0</v>
      </c>
      <c r="K337" s="221" t="s">
        <v>200</v>
      </c>
      <c r="L337" s="42"/>
      <c r="M337" s="226" t="s">
        <v>19</v>
      </c>
      <c r="N337" s="227" t="s">
        <v>44</v>
      </c>
      <c r="O337" s="82"/>
      <c r="P337" s="228">
        <f>O337*H337</f>
        <v>0</v>
      </c>
      <c r="Q337" s="228">
        <v>0</v>
      </c>
      <c r="R337" s="228">
        <f>Q337*H337</f>
        <v>0</v>
      </c>
      <c r="S337" s="228">
        <v>0</v>
      </c>
      <c r="T337" s="229">
        <f>S337*H337</f>
        <v>0</v>
      </c>
      <c r="AR337" s="230" t="s">
        <v>558</v>
      </c>
      <c r="AT337" s="230" t="s">
        <v>196</v>
      </c>
      <c r="AU337" s="230" t="s">
        <v>82</v>
      </c>
      <c r="AY337" s="16" t="s">
        <v>194</v>
      </c>
      <c r="BE337" s="231">
        <f>IF(N337="základní",J337,0)</f>
        <v>0</v>
      </c>
      <c r="BF337" s="231">
        <f>IF(N337="snížená",J337,0)</f>
        <v>0</v>
      </c>
      <c r="BG337" s="231">
        <f>IF(N337="zákl. přenesená",J337,0)</f>
        <v>0</v>
      </c>
      <c r="BH337" s="231">
        <f>IF(N337="sníž. přenesená",J337,0)</f>
        <v>0</v>
      </c>
      <c r="BI337" s="231">
        <f>IF(N337="nulová",J337,0)</f>
        <v>0</v>
      </c>
      <c r="BJ337" s="16" t="s">
        <v>80</v>
      </c>
      <c r="BK337" s="231">
        <f>ROUND(I337*H337,2)</f>
        <v>0</v>
      </c>
      <c r="BL337" s="16" t="s">
        <v>558</v>
      </c>
      <c r="BM337" s="230" t="s">
        <v>3307</v>
      </c>
    </row>
    <row r="338" s="1" customFormat="1">
      <c r="B338" s="37"/>
      <c r="C338" s="38"/>
      <c r="D338" s="232" t="s">
        <v>203</v>
      </c>
      <c r="E338" s="38"/>
      <c r="F338" s="233" t="s">
        <v>3308</v>
      </c>
      <c r="G338" s="38"/>
      <c r="H338" s="38"/>
      <c r="I338" s="145"/>
      <c r="J338" s="38"/>
      <c r="K338" s="38"/>
      <c r="L338" s="42"/>
      <c r="M338" s="234"/>
      <c r="N338" s="82"/>
      <c r="O338" s="82"/>
      <c r="P338" s="82"/>
      <c r="Q338" s="82"/>
      <c r="R338" s="82"/>
      <c r="S338" s="82"/>
      <c r="T338" s="83"/>
      <c r="AT338" s="16" t="s">
        <v>203</v>
      </c>
      <c r="AU338" s="16" t="s">
        <v>82</v>
      </c>
    </row>
    <row r="339" s="1" customFormat="1" ht="24" customHeight="1">
      <c r="B339" s="37"/>
      <c r="C339" s="219" t="s">
        <v>409</v>
      </c>
      <c r="D339" s="219" t="s">
        <v>196</v>
      </c>
      <c r="E339" s="220" t="s">
        <v>3309</v>
      </c>
      <c r="F339" s="221" t="s">
        <v>3310</v>
      </c>
      <c r="G339" s="222" t="s">
        <v>217</v>
      </c>
      <c r="H339" s="223">
        <v>60</v>
      </c>
      <c r="I339" s="224"/>
      <c r="J339" s="225">
        <f>ROUND(I339*H339,2)</f>
        <v>0</v>
      </c>
      <c r="K339" s="221" t="s">
        <v>200</v>
      </c>
      <c r="L339" s="42"/>
      <c r="M339" s="226" t="s">
        <v>19</v>
      </c>
      <c r="N339" s="227" t="s">
        <v>44</v>
      </c>
      <c r="O339" s="82"/>
      <c r="P339" s="228">
        <f>O339*H339</f>
        <v>0</v>
      </c>
      <c r="Q339" s="228">
        <v>0</v>
      </c>
      <c r="R339" s="228">
        <f>Q339*H339</f>
        <v>0</v>
      </c>
      <c r="S339" s="228">
        <v>0</v>
      </c>
      <c r="T339" s="229">
        <f>S339*H339</f>
        <v>0</v>
      </c>
      <c r="AR339" s="230" t="s">
        <v>558</v>
      </c>
      <c r="AT339" s="230" t="s">
        <v>196</v>
      </c>
      <c r="AU339" s="230" t="s">
        <v>82</v>
      </c>
      <c r="AY339" s="16" t="s">
        <v>194</v>
      </c>
      <c r="BE339" s="231">
        <f>IF(N339="základní",J339,0)</f>
        <v>0</v>
      </c>
      <c r="BF339" s="231">
        <f>IF(N339="snížená",J339,0)</f>
        <v>0</v>
      </c>
      <c r="BG339" s="231">
        <f>IF(N339="zákl. přenesená",J339,0)</f>
        <v>0</v>
      </c>
      <c r="BH339" s="231">
        <f>IF(N339="sníž. přenesená",J339,0)</f>
        <v>0</v>
      </c>
      <c r="BI339" s="231">
        <f>IF(N339="nulová",J339,0)</f>
        <v>0</v>
      </c>
      <c r="BJ339" s="16" t="s">
        <v>80</v>
      </c>
      <c r="BK339" s="231">
        <f>ROUND(I339*H339,2)</f>
        <v>0</v>
      </c>
      <c r="BL339" s="16" t="s">
        <v>558</v>
      </c>
      <c r="BM339" s="230" t="s">
        <v>3311</v>
      </c>
    </row>
    <row r="340" s="1" customFormat="1">
      <c r="B340" s="37"/>
      <c r="C340" s="38"/>
      <c r="D340" s="232" t="s">
        <v>203</v>
      </c>
      <c r="E340" s="38"/>
      <c r="F340" s="233" t="s">
        <v>3312</v>
      </c>
      <c r="G340" s="38"/>
      <c r="H340" s="38"/>
      <c r="I340" s="145"/>
      <c r="J340" s="38"/>
      <c r="K340" s="38"/>
      <c r="L340" s="42"/>
      <c r="M340" s="234"/>
      <c r="N340" s="82"/>
      <c r="O340" s="82"/>
      <c r="P340" s="82"/>
      <c r="Q340" s="82"/>
      <c r="R340" s="82"/>
      <c r="S340" s="82"/>
      <c r="T340" s="83"/>
      <c r="AT340" s="16" t="s">
        <v>203</v>
      </c>
      <c r="AU340" s="16" t="s">
        <v>82</v>
      </c>
    </row>
    <row r="341" s="1" customFormat="1" ht="24" customHeight="1">
      <c r="B341" s="37"/>
      <c r="C341" s="219" t="s">
        <v>414</v>
      </c>
      <c r="D341" s="219" t="s">
        <v>196</v>
      </c>
      <c r="E341" s="220" t="s">
        <v>3313</v>
      </c>
      <c r="F341" s="221" t="s">
        <v>3314</v>
      </c>
      <c r="G341" s="222" t="s">
        <v>217</v>
      </c>
      <c r="H341" s="223">
        <v>20</v>
      </c>
      <c r="I341" s="224"/>
      <c r="J341" s="225">
        <f>ROUND(I341*H341,2)</f>
        <v>0</v>
      </c>
      <c r="K341" s="221" t="s">
        <v>200</v>
      </c>
      <c r="L341" s="42"/>
      <c r="M341" s="226" t="s">
        <v>19</v>
      </c>
      <c r="N341" s="227" t="s">
        <v>44</v>
      </c>
      <c r="O341" s="82"/>
      <c r="P341" s="228">
        <f>O341*H341</f>
        <v>0</v>
      </c>
      <c r="Q341" s="228">
        <v>0</v>
      </c>
      <c r="R341" s="228">
        <f>Q341*H341</f>
        <v>0</v>
      </c>
      <c r="S341" s="228">
        <v>0</v>
      </c>
      <c r="T341" s="229">
        <f>S341*H341</f>
        <v>0</v>
      </c>
      <c r="AR341" s="230" t="s">
        <v>558</v>
      </c>
      <c r="AT341" s="230" t="s">
        <v>196</v>
      </c>
      <c r="AU341" s="230" t="s">
        <v>82</v>
      </c>
      <c r="AY341" s="16" t="s">
        <v>194</v>
      </c>
      <c r="BE341" s="231">
        <f>IF(N341="základní",J341,0)</f>
        <v>0</v>
      </c>
      <c r="BF341" s="231">
        <f>IF(N341="snížená",J341,0)</f>
        <v>0</v>
      </c>
      <c r="BG341" s="231">
        <f>IF(N341="zákl. přenesená",J341,0)</f>
        <v>0</v>
      </c>
      <c r="BH341" s="231">
        <f>IF(N341="sníž. přenesená",J341,0)</f>
        <v>0</v>
      </c>
      <c r="BI341" s="231">
        <f>IF(N341="nulová",J341,0)</f>
        <v>0</v>
      </c>
      <c r="BJ341" s="16" t="s">
        <v>80</v>
      </c>
      <c r="BK341" s="231">
        <f>ROUND(I341*H341,2)</f>
        <v>0</v>
      </c>
      <c r="BL341" s="16" t="s">
        <v>558</v>
      </c>
      <c r="BM341" s="230" t="s">
        <v>3315</v>
      </c>
    </row>
    <row r="342" s="1" customFormat="1">
      <c r="B342" s="37"/>
      <c r="C342" s="38"/>
      <c r="D342" s="232" t="s">
        <v>203</v>
      </c>
      <c r="E342" s="38"/>
      <c r="F342" s="233" t="s">
        <v>3316</v>
      </c>
      <c r="G342" s="38"/>
      <c r="H342" s="38"/>
      <c r="I342" s="145"/>
      <c r="J342" s="38"/>
      <c r="K342" s="38"/>
      <c r="L342" s="42"/>
      <c r="M342" s="234"/>
      <c r="N342" s="82"/>
      <c r="O342" s="82"/>
      <c r="P342" s="82"/>
      <c r="Q342" s="82"/>
      <c r="R342" s="82"/>
      <c r="S342" s="82"/>
      <c r="T342" s="83"/>
      <c r="AT342" s="16" t="s">
        <v>203</v>
      </c>
      <c r="AU342" s="16" t="s">
        <v>82</v>
      </c>
    </row>
    <row r="343" s="1" customFormat="1" ht="24" customHeight="1">
      <c r="B343" s="37"/>
      <c r="C343" s="219" t="s">
        <v>719</v>
      </c>
      <c r="D343" s="219" t="s">
        <v>196</v>
      </c>
      <c r="E343" s="220" t="s">
        <v>3317</v>
      </c>
      <c r="F343" s="221" t="s">
        <v>3318</v>
      </c>
      <c r="G343" s="222" t="s">
        <v>217</v>
      </c>
      <c r="H343" s="223">
        <v>230</v>
      </c>
      <c r="I343" s="224"/>
      <c r="J343" s="225">
        <f>ROUND(I343*H343,2)</f>
        <v>0</v>
      </c>
      <c r="K343" s="221" t="s">
        <v>200</v>
      </c>
      <c r="L343" s="42"/>
      <c r="M343" s="226" t="s">
        <v>19</v>
      </c>
      <c r="N343" s="227" t="s">
        <v>44</v>
      </c>
      <c r="O343" s="82"/>
      <c r="P343" s="228">
        <f>O343*H343</f>
        <v>0</v>
      </c>
      <c r="Q343" s="228">
        <v>0.00014999999999999999</v>
      </c>
      <c r="R343" s="228">
        <f>Q343*H343</f>
        <v>0.034499999999999996</v>
      </c>
      <c r="S343" s="228">
        <v>0</v>
      </c>
      <c r="T343" s="229">
        <f>S343*H343</f>
        <v>0</v>
      </c>
      <c r="AR343" s="230" t="s">
        <v>558</v>
      </c>
      <c r="AT343" s="230" t="s">
        <v>196</v>
      </c>
      <c r="AU343" s="230" t="s">
        <v>82</v>
      </c>
      <c r="AY343" s="16" t="s">
        <v>194</v>
      </c>
      <c r="BE343" s="231">
        <f>IF(N343="základní",J343,0)</f>
        <v>0</v>
      </c>
      <c r="BF343" s="231">
        <f>IF(N343="snížená",J343,0)</f>
        <v>0</v>
      </c>
      <c r="BG343" s="231">
        <f>IF(N343="zákl. přenesená",J343,0)</f>
        <v>0</v>
      </c>
      <c r="BH343" s="231">
        <f>IF(N343="sníž. přenesená",J343,0)</f>
        <v>0</v>
      </c>
      <c r="BI343" s="231">
        <f>IF(N343="nulová",J343,0)</f>
        <v>0</v>
      </c>
      <c r="BJ343" s="16" t="s">
        <v>80</v>
      </c>
      <c r="BK343" s="231">
        <f>ROUND(I343*H343,2)</f>
        <v>0</v>
      </c>
      <c r="BL343" s="16" t="s">
        <v>558</v>
      </c>
      <c r="BM343" s="230" t="s">
        <v>3319</v>
      </c>
    </row>
    <row r="344" s="1" customFormat="1">
      <c r="B344" s="37"/>
      <c r="C344" s="38"/>
      <c r="D344" s="232" t="s">
        <v>203</v>
      </c>
      <c r="E344" s="38"/>
      <c r="F344" s="233" t="s">
        <v>3320</v>
      </c>
      <c r="G344" s="38"/>
      <c r="H344" s="38"/>
      <c r="I344" s="145"/>
      <c r="J344" s="38"/>
      <c r="K344" s="38"/>
      <c r="L344" s="42"/>
      <c r="M344" s="234"/>
      <c r="N344" s="82"/>
      <c r="O344" s="82"/>
      <c r="P344" s="82"/>
      <c r="Q344" s="82"/>
      <c r="R344" s="82"/>
      <c r="S344" s="82"/>
      <c r="T344" s="83"/>
      <c r="AT344" s="16" t="s">
        <v>203</v>
      </c>
      <c r="AU344" s="16" t="s">
        <v>82</v>
      </c>
    </row>
    <row r="345" s="1" customFormat="1" ht="24" customHeight="1">
      <c r="B345" s="37"/>
      <c r="C345" s="219" t="s">
        <v>725</v>
      </c>
      <c r="D345" s="219" t="s">
        <v>196</v>
      </c>
      <c r="E345" s="220" t="s">
        <v>3321</v>
      </c>
      <c r="F345" s="221" t="s">
        <v>3322</v>
      </c>
      <c r="G345" s="222" t="s">
        <v>217</v>
      </c>
      <c r="H345" s="223">
        <v>68</v>
      </c>
      <c r="I345" s="224"/>
      <c r="J345" s="225">
        <f>ROUND(I345*H345,2)</f>
        <v>0</v>
      </c>
      <c r="K345" s="221" t="s">
        <v>200</v>
      </c>
      <c r="L345" s="42"/>
      <c r="M345" s="226" t="s">
        <v>19</v>
      </c>
      <c r="N345" s="227" t="s">
        <v>44</v>
      </c>
      <c r="O345" s="82"/>
      <c r="P345" s="228">
        <f>O345*H345</f>
        <v>0</v>
      </c>
      <c r="Q345" s="228">
        <v>0.00059999999999999995</v>
      </c>
      <c r="R345" s="228">
        <f>Q345*H345</f>
        <v>0.040799999999999996</v>
      </c>
      <c r="S345" s="228">
        <v>0</v>
      </c>
      <c r="T345" s="229">
        <f>S345*H345</f>
        <v>0</v>
      </c>
      <c r="AR345" s="230" t="s">
        <v>558</v>
      </c>
      <c r="AT345" s="230" t="s">
        <v>196</v>
      </c>
      <c r="AU345" s="230" t="s">
        <v>82</v>
      </c>
      <c r="AY345" s="16" t="s">
        <v>194</v>
      </c>
      <c r="BE345" s="231">
        <f>IF(N345="základní",J345,0)</f>
        <v>0</v>
      </c>
      <c r="BF345" s="231">
        <f>IF(N345="snížená",J345,0)</f>
        <v>0</v>
      </c>
      <c r="BG345" s="231">
        <f>IF(N345="zákl. přenesená",J345,0)</f>
        <v>0</v>
      </c>
      <c r="BH345" s="231">
        <f>IF(N345="sníž. přenesená",J345,0)</f>
        <v>0</v>
      </c>
      <c r="BI345" s="231">
        <f>IF(N345="nulová",J345,0)</f>
        <v>0</v>
      </c>
      <c r="BJ345" s="16" t="s">
        <v>80</v>
      </c>
      <c r="BK345" s="231">
        <f>ROUND(I345*H345,2)</f>
        <v>0</v>
      </c>
      <c r="BL345" s="16" t="s">
        <v>558</v>
      </c>
      <c r="BM345" s="230" t="s">
        <v>3323</v>
      </c>
    </row>
    <row r="346" s="1" customFormat="1">
      <c r="B346" s="37"/>
      <c r="C346" s="38"/>
      <c r="D346" s="232" t="s">
        <v>203</v>
      </c>
      <c r="E346" s="38"/>
      <c r="F346" s="233" t="s">
        <v>3324</v>
      </c>
      <c r="G346" s="38"/>
      <c r="H346" s="38"/>
      <c r="I346" s="145"/>
      <c r="J346" s="38"/>
      <c r="K346" s="38"/>
      <c r="L346" s="42"/>
      <c r="M346" s="234"/>
      <c r="N346" s="82"/>
      <c r="O346" s="82"/>
      <c r="P346" s="82"/>
      <c r="Q346" s="82"/>
      <c r="R346" s="82"/>
      <c r="S346" s="82"/>
      <c r="T346" s="83"/>
      <c r="AT346" s="16" t="s">
        <v>203</v>
      </c>
      <c r="AU346" s="16" t="s">
        <v>82</v>
      </c>
    </row>
    <row r="347" s="1" customFormat="1" ht="24" customHeight="1">
      <c r="B347" s="37"/>
      <c r="C347" s="219" t="s">
        <v>730</v>
      </c>
      <c r="D347" s="219" t="s">
        <v>196</v>
      </c>
      <c r="E347" s="220" t="s">
        <v>3325</v>
      </c>
      <c r="F347" s="221" t="s">
        <v>3326</v>
      </c>
      <c r="G347" s="222" t="s">
        <v>228</v>
      </c>
      <c r="H347" s="223">
        <v>20</v>
      </c>
      <c r="I347" s="224"/>
      <c r="J347" s="225">
        <f>ROUND(I347*H347,2)</f>
        <v>0</v>
      </c>
      <c r="K347" s="221" t="s">
        <v>200</v>
      </c>
      <c r="L347" s="42"/>
      <c r="M347" s="226" t="s">
        <v>19</v>
      </c>
      <c r="N347" s="227" t="s">
        <v>44</v>
      </c>
      <c r="O347" s="82"/>
      <c r="P347" s="228">
        <f>O347*H347</f>
        <v>0</v>
      </c>
      <c r="Q347" s="228">
        <v>0</v>
      </c>
      <c r="R347" s="228">
        <f>Q347*H347</f>
        <v>0</v>
      </c>
      <c r="S347" s="228">
        <v>0</v>
      </c>
      <c r="T347" s="229">
        <f>S347*H347</f>
        <v>0</v>
      </c>
      <c r="AR347" s="230" t="s">
        <v>558</v>
      </c>
      <c r="AT347" s="230" t="s">
        <v>196</v>
      </c>
      <c r="AU347" s="230" t="s">
        <v>82</v>
      </c>
      <c r="AY347" s="16" t="s">
        <v>194</v>
      </c>
      <c r="BE347" s="231">
        <f>IF(N347="základní",J347,0)</f>
        <v>0</v>
      </c>
      <c r="BF347" s="231">
        <f>IF(N347="snížená",J347,0)</f>
        <v>0</v>
      </c>
      <c r="BG347" s="231">
        <f>IF(N347="zákl. přenesená",J347,0)</f>
        <v>0</v>
      </c>
      <c r="BH347" s="231">
        <f>IF(N347="sníž. přenesená",J347,0)</f>
        <v>0</v>
      </c>
      <c r="BI347" s="231">
        <f>IF(N347="nulová",J347,0)</f>
        <v>0</v>
      </c>
      <c r="BJ347" s="16" t="s">
        <v>80</v>
      </c>
      <c r="BK347" s="231">
        <f>ROUND(I347*H347,2)</f>
        <v>0</v>
      </c>
      <c r="BL347" s="16" t="s">
        <v>558</v>
      </c>
      <c r="BM347" s="230" t="s">
        <v>3327</v>
      </c>
    </row>
    <row r="348" s="1" customFormat="1">
      <c r="B348" s="37"/>
      <c r="C348" s="38"/>
      <c r="D348" s="232" t="s">
        <v>203</v>
      </c>
      <c r="E348" s="38"/>
      <c r="F348" s="233" t="s">
        <v>3328</v>
      </c>
      <c r="G348" s="38"/>
      <c r="H348" s="38"/>
      <c r="I348" s="145"/>
      <c r="J348" s="38"/>
      <c r="K348" s="38"/>
      <c r="L348" s="42"/>
      <c r="M348" s="234"/>
      <c r="N348" s="82"/>
      <c r="O348" s="82"/>
      <c r="P348" s="82"/>
      <c r="Q348" s="82"/>
      <c r="R348" s="82"/>
      <c r="S348" s="82"/>
      <c r="T348" s="83"/>
      <c r="AT348" s="16" t="s">
        <v>203</v>
      </c>
      <c r="AU348" s="16" t="s">
        <v>82</v>
      </c>
    </row>
    <row r="349" s="1" customFormat="1" ht="24" customHeight="1">
      <c r="B349" s="37"/>
      <c r="C349" s="219" t="s">
        <v>739</v>
      </c>
      <c r="D349" s="219" t="s">
        <v>196</v>
      </c>
      <c r="E349" s="220" t="s">
        <v>3329</v>
      </c>
      <c r="F349" s="221" t="s">
        <v>3330</v>
      </c>
      <c r="G349" s="222" t="s">
        <v>228</v>
      </c>
      <c r="H349" s="223">
        <v>20</v>
      </c>
      <c r="I349" s="224"/>
      <c r="J349" s="225">
        <f>ROUND(I349*H349,2)</f>
        <v>0</v>
      </c>
      <c r="K349" s="221" t="s">
        <v>200</v>
      </c>
      <c r="L349" s="42"/>
      <c r="M349" s="226" t="s">
        <v>19</v>
      </c>
      <c r="N349" s="227" t="s">
        <v>44</v>
      </c>
      <c r="O349" s="82"/>
      <c r="P349" s="228">
        <f>O349*H349</f>
        <v>0</v>
      </c>
      <c r="Q349" s="228">
        <v>0</v>
      </c>
      <c r="R349" s="228">
        <f>Q349*H349</f>
        <v>0</v>
      </c>
      <c r="S349" s="228">
        <v>0</v>
      </c>
      <c r="T349" s="229">
        <f>S349*H349</f>
        <v>0</v>
      </c>
      <c r="AR349" s="230" t="s">
        <v>558</v>
      </c>
      <c r="AT349" s="230" t="s">
        <v>196</v>
      </c>
      <c r="AU349" s="230" t="s">
        <v>82</v>
      </c>
      <c r="AY349" s="16" t="s">
        <v>194</v>
      </c>
      <c r="BE349" s="231">
        <f>IF(N349="základní",J349,0)</f>
        <v>0</v>
      </c>
      <c r="BF349" s="231">
        <f>IF(N349="snížená",J349,0)</f>
        <v>0</v>
      </c>
      <c r="BG349" s="231">
        <f>IF(N349="zákl. přenesená",J349,0)</f>
        <v>0</v>
      </c>
      <c r="BH349" s="231">
        <f>IF(N349="sníž. přenesená",J349,0)</f>
        <v>0</v>
      </c>
      <c r="BI349" s="231">
        <f>IF(N349="nulová",J349,0)</f>
        <v>0</v>
      </c>
      <c r="BJ349" s="16" t="s">
        <v>80</v>
      </c>
      <c r="BK349" s="231">
        <f>ROUND(I349*H349,2)</f>
        <v>0</v>
      </c>
      <c r="BL349" s="16" t="s">
        <v>558</v>
      </c>
      <c r="BM349" s="230" t="s">
        <v>3331</v>
      </c>
    </row>
    <row r="350" s="1" customFormat="1">
      <c r="B350" s="37"/>
      <c r="C350" s="38"/>
      <c r="D350" s="232" t="s">
        <v>203</v>
      </c>
      <c r="E350" s="38"/>
      <c r="F350" s="233" t="s">
        <v>3332</v>
      </c>
      <c r="G350" s="38"/>
      <c r="H350" s="38"/>
      <c r="I350" s="145"/>
      <c r="J350" s="38"/>
      <c r="K350" s="38"/>
      <c r="L350" s="42"/>
      <c r="M350" s="234"/>
      <c r="N350" s="82"/>
      <c r="O350" s="82"/>
      <c r="P350" s="82"/>
      <c r="Q350" s="82"/>
      <c r="R350" s="82"/>
      <c r="S350" s="82"/>
      <c r="T350" s="83"/>
      <c r="AT350" s="16" t="s">
        <v>203</v>
      </c>
      <c r="AU350" s="16" t="s">
        <v>82</v>
      </c>
    </row>
    <row r="351" s="1" customFormat="1" ht="24" customHeight="1">
      <c r="B351" s="37"/>
      <c r="C351" s="219" t="s">
        <v>746</v>
      </c>
      <c r="D351" s="219" t="s">
        <v>196</v>
      </c>
      <c r="E351" s="220" t="s">
        <v>3333</v>
      </c>
      <c r="F351" s="221" t="s">
        <v>3334</v>
      </c>
      <c r="G351" s="222" t="s">
        <v>228</v>
      </c>
      <c r="H351" s="223">
        <v>20</v>
      </c>
      <c r="I351" s="224"/>
      <c r="J351" s="225">
        <f>ROUND(I351*H351,2)</f>
        <v>0</v>
      </c>
      <c r="K351" s="221" t="s">
        <v>200</v>
      </c>
      <c r="L351" s="42"/>
      <c r="M351" s="226" t="s">
        <v>19</v>
      </c>
      <c r="N351" s="227" t="s">
        <v>44</v>
      </c>
      <c r="O351" s="82"/>
      <c r="P351" s="228">
        <f>O351*H351</f>
        <v>0</v>
      </c>
      <c r="Q351" s="228">
        <v>0</v>
      </c>
      <c r="R351" s="228">
        <f>Q351*H351</f>
        <v>0</v>
      </c>
      <c r="S351" s="228">
        <v>0</v>
      </c>
      <c r="T351" s="229">
        <f>S351*H351</f>
        <v>0</v>
      </c>
      <c r="AR351" s="230" t="s">
        <v>558</v>
      </c>
      <c r="AT351" s="230" t="s">
        <v>196</v>
      </c>
      <c r="AU351" s="230" t="s">
        <v>82</v>
      </c>
      <c r="AY351" s="16" t="s">
        <v>194</v>
      </c>
      <c r="BE351" s="231">
        <f>IF(N351="základní",J351,0)</f>
        <v>0</v>
      </c>
      <c r="BF351" s="231">
        <f>IF(N351="snížená",J351,0)</f>
        <v>0</v>
      </c>
      <c r="BG351" s="231">
        <f>IF(N351="zákl. přenesená",J351,0)</f>
        <v>0</v>
      </c>
      <c r="BH351" s="231">
        <f>IF(N351="sníž. přenesená",J351,0)</f>
        <v>0</v>
      </c>
      <c r="BI351" s="231">
        <f>IF(N351="nulová",J351,0)</f>
        <v>0</v>
      </c>
      <c r="BJ351" s="16" t="s">
        <v>80</v>
      </c>
      <c r="BK351" s="231">
        <f>ROUND(I351*H351,2)</f>
        <v>0</v>
      </c>
      <c r="BL351" s="16" t="s">
        <v>558</v>
      </c>
      <c r="BM351" s="230" t="s">
        <v>3335</v>
      </c>
    </row>
    <row r="352" s="1" customFormat="1">
      <c r="B352" s="37"/>
      <c r="C352" s="38"/>
      <c r="D352" s="232" t="s">
        <v>203</v>
      </c>
      <c r="E352" s="38"/>
      <c r="F352" s="233" t="s">
        <v>3336</v>
      </c>
      <c r="G352" s="38"/>
      <c r="H352" s="38"/>
      <c r="I352" s="145"/>
      <c r="J352" s="38"/>
      <c r="K352" s="38"/>
      <c r="L352" s="42"/>
      <c r="M352" s="234"/>
      <c r="N352" s="82"/>
      <c r="O352" s="82"/>
      <c r="P352" s="82"/>
      <c r="Q352" s="82"/>
      <c r="R352" s="82"/>
      <c r="S352" s="82"/>
      <c r="T352" s="83"/>
      <c r="AT352" s="16" t="s">
        <v>203</v>
      </c>
      <c r="AU352" s="16" t="s">
        <v>82</v>
      </c>
    </row>
    <row r="353" s="1" customFormat="1" ht="24" customHeight="1">
      <c r="B353" s="37"/>
      <c r="C353" s="219" t="s">
        <v>753</v>
      </c>
      <c r="D353" s="219" t="s">
        <v>196</v>
      </c>
      <c r="E353" s="220" t="s">
        <v>3337</v>
      </c>
      <c r="F353" s="221" t="s">
        <v>3338</v>
      </c>
      <c r="G353" s="222" t="s">
        <v>228</v>
      </c>
      <c r="H353" s="223">
        <v>14</v>
      </c>
      <c r="I353" s="224"/>
      <c r="J353" s="225">
        <f>ROUND(I353*H353,2)</f>
        <v>0</v>
      </c>
      <c r="K353" s="221" t="s">
        <v>200</v>
      </c>
      <c r="L353" s="42"/>
      <c r="M353" s="226" t="s">
        <v>19</v>
      </c>
      <c r="N353" s="227" t="s">
        <v>44</v>
      </c>
      <c r="O353" s="82"/>
      <c r="P353" s="228">
        <f>O353*H353</f>
        <v>0</v>
      </c>
      <c r="Q353" s="228">
        <v>0</v>
      </c>
      <c r="R353" s="228">
        <f>Q353*H353</f>
        <v>0</v>
      </c>
      <c r="S353" s="228">
        <v>0</v>
      </c>
      <c r="T353" s="229">
        <f>S353*H353</f>
        <v>0</v>
      </c>
      <c r="AR353" s="230" t="s">
        <v>558</v>
      </c>
      <c r="AT353" s="230" t="s">
        <v>196</v>
      </c>
      <c r="AU353" s="230" t="s">
        <v>82</v>
      </c>
      <c r="AY353" s="16" t="s">
        <v>194</v>
      </c>
      <c r="BE353" s="231">
        <f>IF(N353="základní",J353,0)</f>
        <v>0</v>
      </c>
      <c r="BF353" s="231">
        <f>IF(N353="snížená",J353,0)</f>
        <v>0</v>
      </c>
      <c r="BG353" s="231">
        <f>IF(N353="zákl. přenesená",J353,0)</f>
        <v>0</v>
      </c>
      <c r="BH353" s="231">
        <f>IF(N353="sníž. přenesená",J353,0)</f>
        <v>0</v>
      </c>
      <c r="BI353" s="231">
        <f>IF(N353="nulová",J353,0)</f>
        <v>0</v>
      </c>
      <c r="BJ353" s="16" t="s">
        <v>80</v>
      </c>
      <c r="BK353" s="231">
        <f>ROUND(I353*H353,2)</f>
        <v>0</v>
      </c>
      <c r="BL353" s="16" t="s">
        <v>558</v>
      </c>
      <c r="BM353" s="230" t="s">
        <v>3339</v>
      </c>
    </row>
    <row r="354" s="1" customFormat="1">
      <c r="B354" s="37"/>
      <c r="C354" s="38"/>
      <c r="D354" s="232" t="s">
        <v>203</v>
      </c>
      <c r="E354" s="38"/>
      <c r="F354" s="233" t="s">
        <v>3340</v>
      </c>
      <c r="G354" s="38"/>
      <c r="H354" s="38"/>
      <c r="I354" s="145"/>
      <c r="J354" s="38"/>
      <c r="K354" s="38"/>
      <c r="L354" s="42"/>
      <c r="M354" s="268"/>
      <c r="N354" s="269"/>
      <c r="O354" s="269"/>
      <c r="P354" s="269"/>
      <c r="Q354" s="269"/>
      <c r="R354" s="269"/>
      <c r="S354" s="269"/>
      <c r="T354" s="270"/>
      <c r="AT354" s="16" t="s">
        <v>203</v>
      </c>
      <c r="AU354" s="16" t="s">
        <v>82</v>
      </c>
    </row>
    <row r="355" s="1" customFormat="1" ht="6.96" customHeight="1">
      <c r="B355" s="57"/>
      <c r="C355" s="58"/>
      <c r="D355" s="58"/>
      <c r="E355" s="58"/>
      <c r="F355" s="58"/>
      <c r="G355" s="58"/>
      <c r="H355" s="58"/>
      <c r="I355" s="170"/>
      <c r="J355" s="58"/>
      <c r="K355" s="58"/>
      <c r="L355" s="42"/>
    </row>
  </sheetData>
  <sheetProtection sheet="1" autoFilter="0" formatColumns="0" formatRows="0" objects="1" scenarios="1" spinCount="100000" saltValue="LX4OSEhs7MV49IL/G/wowU/R5U5Ddeyg774oqDtDWGG/KWID3asVi1LC9HSSO0quc4k86U5e7dc5dw6iFIASPA==" hashValue="/9frv1ZV0D1nAiOGzOgmntgoOhlQiJylVvA5RJ9+RyrfwA2vsyV90S3irBqXMyMPJmuQoqUErl1+/Jp0Fi/3TA==" algorithmName="SHA-512" password="C87A"/>
  <autoFilter ref="C94:K35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121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>
      <c r="B8" s="19"/>
      <c r="D8" s="143" t="s">
        <v>144</v>
      </c>
      <c r="L8" s="19"/>
    </row>
    <row r="9" ht="16.5" customHeight="1">
      <c r="B9" s="19"/>
      <c r="E9" s="144" t="s">
        <v>2897</v>
      </c>
      <c r="L9" s="19"/>
    </row>
    <row r="10" ht="12" customHeight="1">
      <c r="B10" s="19"/>
      <c r="D10" s="143" t="s">
        <v>146</v>
      </c>
      <c r="L10" s="19"/>
    </row>
    <row r="11" s="1" customFormat="1" ht="16.5" customHeight="1">
      <c r="B11" s="42"/>
      <c r="E11" s="157" t="s">
        <v>2898</v>
      </c>
      <c r="F11" s="1"/>
      <c r="G11" s="1"/>
      <c r="H11" s="1"/>
      <c r="I11" s="145"/>
      <c r="L11" s="42"/>
    </row>
    <row r="12" s="1" customFormat="1" ht="12" customHeight="1">
      <c r="B12" s="42"/>
      <c r="D12" s="143" t="s">
        <v>3341</v>
      </c>
      <c r="I12" s="145"/>
      <c r="L12" s="42"/>
    </row>
    <row r="13" s="1" customFormat="1" ht="36.96" customHeight="1">
      <c r="B13" s="42"/>
      <c r="E13" s="146" t="s">
        <v>3342</v>
      </c>
      <c r="F13" s="1"/>
      <c r="G13" s="1"/>
      <c r="H13" s="1"/>
      <c r="I13" s="145"/>
      <c r="L13" s="42"/>
    </row>
    <row r="14" s="1" customFormat="1">
      <c r="B14" s="42"/>
      <c r="I14" s="145"/>
      <c r="L14" s="42"/>
    </row>
    <row r="15" s="1" customFormat="1" ht="12" customHeight="1">
      <c r="B15" s="42"/>
      <c r="D15" s="143" t="s">
        <v>18</v>
      </c>
      <c r="F15" s="131" t="s">
        <v>19</v>
      </c>
      <c r="I15" s="147" t="s">
        <v>20</v>
      </c>
      <c r="J15" s="131" t="s">
        <v>19</v>
      </c>
      <c r="L15" s="42"/>
    </row>
    <row r="16" s="1" customFormat="1" ht="12" customHeight="1">
      <c r="B16" s="42"/>
      <c r="D16" s="143" t="s">
        <v>21</v>
      </c>
      <c r="F16" s="131" t="s">
        <v>22</v>
      </c>
      <c r="I16" s="147" t="s">
        <v>23</v>
      </c>
      <c r="J16" s="148" t="str">
        <f>'Rekapitulace stavby'!AN8</f>
        <v>22. 6. 2019</v>
      </c>
      <c r="L16" s="42"/>
    </row>
    <row r="17" s="1" customFormat="1" ht="10.8" customHeight="1">
      <c r="B17" s="42"/>
      <c r="I17" s="145"/>
      <c r="L17" s="42"/>
    </row>
    <row r="18" s="1" customFormat="1" ht="12" customHeight="1">
      <c r="B18" s="42"/>
      <c r="D18" s="143" t="s">
        <v>25</v>
      </c>
      <c r="I18" s="147" t="s">
        <v>26</v>
      </c>
      <c r="J18" s="131" t="s">
        <v>27</v>
      </c>
      <c r="L18" s="42"/>
    </row>
    <row r="19" s="1" customFormat="1" ht="18" customHeight="1">
      <c r="B19" s="42"/>
      <c r="E19" s="131" t="s">
        <v>28</v>
      </c>
      <c r="I19" s="147" t="s">
        <v>29</v>
      </c>
      <c r="J19" s="131" t="s">
        <v>19</v>
      </c>
      <c r="L19" s="42"/>
    </row>
    <row r="20" s="1" customFormat="1" ht="6.96" customHeight="1">
      <c r="B20" s="42"/>
      <c r="I20" s="145"/>
      <c r="L20" s="42"/>
    </row>
    <row r="21" s="1" customFormat="1" ht="12" customHeight="1">
      <c r="B21" s="42"/>
      <c r="D21" s="143" t="s">
        <v>30</v>
      </c>
      <c r="I21" s="147" t="s">
        <v>26</v>
      </c>
      <c r="J21" s="32" t="str">
        <f>'Rekapitulace stavby'!AN13</f>
        <v>Vyplň údaj</v>
      </c>
      <c r="L21" s="42"/>
    </row>
    <row r="22" s="1" customFormat="1" ht="18" customHeight="1">
      <c r="B22" s="42"/>
      <c r="E22" s="32" t="str">
        <f>'Rekapitulace stavby'!E14</f>
        <v>Vyplň údaj</v>
      </c>
      <c r="F22" s="131"/>
      <c r="G22" s="131"/>
      <c r="H22" s="131"/>
      <c r="I22" s="147" t="s">
        <v>29</v>
      </c>
      <c r="J22" s="32" t="str">
        <f>'Rekapitulace stavby'!AN14</f>
        <v>Vyplň údaj</v>
      </c>
      <c r="L22" s="42"/>
    </row>
    <row r="23" s="1" customFormat="1" ht="6.96" customHeight="1">
      <c r="B23" s="42"/>
      <c r="I23" s="145"/>
      <c r="L23" s="42"/>
    </row>
    <row r="24" s="1" customFormat="1" ht="12" customHeight="1">
      <c r="B24" s="42"/>
      <c r="D24" s="143" t="s">
        <v>32</v>
      </c>
      <c r="I24" s="147" t="s">
        <v>26</v>
      </c>
      <c r="J24" s="131" t="s">
        <v>33</v>
      </c>
      <c r="L24" s="42"/>
    </row>
    <row r="25" s="1" customFormat="1" ht="18" customHeight="1">
      <c r="B25" s="42"/>
      <c r="E25" s="131" t="s">
        <v>34</v>
      </c>
      <c r="I25" s="147" t="s">
        <v>29</v>
      </c>
      <c r="J25" s="131" t="s">
        <v>19</v>
      </c>
      <c r="L25" s="42"/>
    </row>
    <row r="26" s="1" customFormat="1" ht="6.96" customHeight="1">
      <c r="B26" s="42"/>
      <c r="I26" s="145"/>
      <c r="L26" s="42"/>
    </row>
    <row r="27" s="1" customFormat="1" ht="12" customHeight="1">
      <c r="B27" s="42"/>
      <c r="D27" s="143" t="s">
        <v>36</v>
      </c>
      <c r="I27" s="147" t="s">
        <v>26</v>
      </c>
      <c r="J27" s="131" t="s">
        <v>33</v>
      </c>
      <c r="L27" s="42"/>
    </row>
    <row r="28" s="1" customFormat="1" ht="18" customHeight="1">
      <c r="B28" s="42"/>
      <c r="E28" s="131" t="s">
        <v>34</v>
      </c>
      <c r="I28" s="147" t="s">
        <v>29</v>
      </c>
      <c r="J28" s="131" t="s">
        <v>19</v>
      </c>
      <c r="L28" s="42"/>
    </row>
    <row r="29" s="1" customFormat="1" ht="6.96" customHeight="1">
      <c r="B29" s="42"/>
      <c r="I29" s="145"/>
      <c r="L29" s="42"/>
    </row>
    <row r="30" s="1" customFormat="1" ht="12" customHeight="1">
      <c r="B30" s="42"/>
      <c r="D30" s="143" t="s">
        <v>37</v>
      </c>
      <c r="I30" s="145"/>
      <c r="L30" s="42"/>
    </row>
    <row r="31" s="7" customFormat="1" ht="16.5" customHeight="1">
      <c r="B31" s="149"/>
      <c r="E31" s="150" t="s">
        <v>19</v>
      </c>
      <c r="F31" s="150"/>
      <c r="G31" s="150"/>
      <c r="H31" s="150"/>
      <c r="I31" s="151"/>
      <c r="L31" s="149"/>
    </row>
    <row r="32" s="1" customFormat="1" ht="6.96" customHeight="1">
      <c r="B32" s="42"/>
      <c r="I32" s="145"/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25.44" customHeight="1">
      <c r="B34" s="42"/>
      <c r="D34" s="153" t="s">
        <v>39</v>
      </c>
      <c r="I34" s="145"/>
      <c r="J34" s="154">
        <f>ROUND(J93, 2)</f>
        <v>0</v>
      </c>
      <c r="L34" s="42"/>
    </row>
    <row r="35" s="1" customFormat="1" ht="6.96" customHeight="1">
      <c r="B35" s="42"/>
      <c r="D35" s="74"/>
      <c r="E35" s="74"/>
      <c r="F35" s="74"/>
      <c r="G35" s="74"/>
      <c r="H35" s="74"/>
      <c r="I35" s="152"/>
      <c r="J35" s="74"/>
      <c r="K35" s="74"/>
      <c r="L35" s="42"/>
    </row>
    <row r="36" s="1" customFormat="1" ht="14.4" customHeight="1">
      <c r="B36" s="42"/>
      <c r="F36" s="155" t="s">
        <v>41</v>
      </c>
      <c r="I36" s="156" t="s">
        <v>40</v>
      </c>
      <c r="J36" s="155" t="s">
        <v>42</v>
      </c>
      <c r="L36" s="42"/>
    </row>
    <row r="37" s="1" customFormat="1" ht="14.4" customHeight="1">
      <c r="B37" s="42"/>
      <c r="D37" s="157" t="s">
        <v>43</v>
      </c>
      <c r="E37" s="143" t="s">
        <v>44</v>
      </c>
      <c r="F37" s="158">
        <f>ROUND((SUM(BE93:BE133)),  2)</f>
        <v>0</v>
      </c>
      <c r="I37" s="159">
        <v>0.20999999999999999</v>
      </c>
      <c r="J37" s="158">
        <f>ROUND(((SUM(BE93:BE133))*I37),  2)</f>
        <v>0</v>
      </c>
      <c r="L37" s="42"/>
    </row>
    <row r="38" s="1" customFormat="1" ht="14.4" customHeight="1">
      <c r="B38" s="42"/>
      <c r="E38" s="143" t="s">
        <v>45</v>
      </c>
      <c r="F38" s="158">
        <f>ROUND((SUM(BF93:BF133)),  2)</f>
        <v>0</v>
      </c>
      <c r="I38" s="159">
        <v>0.14999999999999999</v>
      </c>
      <c r="J38" s="158">
        <f>ROUND(((SUM(BF93:BF133))*I38),  2)</f>
        <v>0</v>
      </c>
      <c r="L38" s="42"/>
    </row>
    <row r="39" hidden="1" s="1" customFormat="1" ht="14.4" customHeight="1">
      <c r="B39" s="42"/>
      <c r="E39" s="143" t="s">
        <v>46</v>
      </c>
      <c r="F39" s="158">
        <f>ROUND((SUM(BG93:BG133)),  2)</f>
        <v>0</v>
      </c>
      <c r="I39" s="159">
        <v>0.20999999999999999</v>
      </c>
      <c r="J39" s="158">
        <f>0</f>
        <v>0</v>
      </c>
      <c r="L39" s="42"/>
    </row>
    <row r="40" hidden="1" s="1" customFormat="1" ht="14.4" customHeight="1">
      <c r="B40" s="42"/>
      <c r="E40" s="143" t="s">
        <v>47</v>
      </c>
      <c r="F40" s="158">
        <f>ROUND((SUM(BH93:BH133)),  2)</f>
        <v>0</v>
      </c>
      <c r="I40" s="159">
        <v>0.14999999999999999</v>
      </c>
      <c r="J40" s="158">
        <f>0</f>
        <v>0</v>
      </c>
      <c r="L40" s="42"/>
    </row>
    <row r="41" hidden="1" s="1" customFormat="1" ht="14.4" customHeight="1">
      <c r="B41" s="42"/>
      <c r="E41" s="143" t="s">
        <v>48</v>
      </c>
      <c r="F41" s="158">
        <f>ROUND((SUM(BI93:BI133)),  2)</f>
        <v>0</v>
      </c>
      <c r="I41" s="159">
        <v>0</v>
      </c>
      <c r="J41" s="158">
        <f>0</f>
        <v>0</v>
      </c>
      <c r="L41" s="42"/>
    </row>
    <row r="42" s="1" customFormat="1" ht="6.96" customHeight="1">
      <c r="B42" s="42"/>
      <c r="I42" s="145"/>
      <c r="L42" s="42"/>
    </row>
    <row r="43" s="1" customFormat="1" ht="25.44" customHeight="1">
      <c r="B43" s="42"/>
      <c r="C43" s="160"/>
      <c r="D43" s="161" t="s">
        <v>49</v>
      </c>
      <c r="E43" s="162"/>
      <c r="F43" s="162"/>
      <c r="G43" s="163" t="s">
        <v>50</v>
      </c>
      <c r="H43" s="164" t="s">
        <v>51</v>
      </c>
      <c r="I43" s="165"/>
      <c r="J43" s="166">
        <f>SUM(J34:J41)</f>
        <v>0</v>
      </c>
      <c r="K43" s="167"/>
      <c r="L43" s="42"/>
    </row>
    <row r="44" s="1" customFormat="1" ht="14.4" customHeight="1">
      <c r="B44" s="168"/>
      <c r="C44" s="169"/>
      <c r="D44" s="169"/>
      <c r="E44" s="169"/>
      <c r="F44" s="169"/>
      <c r="G44" s="169"/>
      <c r="H44" s="169"/>
      <c r="I44" s="170"/>
      <c r="J44" s="169"/>
      <c r="K44" s="169"/>
      <c r="L44" s="42"/>
    </row>
    <row r="48" s="1" customFormat="1" ht="6.96" customHeight="1">
      <c r="B48" s="171"/>
      <c r="C48" s="172"/>
      <c r="D48" s="172"/>
      <c r="E48" s="172"/>
      <c r="F48" s="172"/>
      <c r="G48" s="172"/>
      <c r="H48" s="172"/>
      <c r="I48" s="173"/>
      <c r="J48" s="172"/>
      <c r="K48" s="172"/>
      <c r="L48" s="42"/>
    </row>
    <row r="49" s="1" customFormat="1" ht="24.96" customHeight="1">
      <c r="B49" s="37"/>
      <c r="C49" s="22" t="s">
        <v>148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6.96" customHeight="1">
      <c r="B50" s="37"/>
      <c r="C50" s="38"/>
      <c r="D50" s="38"/>
      <c r="E50" s="38"/>
      <c r="F50" s="38"/>
      <c r="G50" s="38"/>
      <c r="H50" s="38"/>
      <c r="I50" s="145"/>
      <c r="J50" s="38"/>
      <c r="K50" s="38"/>
      <c r="L50" s="42"/>
    </row>
    <row r="51" s="1" customFormat="1" ht="12" customHeight="1">
      <c r="B51" s="37"/>
      <c r="C51" s="31" t="s">
        <v>16</v>
      </c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6.5" customHeight="1">
      <c r="B52" s="37"/>
      <c r="C52" s="38"/>
      <c r="D52" s="38"/>
      <c r="E52" s="174" t="str">
        <f>E7</f>
        <v>Stavební úpravy objektů č.p. 6 a st.p.č. 17-6, obec Malšovice - revize č.01</v>
      </c>
      <c r="F52" s="31"/>
      <c r="G52" s="31"/>
      <c r="H52" s="31"/>
      <c r="I52" s="145"/>
      <c r="J52" s="38"/>
      <c r="K52" s="38"/>
      <c r="L52" s="42"/>
    </row>
    <row r="53" ht="12" customHeight="1">
      <c r="B53" s="20"/>
      <c r="C53" s="31" t="s">
        <v>144</v>
      </c>
      <c r="D53" s="21"/>
      <c r="E53" s="21"/>
      <c r="F53" s="21"/>
      <c r="G53" s="21"/>
      <c r="H53" s="21"/>
      <c r="I53" s="137"/>
      <c r="J53" s="21"/>
      <c r="K53" s="21"/>
      <c r="L53" s="19"/>
    </row>
    <row r="54" ht="16.5" customHeight="1">
      <c r="B54" s="20"/>
      <c r="C54" s="21"/>
      <c r="D54" s="21"/>
      <c r="E54" s="174" t="s">
        <v>2897</v>
      </c>
      <c r="F54" s="21"/>
      <c r="G54" s="21"/>
      <c r="H54" s="21"/>
      <c r="I54" s="137"/>
      <c r="J54" s="21"/>
      <c r="K54" s="21"/>
      <c r="L54" s="19"/>
    </row>
    <row r="55" ht="12" customHeight="1">
      <c r="B55" s="20"/>
      <c r="C55" s="31" t="s">
        <v>146</v>
      </c>
      <c r="D55" s="21"/>
      <c r="E55" s="21"/>
      <c r="F55" s="21"/>
      <c r="G55" s="21"/>
      <c r="H55" s="21"/>
      <c r="I55" s="137"/>
      <c r="J55" s="21"/>
      <c r="K55" s="21"/>
      <c r="L55" s="19"/>
    </row>
    <row r="56" s="1" customFormat="1" ht="16.5" customHeight="1">
      <c r="B56" s="37"/>
      <c r="C56" s="38"/>
      <c r="D56" s="38"/>
      <c r="E56" s="274" t="s">
        <v>2898</v>
      </c>
      <c r="F56" s="38"/>
      <c r="G56" s="38"/>
      <c r="H56" s="38"/>
      <c r="I56" s="145"/>
      <c r="J56" s="38"/>
      <c r="K56" s="38"/>
      <c r="L56" s="42"/>
    </row>
    <row r="57" s="1" customFormat="1" ht="12" customHeight="1">
      <c r="B57" s="37"/>
      <c r="C57" s="31" t="s">
        <v>3341</v>
      </c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16.5" customHeight="1">
      <c r="B58" s="37"/>
      <c r="C58" s="38"/>
      <c r="D58" s="38"/>
      <c r="E58" s="67" t="str">
        <f>E13</f>
        <v>R01 - Podružný rozváděč R01</v>
      </c>
      <c r="F58" s="38"/>
      <c r="G58" s="38"/>
      <c r="H58" s="38"/>
      <c r="I58" s="145"/>
      <c r="J58" s="38"/>
      <c r="K58" s="38"/>
      <c r="L58" s="42"/>
    </row>
    <row r="59" s="1" customFormat="1" ht="6.96" customHeight="1">
      <c r="B59" s="37"/>
      <c r="C59" s="38"/>
      <c r="D59" s="38"/>
      <c r="E59" s="38"/>
      <c r="F59" s="38"/>
      <c r="G59" s="38"/>
      <c r="H59" s="38"/>
      <c r="I59" s="145"/>
      <c r="J59" s="38"/>
      <c r="K59" s="38"/>
      <c r="L59" s="42"/>
    </row>
    <row r="60" s="1" customFormat="1" ht="12" customHeight="1">
      <c r="B60" s="37"/>
      <c r="C60" s="31" t="s">
        <v>21</v>
      </c>
      <c r="D60" s="38"/>
      <c r="E60" s="38"/>
      <c r="F60" s="26" t="str">
        <f>F16</f>
        <v>Malšovice</v>
      </c>
      <c r="G60" s="38"/>
      <c r="H60" s="38"/>
      <c r="I60" s="147" t="s">
        <v>23</v>
      </c>
      <c r="J60" s="70" t="str">
        <f>IF(J16="","",J16)</f>
        <v>22. 6. 2019</v>
      </c>
      <c r="K60" s="38"/>
      <c r="L60" s="42"/>
    </row>
    <row r="61" s="1" customFormat="1" ht="6.96" customHeight="1">
      <c r="B61" s="37"/>
      <c r="C61" s="38"/>
      <c r="D61" s="38"/>
      <c r="E61" s="38"/>
      <c r="F61" s="38"/>
      <c r="G61" s="38"/>
      <c r="H61" s="38"/>
      <c r="I61" s="145"/>
      <c r="J61" s="38"/>
      <c r="K61" s="38"/>
      <c r="L61" s="42"/>
    </row>
    <row r="62" s="1" customFormat="1" ht="43.05" customHeight="1">
      <c r="B62" s="37"/>
      <c r="C62" s="31" t="s">
        <v>25</v>
      </c>
      <c r="D62" s="38"/>
      <c r="E62" s="38"/>
      <c r="F62" s="26" t="str">
        <f>E19</f>
        <v>Obec Malšovice, Malšovice 16, 405 02 Děčín 2</v>
      </c>
      <c r="G62" s="38"/>
      <c r="H62" s="38"/>
      <c r="I62" s="147" t="s">
        <v>32</v>
      </c>
      <c r="J62" s="35" t="str">
        <f>E25</f>
        <v>INTECON, spol. s r.o., Ústí nad Labem</v>
      </c>
      <c r="K62" s="38"/>
      <c r="L62" s="42"/>
    </row>
    <row r="63" s="1" customFormat="1" ht="43.05" customHeight="1">
      <c r="B63" s="37"/>
      <c r="C63" s="31" t="s">
        <v>30</v>
      </c>
      <c r="D63" s="38"/>
      <c r="E63" s="38"/>
      <c r="F63" s="26" t="str">
        <f>IF(E22="","",E22)</f>
        <v>Vyplň údaj</v>
      </c>
      <c r="G63" s="38"/>
      <c r="H63" s="38"/>
      <c r="I63" s="147" t="s">
        <v>36</v>
      </c>
      <c r="J63" s="35" t="str">
        <f>E28</f>
        <v>INTECON, spol. s r.o., Ústí nad Labem</v>
      </c>
      <c r="K63" s="38"/>
      <c r="L63" s="42"/>
    </row>
    <row r="64" s="1" customFormat="1" ht="10.32" customHeight="1">
      <c r="B64" s="37"/>
      <c r="C64" s="38"/>
      <c r="D64" s="38"/>
      <c r="E64" s="38"/>
      <c r="F64" s="38"/>
      <c r="G64" s="38"/>
      <c r="H64" s="38"/>
      <c r="I64" s="145"/>
      <c r="J64" s="38"/>
      <c r="K64" s="38"/>
      <c r="L64" s="42"/>
    </row>
    <row r="65" s="1" customFormat="1" ht="29.28" customHeight="1">
      <c r="B65" s="37"/>
      <c r="C65" s="175" t="s">
        <v>149</v>
      </c>
      <c r="D65" s="176"/>
      <c r="E65" s="176"/>
      <c r="F65" s="176"/>
      <c r="G65" s="176"/>
      <c r="H65" s="176"/>
      <c r="I65" s="177"/>
      <c r="J65" s="178" t="s">
        <v>150</v>
      </c>
      <c r="K65" s="176"/>
      <c r="L65" s="42"/>
    </row>
    <row r="66" s="1" customFormat="1" ht="10.32" customHeight="1">
      <c r="B66" s="37"/>
      <c r="C66" s="38"/>
      <c r="D66" s="38"/>
      <c r="E66" s="38"/>
      <c r="F66" s="38"/>
      <c r="G66" s="38"/>
      <c r="H66" s="38"/>
      <c r="I66" s="145"/>
      <c r="J66" s="38"/>
      <c r="K66" s="38"/>
      <c r="L66" s="42"/>
    </row>
    <row r="67" s="1" customFormat="1" ht="22.8" customHeight="1">
      <c r="B67" s="37"/>
      <c r="C67" s="179" t="s">
        <v>71</v>
      </c>
      <c r="D67" s="38"/>
      <c r="E67" s="38"/>
      <c r="F67" s="38"/>
      <c r="G67" s="38"/>
      <c r="H67" s="38"/>
      <c r="I67" s="145"/>
      <c r="J67" s="100">
        <f>J93</f>
        <v>0</v>
      </c>
      <c r="K67" s="38"/>
      <c r="L67" s="42"/>
      <c r="AU67" s="16" t="s">
        <v>151</v>
      </c>
    </row>
    <row r="68" s="8" customFormat="1" ht="24.96" customHeight="1">
      <c r="B68" s="180"/>
      <c r="C68" s="181"/>
      <c r="D68" s="182" t="s">
        <v>163</v>
      </c>
      <c r="E68" s="183"/>
      <c r="F68" s="183"/>
      <c r="G68" s="183"/>
      <c r="H68" s="183"/>
      <c r="I68" s="184"/>
      <c r="J68" s="185">
        <f>J94</f>
        <v>0</v>
      </c>
      <c r="K68" s="181"/>
      <c r="L68" s="186"/>
    </row>
    <row r="69" s="9" customFormat="1" ht="19.92" customHeight="1">
      <c r="B69" s="187"/>
      <c r="C69" s="123"/>
      <c r="D69" s="188" t="s">
        <v>2899</v>
      </c>
      <c r="E69" s="189"/>
      <c r="F69" s="189"/>
      <c r="G69" s="189"/>
      <c r="H69" s="189"/>
      <c r="I69" s="190"/>
      <c r="J69" s="191">
        <f>J95</f>
        <v>0</v>
      </c>
      <c r="K69" s="123"/>
      <c r="L69" s="192"/>
    </row>
    <row r="70" s="1" customFormat="1" ht="21.84" customHeight="1">
      <c r="B70" s="37"/>
      <c r="C70" s="38"/>
      <c r="D70" s="38"/>
      <c r="E70" s="38"/>
      <c r="F70" s="38"/>
      <c r="G70" s="38"/>
      <c r="H70" s="38"/>
      <c r="I70" s="145"/>
      <c r="J70" s="38"/>
      <c r="K70" s="38"/>
      <c r="L70" s="42"/>
    </row>
    <row r="71" s="1" customFormat="1" ht="6.96" customHeight="1">
      <c r="B71" s="57"/>
      <c r="C71" s="58"/>
      <c r="D71" s="58"/>
      <c r="E71" s="58"/>
      <c r="F71" s="58"/>
      <c r="G71" s="58"/>
      <c r="H71" s="58"/>
      <c r="I71" s="170"/>
      <c r="J71" s="58"/>
      <c r="K71" s="58"/>
      <c r="L71" s="42"/>
    </row>
    <row r="75" s="1" customFormat="1" ht="6.96" customHeight="1">
      <c r="B75" s="59"/>
      <c r="C75" s="60"/>
      <c r="D75" s="60"/>
      <c r="E75" s="60"/>
      <c r="F75" s="60"/>
      <c r="G75" s="60"/>
      <c r="H75" s="60"/>
      <c r="I75" s="173"/>
      <c r="J75" s="60"/>
      <c r="K75" s="60"/>
      <c r="L75" s="42"/>
    </row>
    <row r="76" s="1" customFormat="1" ht="24.96" customHeight="1">
      <c r="B76" s="37"/>
      <c r="C76" s="22" t="s">
        <v>179</v>
      </c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6.96" customHeight="1">
      <c r="B77" s="37"/>
      <c r="C77" s="38"/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2" customHeight="1">
      <c r="B78" s="37"/>
      <c r="C78" s="31" t="s">
        <v>16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6.5" customHeight="1">
      <c r="B79" s="37"/>
      <c r="C79" s="38"/>
      <c r="D79" s="38"/>
      <c r="E79" s="174" t="str">
        <f>E7</f>
        <v>Stavební úpravy objektů č.p. 6 a st.p.č. 17-6, obec Malšovice - revize č.01</v>
      </c>
      <c r="F79" s="31"/>
      <c r="G79" s="31"/>
      <c r="H79" s="31"/>
      <c r="I79" s="145"/>
      <c r="J79" s="38"/>
      <c r="K79" s="38"/>
      <c r="L79" s="42"/>
    </row>
    <row r="80" ht="12" customHeight="1">
      <c r="B80" s="20"/>
      <c r="C80" s="31" t="s">
        <v>144</v>
      </c>
      <c r="D80" s="21"/>
      <c r="E80" s="21"/>
      <c r="F80" s="21"/>
      <c r="G80" s="21"/>
      <c r="H80" s="21"/>
      <c r="I80" s="137"/>
      <c r="J80" s="21"/>
      <c r="K80" s="21"/>
      <c r="L80" s="19"/>
    </row>
    <row r="81" ht="16.5" customHeight="1">
      <c r="B81" s="20"/>
      <c r="C81" s="21"/>
      <c r="D81" s="21"/>
      <c r="E81" s="174" t="s">
        <v>2897</v>
      </c>
      <c r="F81" s="21"/>
      <c r="G81" s="21"/>
      <c r="H81" s="21"/>
      <c r="I81" s="137"/>
      <c r="J81" s="21"/>
      <c r="K81" s="21"/>
      <c r="L81" s="19"/>
    </row>
    <row r="82" ht="12" customHeight="1">
      <c r="B82" s="20"/>
      <c r="C82" s="31" t="s">
        <v>146</v>
      </c>
      <c r="D82" s="21"/>
      <c r="E82" s="21"/>
      <c r="F82" s="21"/>
      <c r="G82" s="21"/>
      <c r="H82" s="21"/>
      <c r="I82" s="137"/>
      <c r="J82" s="21"/>
      <c r="K82" s="21"/>
      <c r="L82" s="19"/>
    </row>
    <row r="83" s="1" customFormat="1" ht="16.5" customHeight="1">
      <c r="B83" s="37"/>
      <c r="C83" s="38"/>
      <c r="D83" s="38"/>
      <c r="E83" s="274" t="s">
        <v>2898</v>
      </c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3341</v>
      </c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16.5" customHeight="1">
      <c r="B85" s="37"/>
      <c r="C85" s="38"/>
      <c r="D85" s="38"/>
      <c r="E85" s="67" t="str">
        <f>E13</f>
        <v>R01 - Podružný rozváděč R01</v>
      </c>
      <c r="F85" s="38"/>
      <c r="G85" s="38"/>
      <c r="H85" s="38"/>
      <c r="I85" s="145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2" customHeight="1">
      <c r="B87" s="37"/>
      <c r="C87" s="31" t="s">
        <v>21</v>
      </c>
      <c r="D87" s="38"/>
      <c r="E87" s="38"/>
      <c r="F87" s="26" t="str">
        <f>F16</f>
        <v>Malšovice</v>
      </c>
      <c r="G87" s="38"/>
      <c r="H87" s="38"/>
      <c r="I87" s="147" t="s">
        <v>23</v>
      </c>
      <c r="J87" s="70" t="str">
        <f>IF(J16="","",J16)</f>
        <v>22. 6. 2019</v>
      </c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43.05" customHeight="1">
      <c r="B89" s="37"/>
      <c r="C89" s="31" t="s">
        <v>25</v>
      </c>
      <c r="D89" s="38"/>
      <c r="E89" s="38"/>
      <c r="F89" s="26" t="str">
        <f>E19</f>
        <v>Obec Malšovice, Malšovice 16, 405 02 Děčín 2</v>
      </c>
      <c r="G89" s="38"/>
      <c r="H89" s="38"/>
      <c r="I89" s="147" t="s">
        <v>32</v>
      </c>
      <c r="J89" s="35" t="str">
        <f>E25</f>
        <v>INTECON, spol. s r.o., Ústí nad Labem</v>
      </c>
      <c r="K89" s="38"/>
      <c r="L89" s="42"/>
    </row>
    <row r="90" s="1" customFormat="1" ht="43.05" customHeight="1">
      <c r="B90" s="37"/>
      <c r="C90" s="31" t="s">
        <v>30</v>
      </c>
      <c r="D90" s="38"/>
      <c r="E90" s="38"/>
      <c r="F90" s="26" t="str">
        <f>IF(E22="","",E22)</f>
        <v>Vyplň údaj</v>
      </c>
      <c r="G90" s="38"/>
      <c r="H90" s="38"/>
      <c r="I90" s="147" t="s">
        <v>36</v>
      </c>
      <c r="J90" s="35" t="str">
        <f>E28</f>
        <v>INTECON, spol. s r.o., Ústí nad Labem</v>
      </c>
      <c r="K90" s="38"/>
      <c r="L90" s="42"/>
    </row>
    <row r="91" s="1" customFormat="1" ht="10.32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0" customFormat="1" ht="29.28" customHeight="1">
      <c r="B92" s="193"/>
      <c r="C92" s="194" t="s">
        <v>180</v>
      </c>
      <c r="D92" s="195" t="s">
        <v>58</v>
      </c>
      <c r="E92" s="195" t="s">
        <v>54</v>
      </c>
      <c r="F92" s="195" t="s">
        <v>55</v>
      </c>
      <c r="G92" s="195" t="s">
        <v>181</v>
      </c>
      <c r="H92" s="195" t="s">
        <v>182</v>
      </c>
      <c r="I92" s="196" t="s">
        <v>183</v>
      </c>
      <c r="J92" s="195" t="s">
        <v>150</v>
      </c>
      <c r="K92" s="197" t="s">
        <v>184</v>
      </c>
      <c r="L92" s="198"/>
      <c r="M92" s="90" t="s">
        <v>19</v>
      </c>
      <c r="N92" s="91" t="s">
        <v>43</v>
      </c>
      <c r="O92" s="91" t="s">
        <v>185</v>
      </c>
      <c r="P92" s="91" t="s">
        <v>186</v>
      </c>
      <c r="Q92" s="91" t="s">
        <v>187</v>
      </c>
      <c r="R92" s="91" t="s">
        <v>188</v>
      </c>
      <c r="S92" s="91" t="s">
        <v>189</v>
      </c>
      <c r="T92" s="92" t="s">
        <v>190</v>
      </c>
    </row>
    <row r="93" s="1" customFormat="1" ht="22.8" customHeight="1">
      <c r="B93" s="37"/>
      <c r="C93" s="97" t="s">
        <v>191</v>
      </c>
      <c r="D93" s="38"/>
      <c r="E93" s="38"/>
      <c r="F93" s="38"/>
      <c r="G93" s="38"/>
      <c r="H93" s="38"/>
      <c r="I93" s="145"/>
      <c r="J93" s="199">
        <f>BK93</f>
        <v>0</v>
      </c>
      <c r="K93" s="38"/>
      <c r="L93" s="42"/>
      <c r="M93" s="93"/>
      <c r="N93" s="94"/>
      <c r="O93" s="94"/>
      <c r="P93" s="200">
        <f>P94</f>
        <v>0</v>
      </c>
      <c r="Q93" s="94"/>
      <c r="R93" s="200">
        <f>R94</f>
        <v>0.016120000000000002</v>
      </c>
      <c r="S93" s="94"/>
      <c r="T93" s="201">
        <f>T94</f>
        <v>0</v>
      </c>
      <c r="AT93" s="16" t="s">
        <v>72</v>
      </c>
      <c r="AU93" s="16" t="s">
        <v>151</v>
      </c>
      <c r="BK93" s="202">
        <f>BK94</f>
        <v>0</v>
      </c>
    </row>
    <row r="94" s="11" customFormat="1" ht="25.92" customHeight="1">
      <c r="B94" s="203"/>
      <c r="C94" s="204"/>
      <c r="D94" s="205" t="s">
        <v>72</v>
      </c>
      <c r="E94" s="206" t="s">
        <v>1256</v>
      </c>
      <c r="F94" s="206" t="s">
        <v>1257</v>
      </c>
      <c r="G94" s="204"/>
      <c r="H94" s="204"/>
      <c r="I94" s="207"/>
      <c r="J94" s="208">
        <f>BK94</f>
        <v>0</v>
      </c>
      <c r="K94" s="204"/>
      <c r="L94" s="209"/>
      <c r="M94" s="210"/>
      <c r="N94" s="211"/>
      <c r="O94" s="211"/>
      <c r="P94" s="212">
        <f>P95</f>
        <v>0</v>
      </c>
      <c r="Q94" s="211"/>
      <c r="R94" s="212">
        <f>R95</f>
        <v>0.016120000000000002</v>
      </c>
      <c r="S94" s="211"/>
      <c r="T94" s="213">
        <f>T95</f>
        <v>0</v>
      </c>
      <c r="AR94" s="214" t="s">
        <v>82</v>
      </c>
      <c r="AT94" s="215" t="s">
        <v>72</v>
      </c>
      <c r="AU94" s="215" t="s">
        <v>73</v>
      </c>
      <c r="AY94" s="214" t="s">
        <v>194</v>
      </c>
      <c r="BK94" s="216">
        <f>BK95</f>
        <v>0</v>
      </c>
    </row>
    <row r="95" s="11" customFormat="1" ht="22.8" customHeight="1">
      <c r="B95" s="203"/>
      <c r="C95" s="204"/>
      <c r="D95" s="205" t="s">
        <v>72</v>
      </c>
      <c r="E95" s="217" t="s">
        <v>2946</v>
      </c>
      <c r="F95" s="217" t="s">
        <v>2947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SUM(P96:P133)</f>
        <v>0</v>
      </c>
      <c r="Q95" s="211"/>
      <c r="R95" s="212">
        <f>SUM(R96:R133)</f>
        <v>0.016120000000000002</v>
      </c>
      <c r="S95" s="211"/>
      <c r="T95" s="213">
        <f>SUM(T96:T133)</f>
        <v>0</v>
      </c>
      <c r="AR95" s="214" t="s">
        <v>82</v>
      </c>
      <c r="AT95" s="215" t="s">
        <v>72</v>
      </c>
      <c r="AU95" s="215" t="s">
        <v>80</v>
      </c>
      <c r="AY95" s="214" t="s">
        <v>194</v>
      </c>
      <c r="BK95" s="216">
        <f>SUM(BK96:BK133)</f>
        <v>0</v>
      </c>
    </row>
    <row r="96" s="1" customFormat="1" ht="36" customHeight="1">
      <c r="B96" s="37"/>
      <c r="C96" s="258" t="s">
        <v>80</v>
      </c>
      <c r="D96" s="258" t="s">
        <v>350</v>
      </c>
      <c r="E96" s="259" t="s">
        <v>3343</v>
      </c>
      <c r="F96" s="260" t="s">
        <v>3344</v>
      </c>
      <c r="G96" s="261" t="s">
        <v>228</v>
      </c>
      <c r="H96" s="262">
        <v>1</v>
      </c>
      <c r="I96" s="263"/>
      <c r="J96" s="264">
        <f>ROUND(I96*H96,2)</f>
        <v>0</v>
      </c>
      <c r="K96" s="260" t="s">
        <v>19</v>
      </c>
      <c r="L96" s="265"/>
      <c r="M96" s="266" t="s">
        <v>19</v>
      </c>
      <c r="N96" s="267" t="s">
        <v>44</v>
      </c>
      <c r="O96" s="82"/>
      <c r="P96" s="228">
        <f>O96*H96</f>
        <v>0</v>
      </c>
      <c r="Q96" s="228">
        <v>0.01</v>
      </c>
      <c r="R96" s="228">
        <f>Q96*H96</f>
        <v>0.01</v>
      </c>
      <c r="S96" s="228">
        <v>0</v>
      </c>
      <c r="T96" s="229">
        <f>S96*H96</f>
        <v>0</v>
      </c>
      <c r="AR96" s="230" t="s">
        <v>236</v>
      </c>
      <c r="AT96" s="230" t="s">
        <v>350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3345</v>
      </c>
    </row>
    <row r="97" s="1" customFormat="1">
      <c r="B97" s="37"/>
      <c r="C97" s="38"/>
      <c r="D97" s="232" t="s">
        <v>203</v>
      </c>
      <c r="E97" s="38"/>
      <c r="F97" s="233" t="s">
        <v>3346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24" customHeight="1">
      <c r="B98" s="37"/>
      <c r="C98" s="219" t="s">
        <v>280</v>
      </c>
      <c r="D98" s="219" t="s">
        <v>196</v>
      </c>
      <c r="E98" s="220" t="s">
        <v>3347</v>
      </c>
      <c r="F98" s="221" t="s">
        <v>3348</v>
      </c>
      <c r="G98" s="222" t="s">
        <v>228</v>
      </c>
      <c r="H98" s="223">
        <v>1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280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280</v>
      </c>
      <c r="BM98" s="230" t="s">
        <v>3349</v>
      </c>
    </row>
    <row r="99" s="1" customFormat="1">
      <c r="B99" s="37"/>
      <c r="C99" s="38"/>
      <c r="D99" s="232" t="s">
        <v>203</v>
      </c>
      <c r="E99" s="38"/>
      <c r="F99" s="233" t="s">
        <v>3350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16.5" customHeight="1">
      <c r="B100" s="37"/>
      <c r="C100" s="258" t="s">
        <v>286</v>
      </c>
      <c r="D100" s="258" t="s">
        <v>350</v>
      </c>
      <c r="E100" s="259" t="s">
        <v>3351</v>
      </c>
      <c r="F100" s="260" t="s">
        <v>3352</v>
      </c>
      <c r="G100" s="261" t="s">
        <v>228</v>
      </c>
      <c r="H100" s="262">
        <v>1</v>
      </c>
      <c r="I100" s="263"/>
      <c r="J100" s="264">
        <f>ROUND(I100*H100,2)</f>
        <v>0</v>
      </c>
      <c r="K100" s="260" t="s">
        <v>19</v>
      </c>
      <c r="L100" s="265"/>
      <c r="M100" s="266" t="s">
        <v>19</v>
      </c>
      <c r="N100" s="26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1595</v>
      </c>
      <c r="AT100" s="230" t="s">
        <v>350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558</v>
      </c>
      <c r="BM100" s="230" t="s">
        <v>3353</v>
      </c>
    </row>
    <row r="101" s="1" customFormat="1">
      <c r="B101" s="37"/>
      <c r="C101" s="38"/>
      <c r="D101" s="232" t="s">
        <v>203</v>
      </c>
      <c r="E101" s="38"/>
      <c r="F101" s="233" t="s">
        <v>3352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16.5" customHeight="1">
      <c r="B102" s="37"/>
      <c r="C102" s="258" t="s">
        <v>296</v>
      </c>
      <c r="D102" s="258" t="s">
        <v>350</v>
      </c>
      <c r="E102" s="259" t="s">
        <v>3354</v>
      </c>
      <c r="F102" s="260" t="s">
        <v>3355</v>
      </c>
      <c r="G102" s="261" t="s">
        <v>228</v>
      </c>
      <c r="H102" s="262">
        <v>1</v>
      </c>
      <c r="I102" s="263"/>
      <c r="J102" s="264">
        <f>ROUND(I102*H102,2)</f>
        <v>0</v>
      </c>
      <c r="K102" s="260" t="s">
        <v>19</v>
      </c>
      <c r="L102" s="265"/>
      <c r="M102" s="266" t="s">
        <v>19</v>
      </c>
      <c r="N102" s="26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1595</v>
      </c>
      <c r="AT102" s="230" t="s">
        <v>350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558</v>
      </c>
      <c r="BM102" s="230" t="s">
        <v>3356</v>
      </c>
    </row>
    <row r="103" s="1" customFormat="1">
      <c r="B103" s="37"/>
      <c r="C103" s="38"/>
      <c r="D103" s="232" t="s">
        <v>203</v>
      </c>
      <c r="E103" s="38"/>
      <c r="F103" s="233" t="s">
        <v>3355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16.5" customHeight="1">
      <c r="B104" s="37"/>
      <c r="C104" s="219" t="s">
        <v>82</v>
      </c>
      <c r="D104" s="219" t="s">
        <v>196</v>
      </c>
      <c r="E104" s="220" t="s">
        <v>3357</v>
      </c>
      <c r="F104" s="221" t="s">
        <v>3358</v>
      </c>
      <c r="G104" s="222" t="s">
        <v>228</v>
      </c>
      <c r="H104" s="223">
        <v>9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280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280</v>
      </c>
      <c r="BM104" s="230" t="s">
        <v>3359</v>
      </c>
    </row>
    <row r="105" s="1" customFormat="1">
      <c r="B105" s="37"/>
      <c r="C105" s="38"/>
      <c r="D105" s="232" t="s">
        <v>203</v>
      </c>
      <c r="E105" s="38"/>
      <c r="F105" s="233" t="s">
        <v>3360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58" t="s">
        <v>117</v>
      </c>
      <c r="D106" s="258" t="s">
        <v>350</v>
      </c>
      <c r="E106" s="259" t="s">
        <v>3361</v>
      </c>
      <c r="F106" s="260" t="s">
        <v>3362</v>
      </c>
      <c r="G106" s="261" t="s">
        <v>228</v>
      </c>
      <c r="H106" s="262">
        <v>3</v>
      </c>
      <c r="I106" s="263"/>
      <c r="J106" s="264">
        <f>ROUND(I106*H106,2)</f>
        <v>0</v>
      </c>
      <c r="K106" s="260" t="s">
        <v>200</v>
      </c>
      <c r="L106" s="265"/>
      <c r="M106" s="266" t="s">
        <v>19</v>
      </c>
      <c r="N106" s="267" t="s">
        <v>44</v>
      </c>
      <c r="O106" s="82"/>
      <c r="P106" s="228">
        <f>O106*H106</f>
        <v>0</v>
      </c>
      <c r="Q106" s="228">
        <v>0.00040000000000000002</v>
      </c>
      <c r="R106" s="228">
        <f>Q106*H106</f>
        <v>0.0012000000000000001</v>
      </c>
      <c r="S106" s="228">
        <v>0</v>
      </c>
      <c r="T106" s="229">
        <f>S106*H106</f>
        <v>0</v>
      </c>
      <c r="AR106" s="230" t="s">
        <v>236</v>
      </c>
      <c r="AT106" s="230" t="s">
        <v>350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3363</v>
      </c>
    </row>
    <row r="107" s="1" customFormat="1">
      <c r="B107" s="37"/>
      <c r="C107" s="38"/>
      <c r="D107" s="232" t="s">
        <v>203</v>
      </c>
      <c r="E107" s="38"/>
      <c r="F107" s="233" t="s">
        <v>3362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16.5" customHeight="1">
      <c r="B108" s="37"/>
      <c r="C108" s="258" t="s">
        <v>201</v>
      </c>
      <c r="D108" s="258" t="s">
        <v>350</v>
      </c>
      <c r="E108" s="259" t="s">
        <v>3364</v>
      </c>
      <c r="F108" s="260" t="s">
        <v>3365</v>
      </c>
      <c r="G108" s="261" t="s">
        <v>228</v>
      </c>
      <c r="H108" s="262">
        <v>3</v>
      </c>
      <c r="I108" s="263"/>
      <c r="J108" s="264">
        <f>ROUND(I108*H108,2)</f>
        <v>0</v>
      </c>
      <c r="K108" s="260" t="s">
        <v>200</v>
      </c>
      <c r="L108" s="265"/>
      <c r="M108" s="266" t="s">
        <v>19</v>
      </c>
      <c r="N108" s="267" t="s">
        <v>44</v>
      </c>
      <c r="O108" s="82"/>
      <c r="P108" s="228">
        <f>O108*H108</f>
        <v>0</v>
      </c>
      <c r="Q108" s="228">
        <v>0.00040000000000000002</v>
      </c>
      <c r="R108" s="228">
        <f>Q108*H108</f>
        <v>0.0012000000000000001</v>
      </c>
      <c r="S108" s="228">
        <v>0</v>
      </c>
      <c r="T108" s="229">
        <f>S108*H108</f>
        <v>0</v>
      </c>
      <c r="AR108" s="230" t="s">
        <v>236</v>
      </c>
      <c r="AT108" s="230" t="s">
        <v>350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3366</v>
      </c>
    </row>
    <row r="109" s="1" customFormat="1">
      <c r="B109" s="37"/>
      <c r="C109" s="38"/>
      <c r="D109" s="232" t="s">
        <v>203</v>
      </c>
      <c r="E109" s="38"/>
      <c r="F109" s="233" t="s">
        <v>3365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16.5" customHeight="1">
      <c r="B110" s="37"/>
      <c r="C110" s="219" t="s">
        <v>225</v>
      </c>
      <c r="D110" s="219" t="s">
        <v>196</v>
      </c>
      <c r="E110" s="220" t="s">
        <v>3367</v>
      </c>
      <c r="F110" s="221" t="s">
        <v>3368</v>
      </c>
      <c r="G110" s="222" t="s">
        <v>228</v>
      </c>
      <c r="H110" s="223">
        <v>1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280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280</v>
      </c>
      <c r="BM110" s="230" t="s">
        <v>3369</v>
      </c>
    </row>
    <row r="111" s="1" customFormat="1">
      <c r="B111" s="37"/>
      <c r="C111" s="38"/>
      <c r="D111" s="232" t="s">
        <v>203</v>
      </c>
      <c r="E111" s="38"/>
      <c r="F111" s="233" t="s">
        <v>3370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16.5" customHeight="1">
      <c r="B112" s="37"/>
      <c r="C112" s="258" t="s">
        <v>8</v>
      </c>
      <c r="D112" s="258" t="s">
        <v>350</v>
      </c>
      <c r="E112" s="259" t="s">
        <v>3371</v>
      </c>
      <c r="F112" s="260" t="s">
        <v>3372</v>
      </c>
      <c r="G112" s="261" t="s">
        <v>228</v>
      </c>
      <c r="H112" s="262">
        <v>1</v>
      </c>
      <c r="I112" s="263"/>
      <c r="J112" s="264">
        <f>ROUND(I112*H112,2)</f>
        <v>0</v>
      </c>
      <c r="K112" s="260" t="s">
        <v>200</v>
      </c>
      <c r="L112" s="265"/>
      <c r="M112" s="266" t="s">
        <v>19</v>
      </c>
      <c r="N112" s="267" t="s">
        <v>44</v>
      </c>
      <c r="O112" s="82"/>
      <c r="P112" s="228">
        <f>O112*H112</f>
        <v>0</v>
      </c>
      <c r="Q112" s="228">
        <v>0.00040000000000000002</v>
      </c>
      <c r="R112" s="228">
        <f>Q112*H112</f>
        <v>0.00040000000000000002</v>
      </c>
      <c r="S112" s="228">
        <v>0</v>
      </c>
      <c r="T112" s="229">
        <f>S112*H112</f>
        <v>0</v>
      </c>
      <c r="AR112" s="230" t="s">
        <v>915</v>
      </c>
      <c r="AT112" s="230" t="s">
        <v>350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915</v>
      </c>
      <c r="BM112" s="230" t="s">
        <v>3373</v>
      </c>
    </row>
    <row r="113" s="1" customFormat="1">
      <c r="B113" s="37"/>
      <c r="C113" s="38"/>
      <c r="D113" s="232" t="s">
        <v>203</v>
      </c>
      <c r="E113" s="38"/>
      <c r="F113" s="233" t="s">
        <v>3372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24" customHeight="1">
      <c r="B114" s="37"/>
      <c r="C114" s="219" t="s">
        <v>236</v>
      </c>
      <c r="D114" s="219" t="s">
        <v>196</v>
      </c>
      <c r="E114" s="220" t="s">
        <v>3374</v>
      </c>
      <c r="F114" s="221" t="s">
        <v>3375</v>
      </c>
      <c r="G114" s="222" t="s">
        <v>228</v>
      </c>
      <c r="H114" s="223">
        <v>8</v>
      </c>
      <c r="I114" s="224"/>
      <c r="J114" s="225">
        <f>ROUND(I114*H114,2)</f>
        <v>0</v>
      </c>
      <c r="K114" s="221" t="s">
        <v>200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280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280</v>
      </c>
      <c r="BM114" s="230" t="s">
        <v>3376</v>
      </c>
    </row>
    <row r="115" s="1" customFormat="1">
      <c r="B115" s="37"/>
      <c r="C115" s="38"/>
      <c r="D115" s="232" t="s">
        <v>203</v>
      </c>
      <c r="E115" s="38"/>
      <c r="F115" s="233" t="s">
        <v>3377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24" customHeight="1">
      <c r="B116" s="37"/>
      <c r="C116" s="258" t="s">
        <v>241</v>
      </c>
      <c r="D116" s="258" t="s">
        <v>350</v>
      </c>
      <c r="E116" s="259" t="s">
        <v>3378</v>
      </c>
      <c r="F116" s="260" t="s">
        <v>3379</v>
      </c>
      <c r="G116" s="261" t="s">
        <v>228</v>
      </c>
      <c r="H116" s="262">
        <v>1</v>
      </c>
      <c r="I116" s="263"/>
      <c r="J116" s="264">
        <f>ROUND(I116*H116,2)</f>
        <v>0</v>
      </c>
      <c r="K116" s="260" t="s">
        <v>19</v>
      </c>
      <c r="L116" s="265"/>
      <c r="M116" s="266" t="s">
        <v>19</v>
      </c>
      <c r="N116" s="267" t="s">
        <v>44</v>
      </c>
      <c r="O116" s="82"/>
      <c r="P116" s="228">
        <f>O116*H116</f>
        <v>0</v>
      </c>
      <c r="Q116" s="228">
        <v>0.00046999999999999999</v>
      </c>
      <c r="R116" s="228">
        <f>Q116*H116</f>
        <v>0.00046999999999999999</v>
      </c>
      <c r="S116" s="228">
        <v>0</v>
      </c>
      <c r="T116" s="229">
        <f>S116*H116</f>
        <v>0</v>
      </c>
      <c r="AR116" s="230" t="s">
        <v>236</v>
      </c>
      <c r="AT116" s="230" t="s">
        <v>350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3380</v>
      </c>
    </row>
    <row r="117" s="1" customFormat="1">
      <c r="B117" s="37"/>
      <c r="C117" s="38"/>
      <c r="D117" s="232" t="s">
        <v>203</v>
      </c>
      <c r="E117" s="38"/>
      <c r="F117" s="233" t="s">
        <v>3379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" customFormat="1" ht="24" customHeight="1">
      <c r="B118" s="37"/>
      <c r="C118" s="258" t="s">
        <v>246</v>
      </c>
      <c r="D118" s="258" t="s">
        <v>350</v>
      </c>
      <c r="E118" s="259" t="s">
        <v>3381</v>
      </c>
      <c r="F118" s="260" t="s">
        <v>3382</v>
      </c>
      <c r="G118" s="261" t="s">
        <v>228</v>
      </c>
      <c r="H118" s="262">
        <v>2</v>
      </c>
      <c r="I118" s="263"/>
      <c r="J118" s="264">
        <f>ROUND(I118*H118,2)</f>
        <v>0</v>
      </c>
      <c r="K118" s="260" t="s">
        <v>19</v>
      </c>
      <c r="L118" s="265"/>
      <c r="M118" s="266" t="s">
        <v>19</v>
      </c>
      <c r="N118" s="267" t="s">
        <v>44</v>
      </c>
      <c r="O118" s="82"/>
      <c r="P118" s="228">
        <f>O118*H118</f>
        <v>0</v>
      </c>
      <c r="Q118" s="228">
        <v>0.00040000000000000002</v>
      </c>
      <c r="R118" s="228">
        <f>Q118*H118</f>
        <v>0.00080000000000000004</v>
      </c>
      <c r="S118" s="228">
        <v>0</v>
      </c>
      <c r="T118" s="229">
        <f>S118*H118</f>
        <v>0</v>
      </c>
      <c r="AR118" s="230" t="s">
        <v>236</v>
      </c>
      <c r="AT118" s="230" t="s">
        <v>350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201</v>
      </c>
      <c r="BM118" s="230" t="s">
        <v>3383</v>
      </c>
    </row>
    <row r="119" s="1" customFormat="1">
      <c r="B119" s="37"/>
      <c r="C119" s="38"/>
      <c r="D119" s="232" t="s">
        <v>203</v>
      </c>
      <c r="E119" s="38"/>
      <c r="F119" s="233" t="s">
        <v>3382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" customFormat="1" ht="24" customHeight="1">
      <c r="B120" s="37"/>
      <c r="C120" s="258" t="s">
        <v>251</v>
      </c>
      <c r="D120" s="258" t="s">
        <v>350</v>
      </c>
      <c r="E120" s="259" t="s">
        <v>3384</v>
      </c>
      <c r="F120" s="260" t="s">
        <v>3385</v>
      </c>
      <c r="G120" s="261" t="s">
        <v>228</v>
      </c>
      <c r="H120" s="262">
        <v>4</v>
      </c>
      <c r="I120" s="263"/>
      <c r="J120" s="264">
        <f>ROUND(I120*H120,2)</f>
        <v>0</v>
      </c>
      <c r="K120" s="260" t="s">
        <v>19</v>
      </c>
      <c r="L120" s="265"/>
      <c r="M120" s="266" t="s">
        <v>19</v>
      </c>
      <c r="N120" s="267" t="s">
        <v>44</v>
      </c>
      <c r="O120" s="82"/>
      <c r="P120" s="228">
        <f>O120*H120</f>
        <v>0</v>
      </c>
      <c r="Q120" s="228">
        <v>0.00040000000000000002</v>
      </c>
      <c r="R120" s="228">
        <f>Q120*H120</f>
        <v>0.0016000000000000001</v>
      </c>
      <c r="S120" s="228">
        <v>0</v>
      </c>
      <c r="T120" s="229">
        <f>S120*H120</f>
        <v>0</v>
      </c>
      <c r="AR120" s="230" t="s">
        <v>236</v>
      </c>
      <c r="AT120" s="230" t="s">
        <v>350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201</v>
      </c>
      <c r="BM120" s="230" t="s">
        <v>3386</v>
      </c>
    </row>
    <row r="121" s="1" customFormat="1">
      <c r="B121" s="37"/>
      <c r="C121" s="38"/>
      <c r="D121" s="232" t="s">
        <v>203</v>
      </c>
      <c r="E121" s="38"/>
      <c r="F121" s="233" t="s">
        <v>3385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24" customHeight="1">
      <c r="B122" s="37"/>
      <c r="C122" s="258" t="s">
        <v>7</v>
      </c>
      <c r="D122" s="258" t="s">
        <v>350</v>
      </c>
      <c r="E122" s="259" t="s">
        <v>3387</v>
      </c>
      <c r="F122" s="260" t="s">
        <v>3385</v>
      </c>
      <c r="G122" s="261" t="s">
        <v>228</v>
      </c>
      <c r="H122" s="262">
        <v>1</v>
      </c>
      <c r="I122" s="263"/>
      <c r="J122" s="264">
        <f>ROUND(I122*H122,2)</f>
        <v>0</v>
      </c>
      <c r="K122" s="260" t="s">
        <v>19</v>
      </c>
      <c r="L122" s="265"/>
      <c r="M122" s="266" t="s">
        <v>19</v>
      </c>
      <c r="N122" s="267" t="s">
        <v>44</v>
      </c>
      <c r="O122" s="82"/>
      <c r="P122" s="228">
        <f>O122*H122</f>
        <v>0</v>
      </c>
      <c r="Q122" s="228">
        <v>0.00040000000000000002</v>
      </c>
      <c r="R122" s="228">
        <f>Q122*H122</f>
        <v>0.00040000000000000002</v>
      </c>
      <c r="S122" s="228">
        <v>0</v>
      </c>
      <c r="T122" s="229">
        <f>S122*H122</f>
        <v>0</v>
      </c>
      <c r="AR122" s="230" t="s">
        <v>236</v>
      </c>
      <c r="AT122" s="230" t="s">
        <v>350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201</v>
      </c>
      <c r="BM122" s="230" t="s">
        <v>3388</v>
      </c>
    </row>
    <row r="123" s="1" customFormat="1">
      <c r="B123" s="37"/>
      <c r="C123" s="38"/>
      <c r="D123" s="232" t="s">
        <v>203</v>
      </c>
      <c r="E123" s="38"/>
      <c r="F123" s="233" t="s">
        <v>3389</v>
      </c>
      <c r="G123" s="38"/>
      <c r="H123" s="38"/>
      <c r="I123" s="145"/>
      <c r="J123" s="38"/>
      <c r="K123" s="38"/>
      <c r="L123" s="42"/>
      <c r="M123" s="234"/>
      <c r="N123" s="82"/>
      <c r="O123" s="82"/>
      <c r="P123" s="82"/>
      <c r="Q123" s="82"/>
      <c r="R123" s="82"/>
      <c r="S123" s="82"/>
      <c r="T123" s="83"/>
      <c r="AT123" s="16" t="s">
        <v>203</v>
      </c>
      <c r="AU123" s="16" t="s">
        <v>82</v>
      </c>
    </row>
    <row r="124" s="1" customFormat="1" ht="24" customHeight="1">
      <c r="B124" s="37"/>
      <c r="C124" s="219" t="s">
        <v>256</v>
      </c>
      <c r="D124" s="219" t="s">
        <v>196</v>
      </c>
      <c r="E124" s="220" t="s">
        <v>3390</v>
      </c>
      <c r="F124" s="221" t="s">
        <v>3391</v>
      </c>
      <c r="G124" s="222" t="s">
        <v>228</v>
      </c>
      <c r="H124" s="223">
        <v>4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280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280</v>
      </c>
      <c r="BM124" s="230" t="s">
        <v>3392</v>
      </c>
    </row>
    <row r="125" s="1" customFormat="1">
      <c r="B125" s="37"/>
      <c r="C125" s="38"/>
      <c r="D125" s="232" t="s">
        <v>203</v>
      </c>
      <c r="E125" s="38"/>
      <c r="F125" s="233" t="s">
        <v>3393</v>
      </c>
      <c r="G125" s="38"/>
      <c r="H125" s="38"/>
      <c r="I125" s="145"/>
      <c r="J125" s="38"/>
      <c r="K125" s="38"/>
      <c r="L125" s="42"/>
      <c r="M125" s="234"/>
      <c r="N125" s="82"/>
      <c r="O125" s="82"/>
      <c r="P125" s="82"/>
      <c r="Q125" s="82"/>
      <c r="R125" s="82"/>
      <c r="S125" s="82"/>
      <c r="T125" s="83"/>
      <c r="AT125" s="16" t="s">
        <v>203</v>
      </c>
      <c r="AU125" s="16" t="s">
        <v>82</v>
      </c>
    </row>
    <row r="126" s="1" customFormat="1" ht="24" customHeight="1">
      <c r="B126" s="37"/>
      <c r="C126" s="258" t="s">
        <v>261</v>
      </c>
      <c r="D126" s="258" t="s">
        <v>350</v>
      </c>
      <c r="E126" s="259" t="s">
        <v>3394</v>
      </c>
      <c r="F126" s="260" t="s">
        <v>3395</v>
      </c>
      <c r="G126" s="261" t="s">
        <v>228</v>
      </c>
      <c r="H126" s="262">
        <v>1</v>
      </c>
      <c r="I126" s="263"/>
      <c r="J126" s="264">
        <f>ROUND(I126*H126,2)</f>
        <v>0</v>
      </c>
      <c r="K126" s="260" t="s">
        <v>19</v>
      </c>
      <c r="L126" s="265"/>
      <c r="M126" s="266" t="s">
        <v>19</v>
      </c>
      <c r="N126" s="267" t="s">
        <v>44</v>
      </c>
      <c r="O126" s="82"/>
      <c r="P126" s="228">
        <f>O126*H126</f>
        <v>0</v>
      </c>
      <c r="Q126" s="228">
        <v>5.0000000000000002E-05</v>
      </c>
      <c r="R126" s="228">
        <f>Q126*H126</f>
        <v>5.0000000000000002E-05</v>
      </c>
      <c r="S126" s="228">
        <v>0</v>
      </c>
      <c r="T126" s="229">
        <f>S126*H126</f>
        <v>0</v>
      </c>
      <c r="AR126" s="230" t="s">
        <v>381</v>
      </c>
      <c r="AT126" s="230" t="s">
        <v>350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280</v>
      </c>
      <c r="BM126" s="230" t="s">
        <v>3396</v>
      </c>
    </row>
    <row r="127" s="1" customFormat="1">
      <c r="B127" s="37"/>
      <c r="C127" s="38"/>
      <c r="D127" s="232" t="s">
        <v>203</v>
      </c>
      <c r="E127" s="38"/>
      <c r="F127" s="233" t="s">
        <v>3395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203</v>
      </c>
      <c r="AU127" s="16" t="s">
        <v>82</v>
      </c>
    </row>
    <row r="128" s="1" customFormat="1" ht="16.5" customHeight="1">
      <c r="B128" s="37"/>
      <c r="C128" s="219" t="s">
        <v>301</v>
      </c>
      <c r="D128" s="219" t="s">
        <v>196</v>
      </c>
      <c r="E128" s="220" t="s">
        <v>3397</v>
      </c>
      <c r="F128" s="221" t="s">
        <v>3398</v>
      </c>
      <c r="G128" s="222" t="s">
        <v>228</v>
      </c>
      <c r="H128" s="223">
        <v>1</v>
      </c>
      <c r="I128" s="224"/>
      <c r="J128" s="225">
        <f>ROUND(I128*H128,2)</f>
        <v>0</v>
      </c>
      <c r="K128" s="221" t="s">
        <v>200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AR128" s="230" t="s">
        <v>280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280</v>
      </c>
      <c r="BM128" s="230" t="s">
        <v>3399</v>
      </c>
    </row>
    <row r="129" s="1" customFormat="1">
      <c r="B129" s="37"/>
      <c r="C129" s="38"/>
      <c r="D129" s="232" t="s">
        <v>203</v>
      </c>
      <c r="E129" s="38"/>
      <c r="F129" s="233" t="s">
        <v>3400</v>
      </c>
      <c r="G129" s="38"/>
      <c r="H129" s="38"/>
      <c r="I129" s="145"/>
      <c r="J129" s="38"/>
      <c r="K129" s="38"/>
      <c r="L129" s="42"/>
      <c r="M129" s="234"/>
      <c r="N129" s="82"/>
      <c r="O129" s="82"/>
      <c r="P129" s="82"/>
      <c r="Q129" s="82"/>
      <c r="R129" s="82"/>
      <c r="S129" s="82"/>
      <c r="T129" s="83"/>
      <c r="AT129" s="16" t="s">
        <v>203</v>
      </c>
      <c r="AU129" s="16" t="s">
        <v>82</v>
      </c>
    </row>
    <row r="130" s="1" customFormat="1" ht="24" customHeight="1">
      <c r="B130" s="37"/>
      <c r="C130" s="258" t="s">
        <v>308</v>
      </c>
      <c r="D130" s="258" t="s">
        <v>350</v>
      </c>
      <c r="E130" s="259" t="s">
        <v>3401</v>
      </c>
      <c r="F130" s="260" t="s">
        <v>3402</v>
      </c>
      <c r="G130" s="261" t="s">
        <v>228</v>
      </c>
      <c r="H130" s="262">
        <v>1</v>
      </c>
      <c r="I130" s="263"/>
      <c r="J130" s="264">
        <f>ROUND(I130*H130,2)</f>
        <v>0</v>
      </c>
      <c r="K130" s="260" t="s">
        <v>19</v>
      </c>
      <c r="L130" s="265"/>
      <c r="M130" s="266" t="s">
        <v>19</v>
      </c>
      <c r="N130" s="267" t="s">
        <v>44</v>
      </c>
      <c r="O130" s="8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AR130" s="230" t="s">
        <v>1595</v>
      </c>
      <c r="AT130" s="230" t="s">
        <v>350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558</v>
      </c>
      <c r="BM130" s="230" t="s">
        <v>3403</v>
      </c>
    </row>
    <row r="131" s="1" customFormat="1">
      <c r="B131" s="37"/>
      <c r="C131" s="38"/>
      <c r="D131" s="232" t="s">
        <v>203</v>
      </c>
      <c r="E131" s="38"/>
      <c r="F131" s="233" t="s">
        <v>3402</v>
      </c>
      <c r="G131" s="38"/>
      <c r="H131" s="38"/>
      <c r="I131" s="145"/>
      <c r="J131" s="38"/>
      <c r="K131" s="38"/>
      <c r="L131" s="42"/>
      <c r="M131" s="234"/>
      <c r="N131" s="82"/>
      <c r="O131" s="82"/>
      <c r="P131" s="82"/>
      <c r="Q131" s="82"/>
      <c r="R131" s="82"/>
      <c r="S131" s="82"/>
      <c r="T131" s="83"/>
      <c r="AT131" s="16" t="s">
        <v>203</v>
      </c>
      <c r="AU131" s="16" t="s">
        <v>82</v>
      </c>
    </row>
    <row r="132" s="1" customFormat="1" ht="36" customHeight="1">
      <c r="B132" s="37"/>
      <c r="C132" s="258" t="s">
        <v>266</v>
      </c>
      <c r="D132" s="258" t="s">
        <v>350</v>
      </c>
      <c r="E132" s="259" t="s">
        <v>3404</v>
      </c>
      <c r="F132" s="260" t="s">
        <v>3405</v>
      </c>
      <c r="G132" s="261" t="s">
        <v>1088</v>
      </c>
      <c r="H132" s="262">
        <v>1</v>
      </c>
      <c r="I132" s="263"/>
      <c r="J132" s="264">
        <f>ROUND(I132*H132,2)</f>
        <v>0</v>
      </c>
      <c r="K132" s="260" t="s">
        <v>19</v>
      </c>
      <c r="L132" s="265"/>
      <c r="M132" s="266" t="s">
        <v>19</v>
      </c>
      <c r="N132" s="267" t="s">
        <v>44</v>
      </c>
      <c r="O132" s="82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AR132" s="230" t="s">
        <v>1595</v>
      </c>
      <c r="AT132" s="230" t="s">
        <v>350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558</v>
      </c>
      <c r="BM132" s="230" t="s">
        <v>3406</v>
      </c>
    </row>
    <row r="133" s="1" customFormat="1">
      <c r="B133" s="37"/>
      <c r="C133" s="38"/>
      <c r="D133" s="232" t="s">
        <v>203</v>
      </c>
      <c r="E133" s="38"/>
      <c r="F133" s="233" t="s">
        <v>3405</v>
      </c>
      <c r="G133" s="38"/>
      <c r="H133" s="38"/>
      <c r="I133" s="145"/>
      <c r="J133" s="38"/>
      <c r="K133" s="38"/>
      <c r="L133" s="42"/>
      <c r="M133" s="268"/>
      <c r="N133" s="269"/>
      <c r="O133" s="269"/>
      <c r="P133" s="269"/>
      <c r="Q133" s="269"/>
      <c r="R133" s="269"/>
      <c r="S133" s="269"/>
      <c r="T133" s="270"/>
      <c r="AT133" s="16" t="s">
        <v>203</v>
      </c>
      <c r="AU133" s="16" t="s">
        <v>82</v>
      </c>
    </row>
    <row r="134" s="1" customFormat="1" ht="6.96" customHeight="1">
      <c r="B134" s="57"/>
      <c r="C134" s="58"/>
      <c r="D134" s="58"/>
      <c r="E134" s="58"/>
      <c r="F134" s="58"/>
      <c r="G134" s="58"/>
      <c r="H134" s="58"/>
      <c r="I134" s="170"/>
      <c r="J134" s="58"/>
      <c r="K134" s="58"/>
      <c r="L134" s="42"/>
    </row>
  </sheetData>
  <sheetProtection sheet="1" autoFilter="0" formatColumns="0" formatRows="0" objects="1" scenarios="1" spinCount="100000" saltValue="KI6vKrN1lU1igeqPHWc8+Fg9W8ASlGpnSEkye6bVMy6RnE/uvFNbqaTGQVwdu6rotyVd2p4VPc+odBIqVzUShw==" hashValue="Gw2QBOqc7wAy3+mcDa95pLppFT4ePYj4CDqNS3TeR5joPUNG/1FPfokrg4ZtBhzKspmfLntwB+DQepmPNyFFfg==" algorithmName="SHA-512" password="C87A"/>
  <autoFilter ref="C92:K133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124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>
      <c r="B8" s="19"/>
      <c r="D8" s="143" t="s">
        <v>144</v>
      </c>
      <c r="L8" s="19"/>
    </row>
    <row r="9" ht="16.5" customHeight="1">
      <c r="B9" s="19"/>
      <c r="E9" s="144" t="s">
        <v>2897</v>
      </c>
      <c r="L9" s="19"/>
    </row>
    <row r="10" ht="12" customHeight="1">
      <c r="B10" s="19"/>
      <c r="D10" s="143" t="s">
        <v>146</v>
      </c>
      <c r="L10" s="19"/>
    </row>
    <row r="11" s="1" customFormat="1" ht="16.5" customHeight="1">
      <c r="B11" s="42"/>
      <c r="E11" s="157" t="s">
        <v>2898</v>
      </c>
      <c r="F11" s="1"/>
      <c r="G11" s="1"/>
      <c r="H11" s="1"/>
      <c r="I11" s="145"/>
      <c r="L11" s="42"/>
    </row>
    <row r="12" s="1" customFormat="1" ht="12" customHeight="1">
      <c r="B12" s="42"/>
      <c r="D12" s="143" t="s">
        <v>3341</v>
      </c>
      <c r="I12" s="145"/>
      <c r="L12" s="42"/>
    </row>
    <row r="13" s="1" customFormat="1" ht="36.96" customHeight="1">
      <c r="B13" s="42"/>
      <c r="E13" s="146" t="s">
        <v>3407</v>
      </c>
      <c r="F13" s="1"/>
      <c r="G13" s="1"/>
      <c r="H13" s="1"/>
      <c r="I13" s="145"/>
      <c r="L13" s="42"/>
    </row>
    <row r="14" s="1" customFormat="1">
      <c r="B14" s="42"/>
      <c r="I14" s="145"/>
      <c r="L14" s="42"/>
    </row>
    <row r="15" s="1" customFormat="1" ht="12" customHeight="1">
      <c r="B15" s="42"/>
      <c r="D15" s="143" t="s">
        <v>18</v>
      </c>
      <c r="F15" s="131" t="s">
        <v>19</v>
      </c>
      <c r="I15" s="147" t="s">
        <v>20</v>
      </c>
      <c r="J15" s="131" t="s">
        <v>19</v>
      </c>
      <c r="L15" s="42"/>
    </row>
    <row r="16" s="1" customFormat="1" ht="12" customHeight="1">
      <c r="B16" s="42"/>
      <c r="D16" s="143" t="s">
        <v>21</v>
      </c>
      <c r="F16" s="131" t="s">
        <v>22</v>
      </c>
      <c r="I16" s="147" t="s">
        <v>23</v>
      </c>
      <c r="J16" s="148" t="str">
        <f>'Rekapitulace stavby'!AN8</f>
        <v>22. 6. 2019</v>
      </c>
      <c r="L16" s="42"/>
    </row>
    <row r="17" s="1" customFormat="1" ht="10.8" customHeight="1">
      <c r="B17" s="42"/>
      <c r="I17" s="145"/>
      <c r="L17" s="42"/>
    </row>
    <row r="18" s="1" customFormat="1" ht="12" customHeight="1">
      <c r="B18" s="42"/>
      <c r="D18" s="143" t="s">
        <v>25</v>
      </c>
      <c r="I18" s="147" t="s">
        <v>26</v>
      </c>
      <c r="J18" s="131" t="s">
        <v>27</v>
      </c>
      <c r="L18" s="42"/>
    </row>
    <row r="19" s="1" customFormat="1" ht="18" customHeight="1">
      <c r="B19" s="42"/>
      <c r="E19" s="131" t="s">
        <v>28</v>
      </c>
      <c r="I19" s="147" t="s">
        <v>29</v>
      </c>
      <c r="J19" s="131" t="s">
        <v>19</v>
      </c>
      <c r="L19" s="42"/>
    </row>
    <row r="20" s="1" customFormat="1" ht="6.96" customHeight="1">
      <c r="B20" s="42"/>
      <c r="I20" s="145"/>
      <c r="L20" s="42"/>
    </row>
    <row r="21" s="1" customFormat="1" ht="12" customHeight="1">
      <c r="B21" s="42"/>
      <c r="D21" s="143" t="s">
        <v>30</v>
      </c>
      <c r="I21" s="147" t="s">
        <v>26</v>
      </c>
      <c r="J21" s="32" t="str">
        <f>'Rekapitulace stavby'!AN13</f>
        <v>Vyplň údaj</v>
      </c>
      <c r="L21" s="42"/>
    </row>
    <row r="22" s="1" customFormat="1" ht="18" customHeight="1">
      <c r="B22" s="42"/>
      <c r="E22" s="32" t="str">
        <f>'Rekapitulace stavby'!E14</f>
        <v>Vyplň údaj</v>
      </c>
      <c r="F22" s="131"/>
      <c r="G22" s="131"/>
      <c r="H22" s="131"/>
      <c r="I22" s="147" t="s">
        <v>29</v>
      </c>
      <c r="J22" s="32" t="str">
        <f>'Rekapitulace stavby'!AN14</f>
        <v>Vyplň údaj</v>
      </c>
      <c r="L22" s="42"/>
    </row>
    <row r="23" s="1" customFormat="1" ht="6.96" customHeight="1">
      <c r="B23" s="42"/>
      <c r="I23" s="145"/>
      <c r="L23" s="42"/>
    </row>
    <row r="24" s="1" customFormat="1" ht="12" customHeight="1">
      <c r="B24" s="42"/>
      <c r="D24" s="143" t="s">
        <v>32</v>
      </c>
      <c r="I24" s="147" t="s">
        <v>26</v>
      </c>
      <c r="J24" s="131" t="s">
        <v>33</v>
      </c>
      <c r="L24" s="42"/>
    </row>
    <row r="25" s="1" customFormat="1" ht="18" customHeight="1">
      <c r="B25" s="42"/>
      <c r="E25" s="131" t="s">
        <v>34</v>
      </c>
      <c r="I25" s="147" t="s">
        <v>29</v>
      </c>
      <c r="J25" s="131" t="s">
        <v>19</v>
      </c>
      <c r="L25" s="42"/>
    </row>
    <row r="26" s="1" customFormat="1" ht="6.96" customHeight="1">
      <c r="B26" s="42"/>
      <c r="I26" s="145"/>
      <c r="L26" s="42"/>
    </row>
    <row r="27" s="1" customFormat="1" ht="12" customHeight="1">
      <c r="B27" s="42"/>
      <c r="D27" s="143" t="s">
        <v>36</v>
      </c>
      <c r="I27" s="147" t="s">
        <v>26</v>
      </c>
      <c r="J27" s="131" t="s">
        <v>33</v>
      </c>
      <c r="L27" s="42"/>
    </row>
    <row r="28" s="1" customFormat="1" ht="18" customHeight="1">
      <c r="B28" s="42"/>
      <c r="E28" s="131" t="s">
        <v>34</v>
      </c>
      <c r="I28" s="147" t="s">
        <v>29</v>
      </c>
      <c r="J28" s="131" t="s">
        <v>19</v>
      </c>
      <c r="L28" s="42"/>
    </row>
    <row r="29" s="1" customFormat="1" ht="6.96" customHeight="1">
      <c r="B29" s="42"/>
      <c r="I29" s="145"/>
      <c r="L29" s="42"/>
    </row>
    <row r="30" s="1" customFormat="1" ht="12" customHeight="1">
      <c r="B30" s="42"/>
      <c r="D30" s="143" t="s">
        <v>37</v>
      </c>
      <c r="I30" s="145"/>
      <c r="L30" s="42"/>
    </row>
    <row r="31" s="7" customFormat="1" ht="16.5" customHeight="1">
      <c r="B31" s="149"/>
      <c r="E31" s="150" t="s">
        <v>19</v>
      </c>
      <c r="F31" s="150"/>
      <c r="G31" s="150"/>
      <c r="H31" s="150"/>
      <c r="I31" s="151"/>
      <c r="L31" s="149"/>
    </row>
    <row r="32" s="1" customFormat="1" ht="6.96" customHeight="1">
      <c r="B32" s="42"/>
      <c r="I32" s="145"/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25.44" customHeight="1">
      <c r="B34" s="42"/>
      <c r="D34" s="153" t="s">
        <v>39</v>
      </c>
      <c r="I34" s="145"/>
      <c r="J34" s="154">
        <f>ROUND(J93, 2)</f>
        <v>0</v>
      </c>
      <c r="L34" s="42"/>
    </row>
    <row r="35" s="1" customFormat="1" ht="6.96" customHeight="1">
      <c r="B35" s="42"/>
      <c r="D35" s="74"/>
      <c r="E35" s="74"/>
      <c r="F35" s="74"/>
      <c r="G35" s="74"/>
      <c r="H35" s="74"/>
      <c r="I35" s="152"/>
      <c r="J35" s="74"/>
      <c r="K35" s="74"/>
      <c r="L35" s="42"/>
    </row>
    <row r="36" s="1" customFormat="1" ht="14.4" customHeight="1">
      <c r="B36" s="42"/>
      <c r="F36" s="155" t="s">
        <v>41</v>
      </c>
      <c r="I36" s="156" t="s">
        <v>40</v>
      </c>
      <c r="J36" s="155" t="s">
        <v>42</v>
      </c>
      <c r="L36" s="42"/>
    </row>
    <row r="37" s="1" customFormat="1" ht="14.4" customHeight="1">
      <c r="B37" s="42"/>
      <c r="D37" s="157" t="s">
        <v>43</v>
      </c>
      <c r="E37" s="143" t="s">
        <v>44</v>
      </c>
      <c r="F37" s="158">
        <f>ROUND((SUM(BE93:BE129)),  2)</f>
        <v>0</v>
      </c>
      <c r="I37" s="159">
        <v>0.20999999999999999</v>
      </c>
      <c r="J37" s="158">
        <f>ROUND(((SUM(BE93:BE129))*I37),  2)</f>
        <v>0</v>
      </c>
      <c r="L37" s="42"/>
    </row>
    <row r="38" s="1" customFormat="1" ht="14.4" customHeight="1">
      <c r="B38" s="42"/>
      <c r="E38" s="143" t="s">
        <v>45</v>
      </c>
      <c r="F38" s="158">
        <f>ROUND((SUM(BF93:BF129)),  2)</f>
        <v>0</v>
      </c>
      <c r="I38" s="159">
        <v>0.14999999999999999</v>
      </c>
      <c r="J38" s="158">
        <f>ROUND(((SUM(BF93:BF129))*I38),  2)</f>
        <v>0</v>
      </c>
      <c r="L38" s="42"/>
    </row>
    <row r="39" hidden="1" s="1" customFormat="1" ht="14.4" customHeight="1">
      <c r="B39" s="42"/>
      <c r="E39" s="143" t="s">
        <v>46</v>
      </c>
      <c r="F39" s="158">
        <f>ROUND((SUM(BG93:BG129)),  2)</f>
        <v>0</v>
      </c>
      <c r="I39" s="159">
        <v>0.20999999999999999</v>
      </c>
      <c r="J39" s="158">
        <f>0</f>
        <v>0</v>
      </c>
      <c r="L39" s="42"/>
    </row>
    <row r="40" hidden="1" s="1" customFormat="1" ht="14.4" customHeight="1">
      <c r="B40" s="42"/>
      <c r="E40" s="143" t="s">
        <v>47</v>
      </c>
      <c r="F40" s="158">
        <f>ROUND((SUM(BH93:BH129)),  2)</f>
        <v>0</v>
      </c>
      <c r="I40" s="159">
        <v>0.14999999999999999</v>
      </c>
      <c r="J40" s="158">
        <f>0</f>
        <v>0</v>
      </c>
      <c r="L40" s="42"/>
    </row>
    <row r="41" hidden="1" s="1" customFormat="1" ht="14.4" customHeight="1">
      <c r="B41" s="42"/>
      <c r="E41" s="143" t="s">
        <v>48</v>
      </c>
      <c r="F41" s="158">
        <f>ROUND((SUM(BI93:BI129)),  2)</f>
        <v>0</v>
      </c>
      <c r="I41" s="159">
        <v>0</v>
      </c>
      <c r="J41" s="158">
        <f>0</f>
        <v>0</v>
      </c>
      <c r="L41" s="42"/>
    </row>
    <row r="42" s="1" customFormat="1" ht="6.96" customHeight="1">
      <c r="B42" s="42"/>
      <c r="I42" s="145"/>
      <c r="L42" s="42"/>
    </row>
    <row r="43" s="1" customFormat="1" ht="25.44" customHeight="1">
      <c r="B43" s="42"/>
      <c r="C43" s="160"/>
      <c r="D43" s="161" t="s">
        <v>49</v>
      </c>
      <c r="E43" s="162"/>
      <c r="F43" s="162"/>
      <c r="G43" s="163" t="s">
        <v>50</v>
      </c>
      <c r="H43" s="164" t="s">
        <v>51</v>
      </c>
      <c r="I43" s="165"/>
      <c r="J43" s="166">
        <f>SUM(J34:J41)</f>
        <v>0</v>
      </c>
      <c r="K43" s="167"/>
      <c r="L43" s="42"/>
    </row>
    <row r="44" s="1" customFormat="1" ht="14.4" customHeight="1">
      <c r="B44" s="168"/>
      <c r="C44" s="169"/>
      <c r="D44" s="169"/>
      <c r="E44" s="169"/>
      <c r="F44" s="169"/>
      <c r="G44" s="169"/>
      <c r="H44" s="169"/>
      <c r="I44" s="170"/>
      <c r="J44" s="169"/>
      <c r="K44" s="169"/>
      <c r="L44" s="42"/>
    </row>
    <row r="48" s="1" customFormat="1" ht="6.96" customHeight="1">
      <c r="B48" s="171"/>
      <c r="C48" s="172"/>
      <c r="D48" s="172"/>
      <c r="E48" s="172"/>
      <c r="F48" s="172"/>
      <c r="G48" s="172"/>
      <c r="H48" s="172"/>
      <c r="I48" s="173"/>
      <c r="J48" s="172"/>
      <c r="K48" s="172"/>
      <c r="L48" s="42"/>
    </row>
    <row r="49" s="1" customFormat="1" ht="24.96" customHeight="1">
      <c r="B49" s="37"/>
      <c r="C49" s="22" t="s">
        <v>148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6.96" customHeight="1">
      <c r="B50" s="37"/>
      <c r="C50" s="38"/>
      <c r="D50" s="38"/>
      <c r="E50" s="38"/>
      <c r="F50" s="38"/>
      <c r="G50" s="38"/>
      <c r="H50" s="38"/>
      <c r="I50" s="145"/>
      <c r="J50" s="38"/>
      <c r="K50" s="38"/>
      <c r="L50" s="42"/>
    </row>
    <row r="51" s="1" customFormat="1" ht="12" customHeight="1">
      <c r="B51" s="37"/>
      <c r="C51" s="31" t="s">
        <v>16</v>
      </c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6.5" customHeight="1">
      <c r="B52" s="37"/>
      <c r="C52" s="38"/>
      <c r="D52" s="38"/>
      <c r="E52" s="174" t="str">
        <f>E7</f>
        <v>Stavební úpravy objektů č.p. 6 a st.p.č. 17-6, obec Malšovice - revize č.01</v>
      </c>
      <c r="F52" s="31"/>
      <c r="G52" s="31"/>
      <c r="H52" s="31"/>
      <c r="I52" s="145"/>
      <c r="J52" s="38"/>
      <c r="K52" s="38"/>
      <c r="L52" s="42"/>
    </row>
    <row r="53" ht="12" customHeight="1">
      <c r="B53" s="20"/>
      <c r="C53" s="31" t="s">
        <v>144</v>
      </c>
      <c r="D53" s="21"/>
      <c r="E53" s="21"/>
      <c r="F53" s="21"/>
      <c r="G53" s="21"/>
      <c r="H53" s="21"/>
      <c r="I53" s="137"/>
      <c r="J53" s="21"/>
      <c r="K53" s="21"/>
      <c r="L53" s="19"/>
    </row>
    <row r="54" ht="16.5" customHeight="1">
      <c r="B54" s="20"/>
      <c r="C54" s="21"/>
      <c r="D54" s="21"/>
      <c r="E54" s="174" t="s">
        <v>2897</v>
      </c>
      <c r="F54" s="21"/>
      <c r="G54" s="21"/>
      <c r="H54" s="21"/>
      <c r="I54" s="137"/>
      <c r="J54" s="21"/>
      <c r="K54" s="21"/>
      <c r="L54" s="19"/>
    </row>
    <row r="55" ht="12" customHeight="1">
      <c r="B55" s="20"/>
      <c r="C55" s="31" t="s">
        <v>146</v>
      </c>
      <c r="D55" s="21"/>
      <c r="E55" s="21"/>
      <c r="F55" s="21"/>
      <c r="G55" s="21"/>
      <c r="H55" s="21"/>
      <c r="I55" s="137"/>
      <c r="J55" s="21"/>
      <c r="K55" s="21"/>
      <c r="L55" s="19"/>
    </row>
    <row r="56" s="1" customFormat="1" ht="16.5" customHeight="1">
      <c r="B56" s="37"/>
      <c r="C56" s="38"/>
      <c r="D56" s="38"/>
      <c r="E56" s="274" t="s">
        <v>2898</v>
      </c>
      <c r="F56" s="38"/>
      <c r="G56" s="38"/>
      <c r="H56" s="38"/>
      <c r="I56" s="145"/>
      <c r="J56" s="38"/>
      <c r="K56" s="38"/>
      <c r="L56" s="42"/>
    </row>
    <row r="57" s="1" customFormat="1" ht="12" customHeight="1">
      <c r="B57" s="37"/>
      <c r="C57" s="31" t="s">
        <v>3341</v>
      </c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16.5" customHeight="1">
      <c r="B58" s="37"/>
      <c r="C58" s="38"/>
      <c r="D58" s="38"/>
      <c r="E58" s="67" t="str">
        <f>E13</f>
        <v>RH - Hlavní rozváděč RH</v>
      </c>
      <c r="F58" s="38"/>
      <c r="G58" s="38"/>
      <c r="H58" s="38"/>
      <c r="I58" s="145"/>
      <c r="J58" s="38"/>
      <c r="K58" s="38"/>
      <c r="L58" s="42"/>
    </row>
    <row r="59" s="1" customFormat="1" ht="6.96" customHeight="1">
      <c r="B59" s="37"/>
      <c r="C59" s="38"/>
      <c r="D59" s="38"/>
      <c r="E59" s="38"/>
      <c r="F59" s="38"/>
      <c r="G59" s="38"/>
      <c r="H59" s="38"/>
      <c r="I59" s="145"/>
      <c r="J59" s="38"/>
      <c r="K59" s="38"/>
      <c r="L59" s="42"/>
    </row>
    <row r="60" s="1" customFormat="1" ht="12" customHeight="1">
      <c r="B60" s="37"/>
      <c r="C60" s="31" t="s">
        <v>21</v>
      </c>
      <c r="D60" s="38"/>
      <c r="E60" s="38"/>
      <c r="F60" s="26" t="str">
        <f>F16</f>
        <v>Malšovice</v>
      </c>
      <c r="G60" s="38"/>
      <c r="H60" s="38"/>
      <c r="I60" s="147" t="s">
        <v>23</v>
      </c>
      <c r="J60" s="70" t="str">
        <f>IF(J16="","",J16)</f>
        <v>22. 6. 2019</v>
      </c>
      <c r="K60" s="38"/>
      <c r="L60" s="42"/>
    </row>
    <row r="61" s="1" customFormat="1" ht="6.96" customHeight="1">
      <c r="B61" s="37"/>
      <c r="C61" s="38"/>
      <c r="D61" s="38"/>
      <c r="E61" s="38"/>
      <c r="F61" s="38"/>
      <c r="G61" s="38"/>
      <c r="H61" s="38"/>
      <c r="I61" s="145"/>
      <c r="J61" s="38"/>
      <c r="K61" s="38"/>
      <c r="L61" s="42"/>
    </row>
    <row r="62" s="1" customFormat="1" ht="43.05" customHeight="1">
      <c r="B62" s="37"/>
      <c r="C62" s="31" t="s">
        <v>25</v>
      </c>
      <c r="D62" s="38"/>
      <c r="E62" s="38"/>
      <c r="F62" s="26" t="str">
        <f>E19</f>
        <v>Obec Malšovice, Malšovice 16, 405 02 Děčín 2</v>
      </c>
      <c r="G62" s="38"/>
      <c r="H62" s="38"/>
      <c r="I62" s="147" t="s">
        <v>32</v>
      </c>
      <c r="J62" s="35" t="str">
        <f>E25</f>
        <v>INTECON, spol. s r.o., Ústí nad Labem</v>
      </c>
      <c r="K62" s="38"/>
      <c r="L62" s="42"/>
    </row>
    <row r="63" s="1" customFormat="1" ht="43.05" customHeight="1">
      <c r="B63" s="37"/>
      <c r="C63" s="31" t="s">
        <v>30</v>
      </c>
      <c r="D63" s="38"/>
      <c r="E63" s="38"/>
      <c r="F63" s="26" t="str">
        <f>IF(E22="","",E22)</f>
        <v>Vyplň údaj</v>
      </c>
      <c r="G63" s="38"/>
      <c r="H63" s="38"/>
      <c r="I63" s="147" t="s">
        <v>36</v>
      </c>
      <c r="J63" s="35" t="str">
        <f>E28</f>
        <v>INTECON, spol. s r.o., Ústí nad Labem</v>
      </c>
      <c r="K63" s="38"/>
      <c r="L63" s="42"/>
    </row>
    <row r="64" s="1" customFormat="1" ht="10.32" customHeight="1">
      <c r="B64" s="37"/>
      <c r="C64" s="38"/>
      <c r="D64" s="38"/>
      <c r="E64" s="38"/>
      <c r="F64" s="38"/>
      <c r="G64" s="38"/>
      <c r="H64" s="38"/>
      <c r="I64" s="145"/>
      <c r="J64" s="38"/>
      <c r="K64" s="38"/>
      <c r="L64" s="42"/>
    </row>
    <row r="65" s="1" customFormat="1" ht="29.28" customHeight="1">
      <c r="B65" s="37"/>
      <c r="C65" s="175" t="s">
        <v>149</v>
      </c>
      <c r="D65" s="176"/>
      <c r="E65" s="176"/>
      <c r="F65" s="176"/>
      <c r="G65" s="176"/>
      <c r="H65" s="176"/>
      <c r="I65" s="177"/>
      <c r="J65" s="178" t="s">
        <v>150</v>
      </c>
      <c r="K65" s="176"/>
      <c r="L65" s="42"/>
    </row>
    <row r="66" s="1" customFormat="1" ht="10.32" customHeight="1">
      <c r="B66" s="37"/>
      <c r="C66" s="38"/>
      <c r="D66" s="38"/>
      <c r="E66" s="38"/>
      <c r="F66" s="38"/>
      <c r="G66" s="38"/>
      <c r="H66" s="38"/>
      <c r="I66" s="145"/>
      <c r="J66" s="38"/>
      <c r="K66" s="38"/>
      <c r="L66" s="42"/>
    </row>
    <row r="67" s="1" customFormat="1" ht="22.8" customHeight="1">
      <c r="B67" s="37"/>
      <c r="C67" s="179" t="s">
        <v>71</v>
      </c>
      <c r="D67" s="38"/>
      <c r="E67" s="38"/>
      <c r="F67" s="38"/>
      <c r="G67" s="38"/>
      <c r="H67" s="38"/>
      <c r="I67" s="145"/>
      <c r="J67" s="100">
        <f>J93</f>
        <v>0</v>
      </c>
      <c r="K67" s="38"/>
      <c r="L67" s="42"/>
      <c r="AU67" s="16" t="s">
        <v>151</v>
      </c>
    </row>
    <row r="68" s="8" customFormat="1" ht="24.96" customHeight="1">
      <c r="B68" s="180"/>
      <c r="C68" s="181"/>
      <c r="D68" s="182" t="s">
        <v>163</v>
      </c>
      <c r="E68" s="183"/>
      <c r="F68" s="183"/>
      <c r="G68" s="183"/>
      <c r="H68" s="183"/>
      <c r="I68" s="184"/>
      <c r="J68" s="185">
        <f>J94</f>
        <v>0</v>
      </c>
      <c r="K68" s="181"/>
      <c r="L68" s="186"/>
    </row>
    <row r="69" s="9" customFormat="1" ht="19.92" customHeight="1">
      <c r="B69" s="187"/>
      <c r="C69" s="123"/>
      <c r="D69" s="188" t="s">
        <v>2899</v>
      </c>
      <c r="E69" s="189"/>
      <c r="F69" s="189"/>
      <c r="G69" s="189"/>
      <c r="H69" s="189"/>
      <c r="I69" s="190"/>
      <c r="J69" s="191">
        <f>J95</f>
        <v>0</v>
      </c>
      <c r="K69" s="123"/>
      <c r="L69" s="192"/>
    </row>
    <row r="70" s="1" customFormat="1" ht="21.84" customHeight="1">
      <c r="B70" s="37"/>
      <c r="C70" s="38"/>
      <c r="D70" s="38"/>
      <c r="E70" s="38"/>
      <c r="F70" s="38"/>
      <c r="G70" s="38"/>
      <c r="H70" s="38"/>
      <c r="I70" s="145"/>
      <c r="J70" s="38"/>
      <c r="K70" s="38"/>
      <c r="L70" s="42"/>
    </row>
    <row r="71" s="1" customFormat="1" ht="6.96" customHeight="1">
      <c r="B71" s="57"/>
      <c r="C71" s="58"/>
      <c r="D71" s="58"/>
      <c r="E71" s="58"/>
      <c r="F71" s="58"/>
      <c r="G71" s="58"/>
      <c r="H71" s="58"/>
      <c r="I71" s="170"/>
      <c r="J71" s="58"/>
      <c r="K71" s="58"/>
      <c r="L71" s="42"/>
    </row>
    <row r="75" s="1" customFormat="1" ht="6.96" customHeight="1">
      <c r="B75" s="59"/>
      <c r="C75" s="60"/>
      <c r="D75" s="60"/>
      <c r="E75" s="60"/>
      <c r="F75" s="60"/>
      <c r="G75" s="60"/>
      <c r="H75" s="60"/>
      <c r="I75" s="173"/>
      <c r="J75" s="60"/>
      <c r="K75" s="60"/>
      <c r="L75" s="42"/>
    </row>
    <row r="76" s="1" customFormat="1" ht="24.96" customHeight="1">
      <c r="B76" s="37"/>
      <c r="C76" s="22" t="s">
        <v>179</v>
      </c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6.96" customHeight="1">
      <c r="B77" s="37"/>
      <c r="C77" s="38"/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2" customHeight="1">
      <c r="B78" s="37"/>
      <c r="C78" s="31" t="s">
        <v>16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6.5" customHeight="1">
      <c r="B79" s="37"/>
      <c r="C79" s="38"/>
      <c r="D79" s="38"/>
      <c r="E79" s="174" t="str">
        <f>E7</f>
        <v>Stavební úpravy objektů č.p. 6 a st.p.č. 17-6, obec Malšovice - revize č.01</v>
      </c>
      <c r="F79" s="31"/>
      <c r="G79" s="31"/>
      <c r="H79" s="31"/>
      <c r="I79" s="145"/>
      <c r="J79" s="38"/>
      <c r="K79" s="38"/>
      <c r="L79" s="42"/>
    </row>
    <row r="80" ht="12" customHeight="1">
      <c r="B80" s="20"/>
      <c r="C80" s="31" t="s">
        <v>144</v>
      </c>
      <c r="D80" s="21"/>
      <c r="E80" s="21"/>
      <c r="F80" s="21"/>
      <c r="G80" s="21"/>
      <c r="H80" s="21"/>
      <c r="I80" s="137"/>
      <c r="J80" s="21"/>
      <c r="K80" s="21"/>
      <c r="L80" s="19"/>
    </row>
    <row r="81" ht="16.5" customHeight="1">
      <c r="B81" s="20"/>
      <c r="C81" s="21"/>
      <c r="D81" s="21"/>
      <c r="E81" s="174" t="s">
        <v>2897</v>
      </c>
      <c r="F81" s="21"/>
      <c r="G81" s="21"/>
      <c r="H81" s="21"/>
      <c r="I81" s="137"/>
      <c r="J81" s="21"/>
      <c r="K81" s="21"/>
      <c r="L81" s="19"/>
    </row>
    <row r="82" ht="12" customHeight="1">
      <c r="B82" s="20"/>
      <c r="C82" s="31" t="s">
        <v>146</v>
      </c>
      <c r="D82" s="21"/>
      <c r="E82" s="21"/>
      <c r="F82" s="21"/>
      <c r="G82" s="21"/>
      <c r="H82" s="21"/>
      <c r="I82" s="137"/>
      <c r="J82" s="21"/>
      <c r="K82" s="21"/>
      <c r="L82" s="19"/>
    </row>
    <row r="83" s="1" customFormat="1" ht="16.5" customHeight="1">
      <c r="B83" s="37"/>
      <c r="C83" s="38"/>
      <c r="D83" s="38"/>
      <c r="E83" s="274" t="s">
        <v>2898</v>
      </c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3341</v>
      </c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16.5" customHeight="1">
      <c r="B85" s="37"/>
      <c r="C85" s="38"/>
      <c r="D85" s="38"/>
      <c r="E85" s="67" t="str">
        <f>E13</f>
        <v>RH - Hlavní rozváděč RH</v>
      </c>
      <c r="F85" s="38"/>
      <c r="G85" s="38"/>
      <c r="H85" s="38"/>
      <c r="I85" s="145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2" customHeight="1">
      <c r="B87" s="37"/>
      <c r="C87" s="31" t="s">
        <v>21</v>
      </c>
      <c r="D87" s="38"/>
      <c r="E87" s="38"/>
      <c r="F87" s="26" t="str">
        <f>F16</f>
        <v>Malšovice</v>
      </c>
      <c r="G87" s="38"/>
      <c r="H87" s="38"/>
      <c r="I87" s="147" t="s">
        <v>23</v>
      </c>
      <c r="J87" s="70" t="str">
        <f>IF(J16="","",J16)</f>
        <v>22. 6. 2019</v>
      </c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43.05" customHeight="1">
      <c r="B89" s="37"/>
      <c r="C89" s="31" t="s">
        <v>25</v>
      </c>
      <c r="D89" s="38"/>
      <c r="E89" s="38"/>
      <c r="F89" s="26" t="str">
        <f>E19</f>
        <v>Obec Malšovice, Malšovice 16, 405 02 Děčín 2</v>
      </c>
      <c r="G89" s="38"/>
      <c r="H89" s="38"/>
      <c r="I89" s="147" t="s">
        <v>32</v>
      </c>
      <c r="J89" s="35" t="str">
        <f>E25</f>
        <v>INTECON, spol. s r.o., Ústí nad Labem</v>
      </c>
      <c r="K89" s="38"/>
      <c r="L89" s="42"/>
    </row>
    <row r="90" s="1" customFormat="1" ht="43.05" customHeight="1">
      <c r="B90" s="37"/>
      <c r="C90" s="31" t="s">
        <v>30</v>
      </c>
      <c r="D90" s="38"/>
      <c r="E90" s="38"/>
      <c r="F90" s="26" t="str">
        <f>IF(E22="","",E22)</f>
        <v>Vyplň údaj</v>
      </c>
      <c r="G90" s="38"/>
      <c r="H90" s="38"/>
      <c r="I90" s="147" t="s">
        <v>36</v>
      </c>
      <c r="J90" s="35" t="str">
        <f>E28</f>
        <v>INTECON, spol. s r.o., Ústí nad Labem</v>
      </c>
      <c r="K90" s="38"/>
      <c r="L90" s="42"/>
    </row>
    <row r="91" s="1" customFormat="1" ht="10.32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0" customFormat="1" ht="29.28" customHeight="1">
      <c r="B92" s="193"/>
      <c r="C92" s="194" t="s">
        <v>180</v>
      </c>
      <c r="D92" s="195" t="s">
        <v>58</v>
      </c>
      <c r="E92" s="195" t="s">
        <v>54</v>
      </c>
      <c r="F92" s="195" t="s">
        <v>55</v>
      </c>
      <c r="G92" s="195" t="s">
        <v>181</v>
      </c>
      <c r="H92" s="195" t="s">
        <v>182</v>
      </c>
      <c r="I92" s="196" t="s">
        <v>183</v>
      </c>
      <c r="J92" s="195" t="s">
        <v>150</v>
      </c>
      <c r="K92" s="197" t="s">
        <v>184</v>
      </c>
      <c r="L92" s="198"/>
      <c r="M92" s="90" t="s">
        <v>19</v>
      </c>
      <c r="N92" s="91" t="s">
        <v>43</v>
      </c>
      <c r="O92" s="91" t="s">
        <v>185</v>
      </c>
      <c r="P92" s="91" t="s">
        <v>186</v>
      </c>
      <c r="Q92" s="91" t="s">
        <v>187</v>
      </c>
      <c r="R92" s="91" t="s">
        <v>188</v>
      </c>
      <c r="S92" s="91" t="s">
        <v>189</v>
      </c>
      <c r="T92" s="92" t="s">
        <v>190</v>
      </c>
    </row>
    <row r="93" s="1" customFormat="1" ht="22.8" customHeight="1">
      <c r="B93" s="37"/>
      <c r="C93" s="97" t="s">
        <v>191</v>
      </c>
      <c r="D93" s="38"/>
      <c r="E93" s="38"/>
      <c r="F93" s="38"/>
      <c r="G93" s="38"/>
      <c r="H93" s="38"/>
      <c r="I93" s="145"/>
      <c r="J93" s="199">
        <f>BK93</f>
        <v>0</v>
      </c>
      <c r="K93" s="38"/>
      <c r="L93" s="42"/>
      <c r="M93" s="93"/>
      <c r="N93" s="94"/>
      <c r="O93" s="94"/>
      <c r="P93" s="200">
        <f>P94</f>
        <v>0</v>
      </c>
      <c r="Q93" s="94"/>
      <c r="R93" s="200">
        <f>R94</f>
        <v>0.022660000000000007</v>
      </c>
      <c r="S93" s="94"/>
      <c r="T93" s="201">
        <f>T94</f>
        <v>0</v>
      </c>
      <c r="AT93" s="16" t="s">
        <v>72</v>
      </c>
      <c r="AU93" s="16" t="s">
        <v>151</v>
      </c>
      <c r="BK93" s="202">
        <f>BK94</f>
        <v>0</v>
      </c>
    </row>
    <row r="94" s="11" customFormat="1" ht="25.92" customHeight="1">
      <c r="B94" s="203"/>
      <c r="C94" s="204"/>
      <c r="D94" s="205" t="s">
        <v>72</v>
      </c>
      <c r="E94" s="206" t="s">
        <v>1256</v>
      </c>
      <c r="F94" s="206" t="s">
        <v>1257</v>
      </c>
      <c r="G94" s="204"/>
      <c r="H94" s="204"/>
      <c r="I94" s="207"/>
      <c r="J94" s="208">
        <f>BK94</f>
        <v>0</v>
      </c>
      <c r="K94" s="204"/>
      <c r="L94" s="209"/>
      <c r="M94" s="210"/>
      <c r="N94" s="211"/>
      <c r="O94" s="211"/>
      <c r="P94" s="212">
        <f>P95</f>
        <v>0</v>
      </c>
      <c r="Q94" s="211"/>
      <c r="R94" s="212">
        <f>R95</f>
        <v>0.022660000000000007</v>
      </c>
      <c r="S94" s="211"/>
      <c r="T94" s="213">
        <f>T95</f>
        <v>0</v>
      </c>
      <c r="AR94" s="214" t="s">
        <v>82</v>
      </c>
      <c r="AT94" s="215" t="s">
        <v>72</v>
      </c>
      <c r="AU94" s="215" t="s">
        <v>73</v>
      </c>
      <c r="AY94" s="214" t="s">
        <v>194</v>
      </c>
      <c r="BK94" s="216">
        <f>BK95</f>
        <v>0</v>
      </c>
    </row>
    <row r="95" s="11" customFormat="1" ht="22.8" customHeight="1">
      <c r="B95" s="203"/>
      <c r="C95" s="204"/>
      <c r="D95" s="205" t="s">
        <v>72</v>
      </c>
      <c r="E95" s="217" t="s">
        <v>2946</v>
      </c>
      <c r="F95" s="217" t="s">
        <v>2947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SUM(P96:P129)</f>
        <v>0</v>
      </c>
      <c r="Q95" s="211"/>
      <c r="R95" s="212">
        <f>SUM(R96:R129)</f>
        <v>0.022660000000000007</v>
      </c>
      <c r="S95" s="211"/>
      <c r="T95" s="213">
        <f>SUM(T96:T129)</f>
        <v>0</v>
      </c>
      <c r="AR95" s="214" t="s">
        <v>82</v>
      </c>
      <c r="AT95" s="215" t="s">
        <v>72</v>
      </c>
      <c r="AU95" s="215" t="s">
        <v>80</v>
      </c>
      <c r="AY95" s="214" t="s">
        <v>194</v>
      </c>
      <c r="BK95" s="216">
        <f>SUM(BK96:BK129)</f>
        <v>0</v>
      </c>
    </row>
    <row r="96" s="1" customFormat="1" ht="36" customHeight="1">
      <c r="B96" s="37"/>
      <c r="C96" s="258" t="s">
        <v>80</v>
      </c>
      <c r="D96" s="258" t="s">
        <v>350</v>
      </c>
      <c r="E96" s="259" t="s">
        <v>3343</v>
      </c>
      <c r="F96" s="260" t="s">
        <v>3408</v>
      </c>
      <c r="G96" s="261" t="s">
        <v>228</v>
      </c>
      <c r="H96" s="262">
        <v>1</v>
      </c>
      <c r="I96" s="263"/>
      <c r="J96" s="264">
        <f>ROUND(I96*H96,2)</f>
        <v>0</v>
      </c>
      <c r="K96" s="260" t="s">
        <v>19</v>
      </c>
      <c r="L96" s="265"/>
      <c r="M96" s="266" t="s">
        <v>19</v>
      </c>
      <c r="N96" s="267" t="s">
        <v>44</v>
      </c>
      <c r="O96" s="82"/>
      <c r="P96" s="228">
        <f>O96*H96</f>
        <v>0</v>
      </c>
      <c r="Q96" s="228">
        <v>0.01</v>
      </c>
      <c r="R96" s="228">
        <f>Q96*H96</f>
        <v>0.01</v>
      </c>
      <c r="S96" s="228">
        <v>0</v>
      </c>
      <c r="T96" s="229">
        <f>S96*H96</f>
        <v>0</v>
      </c>
      <c r="AR96" s="230" t="s">
        <v>236</v>
      </c>
      <c r="AT96" s="230" t="s">
        <v>350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3409</v>
      </c>
    </row>
    <row r="97" s="1" customFormat="1">
      <c r="B97" s="37"/>
      <c r="C97" s="38"/>
      <c r="D97" s="232" t="s">
        <v>203</v>
      </c>
      <c r="E97" s="38"/>
      <c r="F97" s="233" t="s">
        <v>3410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16.5" customHeight="1">
      <c r="B98" s="37"/>
      <c r="C98" s="219" t="s">
        <v>220</v>
      </c>
      <c r="D98" s="219" t="s">
        <v>196</v>
      </c>
      <c r="E98" s="220" t="s">
        <v>3357</v>
      </c>
      <c r="F98" s="221" t="s">
        <v>3358</v>
      </c>
      <c r="G98" s="222" t="s">
        <v>228</v>
      </c>
      <c r="H98" s="223">
        <v>20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280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280</v>
      </c>
      <c r="BM98" s="230" t="s">
        <v>3411</v>
      </c>
    </row>
    <row r="99" s="1" customFormat="1">
      <c r="B99" s="37"/>
      <c r="C99" s="38"/>
      <c r="D99" s="232" t="s">
        <v>203</v>
      </c>
      <c r="E99" s="38"/>
      <c r="F99" s="233" t="s">
        <v>3360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16.5" customHeight="1">
      <c r="B100" s="37"/>
      <c r="C100" s="258" t="s">
        <v>225</v>
      </c>
      <c r="D100" s="258" t="s">
        <v>350</v>
      </c>
      <c r="E100" s="259" t="s">
        <v>3361</v>
      </c>
      <c r="F100" s="260" t="s">
        <v>3362</v>
      </c>
      <c r="G100" s="261" t="s">
        <v>228</v>
      </c>
      <c r="H100" s="262">
        <v>8</v>
      </c>
      <c r="I100" s="263"/>
      <c r="J100" s="264">
        <f>ROUND(I100*H100,2)</f>
        <v>0</v>
      </c>
      <c r="K100" s="260" t="s">
        <v>200</v>
      </c>
      <c r="L100" s="265"/>
      <c r="M100" s="266" t="s">
        <v>19</v>
      </c>
      <c r="N100" s="267" t="s">
        <v>44</v>
      </c>
      <c r="O100" s="82"/>
      <c r="P100" s="228">
        <f>O100*H100</f>
        <v>0</v>
      </c>
      <c r="Q100" s="228">
        <v>0.00040000000000000002</v>
      </c>
      <c r="R100" s="228">
        <f>Q100*H100</f>
        <v>0.0032000000000000002</v>
      </c>
      <c r="S100" s="228">
        <v>0</v>
      </c>
      <c r="T100" s="229">
        <f>S100*H100</f>
        <v>0</v>
      </c>
      <c r="AR100" s="230" t="s">
        <v>236</v>
      </c>
      <c r="AT100" s="230" t="s">
        <v>350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3412</v>
      </c>
    </row>
    <row r="101" s="1" customFormat="1">
      <c r="B101" s="37"/>
      <c r="C101" s="38"/>
      <c r="D101" s="232" t="s">
        <v>203</v>
      </c>
      <c r="E101" s="38"/>
      <c r="F101" s="233" t="s">
        <v>3362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16.5" customHeight="1">
      <c r="B102" s="37"/>
      <c r="C102" s="258" t="s">
        <v>231</v>
      </c>
      <c r="D102" s="258" t="s">
        <v>350</v>
      </c>
      <c r="E102" s="259" t="s">
        <v>3364</v>
      </c>
      <c r="F102" s="260" t="s">
        <v>3365</v>
      </c>
      <c r="G102" s="261" t="s">
        <v>228</v>
      </c>
      <c r="H102" s="262">
        <v>9</v>
      </c>
      <c r="I102" s="263"/>
      <c r="J102" s="264">
        <f>ROUND(I102*H102,2)</f>
        <v>0</v>
      </c>
      <c r="K102" s="260" t="s">
        <v>200</v>
      </c>
      <c r="L102" s="265"/>
      <c r="M102" s="266" t="s">
        <v>19</v>
      </c>
      <c r="N102" s="267" t="s">
        <v>44</v>
      </c>
      <c r="O102" s="82"/>
      <c r="P102" s="228">
        <f>O102*H102</f>
        <v>0</v>
      </c>
      <c r="Q102" s="228">
        <v>0.00040000000000000002</v>
      </c>
      <c r="R102" s="228">
        <f>Q102*H102</f>
        <v>0.0036000000000000003</v>
      </c>
      <c r="S102" s="228">
        <v>0</v>
      </c>
      <c r="T102" s="229">
        <f>S102*H102</f>
        <v>0</v>
      </c>
      <c r="AR102" s="230" t="s">
        <v>236</v>
      </c>
      <c r="AT102" s="230" t="s">
        <v>350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3413</v>
      </c>
    </row>
    <row r="103" s="1" customFormat="1">
      <c r="B103" s="37"/>
      <c r="C103" s="38"/>
      <c r="D103" s="232" t="s">
        <v>203</v>
      </c>
      <c r="E103" s="38"/>
      <c r="F103" s="233" t="s">
        <v>3365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16.5" customHeight="1">
      <c r="B104" s="37"/>
      <c r="C104" s="258" t="s">
        <v>317</v>
      </c>
      <c r="D104" s="258" t="s">
        <v>350</v>
      </c>
      <c r="E104" s="259" t="s">
        <v>3414</v>
      </c>
      <c r="F104" s="260" t="s">
        <v>3415</v>
      </c>
      <c r="G104" s="261" t="s">
        <v>228</v>
      </c>
      <c r="H104" s="262">
        <v>3</v>
      </c>
      <c r="I104" s="263"/>
      <c r="J104" s="264">
        <f>ROUND(I104*H104,2)</f>
        <v>0</v>
      </c>
      <c r="K104" s="260" t="s">
        <v>19</v>
      </c>
      <c r="L104" s="265"/>
      <c r="M104" s="266" t="s">
        <v>19</v>
      </c>
      <c r="N104" s="267" t="s">
        <v>44</v>
      </c>
      <c r="O104" s="82"/>
      <c r="P104" s="228">
        <f>O104*H104</f>
        <v>0</v>
      </c>
      <c r="Q104" s="228">
        <v>0.00040000000000000002</v>
      </c>
      <c r="R104" s="228">
        <f>Q104*H104</f>
        <v>0.0012000000000000001</v>
      </c>
      <c r="S104" s="228">
        <v>0</v>
      </c>
      <c r="T104" s="229">
        <f>S104*H104</f>
        <v>0</v>
      </c>
      <c r="AR104" s="230" t="s">
        <v>236</v>
      </c>
      <c r="AT104" s="230" t="s">
        <v>350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3416</v>
      </c>
    </row>
    <row r="105" s="1" customFormat="1">
      <c r="B105" s="37"/>
      <c r="C105" s="38"/>
      <c r="D105" s="232" t="s">
        <v>203</v>
      </c>
      <c r="E105" s="38"/>
      <c r="F105" s="233" t="s">
        <v>3415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19" t="s">
        <v>236</v>
      </c>
      <c r="D106" s="219" t="s">
        <v>196</v>
      </c>
      <c r="E106" s="220" t="s">
        <v>3367</v>
      </c>
      <c r="F106" s="221" t="s">
        <v>3368</v>
      </c>
      <c r="G106" s="222" t="s">
        <v>228</v>
      </c>
      <c r="H106" s="223">
        <v>2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280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3417</v>
      </c>
    </row>
    <row r="107" s="1" customFormat="1">
      <c r="B107" s="37"/>
      <c r="C107" s="38"/>
      <c r="D107" s="232" t="s">
        <v>203</v>
      </c>
      <c r="E107" s="38"/>
      <c r="F107" s="233" t="s">
        <v>3370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16.5" customHeight="1">
      <c r="B108" s="37"/>
      <c r="C108" s="258" t="s">
        <v>7</v>
      </c>
      <c r="D108" s="258" t="s">
        <v>350</v>
      </c>
      <c r="E108" s="259" t="s">
        <v>3418</v>
      </c>
      <c r="F108" s="260" t="s">
        <v>3419</v>
      </c>
      <c r="G108" s="261" t="s">
        <v>228</v>
      </c>
      <c r="H108" s="262">
        <v>1</v>
      </c>
      <c r="I108" s="263"/>
      <c r="J108" s="264">
        <f>ROUND(I108*H108,2)</f>
        <v>0</v>
      </c>
      <c r="K108" s="260" t="s">
        <v>200</v>
      </c>
      <c r="L108" s="265"/>
      <c r="M108" s="266" t="s">
        <v>19</v>
      </c>
      <c r="N108" s="267" t="s">
        <v>44</v>
      </c>
      <c r="O108" s="82"/>
      <c r="P108" s="228">
        <f>O108*H108</f>
        <v>0</v>
      </c>
      <c r="Q108" s="228">
        <v>0.00040000000000000002</v>
      </c>
      <c r="R108" s="228">
        <f>Q108*H108</f>
        <v>0.00040000000000000002</v>
      </c>
      <c r="S108" s="228">
        <v>0</v>
      </c>
      <c r="T108" s="229">
        <f>S108*H108</f>
        <v>0</v>
      </c>
      <c r="AR108" s="230" t="s">
        <v>915</v>
      </c>
      <c r="AT108" s="230" t="s">
        <v>350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915</v>
      </c>
      <c r="BM108" s="230" t="s">
        <v>3420</v>
      </c>
    </row>
    <row r="109" s="1" customFormat="1">
      <c r="B109" s="37"/>
      <c r="C109" s="38"/>
      <c r="D109" s="232" t="s">
        <v>203</v>
      </c>
      <c r="E109" s="38"/>
      <c r="F109" s="233" t="s">
        <v>3419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16.5" customHeight="1">
      <c r="B110" s="37"/>
      <c r="C110" s="258" t="s">
        <v>308</v>
      </c>
      <c r="D110" s="258" t="s">
        <v>350</v>
      </c>
      <c r="E110" s="259" t="s">
        <v>3421</v>
      </c>
      <c r="F110" s="260" t="s">
        <v>3422</v>
      </c>
      <c r="G110" s="261" t="s">
        <v>228</v>
      </c>
      <c r="H110" s="262">
        <v>1</v>
      </c>
      <c r="I110" s="263"/>
      <c r="J110" s="264">
        <f>ROUND(I110*H110,2)</f>
        <v>0</v>
      </c>
      <c r="K110" s="260" t="s">
        <v>19</v>
      </c>
      <c r="L110" s="265"/>
      <c r="M110" s="266" t="s">
        <v>19</v>
      </c>
      <c r="N110" s="267" t="s">
        <v>44</v>
      </c>
      <c r="O110" s="82"/>
      <c r="P110" s="228">
        <f>O110*H110</f>
        <v>0</v>
      </c>
      <c r="Q110" s="228">
        <v>0.00040000000000000002</v>
      </c>
      <c r="R110" s="228">
        <f>Q110*H110</f>
        <v>0.00040000000000000002</v>
      </c>
      <c r="S110" s="228">
        <v>0</v>
      </c>
      <c r="T110" s="229">
        <f>S110*H110</f>
        <v>0</v>
      </c>
      <c r="AR110" s="230" t="s">
        <v>915</v>
      </c>
      <c r="AT110" s="230" t="s">
        <v>350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915</v>
      </c>
      <c r="BM110" s="230" t="s">
        <v>3423</v>
      </c>
    </row>
    <row r="111" s="1" customFormat="1">
      <c r="B111" s="37"/>
      <c r="C111" s="38"/>
      <c r="D111" s="232" t="s">
        <v>203</v>
      </c>
      <c r="E111" s="38"/>
      <c r="F111" s="233" t="s">
        <v>3424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24" customHeight="1">
      <c r="B112" s="37"/>
      <c r="C112" s="219" t="s">
        <v>246</v>
      </c>
      <c r="D112" s="219" t="s">
        <v>196</v>
      </c>
      <c r="E112" s="220" t="s">
        <v>3374</v>
      </c>
      <c r="F112" s="221" t="s">
        <v>3375</v>
      </c>
      <c r="G112" s="222" t="s">
        <v>228</v>
      </c>
      <c r="H112" s="223">
        <v>8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280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280</v>
      </c>
      <c r="BM112" s="230" t="s">
        <v>3425</v>
      </c>
    </row>
    <row r="113" s="1" customFormat="1">
      <c r="B113" s="37"/>
      <c r="C113" s="38"/>
      <c r="D113" s="232" t="s">
        <v>203</v>
      </c>
      <c r="E113" s="38"/>
      <c r="F113" s="233" t="s">
        <v>3377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24" customHeight="1">
      <c r="B114" s="37"/>
      <c r="C114" s="258" t="s">
        <v>251</v>
      </c>
      <c r="D114" s="258" t="s">
        <v>350</v>
      </c>
      <c r="E114" s="259" t="s">
        <v>3378</v>
      </c>
      <c r="F114" s="260" t="s">
        <v>3426</v>
      </c>
      <c r="G114" s="261" t="s">
        <v>228</v>
      </c>
      <c r="H114" s="262">
        <v>3</v>
      </c>
      <c r="I114" s="263"/>
      <c r="J114" s="264">
        <f>ROUND(I114*H114,2)</f>
        <v>0</v>
      </c>
      <c r="K114" s="260" t="s">
        <v>19</v>
      </c>
      <c r="L114" s="265"/>
      <c r="M114" s="266" t="s">
        <v>19</v>
      </c>
      <c r="N114" s="267" t="s">
        <v>44</v>
      </c>
      <c r="O114" s="82"/>
      <c r="P114" s="228">
        <f>O114*H114</f>
        <v>0</v>
      </c>
      <c r="Q114" s="228">
        <v>0.00046999999999999999</v>
      </c>
      <c r="R114" s="228">
        <f>Q114*H114</f>
        <v>0.00141</v>
      </c>
      <c r="S114" s="228">
        <v>0</v>
      </c>
      <c r="T114" s="229">
        <f>S114*H114</f>
        <v>0</v>
      </c>
      <c r="AR114" s="230" t="s">
        <v>236</v>
      </c>
      <c r="AT114" s="230" t="s">
        <v>350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3427</v>
      </c>
    </row>
    <row r="115" s="1" customFormat="1">
      <c r="B115" s="37"/>
      <c r="C115" s="38"/>
      <c r="D115" s="232" t="s">
        <v>203</v>
      </c>
      <c r="E115" s="38"/>
      <c r="F115" s="233" t="s">
        <v>3426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24" customHeight="1">
      <c r="B116" s="37"/>
      <c r="C116" s="258" t="s">
        <v>256</v>
      </c>
      <c r="D116" s="258" t="s">
        <v>350</v>
      </c>
      <c r="E116" s="259" t="s">
        <v>3381</v>
      </c>
      <c r="F116" s="260" t="s">
        <v>3382</v>
      </c>
      <c r="G116" s="261" t="s">
        <v>228</v>
      </c>
      <c r="H116" s="262">
        <v>1</v>
      </c>
      <c r="I116" s="263"/>
      <c r="J116" s="264">
        <f>ROUND(I116*H116,2)</f>
        <v>0</v>
      </c>
      <c r="K116" s="260" t="s">
        <v>19</v>
      </c>
      <c r="L116" s="265"/>
      <c r="M116" s="266" t="s">
        <v>19</v>
      </c>
      <c r="N116" s="267" t="s">
        <v>44</v>
      </c>
      <c r="O116" s="82"/>
      <c r="P116" s="228">
        <f>O116*H116</f>
        <v>0</v>
      </c>
      <c r="Q116" s="228">
        <v>0.00040000000000000002</v>
      </c>
      <c r="R116" s="228">
        <f>Q116*H116</f>
        <v>0.00040000000000000002</v>
      </c>
      <c r="S116" s="228">
        <v>0</v>
      </c>
      <c r="T116" s="229">
        <f>S116*H116</f>
        <v>0</v>
      </c>
      <c r="AR116" s="230" t="s">
        <v>236</v>
      </c>
      <c r="AT116" s="230" t="s">
        <v>350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3428</v>
      </c>
    </row>
    <row r="117" s="1" customFormat="1">
      <c r="B117" s="37"/>
      <c r="C117" s="38"/>
      <c r="D117" s="232" t="s">
        <v>203</v>
      </c>
      <c r="E117" s="38"/>
      <c r="F117" s="233" t="s">
        <v>3382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" customFormat="1" ht="24" customHeight="1">
      <c r="B118" s="37"/>
      <c r="C118" s="258" t="s">
        <v>261</v>
      </c>
      <c r="D118" s="258" t="s">
        <v>350</v>
      </c>
      <c r="E118" s="259" t="s">
        <v>3384</v>
      </c>
      <c r="F118" s="260" t="s">
        <v>3385</v>
      </c>
      <c r="G118" s="261" t="s">
        <v>228</v>
      </c>
      <c r="H118" s="262">
        <v>5</v>
      </c>
      <c r="I118" s="263"/>
      <c r="J118" s="264">
        <f>ROUND(I118*H118,2)</f>
        <v>0</v>
      </c>
      <c r="K118" s="260" t="s">
        <v>19</v>
      </c>
      <c r="L118" s="265"/>
      <c r="M118" s="266" t="s">
        <v>19</v>
      </c>
      <c r="N118" s="267" t="s">
        <v>44</v>
      </c>
      <c r="O118" s="82"/>
      <c r="P118" s="228">
        <f>O118*H118</f>
        <v>0</v>
      </c>
      <c r="Q118" s="228">
        <v>0.00040000000000000002</v>
      </c>
      <c r="R118" s="228">
        <f>Q118*H118</f>
        <v>0.002</v>
      </c>
      <c r="S118" s="228">
        <v>0</v>
      </c>
      <c r="T118" s="229">
        <f>S118*H118</f>
        <v>0</v>
      </c>
      <c r="AR118" s="230" t="s">
        <v>236</v>
      </c>
      <c r="AT118" s="230" t="s">
        <v>350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201</v>
      </c>
      <c r="BM118" s="230" t="s">
        <v>3429</v>
      </c>
    </row>
    <row r="119" s="1" customFormat="1">
      <c r="B119" s="37"/>
      <c r="C119" s="38"/>
      <c r="D119" s="232" t="s">
        <v>203</v>
      </c>
      <c r="E119" s="38"/>
      <c r="F119" s="233" t="s">
        <v>3385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" customFormat="1" ht="24" customHeight="1">
      <c r="B120" s="37"/>
      <c r="C120" s="219" t="s">
        <v>8</v>
      </c>
      <c r="D120" s="219" t="s">
        <v>196</v>
      </c>
      <c r="E120" s="220" t="s">
        <v>3390</v>
      </c>
      <c r="F120" s="221" t="s">
        <v>3391</v>
      </c>
      <c r="G120" s="222" t="s">
        <v>228</v>
      </c>
      <c r="H120" s="223">
        <v>4</v>
      </c>
      <c r="I120" s="224"/>
      <c r="J120" s="225">
        <f>ROUND(I120*H120,2)</f>
        <v>0</v>
      </c>
      <c r="K120" s="221" t="s">
        <v>200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</v>
      </c>
      <c r="R120" s="228">
        <f>Q120*H120</f>
        <v>0</v>
      </c>
      <c r="S120" s="228">
        <v>0</v>
      </c>
      <c r="T120" s="229">
        <f>S120*H120</f>
        <v>0</v>
      </c>
      <c r="AR120" s="230" t="s">
        <v>280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280</v>
      </c>
      <c r="BM120" s="230" t="s">
        <v>3430</v>
      </c>
    </row>
    <row r="121" s="1" customFormat="1">
      <c r="B121" s="37"/>
      <c r="C121" s="38"/>
      <c r="D121" s="232" t="s">
        <v>203</v>
      </c>
      <c r="E121" s="38"/>
      <c r="F121" s="233" t="s">
        <v>3393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24" customHeight="1">
      <c r="B122" s="37"/>
      <c r="C122" s="258" t="s">
        <v>280</v>
      </c>
      <c r="D122" s="258" t="s">
        <v>350</v>
      </c>
      <c r="E122" s="259" t="s">
        <v>3394</v>
      </c>
      <c r="F122" s="260" t="s">
        <v>3395</v>
      </c>
      <c r="G122" s="261" t="s">
        <v>228</v>
      </c>
      <c r="H122" s="262">
        <v>1</v>
      </c>
      <c r="I122" s="263"/>
      <c r="J122" s="264">
        <f>ROUND(I122*H122,2)</f>
        <v>0</v>
      </c>
      <c r="K122" s="260" t="s">
        <v>19</v>
      </c>
      <c r="L122" s="265"/>
      <c r="M122" s="266" t="s">
        <v>19</v>
      </c>
      <c r="N122" s="267" t="s">
        <v>44</v>
      </c>
      <c r="O122" s="82"/>
      <c r="P122" s="228">
        <f>O122*H122</f>
        <v>0</v>
      </c>
      <c r="Q122" s="228">
        <v>5.0000000000000002E-05</v>
      </c>
      <c r="R122" s="228">
        <f>Q122*H122</f>
        <v>5.0000000000000002E-05</v>
      </c>
      <c r="S122" s="228">
        <v>0</v>
      </c>
      <c r="T122" s="229">
        <f>S122*H122</f>
        <v>0</v>
      </c>
      <c r="AR122" s="230" t="s">
        <v>381</v>
      </c>
      <c r="AT122" s="230" t="s">
        <v>350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280</v>
      </c>
      <c r="BM122" s="230" t="s">
        <v>3431</v>
      </c>
    </row>
    <row r="123" s="1" customFormat="1">
      <c r="B123" s="37"/>
      <c r="C123" s="38"/>
      <c r="D123" s="232" t="s">
        <v>203</v>
      </c>
      <c r="E123" s="38"/>
      <c r="F123" s="233" t="s">
        <v>3395</v>
      </c>
      <c r="G123" s="38"/>
      <c r="H123" s="38"/>
      <c r="I123" s="145"/>
      <c r="J123" s="38"/>
      <c r="K123" s="38"/>
      <c r="L123" s="42"/>
      <c r="M123" s="234"/>
      <c r="N123" s="82"/>
      <c r="O123" s="82"/>
      <c r="P123" s="82"/>
      <c r="Q123" s="82"/>
      <c r="R123" s="82"/>
      <c r="S123" s="82"/>
      <c r="T123" s="83"/>
      <c r="AT123" s="16" t="s">
        <v>203</v>
      </c>
      <c r="AU123" s="16" t="s">
        <v>82</v>
      </c>
    </row>
    <row r="124" s="1" customFormat="1" ht="16.5" customHeight="1">
      <c r="B124" s="37"/>
      <c r="C124" s="219" t="s">
        <v>286</v>
      </c>
      <c r="D124" s="219" t="s">
        <v>196</v>
      </c>
      <c r="E124" s="220" t="s">
        <v>3397</v>
      </c>
      <c r="F124" s="221" t="s">
        <v>3398</v>
      </c>
      <c r="G124" s="222" t="s">
        <v>228</v>
      </c>
      <c r="H124" s="223">
        <v>1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280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280</v>
      </c>
      <c r="BM124" s="230" t="s">
        <v>3432</v>
      </c>
    </row>
    <row r="125" s="1" customFormat="1">
      <c r="B125" s="37"/>
      <c r="C125" s="38"/>
      <c r="D125" s="232" t="s">
        <v>203</v>
      </c>
      <c r="E125" s="38"/>
      <c r="F125" s="233" t="s">
        <v>3400</v>
      </c>
      <c r="G125" s="38"/>
      <c r="H125" s="38"/>
      <c r="I125" s="145"/>
      <c r="J125" s="38"/>
      <c r="K125" s="38"/>
      <c r="L125" s="42"/>
      <c r="M125" s="234"/>
      <c r="N125" s="82"/>
      <c r="O125" s="82"/>
      <c r="P125" s="82"/>
      <c r="Q125" s="82"/>
      <c r="R125" s="82"/>
      <c r="S125" s="82"/>
      <c r="T125" s="83"/>
      <c r="AT125" s="16" t="s">
        <v>203</v>
      </c>
      <c r="AU125" s="16" t="s">
        <v>82</v>
      </c>
    </row>
    <row r="126" s="1" customFormat="1" ht="24" customHeight="1">
      <c r="B126" s="37"/>
      <c r="C126" s="258" t="s">
        <v>296</v>
      </c>
      <c r="D126" s="258" t="s">
        <v>350</v>
      </c>
      <c r="E126" s="259" t="s">
        <v>3401</v>
      </c>
      <c r="F126" s="260" t="s">
        <v>3402</v>
      </c>
      <c r="G126" s="261" t="s">
        <v>228</v>
      </c>
      <c r="H126" s="262">
        <v>1</v>
      </c>
      <c r="I126" s="263"/>
      <c r="J126" s="264">
        <f>ROUND(I126*H126,2)</f>
        <v>0</v>
      </c>
      <c r="K126" s="260" t="s">
        <v>19</v>
      </c>
      <c r="L126" s="265"/>
      <c r="M126" s="266" t="s">
        <v>19</v>
      </c>
      <c r="N126" s="267" t="s">
        <v>44</v>
      </c>
      <c r="O126" s="82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AR126" s="230" t="s">
        <v>1595</v>
      </c>
      <c r="AT126" s="230" t="s">
        <v>350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558</v>
      </c>
      <c r="BM126" s="230" t="s">
        <v>3433</v>
      </c>
    </row>
    <row r="127" s="1" customFormat="1">
      <c r="B127" s="37"/>
      <c r="C127" s="38"/>
      <c r="D127" s="232" t="s">
        <v>203</v>
      </c>
      <c r="E127" s="38"/>
      <c r="F127" s="233" t="s">
        <v>3402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203</v>
      </c>
      <c r="AU127" s="16" t="s">
        <v>82</v>
      </c>
    </row>
    <row r="128" s="1" customFormat="1" ht="36" customHeight="1">
      <c r="B128" s="37"/>
      <c r="C128" s="258" t="s">
        <v>301</v>
      </c>
      <c r="D128" s="258" t="s">
        <v>350</v>
      </c>
      <c r="E128" s="259" t="s">
        <v>3404</v>
      </c>
      <c r="F128" s="260" t="s">
        <v>3405</v>
      </c>
      <c r="G128" s="261" t="s">
        <v>1088</v>
      </c>
      <c r="H128" s="262">
        <v>1</v>
      </c>
      <c r="I128" s="263"/>
      <c r="J128" s="264">
        <f>ROUND(I128*H128,2)</f>
        <v>0</v>
      </c>
      <c r="K128" s="260" t="s">
        <v>19</v>
      </c>
      <c r="L128" s="265"/>
      <c r="M128" s="266" t="s">
        <v>19</v>
      </c>
      <c r="N128" s="267" t="s">
        <v>44</v>
      </c>
      <c r="O128" s="82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AR128" s="230" t="s">
        <v>1595</v>
      </c>
      <c r="AT128" s="230" t="s">
        <v>350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558</v>
      </c>
      <c r="BM128" s="230" t="s">
        <v>3434</v>
      </c>
    </row>
    <row r="129" s="1" customFormat="1">
      <c r="B129" s="37"/>
      <c r="C129" s="38"/>
      <c r="D129" s="232" t="s">
        <v>203</v>
      </c>
      <c r="E129" s="38"/>
      <c r="F129" s="233" t="s">
        <v>3405</v>
      </c>
      <c r="G129" s="38"/>
      <c r="H129" s="38"/>
      <c r="I129" s="145"/>
      <c r="J129" s="38"/>
      <c r="K129" s="38"/>
      <c r="L129" s="42"/>
      <c r="M129" s="268"/>
      <c r="N129" s="269"/>
      <c r="O129" s="269"/>
      <c r="P129" s="269"/>
      <c r="Q129" s="269"/>
      <c r="R129" s="269"/>
      <c r="S129" s="269"/>
      <c r="T129" s="270"/>
      <c r="AT129" s="16" t="s">
        <v>203</v>
      </c>
      <c r="AU129" s="16" t="s">
        <v>82</v>
      </c>
    </row>
    <row r="130" s="1" customFormat="1" ht="6.96" customHeight="1">
      <c r="B130" s="57"/>
      <c r="C130" s="58"/>
      <c r="D130" s="58"/>
      <c r="E130" s="58"/>
      <c r="F130" s="58"/>
      <c r="G130" s="58"/>
      <c r="H130" s="58"/>
      <c r="I130" s="170"/>
      <c r="J130" s="58"/>
      <c r="K130" s="58"/>
      <c r="L130" s="42"/>
    </row>
  </sheetData>
  <sheetProtection sheet="1" autoFilter="0" formatColumns="0" formatRows="0" objects="1" scenarios="1" spinCount="100000" saltValue="Z5ZNpLiQJ42Wk/0SlI83v3stlklFQBOOzjoEiZQMKppDj45OdcBP1ICS5zNPHz9N/CvT/n1qiDP3UIYGNJWk1w==" hashValue="JpmcDc+q1hdV/ljtOgDCDxtFD37YcMZuaq5sJLvZvo6if4H1ORdckuhqPz4FRoB1lEtoVHvFuFSRaLySlRO4AQ==" algorithmName="SHA-512" password="C87A"/>
  <autoFilter ref="C92:K12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126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2897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3435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ROUND(J92,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ROUND((SUM(BE92:BE263)),  2)</f>
        <v>0</v>
      </c>
      <c r="I35" s="159">
        <v>0.20999999999999999</v>
      </c>
      <c r="J35" s="158">
        <f>ROUND(((SUM(BE92:BE263))*I35),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ROUND((SUM(BF92:BF263)),  2)</f>
        <v>0</v>
      </c>
      <c r="I36" s="159">
        <v>0.14999999999999999</v>
      </c>
      <c r="J36" s="158">
        <f>ROUND(((SUM(BF92:BF263))*I36),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ROUND((SUM(BG92:BG263)),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ROUND((SUM(BH92:BH263)),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ROUND((SUM(BI92:BI263)),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2897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D.1.4.d-2 -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J92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J93</f>
        <v>0</v>
      </c>
      <c r="K64" s="181"/>
      <c r="L64" s="186"/>
    </row>
    <row r="65" s="9" customFormat="1" ht="19.92" customHeight="1">
      <c r="B65" s="187"/>
      <c r="C65" s="123"/>
      <c r="D65" s="188" t="s">
        <v>160</v>
      </c>
      <c r="E65" s="189"/>
      <c r="F65" s="189"/>
      <c r="G65" s="189"/>
      <c r="H65" s="189"/>
      <c r="I65" s="190"/>
      <c r="J65" s="191">
        <f>J94</f>
        <v>0</v>
      </c>
      <c r="K65" s="123"/>
      <c r="L65" s="192"/>
    </row>
    <row r="66" s="9" customFormat="1" ht="19.92" customHeight="1">
      <c r="B66" s="187"/>
      <c r="C66" s="123"/>
      <c r="D66" s="188" t="s">
        <v>161</v>
      </c>
      <c r="E66" s="189"/>
      <c r="F66" s="189"/>
      <c r="G66" s="189"/>
      <c r="H66" s="189"/>
      <c r="I66" s="190"/>
      <c r="J66" s="191">
        <f>J105</f>
        <v>0</v>
      </c>
      <c r="K66" s="123"/>
      <c r="L66" s="192"/>
    </row>
    <row r="67" s="8" customFormat="1" ht="24.96" customHeight="1">
      <c r="B67" s="180"/>
      <c r="C67" s="181"/>
      <c r="D67" s="182" t="s">
        <v>163</v>
      </c>
      <c r="E67" s="183"/>
      <c r="F67" s="183"/>
      <c r="G67" s="183"/>
      <c r="H67" s="183"/>
      <c r="I67" s="184"/>
      <c r="J67" s="185">
        <f>J118</f>
        <v>0</v>
      </c>
      <c r="K67" s="181"/>
      <c r="L67" s="186"/>
    </row>
    <row r="68" s="9" customFormat="1" ht="19.92" customHeight="1">
      <c r="B68" s="187"/>
      <c r="C68" s="123"/>
      <c r="D68" s="188" t="s">
        <v>2899</v>
      </c>
      <c r="E68" s="189"/>
      <c r="F68" s="189"/>
      <c r="G68" s="189"/>
      <c r="H68" s="189"/>
      <c r="I68" s="190"/>
      <c r="J68" s="191">
        <f>J119</f>
        <v>0</v>
      </c>
      <c r="K68" s="123"/>
      <c r="L68" s="192"/>
    </row>
    <row r="69" s="8" customFormat="1" ht="24.96" customHeight="1">
      <c r="B69" s="180"/>
      <c r="C69" s="181"/>
      <c r="D69" s="182" t="s">
        <v>2900</v>
      </c>
      <c r="E69" s="183"/>
      <c r="F69" s="183"/>
      <c r="G69" s="183"/>
      <c r="H69" s="183"/>
      <c r="I69" s="184"/>
      <c r="J69" s="185">
        <f>J248</f>
        <v>0</v>
      </c>
      <c r="K69" s="181"/>
      <c r="L69" s="186"/>
    </row>
    <row r="70" s="9" customFormat="1" ht="19.92" customHeight="1">
      <c r="B70" s="187"/>
      <c r="C70" s="123"/>
      <c r="D70" s="188" t="s">
        <v>2902</v>
      </c>
      <c r="E70" s="189"/>
      <c r="F70" s="189"/>
      <c r="G70" s="189"/>
      <c r="H70" s="189"/>
      <c r="I70" s="190"/>
      <c r="J70" s="191">
        <f>J249</f>
        <v>0</v>
      </c>
      <c r="K70" s="123"/>
      <c r="L70" s="192"/>
    </row>
    <row r="71" s="1" customFormat="1" ht="21.84" customHeight="1">
      <c r="B71" s="37"/>
      <c r="C71" s="38"/>
      <c r="D71" s="38"/>
      <c r="E71" s="38"/>
      <c r="F71" s="38"/>
      <c r="G71" s="38"/>
      <c r="H71" s="38"/>
      <c r="I71" s="145"/>
      <c r="J71" s="38"/>
      <c r="K71" s="38"/>
      <c r="L71" s="42"/>
    </row>
    <row r="72" s="1" customFormat="1" ht="6.96" customHeight="1">
      <c r="B72" s="57"/>
      <c r="C72" s="58"/>
      <c r="D72" s="58"/>
      <c r="E72" s="58"/>
      <c r="F72" s="58"/>
      <c r="G72" s="58"/>
      <c r="H72" s="58"/>
      <c r="I72" s="170"/>
      <c r="J72" s="58"/>
      <c r="K72" s="58"/>
      <c r="L72" s="42"/>
    </row>
    <row r="76" s="1" customFormat="1" ht="6.96" customHeight="1">
      <c r="B76" s="59"/>
      <c r="C76" s="60"/>
      <c r="D76" s="60"/>
      <c r="E76" s="60"/>
      <c r="F76" s="60"/>
      <c r="G76" s="60"/>
      <c r="H76" s="60"/>
      <c r="I76" s="173"/>
      <c r="J76" s="60"/>
      <c r="K76" s="60"/>
      <c r="L76" s="42"/>
    </row>
    <row r="77" s="1" customFormat="1" ht="24.96" customHeight="1">
      <c r="B77" s="37"/>
      <c r="C77" s="22" t="s">
        <v>179</v>
      </c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6.96" customHeight="1">
      <c r="B78" s="37"/>
      <c r="C78" s="38"/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2" customHeight="1">
      <c r="B79" s="37"/>
      <c r="C79" s="31" t="s">
        <v>16</v>
      </c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6.5" customHeight="1">
      <c r="B80" s="37"/>
      <c r="C80" s="38"/>
      <c r="D80" s="38"/>
      <c r="E80" s="174" t="str">
        <f>E7</f>
        <v>Stavební úpravy objektů č.p. 6 a st.p.č. 17-6, obec Malšovice - revize č.01</v>
      </c>
      <c r="F80" s="31"/>
      <c r="G80" s="31"/>
      <c r="H80" s="31"/>
      <c r="I80" s="145"/>
      <c r="J80" s="38"/>
      <c r="K80" s="38"/>
      <c r="L80" s="42"/>
    </row>
    <row r="81" ht="12" customHeight="1">
      <c r="B81" s="20"/>
      <c r="C81" s="31" t="s">
        <v>144</v>
      </c>
      <c r="D81" s="21"/>
      <c r="E81" s="21"/>
      <c r="F81" s="21"/>
      <c r="G81" s="21"/>
      <c r="H81" s="21"/>
      <c r="I81" s="137"/>
      <c r="J81" s="21"/>
      <c r="K81" s="21"/>
      <c r="L81" s="19"/>
    </row>
    <row r="82" s="1" customFormat="1" ht="16.5" customHeight="1">
      <c r="B82" s="37"/>
      <c r="C82" s="38"/>
      <c r="D82" s="38"/>
      <c r="E82" s="174" t="s">
        <v>2897</v>
      </c>
      <c r="F82" s="38"/>
      <c r="G82" s="38"/>
      <c r="H82" s="38"/>
      <c r="I82" s="145"/>
      <c r="J82" s="38"/>
      <c r="K82" s="38"/>
      <c r="L82" s="42"/>
    </row>
    <row r="83" s="1" customFormat="1" ht="12" customHeight="1">
      <c r="B83" s="37"/>
      <c r="C83" s="31" t="s">
        <v>146</v>
      </c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16.5" customHeight="1">
      <c r="B84" s="37"/>
      <c r="C84" s="38"/>
      <c r="D84" s="38"/>
      <c r="E84" s="67" t="str">
        <f>E11</f>
        <v>D.1.4.d-2 - Objekt na st.p.č.17/6</v>
      </c>
      <c r="F84" s="38"/>
      <c r="G84" s="38"/>
      <c r="H84" s="38"/>
      <c r="I84" s="145"/>
      <c r="J84" s="38"/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5"/>
      <c r="J85" s="38"/>
      <c r="K85" s="38"/>
      <c r="L85" s="42"/>
    </row>
    <row r="86" s="1" customFormat="1" ht="12" customHeight="1">
      <c r="B86" s="37"/>
      <c r="C86" s="31" t="s">
        <v>21</v>
      </c>
      <c r="D86" s="38"/>
      <c r="E86" s="38"/>
      <c r="F86" s="26" t="str">
        <f>F14</f>
        <v>Malšovice</v>
      </c>
      <c r="G86" s="38"/>
      <c r="H86" s="38"/>
      <c r="I86" s="147" t="s">
        <v>23</v>
      </c>
      <c r="J86" s="70" t="str">
        <f>IF(J14="","",J14)</f>
        <v>22. 6. 2019</v>
      </c>
      <c r="K86" s="38"/>
      <c r="L86" s="42"/>
    </row>
    <row r="87" s="1" customFormat="1" ht="6.96" customHeight="1">
      <c r="B87" s="37"/>
      <c r="C87" s="38"/>
      <c r="D87" s="38"/>
      <c r="E87" s="38"/>
      <c r="F87" s="38"/>
      <c r="G87" s="38"/>
      <c r="H87" s="38"/>
      <c r="I87" s="145"/>
      <c r="J87" s="38"/>
      <c r="K87" s="38"/>
      <c r="L87" s="42"/>
    </row>
    <row r="88" s="1" customFormat="1" ht="43.05" customHeight="1">
      <c r="B88" s="37"/>
      <c r="C88" s="31" t="s">
        <v>25</v>
      </c>
      <c r="D88" s="38"/>
      <c r="E88" s="38"/>
      <c r="F88" s="26" t="str">
        <f>E17</f>
        <v>Obec Malšovice, Malšovice 16, 405 02 Děčín 2</v>
      </c>
      <c r="G88" s="38"/>
      <c r="H88" s="38"/>
      <c r="I88" s="147" t="s">
        <v>32</v>
      </c>
      <c r="J88" s="35" t="str">
        <f>E23</f>
        <v>INTECON, spol. s r.o., Ústí nad Labem</v>
      </c>
      <c r="K88" s="38"/>
      <c r="L88" s="42"/>
    </row>
    <row r="89" s="1" customFormat="1" ht="43.05" customHeight="1">
      <c r="B89" s="37"/>
      <c r="C89" s="31" t="s">
        <v>30</v>
      </c>
      <c r="D89" s="38"/>
      <c r="E89" s="38"/>
      <c r="F89" s="26" t="str">
        <f>IF(E20="","",E20)</f>
        <v>Vyplň údaj</v>
      </c>
      <c r="G89" s="38"/>
      <c r="H89" s="38"/>
      <c r="I89" s="147" t="s">
        <v>36</v>
      </c>
      <c r="J89" s="35" t="str">
        <f>E26</f>
        <v>INTECON, spol. s r.o., Ústí nad Labem</v>
      </c>
      <c r="K89" s="38"/>
      <c r="L89" s="42"/>
    </row>
    <row r="90" s="1" customFormat="1" ht="10.32" customHeight="1">
      <c r="B90" s="37"/>
      <c r="C90" s="38"/>
      <c r="D90" s="38"/>
      <c r="E90" s="38"/>
      <c r="F90" s="38"/>
      <c r="G90" s="38"/>
      <c r="H90" s="38"/>
      <c r="I90" s="145"/>
      <c r="J90" s="38"/>
      <c r="K90" s="38"/>
      <c r="L90" s="42"/>
    </row>
    <row r="91" s="10" customFormat="1" ht="29.28" customHeight="1">
      <c r="B91" s="193"/>
      <c r="C91" s="194" t="s">
        <v>180</v>
      </c>
      <c r="D91" s="195" t="s">
        <v>58</v>
      </c>
      <c r="E91" s="195" t="s">
        <v>54</v>
      </c>
      <c r="F91" s="195" t="s">
        <v>55</v>
      </c>
      <c r="G91" s="195" t="s">
        <v>181</v>
      </c>
      <c r="H91" s="195" t="s">
        <v>182</v>
      </c>
      <c r="I91" s="196" t="s">
        <v>183</v>
      </c>
      <c r="J91" s="195" t="s">
        <v>150</v>
      </c>
      <c r="K91" s="197" t="s">
        <v>184</v>
      </c>
      <c r="L91" s="198"/>
      <c r="M91" s="90" t="s">
        <v>19</v>
      </c>
      <c r="N91" s="91" t="s">
        <v>43</v>
      </c>
      <c r="O91" s="91" t="s">
        <v>185</v>
      </c>
      <c r="P91" s="91" t="s">
        <v>186</v>
      </c>
      <c r="Q91" s="91" t="s">
        <v>187</v>
      </c>
      <c r="R91" s="91" t="s">
        <v>188</v>
      </c>
      <c r="S91" s="91" t="s">
        <v>189</v>
      </c>
      <c r="T91" s="92" t="s">
        <v>190</v>
      </c>
    </row>
    <row r="92" s="1" customFormat="1" ht="22.8" customHeight="1">
      <c r="B92" s="37"/>
      <c r="C92" s="97" t="s">
        <v>191</v>
      </c>
      <c r="D92" s="38"/>
      <c r="E92" s="38"/>
      <c r="F92" s="38"/>
      <c r="G92" s="38"/>
      <c r="H92" s="38"/>
      <c r="I92" s="145"/>
      <c r="J92" s="199">
        <f>BK92</f>
        <v>0</v>
      </c>
      <c r="K92" s="38"/>
      <c r="L92" s="42"/>
      <c r="M92" s="93"/>
      <c r="N92" s="94"/>
      <c r="O92" s="94"/>
      <c r="P92" s="200">
        <f>P93+P118+P248</f>
        <v>0</v>
      </c>
      <c r="Q92" s="94"/>
      <c r="R92" s="200">
        <f>R93+R118+R248</f>
        <v>0.24027999999999999</v>
      </c>
      <c r="S92" s="94"/>
      <c r="T92" s="201">
        <f>T93+T118+T248</f>
        <v>0.4274</v>
      </c>
      <c r="AT92" s="16" t="s">
        <v>72</v>
      </c>
      <c r="AU92" s="16" t="s">
        <v>151</v>
      </c>
      <c r="BK92" s="202">
        <f>BK93+BK118+BK248</f>
        <v>0</v>
      </c>
    </row>
    <row r="93" s="11" customFormat="1" ht="25.92" customHeight="1">
      <c r="B93" s="203"/>
      <c r="C93" s="204"/>
      <c r="D93" s="205" t="s">
        <v>72</v>
      </c>
      <c r="E93" s="206" t="s">
        <v>192</v>
      </c>
      <c r="F93" s="206" t="s">
        <v>193</v>
      </c>
      <c r="G93" s="204"/>
      <c r="H93" s="204"/>
      <c r="I93" s="207"/>
      <c r="J93" s="208">
        <f>BK93</f>
        <v>0</v>
      </c>
      <c r="K93" s="204"/>
      <c r="L93" s="209"/>
      <c r="M93" s="210"/>
      <c r="N93" s="211"/>
      <c r="O93" s="211"/>
      <c r="P93" s="212">
        <f>P94+P105</f>
        <v>0</v>
      </c>
      <c r="Q93" s="211"/>
      <c r="R93" s="212">
        <f>R94+R105</f>
        <v>0</v>
      </c>
      <c r="S93" s="211"/>
      <c r="T93" s="213">
        <f>T94+T105</f>
        <v>0.4274</v>
      </c>
      <c r="AR93" s="214" t="s">
        <v>80</v>
      </c>
      <c r="AT93" s="215" t="s">
        <v>72</v>
      </c>
      <c r="AU93" s="215" t="s">
        <v>73</v>
      </c>
      <c r="AY93" s="214" t="s">
        <v>194</v>
      </c>
      <c r="BK93" s="216">
        <f>BK94+BK105</f>
        <v>0</v>
      </c>
    </row>
    <row r="94" s="11" customFormat="1" ht="22.8" customHeight="1">
      <c r="B94" s="203"/>
      <c r="C94" s="204"/>
      <c r="D94" s="205" t="s">
        <v>72</v>
      </c>
      <c r="E94" s="217" t="s">
        <v>241</v>
      </c>
      <c r="F94" s="217" t="s">
        <v>1002</v>
      </c>
      <c r="G94" s="204"/>
      <c r="H94" s="204"/>
      <c r="I94" s="207"/>
      <c r="J94" s="218">
        <f>BK94</f>
        <v>0</v>
      </c>
      <c r="K94" s="204"/>
      <c r="L94" s="209"/>
      <c r="M94" s="210"/>
      <c r="N94" s="211"/>
      <c r="O94" s="211"/>
      <c r="P94" s="212">
        <f>SUM(P95:P104)</f>
        <v>0</v>
      </c>
      <c r="Q94" s="211"/>
      <c r="R94" s="212">
        <f>SUM(R95:R104)</f>
        <v>0</v>
      </c>
      <c r="S94" s="211"/>
      <c r="T94" s="213">
        <f>SUM(T95:T104)</f>
        <v>0.4274</v>
      </c>
      <c r="AR94" s="214" t="s">
        <v>80</v>
      </c>
      <c r="AT94" s="215" t="s">
        <v>72</v>
      </c>
      <c r="AU94" s="215" t="s">
        <v>80</v>
      </c>
      <c r="AY94" s="214" t="s">
        <v>194</v>
      </c>
      <c r="BK94" s="216">
        <f>SUM(BK95:BK104)</f>
        <v>0</v>
      </c>
    </row>
    <row r="95" s="1" customFormat="1" ht="24" customHeight="1">
      <c r="B95" s="37"/>
      <c r="C95" s="219" t="s">
        <v>595</v>
      </c>
      <c r="D95" s="219" t="s">
        <v>196</v>
      </c>
      <c r="E95" s="220" t="s">
        <v>2911</v>
      </c>
      <c r="F95" s="221" t="s">
        <v>2912</v>
      </c>
      <c r="G95" s="222" t="s">
        <v>269</v>
      </c>
      <c r="H95" s="223">
        <v>0.033000000000000002</v>
      </c>
      <c r="I95" s="224"/>
      <c r="J95" s="225">
        <f>ROUND(I95*H95,2)</f>
        <v>0</v>
      </c>
      <c r="K95" s="221" t="s">
        <v>200</v>
      </c>
      <c r="L95" s="42"/>
      <c r="M95" s="226" t="s">
        <v>19</v>
      </c>
      <c r="N95" s="227" t="s">
        <v>44</v>
      </c>
      <c r="O95" s="82"/>
      <c r="P95" s="228">
        <f>O95*H95</f>
        <v>0</v>
      </c>
      <c r="Q95" s="228">
        <v>0</v>
      </c>
      <c r="R95" s="228">
        <f>Q95*H95</f>
        <v>0</v>
      </c>
      <c r="S95" s="228">
        <v>1.8</v>
      </c>
      <c r="T95" s="229">
        <f>S95*H95</f>
        <v>0.059400000000000001</v>
      </c>
      <c r="AR95" s="230" t="s">
        <v>201</v>
      </c>
      <c r="AT95" s="230" t="s">
        <v>196</v>
      </c>
      <c r="AU95" s="230" t="s">
        <v>82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201</v>
      </c>
      <c r="BM95" s="230" t="s">
        <v>3436</v>
      </c>
    </row>
    <row r="96" s="1" customFormat="1">
      <c r="B96" s="37"/>
      <c r="C96" s="38"/>
      <c r="D96" s="232" t="s">
        <v>203</v>
      </c>
      <c r="E96" s="38"/>
      <c r="F96" s="233" t="s">
        <v>2914</v>
      </c>
      <c r="G96" s="38"/>
      <c r="H96" s="38"/>
      <c r="I96" s="145"/>
      <c r="J96" s="38"/>
      <c r="K96" s="38"/>
      <c r="L96" s="42"/>
      <c r="M96" s="234"/>
      <c r="N96" s="82"/>
      <c r="O96" s="82"/>
      <c r="P96" s="82"/>
      <c r="Q96" s="82"/>
      <c r="R96" s="82"/>
      <c r="S96" s="82"/>
      <c r="T96" s="83"/>
      <c r="AT96" s="16" t="s">
        <v>203</v>
      </c>
      <c r="AU96" s="16" t="s">
        <v>82</v>
      </c>
    </row>
    <row r="97" s="12" customFormat="1">
      <c r="B97" s="235"/>
      <c r="C97" s="236"/>
      <c r="D97" s="232" t="s">
        <v>272</v>
      </c>
      <c r="E97" s="237" t="s">
        <v>19</v>
      </c>
      <c r="F97" s="238" t="s">
        <v>3437</v>
      </c>
      <c r="G97" s="236"/>
      <c r="H97" s="239">
        <v>0.033000000000000002</v>
      </c>
      <c r="I97" s="240"/>
      <c r="J97" s="236"/>
      <c r="K97" s="236"/>
      <c r="L97" s="241"/>
      <c r="M97" s="242"/>
      <c r="N97" s="243"/>
      <c r="O97" s="243"/>
      <c r="P97" s="243"/>
      <c r="Q97" s="243"/>
      <c r="R97" s="243"/>
      <c r="S97" s="243"/>
      <c r="T97" s="244"/>
      <c r="AT97" s="245" t="s">
        <v>272</v>
      </c>
      <c r="AU97" s="245" t="s">
        <v>82</v>
      </c>
      <c r="AV97" s="12" t="s">
        <v>82</v>
      </c>
      <c r="AW97" s="12" t="s">
        <v>35</v>
      </c>
      <c r="AX97" s="12" t="s">
        <v>73</v>
      </c>
      <c r="AY97" s="245" t="s">
        <v>194</v>
      </c>
    </row>
    <row r="98" s="13" customFormat="1">
      <c r="B98" s="246"/>
      <c r="C98" s="247"/>
      <c r="D98" s="232" t="s">
        <v>272</v>
      </c>
      <c r="E98" s="248" t="s">
        <v>19</v>
      </c>
      <c r="F98" s="249" t="s">
        <v>295</v>
      </c>
      <c r="G98" s="247"/>
      <c r="H98" s="250">
        <v>0.033000000000000002</v>
      </c>
      <c r="I98" s="251"/>
      <c r="J98" s="247"/>
      <c r="K98" s="247"/>
      <c r="L98" s="252"/>
      <c r="M98" s="253"/>
      <c r="N98" s="254"/>
      <c r="O98" s="254"/>
      <c r="P98" s="254"/>
      <c r="Q98" s="254"/>
      <c r="R98" s="254"/>
      <c r="S98" s="254"/>
      <c r="T98" s="255"/>
      <c r="AT98" s="256" t="s">
        <v>272</v>
      </c>
      <c r="AU98" s="256" t="s">
        <v>82</v>
      </c>
      <c r="AV98" s="13" t="s">
        <v>201</v>
      </c>
      <c r="AW98" s="13" t="s">
        <v>35</v>
      </c>
      <c r="AX98" s="13" t="s">
        <v>80</v>
      </c>
      <c r="AY98" s="256" t="s">
        <v>194</v>
      </c>
    </row>
    <row r="99" s="1" customFormat="1" ht="24" customHeight="1">
      <c r="B99" s="37"/>
      <c r="C99" s="219" t="s">
        <v>80</v>
      </c>
      <c r="D99" s="219" t="s">
        <v>196</v>
      </c>
      <c r="E99" s="220" t="s">
        <v>2915</v>
      </c>
      <c r="F99" s="221" t="s">
        <v>2916</v>
      </c>
      <c r="G99" s="222" t="s">
        <v>228</v>
      </c>
      <c r="H99" s="223">
        <v>32</v>
      </c>
      <c r="I99" s="224"/>
      <c r="J99" s="225">
        <f>ROUND(I99*H99,2)</f>
        <v>0</v>
      </c>
      <c r="K99" s="221" t="s">
        <v>200</v>
      </c>
      <c r="L99" s="42"/>
      <c r="M99" s="226" t="s">
        <v>19</v>
      </c>
      <c r="N99" s="227" t="s">
        <v>44</v>
      </c>
      <c r="O99" s="82"/>
      <c r="P99" s="228">
        <f>O99*H99</f>
        <v>0</v>
      </c>
      <c r="Q99" s="228">
        <v>0</v>
      </c>
      <c r="R99" s="228">
        <f>Q99*H99</f>
        <v>0</v>
      </c>
      <c r="S99" s="228">
        <v>0.001</v>
      </c>
      <c r="T99" s="229">
        <f>S99*H99</f>
        <v>0.032000000000000001</v>
      </c>
      <c r="AR99" s="230" t="s">
        <v>201</v>
      </c>
      <c r="AT99" s="230" t="s">
        <v>196</v>
      </c>
      <c r="AU99" s="230" t="s">
        <v>82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201</v>
      </c>
      <c r="BM99" s="230" t="s">
        <v>3438</v>
      </c>
    </row>
    <row r="100" s="1" customFormat="1">
      <c r="B100" s="37"/>
      <c r="C100" s="38"/>
      <c r="D100" s="232" t="s">
        <v>203</v>
      </c>
      <c r="E100" s="38"/>
      <c r="F100" s="233" t="s">
        <v>2918</v>
      </c>
      <c r="G100" s="38"/>
      <c r="H100" s="38"/>
      <c r="I100" s="145"/>
      <c r="J100" s="38"/>
      <c r="K100" s="38"/>
      <c r="L100" s="42"/>
      <c r="M100" s="234"/>
      <c r="N100" s="82"/>
      <c r="O100" s="82"/>
      <c r="P100" s="82"/>
      <c r="Q100" s="82"/>
      <c r="R100" s="82"/>
      <c r="S100" s="82"/>
      <c r="T100" s="83"/>
      <c r="AT100" s="16" t="s">
        <v>203</v>
      </c>
      <c r="AU100" s="16" t="s">
        <v>82</v>
      </c>
    </row>
    <row r="101" s="1" customFormat="1" ht="24" customHeight="1">
      <c r="B101" s="37"/>
      <c r="C101" s="219" t="s">
        <v>82</v>
      </c>
      <c r="D101" s="219" t="s">
        <v>196</v>
      </c>
      <c r="E101" s="220" t="s">
        <v>2919</v>
      </c>
      <c r="F101" s="221" t="s">
        <v>2920</v>
      </c>
      <c r="G101" s="222" t="s">
        <v>217</v>
      </c>
      <c r="H101" s="223">
        <v>60</v>
      </c>
      <c r="I101" s="224"/>
      <c r="J101" s="225">
        <f>ROUND(I101*H101,2)</f>
        <v>0</v>
      </c>
      <c r="K101" s="221" t="s">
        <v>200</v>
      </c>
      <c r="L101" s="42"/>
      <c r="M101" s="226" t="s">
        <v>19</v>
      </c>
      <c r="N101" s="227" t="s">
        <v>44</v>
      </c>
      <c r="O101" s="82"/>
      <c r="P101" s="228">
        <f>O101*H101</f>
        <v>0</v>
      </c>
      <c r="Q101" s="228">
        <v>0</v>
      </c>
      <c r="R101" s="228">
        <f>Q101*H101</f>
        <v>0</v>
      </c>
      <c r="S101" s="228">
        <v>0.002</v>
      </c>
      <c r="T101" s="229">
        <f>S101*H101</f>
        <v>0.12</v>
      </c>
      <c r="AR101" s="230" t="s">
        <v>201</v>
      </c>
      <c r="AT101" s="230" t="s">
        <v>196</v>
      </c>
      <c r="AU101" s="230" t="s">
        <v>82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201</v>
      </c>
      <c r="BM101" s="230" t="s">
        <v>3439</v>
      </c>
    </row>
    <row r="102" s="1" customFormat="1">
      <c r="B102" s="37"/>
      <c r="C102" s="38"/>
      <c r="D102" s="232" t="s">
        <v>203</v>
      </c>
      <c r="E102" s="38"/>
      <c r="F102" s="233" t="s">
        <v>2922</v>
      </c>
      <c r="G102" s="38"/>
      <c r="H102" s="38"/>
      <c r="I102" s="145"/>
      <c r="J102" s="38"/>
      <c r="K102" s="38"/>
      <c r="L102" s="42"/>
      <c r="M102" s="234"/>
      <c r="N102" s="82"/>
      <c r="O102" s="82"/>
      <c r="P102" s="82"/>
      <c r="Q102" s="82"/>
      <c r="R102" s="82"/>
      <c r="S102" s="82"/>
      <c r="T102" s="83"/>
      <c r="AT102" s="16" t="s">
        <v>203</v>
      </c>
      <c r="AU102" s="16" t="s">
        <v>82</v>
      </c>
    </row>
    <row r="103" s="1" customFormat="1" ht="24" customHeight="1">
      <c r="B103" s="37"/>
      <c r="C103" s="219" t="s">
        <v>117</v>
      </c>
      <c r="D103" s="219" t="s">
        <v>196</v>
      </c>
      <c r="E103" s="220" t="s">
        <v>2923</v>
      </c>
      <c r="F103" s="221" t="s">
        <v>2924</v>
      </c>
      <c r="G103" s="222" t="s">
        <v>217</v>
      </c>
      <c r="H103" s="223">
        <v>36</v>
      </c>
      <c r="I103" s="224"/>
      <c r="J103" s="225">
        <f>ROUND(I103*H103,2)</f>
        <v>0</v>
      </c>
      <c r="K103" s="221" t="s">
        <v>200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0.0060000000000000001</v>
      </c>
      <c r="T103" s="229">
        <f>S103*H103</f>
        <v>0.216</v>
      </c>
      <c r="AR103" s="230" t="s">
        <v>201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201</v>
      </c>
      <c r="BM103" s="230" t="s">
        <v>3440</v>
      </c>
    </row>
    <row r="104" s="1" customFormat="1">
      <c r="B104" s="37"/>
      <c r="C104" s="38"/>
      <c r="D104" s="232" t="s">
        <v>203</v>
      </c>
      <c r="E104" s="38"/>
      <c r="F104" s="233" t="s">
        <v>2926</v>
      </c>
      <c r="G104" s="38"/>
      <c r="H104" s="38"/>
      <c r="I104" s="145"/>
      <c r="J104" s="38"/>
      <c r="K104" s="38"/>
      <c r="L104" s="42"/>
      <c r="M104" s="234"/>
      <c r="N104" s="82"/>
      <c r="O104" s="82"/>
      <c r="P104" s="82"/>
      <c r="Q104" s="82"/>
      <c r="R104" s="82"/>
      <c r="S104" s="82"/>
      <c r="T104" s="83"/>
      <c r="AT104" s="16" t="s">
        <v>203</v>
      </c>
      <c r="AU104" s="16" t="s">
        <v>82</v>
      </c>
    </row>
    <row r="105" s="11" customFormat="1" ht="22.8" customHeight="1">
      <c r="B105" s="203"/>
      <c r="C105" s="204"/>
      <c r="D105" s="205" t="s">
        <v>72</v>
      </c>
      <c r="E105" s="217" t="s">
        <v>1221</v>
      </c>
      <c r="F105" s="217" t="s">
        <v>1222</v>
      </c>
      <c r="G105" s="204"/>
      <c r="H105" s="204"/>
      <c r="I105" s="207"/>
      <c r="J105" s="218">
        <f>BK105</f>
        <v>0</v>
      </c>
      <c r="K105" s="204"/>
      <c r="L105" s="209"/>
      <c r="M105" s="210"/>
      <c r="N105" s="211"/>
      <c r="O105" s="211"/>
      <c r="P105" s="212">
        <f>SUM(P106:P117)</f>
        <v>0</v>
      </c>
      <c r="Q105" s="211"/>
      <c r="R105" s="212">
        <f>SUM(R106:R117)</f>
        <v>0</v>
      </c>
      <c r="S105" s="211"/>
      <c r="T105" s="213">
        <f>SUM(T106:T117)</f>
        <v>0</v>
      </c>
      <c r="AR105" s="214" t="s">
        <v>80</v>
      </c>
      <c r="AT105" s="215" t="s">
        <v>72</v>
      </c>
      <c r="AU105" s="215" t="s">
        <v>80</v>
      </c>
      <c r="AY105" s="214" t="s">
        <v>194</v>
      </c>
      <c r="BK105" s="216">
        <f>SUM(BK106:BK117)</f>
        <v>0</v>
      </c>
    </row>
    <row r="106" s="1" customFormat="1" ht="24" customHeight="1">
      <c r="B106" s="37"/>
      <c r="C106" s="219" t="s">
        <v>220</v>
      </c>
      <c r="D106" s="219" t="s">
        <v>196</v>
      </c>
      <c r="E106" s="220" t="s">
        <v>2927</v>
      </c>
      <c r="F106" s="221" t="s">
        <v>2928</v>
      </c>
      <c r="G106" s="222" t="s">
        <v>336</v>
      </c>
      <c r="H106" s="223">
        <v>0.42699999999999999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3441</v>
      </c>
    </row>
    <row r="107" s="1" customFormat="1">
      <c r="B107" s="37"/>
      <c r="C107" s="38"/>
      <c r="D107" s="232" t="s">
        <v>203</v>
      </c>
      <c r="E107" s="38"/>
      <c r="F107" s="233" t="s">
        <v>2930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24" customHeight="1">
      <c r="B108" s="37"/>
      <c r="C108" s="219" t="s">
        <v>225</v>
      </c>
      <c r="D108" s="219" t="s">
        <v>196</v>
      </c>
      <c r="E108" s="220" t="s">
        <v>2931</v>
      </c>
      <c r="F108" s="221" t="s">
        <v>2932</v>
      </c>
      <c r="G108" s="222" t="s">
        <v>336</v>
      </c>
      <c r="H108" s="223">
        <v>0.42699999999999999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3442</v>
      </c>
    </row>
    <row r="109" s="1" customFormat="1">
      <c r="B109" s="37"/>
      <c r="C109" s="38"/>
      <c r="D109" s="232" t="s">
        <v>203</v>
      </c>
      <c r="E109" s="38"/>
      <c r="F109" s="233" t="s">
        <v>2934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24" customHeight="1">
      <c r="B110" s="37"/>
      <c r="C110" s="219" t="s">
        <v>231</v>
      </c>
      <c r="D110" s="219" t="s">
        <v>196</v>
      </c>
      <c r="E110" s="220" t="s">
        <v>2935</v>
      </c>
      <c r="F110" s="221" t="s">
        <v>2936</v>
      </c>
      <c r="G110" s="222" t="s">
        <v>336</v>
      </c>
      <c r="H110" s="223">
        <v>2.1349999999999998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201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201</v>
      </c>
      <c r="BM110" s="230" t="s">
        <v>3443</v>
      </c>
    </row>
    <row r="111" s="1" customFormat="1">
      <c r="B111" s="37"/>
      <c r="C111" s="38"/>
      <c r="D111" s="232" t="s">
        <v>203</v>
      </c>
      <c r="E111" s="38"/>
      <c r="F111" s="233" t="s">
        <v>2938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2" customFormat="1">
      <c r="B112" s="235"/>
      <c r="C112" s="236"/>
      <c r="D112" s="232" t="s">
        <v>272</v>
      </c>
      <c r="E112" s="236"/>
      <c r="F112" s="238" t="s">
        <v>3444</v>
      </c>
      <c r="G112" s="236"/>
      <c r="H112" s="239">
        <v>2.1349999999999998</v>
      </c>
      <c r="I112" s="240"/>
      <c r="J112" s="236"/>
      <c r="K112" s="236"/>
      <c r="L112" s="241"/>
      <c r="M112" s="242"/>
      <c r="N112" s="243"/>
      <c r="O112" s="243"/>
      <c r="P112" s="243"/>
      <c r="Q112" s="243"/>
      <c r="R112" s="243"/>
      <c r="S112" s="243"/>
      <c r="T112" s="244"/>
      <c r="AT112" s="245" t="s">
        <v>272</v>
      </c>
      <c r="AU112" s="245" t="s">
        <v>82</v>
      </c>
      <c r="AV112" s="12" t="s">
        <v>82</v>
      </c>
      <c r="AW112" s="12" t="s">
        <v>4</v>
      </c>
      <c r="AX112" s="12" t="s">
        <v>80</v>
      </c>
      <c r="AY112" s="245" t="s">
        <v>194</v>
      </c>
    </row>
    <row r="113" s="1" customFormat="1" ht="24" customHeight="1">
      <c r="B113" s="37"/>
      <c r="C113" s="219" t="s">
        <v>236</v>
      </c>
      <c r="D113" s="219" t="s">
        <v>196</v>
      </c>
      <c r="E113" s="220" t="s">
        <v>2940</v>
      </c>
      <c r="F113" s="221" t="s">
        <v>2941</v>
      </c>
      <c r="G113" s="222" t="s">
        <v>336</v>
      </c>
      <c r="H113" s="223">
        <v>0.42699999999999999</v>
      </c>
      <c r="I113" s="224"/>
      <c r="J113" s="225">
        <f>ROUND(I113*H113,2)</f>
        <v>0</v>
      </c>
      <c r="K113" s="221" t="s">
        <v>200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</v>
      </c>
      <c r="R113" s="228">
        <f>Q113*H113</f>
        <v>0</v>
      </c>
      <c r="S113" s="228">
        <v>0</v>
      </c>
      <c r="T113" s="229">
        <f>S113*H113</f>
        <v>0</v>
      </c>
      <c r="AR113" s="230" t="s">
        <v>201</v>
      </c>
      <c r="AT113" s="230" t="s">
        <v>196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201</v>
      </c>
      <c r="BM113" s="230" t="s">
        <v>3445</v>
      </c>
    </row>
    <row r="114" s="1" customFormat="1">
      <c r="B114" s="37"/>
      <c r="C114" s="38"/>
      <c r="D114" s="232" t="s">
        <v>203</v>
      </c>
      <c r="E114" s="38"/>
      <c r="F114" s="233" t="s">
        <v>2943</v>
      </c>
      <c r="G114" s="38"/>
      <c r="H114" s="38"/>
      <c r="I114" s="145"/>
      <c r="J114" s="38"/>
      <c r="K114" s="38"/>
      <c r="L114" s="42"/>
      <c r="M114" s="234"/>
      <c r="N114" s="82"/>
      <c r="O114" s="82"/>
      <c r="P114" s="82"/>
      <c r="Q114" s="82"/>
      <c r="R114" s="82"/>
      <c r="S114" s="82"/>
      <c r="T114" s="83"/>
      <c r="AT114" s="16" t="s">
        <v>203</v>
      </c>
      <c r="AU114" s="16" t="s">
        <v>82</v>
      </c>
    </row>
    <row r="115" s="1" customFormat="1" ht="24" customHeight="1">
      <c r="B115" s="37"/>
      <c r="C115" s="219" t="s">
        <v>241</v>
      </c>
      <c r="D115" s="219" t="s">
        <v>196</v>
      </c>
      <c r="E115" s="220" t="s">
        <v>1229</v>
      </c>
      <c r="F115" s="221" t="s">
        <v>1230</v>
      </c>
      <c r="G115" s="222" t="s">
        <v>336</v>
      </c>
      <c r="H115" s="223">
        <v>2.1349999999999998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201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201</v>
      </c>
      <c r="BM115" s="230" t="s">
        <v>3446</v>
      </c>
    </row>
    <row r="116" s="1" customFormat="1">
      <c r="B116" s="37"/>
      <c r="C116" s="38"/>
      <c r="D116" s="232" t="s">
        <v>203</v>
      </c>
      <c r="E116" s="38"/>
      <c r="F116" s="233" t="s">
        <v>1232</v>
      </c>
      <c r="G116" s="38"/>
      <c r="H116" s="38"/>
      <c r="I116" s="145"/>
      <c r="J116" s="38"/>
      <c r="K116" s="38"/>
      <c r="L116" s="42"/>
      <c r="M116" s="234"/>
      <c r="N116" s="82"/>
      <c r="O116" s="82"/>
      <c r="P116" s="82"/>
      <c r="Q116" s="82"/>
      <c r="R116" s="82"/>
      <c r="S116" s="82"/>
      <c r="T116" s="83"/>
      <c r="AT116" s="16" t="s">
        <v>203</v>
      </c>
      <c r="AU116" s="16" t="s">
        <v>82</v>
      </c>
    </row>
    <row r="117" s="12" customFormat="1">
      <c r="B117" s="235"/>
      <c r="C117" s="236"/>
      <c r="D117" s="232" t="s">
        <v>272</v>
      </c>
      <c r="E117" s="236"/>
      <c r="F117" s="238" t="s">
        <v>3444</v>
      </c>
      <c r="G117" s="236"/>
      <c r="H117" s="239">
        <v>2.1349999999999998</v>
      </c>
      <c r="I117" s="240"/>
      <c r="J117" s="236"/>
      <c r="K117" s="236"/>
      <c r="L117" s="241"/>
      <c r="M117" s="242"/>
      <c r="N117" s="243"/>
      <c r="O117" s="243"/>
      <c r="P117" s="243"/>
      <c r="Q117" s="243"/>
      <c r="R117" s="243"/>
      <c r="S117" s="243"/>
      <c r="T117" s="244"/>
      <c r="AT117" s="245" t="s">
        <v>272</v>
      </c>
      <c r="AU117" s="245" t="s">
        <v>82</v>
      </c>
      <c r="AV117" s="12" t="s">
        <v>82</v>
      </c>
      <c r="AW117" s="12" t="s">
        <v>4</v>
      </c>
      <c r="AX117" s="12" t="s">
        <v>80</v>
      </c>
      <c r="AY117" s="245" t="s">
        <v>194</v>
      </c>
    </row>
    <row r="118" s="11" customFormat="1" ht="25.92" customHeight="1">
      <c r="B118" s="203"/>
      <c r="C118" s="204"/>
      <c r="D118" s="205" t="s">
        <v>72</v>
      </c>
      <c r="E118" s="206" t="s">
        <v>1256</v>
      </c>
      <c r="F118" s="206" t="s">
        <v>1257</v>
      </c>
      <c r="G118" s="204"/>
      <c r="H118" s="204"/>
      <c r="I118" s="207"/>
      <c r="J118" s="208">
        <f>BK118</f>
        <v>0</v>
      </c>
      <c r="K118" s="204"/>
      <c r="L118" s="209"/>
      <c r="M118" s="210"/>
      <c r="N118" s="211"/>
      <c r="O118" s="211"/>
      <c r="P118" s="212">
        <f>P119</f>
        <v>0</v>
      </c>
      <c r="Q118" s="211"/>
      <c r="R118" s="212">
        <f>R119</f>
        <v>0.20968000000000001</v>
      </c>
      <c r="S118" s="211"/>
      <c r="T118" s="213">
        <f>T119</f>
        <v>0</v>
      </c>
      <c r="AR118" s="214" t="s">
        <v>82</v>
      </c>
      <c r="AT118" s="215" t="s">
        <v>72</v>
      </c>
      <c r="AU118" s="215" t="s">
        <v>73</v>
      </c>
      <c r="AY118" s="214" t="s">
        <v>194</v>
      </c>
      <c r="BK118" s="216">
        <f>BK119</f>
        <v>0</v>
      </c>
    </row>
    <row r="119" s="11" customFormat="1" ht="22.8" customHeight="1">
      <c r="B119" s="203"/>
      <c r="C119" s="204"/>
      <c r="D119" s="205" t="s">
        <v>72</v>
      </c>
      <c r="E119" s="217" t="s">
        <v>2946</v>
      </c>
      <c r="F119" s="217" t="s">
        <v>2947</v>
      </c>
      <c r="G119" s="204"/>
      <c r="H119" s="204"/>
      <c r="I119" s="207"/>
      <c r="J119" s="218">
        <f>BK119</f>
        <v>0</v>
      </c>
      <c r="K119" s="204"/>
      <c r="L119" s="209"/>
      <c r="M119" s="210"/>
      <c r="N119" s="211"/>
      <c r="O119" s="211"/>
      <c r="P119" s="212">
        <f>SUM(P120:P247)</f>
        <v>0</v>
      </c>
      <c r="Q119" s="211"/>
      <c r="R119" s="212">
        <f>SUM(R120:R247)</f>
        <v>0.20968000000000001</v>
      </c>
      <c r="S119" s="211"/>
      <c r="T119" s="213">
        <f>SUM(T120:T247)</f>
        <v>0</v>
      </c>
      <c r="AR119" s="214" t="s">
        <v>82</v>
      </c>
      <c r="AT119" s="215" t="s">
        <v>72</v>
      </c>
      <c r="AU119" s="215" t="s">
        <v>80</v>
      </c>
      <c r="AY119" s="214" t="s">
        <v>194</v>
      </c>
      <c r="BK119" s="216">
        <f>SUM(BK120:BK247)</f>
        <v>0</v>
      </c>
    </row>
    <row r="120" s="1" customFormat="1" ht="24" customHeight="1">
      <c r="B120" s="37"/>
      <c r="C120" s="219" t="s">
        <v>600</v>
      </c>
      <c r="D120" s="219" t="s">
        <v>196</v>
      </c>
      <c r="E120" s="220" t="s">
        <v>2948</v>
      </c>
      <c r="F120" s="221" t="s">
        <v>2949</v>
      </c>
      <c r="G120" s="222" t="s">
        <v>217</v>
      </c>
      <c r="H120" s="223">
        <v>72</v>
      </c>
      <c r="I120" s="224"/>
      <c r="J120" s="225">
        <f>ROUND(I120*H120,2)</f>
        <v>0</v>
      </c>
      <c r="K120" s="221" t="s">
        <v>200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</v>
      </c>
      <c r="R120" s="228">
        <f>Q120*H120</f>
        <v>0</v>
      </c>
      <c r="S120" s="228">
        <v>0</v>
      </c>
      <c r="T120" s="229">
        <f>S120*H120</f>
        <v>0</v>
      </c>
      <c r="AR120" s="230" t="s">
        <v>280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280</v>
      </c>
      <c r="BM120" s="230" t="s">
        <v>3447</v>
      </c>
    </row>
    <row r="121" s="1" customFormat="1">
      <c r="B121" s="37"/>
      <c r="C121" s="38"/>
      <c r="D121" s="232" t="s">
        <v>203</v>
      </c>
      <c r="E121" s="38"/>
      <c r="F121" s="233" t="s">
        <v>2951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16.5" customHeight="1">
      <c r="B122" s="37"/>
      <c r="C122" s="258" t="s">
        <v>605</v>
      </c>
      <c r="D122" s="258" t="s">
        <v>350</v>
      </c>
      <c r="E122" s="259" t="s">
        <v>2952</v>
      </c>
      <c r="F122" s="260" t="s">
        <v>2953</v>
      </c>
      <c r="G122" s="261" t="s">
        <v>217</v>
      </c>
      <c r="H122" s="262">
        <v>72</v>
      </c>
      <c r="I122" s="263"/>
      <c r="J122" s="264">
        <f>ROUND(I122*H122,2)</f>
        <v>0</v>
      </c>
      <c r="K122" s="260" t="s">
        <v>200</v>
      </c>
      <c r="L122" s="265"/>
      <c r="M122" s="266" t="s">
        <v>19</v>
      </c>
      <c r="N122" s="267" t="s">
        <v>44</v>
      </c>
      <c r="O122" s="82"/>
      <c r="P122" s="228">
        <f>O122*H122</f>
        <v>0</v>
      </c>
      <c r="Q122" s="228">
        <v>4.0000000000000003E-05</v>
      </c>
      <c r="R122" s="228">
        <f>Q122*H122</f>
        <v>0.0028800000000000002</v>
      </c>
      <c r="S122" s="228">
        <v>0</v>
      </c>
      <c r="T122" s="229">
        <f>S122*H122</f>
        <v>0</v>
      </c>
      <c r="AR122" s="230" t="s">
        <v>381</v>
      </c>
      <c r="AT122" s="230" t="s">
        <v>350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280</v>
      </c>
      <c r="BM122" s="230" t="s">
        <v>3448</v>
      </c>
    </row>
    <row r="123" s="1" customFormat="1">
      <c r="B123" s="37"/>
      <c r="C123" s="38"/>
      <c r="D123" s="232" t="s">
        <v>203</v>
      </c>
      <c r="E123" s="38"/>
      <c r="F123" s="233" t="s">
        <v>2953</v>
      </c>
      <c r="G123" s="38"/>
      <c r="H123" s="38"/>
      <c r="I123" s="145"/>
      <c r="J123" s="38"/>
      <c r="K123" s="38"/>
      <c r="L123" s="42"/>
      <c r="M123" s="234"/>
      <c r="N123" s="82"/>
      <c r="O123" s="82"/>
      <c r="P123" s="82"/>
      <c r="Q123" s="82"/>
      <c r="R123" s="82"/>
      <c r="S123" s="82"/>
      <c r="T123" s="83"/>
      <c r="AT123" s="16" t="s">
        <v>203</v>
      </c>
      <c r="AU123" s="16" t="s">
        <v>82</v>
      </c>
    </row>
    <row r="124" s="1" customFormat="1" ht="16.5" customHeight="1">
      <c r="B124" s="37"/>
      <c r="C124" s="219" t="s">
        <v>246</v>
      </c>
      <c r="D124" s="219" t="s">
        <v>196</v>
      </c>
      <c r="E124" s="220" t="s">
        <v>2999</v>
      </c>
      <c r="F124" s="221" t="s">
        <v>3000</v>
      </c>
      <c r="G124" s="222" t="s">
        <v>228</v>
      </c>
      <c r="H124" s="223">
        <v>32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280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280</v>
      </c>
      <c r="BM124" s="230" t="s">
        <v>3449</v>
      </c>
    </row>
    <row r="125" s="1" customFormat="1">
      <c r="B125" s="37"/>
      <c r="C125" s="38"/>
      <c r="D125" s="232" t="s">
        <v>203</v>
      </c>
      <c r="E125" s="38"/>
      <c r="F125" s="233" t="s">
        <v>3002</v>
      </c>
      <c r="G125" s="38"/>
      <c r="H125" s="38"/>
      <c r="I125" s="145"/>
      <c r="J125" s="38"/>
      <c r="K125" s="38"/>
      <c r="L125" s="42"/>
      <c r="M125" s="234"/>
      <c r="N125" s="82"/>
      <c r="O125" s="82"/>
      <c r="P125" s="82"/>
      <c r="Q125" s="82"/>
      <c r="R125" s="82"/>
      <c r="S125" s="82"/>
      <c r="T125" s="83"/>
      <c r="AT125" s="16" t="s">
        <v>203</v>
      </c>
      <c r="AU125" s="16" t="s">
        <v>82</v>
      </c>
    </row>
    <row r="126" s="1" customFormat="1" ht="16.5" customHeight="1">
      <c r="B126" s="37"/>
      <c r="C126" s="258" t="s">
        <v>251</v>
      </c>
      <c r="D126" s="258" t="s">
        <v>350</v>
      </c>
      <c r="E126" s="259" t="s">
        <v>3003</v>
      </c>
      <c r="F126" s="260" t="s">
        <v>3004</v>
      </c>
      <c r="G126" s="261" t="s">
        <v>228</v>
      </c>
      <c r="H126" s="262">
        <v>20</v>
      </c>
      <c r="I126" s="263"/>
      <c r="J126" s="264">
        <f>ROUND(I126*H126,2)</f>
        <v>0</v>
      </c>
      <c r="K126" s="260" t="s">
        <v>200</v>
      </c>
      <c r="L126" s="265"/>
      <c r="M126" s="266" t="s">
        <v>19</v>
      </c>
      <c r="N126" s="267" t="s">
        <v>44</v>
      </c>
      <c r="O126" s="82"/>
      <c r="P126" s="228">
        <f>O126*H126</f>
        <v>0</v>
      </c>
      <c r="Q126" s="228">
        <v>3.0000000000000001E-05</v>
      </c>
      <c r="R126" s="228">
        <f>Q126*H126</f>
        <v>0.00060000000000000006</v>
      </c>
      <c r="S126" s="228">
        <v>0</v>
      </c>
      <c r="T126" s="229">
        <f>S126*H126</f>
        <v>0</v>
      </c>
      <c r="AR126" s="230" t="s">
        <v>381</v>
      </c>
      <c r="AT126" s="230" t="s">
        <v>350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280</v>
      </c>
      <c r="BM126" s="230" t="s">
        <v>3450</v>
      </c>
    </row>
    <row r="127" s="1" customFormat="1">
      <c r="B127" s="37"/>
      <c r="C127" s="38"/>
      <c r="D127" s="232" t="s">
        <v>203</v>
      </c>
      <c r="E127" s="38"/>
      <c r="F127" s="233" t="s">
        <v>3004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203</v>
      </c>
      <c r="AU127" s="16" t="s">
        <v>82</v>
      </c>
    </row>
    <row r="128" s="1" customFormat="1" ht="24" customHeight="1">
      <c r="B128" s="37"/>
      <c r="C128" s="258" t="s">
        <v>256</v>
      </c>
      <c r="D128" s="258" t="s">
        <v>350</v>
      </c>
      <c r="E128" s="259" t="s">
        <v>3006</v>
      </c>
      <c r="F128" s="260" t="s">
        <v>3007</v>
      </c>
      <c r="G128" s="261" t="s">
        <v>228</v>
      </c>
      <c r="H128" s="262">
        <v>12</v>
      </c>
      <c r="I128" s="263"/>
      <c r="J128" s="264">
        <f>ROUND(I128*H128,2)</f>
        <v>0</v>
      </c>
      <c r="K128" s="260" t="s">
        <v>200</v>
      </c>
      <c r="L128" s="265"/>
      <c r="M128" s="266" t="s">
        <v>19</v>
      </c>
      <c r="N128" s="267" t="s">
        <v>44</v>
      </c>
      <c r="O128" s="82"/>
      <c r="P128" s="228">
        <f>O128*H128</f>
        <v>0</v>
      </c>
      <c r="Q128" s="228">
        <v>0.00013999999999999999</v>
      </c>
      <c r="R128" s="228">
        <f>Q128*H128</f>
        <v>0.0016799999999999999</v>
      </c>
      <c r="S128" s="228">
        <v>0</v>
      </c>
      <c r="T128" s="229">
        <f>S128*H128</f>
        <v>0</v>
      </c>
      <c r="AR128" s="230" t="s">
        <v>381</v>
      </c>
      <c r="AT128" s="230" t="s">
        <v>350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280</v>
      </c>
      <c r="BM128" s="230" t="s">
        <v>3451</v>
      </c>
    </row>
    <row r="129" s="1" customFormat="1">
      <c r="B129" s="37"/>
      <c r="C129" s="38"/>
      <c r="D129" s="232" t="s">
        <v>203</v>
      </c>
      <c r="E129" s="38"/>
      <c r="F129" s="233" t="s">
        <v>3007</v>
      </c>
      <c r="G129" s="38"/>
      <c r="H129" s="38"/>
      <c r="I129" s="145"/>
      <c r="J129" s="38"/>
      <c r="K129" s="38"/>
      <c r="L129" s="42"/>
      <c r="M129" s="234"/>
      <c r="N129" s="82"/>
      <c r="O129" s="82"/>
      <c r="P129" s="82"/>
      <c r="Q129" s="82"/>
      <c r="R129" s="82"/>
      <c r="S129" s="82"/>
      <c r="T129" s="83"/>
      <c r="AT129" s="16" t="s">
        <v>203</v>
      </c>
      <c r="AU129" s="16" t="s">
        <v>82</v>
      </c>
    </row>
    <row r="130" s="1" customFormat="1" ht="24" customHeight="1">
      <c r="B130" s="37"/>
      <c r="C130" s="219" t="s">
        <v>261</v>
      </c>
      <c r="D130" s="219" t="s">
        <v>196</v>
      </c>
      <c r="E130" s="220" t="s">
        <v>3009</v>
      </c>
      <c r="F130" s="221" t="s">
        <v>3010</v>
      </c>
      <c r="G130" s="222" t="s">
        <v>217</v>
      </c>
      <c r="H130" s="223">
        <v>60</v>
      </c>
      <c r="I130" s="224"/>
      <c r="J130" s="225">
        <f>ROUND(I130*H130,2)</f>
        <v>0</v>
      </c>
      <c r="K130" s="221" t="s">
        <v>200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AR130" s="230" t="s">
        <v>280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280</v>
      </c>
      <c r="BM130" s="230" t="s">
        <v>3452</v>
      </c>
    </row>
    <row r="131" s="1" customFormat="1">
      <c r="B131" s="37"/>
      <c r="C131" s="38"/>
      <c r="D131" s="232" t="s">
        <v>203</v>
      </c>
      <c r="E131" s="38"/>
      <c r="F131" s="233" t="s">
        <v>3012</v>
      </c>
      <c r="G131" s="38"/>
      <c r="H131" s="38"/>
      <c r="I131" s="145"/>
      <c r="J131" s="38"/>
      <c r="K131" s="38"/>
      <c r="L131" s="42"/>
      <c r="M131" s="234"/>
      <c r="N131" s="82"/>
      <c r="O131" s="82"/>
      <c r="P131" s="82"/>
      <c r="Q131" s="82"/>
      <c r="R131" s="82"/>
      <c r="S131" s="82"/>
      <c r="T131" s="83"/>
      <c r="AT131" s="16" t="s">
        <v>203</v>
      </c>
      <c r="AU131" s="16" t="s">
        <v>82</v>
      </c>
    </row>
    <row r="132" s="1" customFormat="1" ht="16.5" customHeight="1">
      <c r="B132" s="37"/>
      <c r="C132" s="258" t="s">
        <v>266</v>
      </c>
      <c r="D132" s="258" t="s">
        <v>350</v>
      </c>
      <c r="E132" s="259" t="s">
        <v>3013</v>
      </c>
      <c r="F132" s="260" t="s">
        <v>3014</v>
      </c>
      <c r="G132" s="261" t="s">
        <v>217</v>
      </c>
      <c r="H132" s="262">
        <v>69</v>
      </c>
      <c r="I132" s="263"/>
      <c r="J132" s="264">
        <f>ROUND(I132*H132,2)</f>
        <v>0</v>
      </c>
      <c r="K132" s="260" t="s">
        <v>200</v>
      </c>
      <c r="L132" s="265"/>
      <c r="M132" s="266" t="s">
        <v>19</v>
      </c>
      <c r="N132" s="267" t="s">
        <v>44</v>
      </c>
      <c r="O132" s="82"/>
      <c r="P132" s="228">
        <f>O132*H132</f>
        <v>0</v>
      </c>
      <c r="Q132" s="228">
        <v>8.0000000000000007E-05</v>
      </c>
      <c r="R132" s="228">
        <f>Q132*H132</f>
        <v>0.0055200000000000006</v>
      </c>
      <c r="S132" s="228">
        <v>0</v>
      </c>
      <c r="T132" s="229">
        <f>S132*H132</f>
        <v>0</v>
      </c>
      <c r="AR132" s="230" t="s">
        <v>381</v>
      </c>
      <c r="AT132" s="230" t="s">
        <v>350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280</v>
      </c>
      <c r="BM132" s="230" t="s">
        <v>3453</v>
      </c>
    </row>
    <row r="133" s="1" customFormat="1">
      <c r="B133" s="37"/>
      <c r="C133" s="38"/>
      <c r="D133" s="232" t="s">
        <v>203</v>
      </c>
      <c r="E133" s="38"/>
      <c r="F133" s="233" t="s">
        <v>3014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82</v>
      </c>
    </row>
    <row r="134" s="12" customFormat="1">
      <c r="B134" s="235"/>
      <c r="C134" s="236"/>
      <c r="D134" s="232" t="s">
        <v>272</v>
      </c>
      <c r="E134" s="236"/>
      <c r="F134" s="238" t="s">
        <v>3454</v>
      </c>
      <c r="G134" s="236"/>
      <c r="H134" s="239">
        <v>69</v>
      </c>
      <c r="I134" s="240"/>
      <c r="J134" s="236"/>
      <c r="K134" s="236"/>
      <c r="L134" s="241"/>
      <c r="M134" s="242"/>
      <c r="N134" s="243"/>
      <c r="O134" s="243"/>
      <c r="P134" s="243"/>
      <c r="Q134" s="243"/>
      <c r="R134" s="243"/>
      <c r="S134" s="243"/>
      <c r="T134" s="244"/>
      <c r="AT134" s="245" t="s">
        <v>272</v>
      </c>
      <c r="AU134" s="245" t="s">
        <v>82</v>
      </c>
      <c r="AV134" s="12" t="s">
        <v>82</v>
      </c>
      <c r="AW134" s="12" t="s">
        <v>4</v>
      </c>
      <c r="AX134" s="12" t="s">
        <v>80</v>
      </c>
      <c r="AY134" s="245" t="s">
        <v>194</v>
      </c>
    </row>
    <row r="135" s="1" customFormat="1" ht="24" customHeight="1">
      <c r="B135" s="37"/>
      <c r="C135" s="219" t="s">
        <v>8</v>
      </c>
      <c r="D135" s="219" t="s">
        <v>196</v>
      </c>
      <c r="E135" s="220" t="s">
        <v>3017</v>
      </c>
      <c r="F135" s="221" t="s">
        <v>3018</v>
      </c>
      <c r="G135" s="222" t="s">
        <v>217</v>
      </c>
      <c r="H135" s="223">
        <v>5</v>
      </c>
      <c r="I135" s="224"/>
      <c r="J135" s="225">
        <f>ROUND(I135*H135,2)</f>
        <v>0</v>
      </c>
      <c r="K135" s="221" t="s">
        <v>200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AR135" s="230" t="s">
        <v>280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280</v>
      </c>
      <c r="BM135" s="230" t="s">
        <v>3455</v>
      </c>
    </row>
    <row r="136" s="1" customFormat="1">
      <c r="B136" s="37"/>
      <c r="C136" s="38"/>
      <c r="D136" s="232" t="s">
        <v>203</v>
      </c>
      <c r="E136" s="38"/>
      <c r="F136" s="233" t="s">
        <v>3020</v>
      </c>
      <c r="G136" s="38"/>
      <c r="H136" s="38"/>
      <c r="I136" s="145"/>
      <c r="J136" s="38"/>
      <c r="K136" s="38"/>
      <c r="L136" s="42"/>
      <c r="M136" s="234"/>
      <c r="N136" s="82"/>
      <c r="O136" s="82"/>
      <c r="P136" s="82"/>
      <c r="Q136" s="82"/>
      <c r="R136" s="82"/>
      <c r="S136" s="82"/>
      <c r="T136" s="83"/>
      <c r="AT136" s="16" t="s">
        <v>203</v>
      </c>
      <c r="AU136" s="16" t="s">
        <v>82</v>
      </c>
    </row>
    <row r="137" s="1" customFormat="1" ht="16.5" customHeight="1">
      <c r="B137" s="37"/>
      <c r="C137" s="258" t="s">
        <v>280</v>
      </c>
      <c r="D137" s="258" t="s">
        <v>350</v>
      </c>
      <c r="E137" s="259" t="s">
        <v>3021</v>
      </c>
      <c r="F137" s="260" t="s">
        <v>3022</v>
      </c>
      <c r="G137" s="261" t="s">
        <v>217</v>
      </c>
      <c r="H137" s="262">
        <v>5.75</v>
      </c>
      <c r="I137" s="263"/>
      <c r="J137" s="264">
        <f>ROUND(I137*H137,2)</f>
        <v>0</v>
      </c>
      <c r="K137" s="260" t="s">
        <v>200</v>
      </c>
      <c r="L137" s="265"/>
      <c r="M137" s="266" t="s">
        <v>19</v>
      </c>
      <c r="N137" s="267" t="s">
        <v>44</v>
      </c>
      <c r="O137" s="82"/>
      <c r="P137" s="228">
        <f>O137*H137</f>
        <v>0</v>
      </c>
      <c r="Q137" s="228">
        <v>0.00018000000000000001</v>
      </c>
      <c r="R137" s="228">
        <f>Q137*H137</f>
        <v>0.0010350000000000001</v>
      </c>
      <c r="S137" s="228">
        <v>0</v>
      </c>
      <c r="T137" s="229">
        <f>S137*H137</f>
        <v>0</v>
      </c>
      <c r="AR137" s="230" t="s">
        <v>381</v>
      </c>
      <c r="AT137" s="230" t="s">
        <v>350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280</v>
      </c>
      <c r="BM137" s="230" t="s">
        <v>3456</v>
      </c>
    </row>
    <row r="138" s="1" customFormat="1">
      <c r="B138" s="37"/>
      <c r="C138" s="38"/>
      <c r="D138" s="232" t="s">
        <v>203</v>
      </c>
      <c r="E138" s="38"/>
      <c r="F138" s="233" t="s">
        <v>3022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203</v>
      </c>
      <c r="AU138" s="16" t="s">
        <v>82</v>
      </c>
    </row>
    <row r="139" s="12" customFormat="1">
      <c r="B139" s="235"/>
      <c r="C139" s="236"/>
      <c r="D139" s="232" t="s">
        <v>272</v>
      </c>
      <c r="E139" s="236"/>
      <c r="F139" s="238" t="s">
        <v>3457</v>
      </c>
      <c r="G139" s="236"/>
      <c r="H139" s="239">
        <v>5.75</v>
      </c>
      <c r="I139" s="240"/>
      <c r="J139" s="236"/>
      <c r="K139" s="236"/>
      <c r="L139" s="241"/>
      <c r="M139" s="242"/>
      <c r="N139" s="243"/>
      <c r="O139" s="243"/>
      <c r="P139" s="243"/>
      <c r="Q139" s="243"/>
      <c r="R139" s="243"/>
      <c r="S139" s="243"/>
      <c r="T139" s="244"/>
      <c r="AT139" s="245" t="s">
        <v>272</v>
      </c>
      <c r="AU139" s="245" t="s">
        <v>82</v>
      </c>
      <c r="AV139" s="12" t="s">
        <v>82</v>
      </c>
      <c r="AW139" s="12" t="s">
        <v>4</v>
      </c>
      <c r="AX139" s="12" t="s">
        <v>80</v>
      </c>
      <c r="AY139" s="245" t="s">
        <v>194</v>
      </c>
    </row>
    <row r="140" s="1" customFormat="1" ht="24" customHeight="1">
      <c r="B140" s="37"/>
      <c r="C140" s="219" t="s">
        <v>564</v>
      </c>
      <c r="D140" s="219" t="s">
        <v>196</v>
      </c>
      <c r="E140" s="220" t="s">
        <v>3458</v>
      </c>
      <c r="F140" s="221" t="s">
        <v>3459</v>
      </c>
      <c r="G140" s="222" t="s">
        <v>217</v>
      </c>
      <c r="H140" s="223">
        <v>20</v>
      </c>
      <c r="I140" s="224"/>
      <c r="J140" s="225">
        <f>ROUND(I140*H140,2)</f>
        <v>0</v>
      </c>
      <c r="K140" s="221" t="s">
        <v>200</v>
      </c>
      <c r="L140" s="42"/>
      <c r="M140" s="226" t="s">
        <v>19</v>
      </c>
      <c r="N140" s="227" t="s">
        <v>44</v>
      </c>
      <c r="O140" s="82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AR140" s="230" t="s">
        <v>280</v>
      </c>
      <c r="AT140" s="230" t="s">
        <v>196</v>
      </c>
      <c r="AU140" s="230" t="s">
        <v>82</v>
      </c>
      <c r="AY140" s="16" t="s">
        <v>194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80</v>
      </c>
      <c r="BK140" s="231">
        <f>ROUND(I140*H140,2)</f>
        <v>0</v>
      </c>
      <c r="BL140" s="16" t="s">
        <v>280</v>
      </c>
      <c r="BM140" s="230" t="s">
        <v>3460</v>
      </c>
    </row>
    <row r="141" s="1" customFormat="1">
      <c r="B141" s="37"/>
      <c r="C141" s="38"/>
      <c r="D141" s="232" t="s">
        <v>203</v>
      </c>
      <c r="E141" s="38"/>
      <c r="F141" s="233" t="s">
        <v>3461</v>
      </c>
      <c r="G141" s="38"/>
      <c r="H141" s="38"/>
      <c r="I141" s="145"/>
      <c r="J141" s="38"/>
      <c r="K141" s="38"/>
      <c r="L141" s="42"/>
      <c r="M141" s="234"/>
      <c r="N141" s="82"/>
      <c r="O141" s="82"/>
      <c r="P141" s="82"/>
      <c r="Q141" s="82"/>
      <c r="R141" s="82"/>
      <c r="S141" s="82"/>
      <c r="T141" s="83"/>
      <c r="AT141" s="16" t="s">
        <v>203</v>
      </c>
      <c r="AU141" s="16" t="s">
        <v>82</v>
      </c>
    </row>
    <row r="142" s="1" customFormat="1" ht="16.5" customHeight="1">
      <c r="B142" s="37"/>
      <c r="C142" s="258" t="s">
        <v>568</v>
      </c>
      <c r="D142" s="258" t="s">
        <v>350</v>
      </c>
      <c r="E142" s="259" t="s">
        <v>3462</v>
      </c>
      <c r="F142" s="260" t="s">
        <v>3463</v>
      </c>
      <c r="G142" s="261" t="s">
        <v>217</v>
      </c>
      <c r="H142" s="262">
        <v>23</v>
      </c>
      <c r="I142" s="263"/>
      <c r="J142" s="264">
        <f>ROUND(I142*H142,2)</f>
        <v>0</v>
      </c>
      <c r="K142" s="260" t="s">
        <v>200</v>
      </c>
      <c r="L142" s="265"/>
      <c r="M142" s="266" t="s">
        <v>19</v>
      </c>
      <c r="N142" s="267" t="s">
        <v>44</v>
      </c>
      <c r="O142" s="82"/>
      <c r="P142" s="228">
        <f>O142*H142</f>
        <v>0</v>
      </c>
      <c r="Q142" s="228">
        <v>0.00081999999999999998</v>
      </c>
      <c r="R142" s="228">
        <f>Q142*H142</f>
        <v>0.018859999999999998</v>
      </c>
      <c r="S142" s="228">
        <v>0</v>
      </c>
      <c r="T142" s="229">
        <f>S142*H142</f>
        <v>0</v>
      </c>
      <c r="AR142" s="230" t="s">
        <v>381</v>
      </c>
      <c r="AT142" s="230" t="s">
        <v>350</v>
      </c>
      <c r="AU142" s="230" t="s">
        <v>82</v>
      </c>
      <c r="AY142" s="16" t="s">
        <v>194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80</v>
      </c>
      <c r="BK142" s="231">
        <f>ROUND(I142*H142,2)</f>
        <v>0</v>
      </c>
      <c r="BL142" s="16" t="s">
        <v>280</v>
      </c>
      <c r="BM142" s="230" t="s">
        <v>3464</v>
      </c>
    </row>
    <row r="143" s="1" customFormat="1">
      <c r="B143" s="37"/>
      <c r="C143" s="38"/>
      <c r="D143" s="232" t="s">
        <v>203</v>
      </c>
      <c r="E143" s="38"/>
      <c r="F143" s="233" t="s">
        <v>3463</v>
      </c>
      <c r="G143" s="38"/>
      <c r="H143" s="38"/>
      <c r="I143" s="145"/>
      <c r="J143" s="38"/>
      <c r="K143" s="38"/>
      <c r="L143" s="42"/>
      <c r="M143" s="234"/>
      <c r="N143" s="82"/>
      <c r="O143" s="82"/>
      <c r="P143" s="82"/>
      <c r="Q143" s="82"/>
      <c r="R143" s="82"/>
      <c r="S143" s="82"/>
      <c r="T143" s="83"/>
      <c r="AT143" s="16" t="s">
        <v>203</v>
      </c>
      <c r="AU143" s="16" t="s">
        <v>82</v>
      </c>
    </row>
    <row r="144" s="12" customFormat="1">
      <c r="B144" s="235"/>
      <c r="C144" s="236"/>
      <c r="D144" s="232" t="s">
        <v>272</v>
      </c>
      <c r="E144" s="236"/>
      <c r="F144" s="238" t="s">
        <v>3024</v>
      </c>
      <c r="G144" s="236"/>
      <c r="H144" s="239">
        <v>23</v>
      </c>
      <c r="I144" s="240"/>
      <c r="J144" s="236"/>
      <c r="K144" s="236"/>
      <c r="L144" s="241"/>
      <c r="M144" s="242"/>
      <c r="N144" s="243"/>
      <c r="O144" s="243"/>
      <c r="P144" s="243"/>
      <c r="Q144" s="243"/>
      <c r="R144" s="243"/>
      <c r="S144" s="243"/>
      <c r="T144" s="244"/>
      <c r="AT144" s="245" t="s">
        <v>272</v>
      </c>
      <c r="AU144" s="245" t="s">
        <v>82</v>
      </c>
      <c r="AV144" s="12" t="s">
        <v>82</v>
      </c>
      <c r="AW144" s="12" t="s">
        <v>4</v>
      </c>
      <c r="AX144" s="12" t="s">
        <v>80</v>
      </c>
      <c r="AY144" s="245" t="s">
        <v>194</v>
      </c>
    </row>
    <row r="145" s="1" customFormat="1" ht="24" customHeight="1">
      <c r="B145" s="37"/>
      <c r="C145" s="219" t="s">
        <v>404</v>
      </c>
      <c r="D145" s="219" t="s">
        <v>196</v>
      </c>
      <c r="E145" s="220" t="s">
        <v>3025</v>
      </c>
      <c r="F145" s="221" t="s">
        <v>3026</v>
      </c>
      <c r="G145" s="222" t="s">
        <v>217</v>
      </c>
      <c r="H145" s="223">
        <v>96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3465</v>
      </c>
    </row>
    <row r="146" s="1" customFormat="1">
      <c r="B146" s="37"/>
      <c r="C146" s="38"/>
      <c r="D146" s="232" t="s">
        <v>203</v>
      </c>
      <c r="E146" s="38"/>
      <c r="F146" s="233" t="s">
        <v>3028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24" customHeight="1">
      <c r="B147" s="37"/>
      <c r="C147" s="219" t="s">
        <v>409</v>
      </c>
      <c r="D147" s="219" t="s">
        <v>196</v>
      </c>
      <c r="E147" s="220" t="s">
        <v>3029</v>
      </c>
      <c r="F147" s="221" t="s">
        <v>3030</v>
      </c>
      <c r="G147" s="222" t="s">
        <v>217</v>
      </c>
      <c r="H147" s="223">
        <v>102</v>
      </c>
      <c r="I147" s="224"/>
      <c r="J147" s="225">
        <f>ROUND(I147*H147,2)</f>
        <v>0</v>
      </c>
      <c r="K147" s="221" t="s">
        <v>200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AR147" s="230" t="s">
        <v>280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3466</v>
      </c>
    </row>
    <row r="148" s="1" customFormat="1">
      <c r="B148" s="37"/>
      <c r="C148" s="38"/>
      <c r="D148" s="232" t="s">
        <v>203</v>
      </c>
      <c r="E148" s="38"/>
      <c r="F148" s="233" t="s">
        <v>3032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24" customHeight="1">
      <c r="B149" s="37"/>
      <c r="C149" s="219" t="s">
        <v>414</v>
      </c>
      <c r="D149" s="219" t="s">
        <v>196</v>
      </c>
      <c r="E149" s="220" t="s">
        <v>3045</v>
      </c>
      <c r="F149" s="221" t="s">
        <v>3046</v>
      </c>
      <c r="G149" s="222" t="s">
        <v>217</v>
      </c>
      <c r="H149" s="223">
        <v>72</v>
      </c>
      <c r="I149" s="224"/>
      <c r="J149" s="225">
        <f>ROUND(I149*H149,2)</f>
        <v>0</v>
      </c>
      <c r="K149" s="221" t="s">
        <v>200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AR149" s="230" t="s">
        <v>280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280</v>
      </c>
      <c r="BM149" s="230" t="s">
        <v>3467</v>
      </c>
    </row>
    <row r="150" s="1" customFormat="1">
      <c r="B150" s="37"/>
      <c r="C150" s="38"/>
      <c r="D150" s="232" t="s">
        <v>203</v>
      </c>
      <c r="E150" s="38"/>
      <c r="F150" s="233" t="s">
        <v>3048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2" customFormat="1">
      <c r="B151" s="235"/>
      <c r="C151" s="236"/>
      <c r="D151" s="232" t="s">
        <v>272</v>
      </c>
      <c r="E151" s="236"/>
      <c r="F151" s="238" t="s">
        <v>3468</v>
      </c>
      <c r="G151" s="236"/>
      <c r="H151" s="239">
        <v>72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AT151" s="245" t="s">
        <v>272</v>
      </c>
      <c r="AU151" s="245" t="s">
        <v>82</v>
      </c>
      <c r="AV151" s="12" t="s">
        <v>82</v>
      </c>
      <c r="AW151" s="12" t="s">
        <v>4</v>
      </c>
      <c r="AX151" s="12" t="s">
        <v>80</v>
      </c>
      <c r="AY151" s="245" t="s">
        <v>194</v>
      </c>
    </row>
    <row r="152" s="1" customFormat="1" ht="16.5" customHeight="1">
      <c r="B152" s="37"/>
      <c r="C152" s="258" t="s">
        <v>421</v>
      </c>
      <c r="D152" s="258" t="s">
        <v>350</v>
      </c>
      <c r="E152" s="259" t="s">
        <v>3050</v>
      </c>
      <c r="F152" s="260" t="s">
        <v>3051</v>
      </c>
      <c r="G152" s="261" t="s">
        <v>217</v>
      </c>
      <c r="H152" s="262">
        <v>149.5</v>
      </c>
      <c r="I152" s="263"/>
      <c r="J152" s="264">
        <f>ROUND(I152*H152,2)</f>
        <v>0</v>
      </c>
      <c r="K152" s="260" t="s">
        <v>19</v>
      </c>
      <c r="L152" s="265"/>
      <c r="M152" s="266" t="s">
        <v>19</v>
      </c>
      <c r="N152" s="267" t="s">
        <v>44</v>
      </c>
      <c r="O152" s="82"/>
      <c r="P152" s="228">
        <f>O152*H152</f>
        <v>0</v>
      </c>
      <c r="Q152" s="228">
        <v>0.00012</v>
      </c>
      <c r="R152" s="228">
        <f>Q152*H152</f>
        <v>0.017940000000000001</v>
      </c>
      <c r="S152" s="228">
        <v>0</v>
      </c>
      <c r="T152" s="229">
        <f>S152*H152</f>
        <v>0</v>
      </c>
      <c r="AR152" s="230" t="s">
        <v>381</v>
      </c>
      <c r="AT152" s="230" t="s">
        <v>350</v>
      </c>
      <c r="AU152" s="230" t="s">
        <v>82</v>
      </c>
      <c r="AY152" s="16" t="s">
        <v>194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80</v>
      </c>
      <c r="BK152" s="231">
        <f>ROUND(I152*H152,2)</f>
        <v>0</v>
      </c>
      <c r="BL152" s="16" t="s">
        <v>280</v>
      </c>
      <c r="BM152" s="230" t="s">
        <v>3469</v>
      </c>
    </row>
    <row r="153" s="1" customFormat="1">
      <c r="B153" s="37"/>
      <c r="C153" s="38"/>
      <c r="D153" s="232" t="s">
        <v>203</v>
      </c>
      <c r="E153" s="38"/>
      <c r="F153" s="233" t="s">
        <v>3051</v>
      </c>
      <c r="G153" s="38"/>
      <c r="H153" s="38"/>
      <c r="I153" s="145"/>
      <c r="J153" s="38"/>
      <c r="K153" s="38"/>
      <c r="L153" s="42"/>
      <c r="M153" s="234"/>
      <c r="N153" s="82"/>
      <c r="O153" s="82"/>
      <c r="P153" s="82"/>
      <c r="Q153" s="82"/>
      <c r="R153" s="82"/>
      <c r="S153" s="82"/>
      <c r="T153" s="83"/>
      <c r="AT153" s="16" t="s">
        <v>203</v>
      </c>
      <c r="AU153" s="16" t="s">
        <v>82</v>
      </c>
    </row>
    <row r="154" s="12" customFormat="1">
      <c r="B154" s="235"/>
      <c r="C154" s="236"/>
      <c r="D154" s="232" t="s">
        <v>272</v>
      </c>
      <c r="E154" s="236"/>
      <c r="F154" s="238" t="s">
        <v>3470</v>
      </c>
      <c r="G154" s="236"/>
      <c r="H154" s="239">
        <v>149.5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AT154" s="245" t="s">
        <v>272</v>
      </c>
      <c r="AU154" s="245" t="s">
        <v>82</v>
      </c>
      <c r="AV154" s="12" t="s">
        <v>82</v>
      </c>
      <c r="AW154" s="12" t="s">
        <v>4</v>
      </c>
      <c r="AX154" s="12" t="s">
        <v>80</v>
      </c>
      <c r="AY154" s="245" t="s">
        <v>194</v>
      </c>
    </row>
    <row r="155" s="1" customFormat="1" ht="16.5" customHeight="1">
      <c r="B155" s="37"/>
      <c r="C155" s="258" t="s">
        <v>427</v>
      </c>
      <c r="D155" s="258" t="s">
        <v>350</v>
      </c>
      <c r="E155" s="259" t="s">
        <v>3054</v>
      </c>
      <c r="F155" s="260" t="s">
        <v>3471</v>
      </c>
      <c r="G155" s="261" t="s">
        <v>217</v>
      </c>
      <c r="H155" s="262">
        <v>103.5</v>
      </c>
      <c r="I155" s="263"/>
      <c r="J155" s="264">
        <f>ROUND(I155*H155,2)</f>
        <v>0</v>
      </c>
      <c r="K155" s="260" t="s">
        <v>19</v>
      </c>
      <c r="L155" s="265"/>
      <c r="M155" s="266" t="s">
        <v>19</v>
      </c>
      <c r="N155" s="267" t="s">
        <v>44</v>
      </c>
      <c r="O155" s="82"/>
      <c r="P155" s="228">
        <f>O155*H155</f>
        <v>0</v>
      </c>
      <c r="Q155" s="228">
        <v>0.00017000000000000001</v>
      </c>
      <c r="R155" s="228">
        <f>Q155*H155</f>
        <v>0.017595</v>
      </c>
      <c r="S155" s="228">
        <v>0</v>
      </c>
      <c r="T155" s="229">
        <f>S155*H155</f>
        <v>0</v>
      </c>
      <c r="AR155" s="230" t="s">
        <v>381</v>
      </c>
      <c r="AT155" s="230" t="s">
        <v>350</v>
      </c>
      <c r="AU155" s="230" t="s">
        <v>82</v>
      </c>
      <c r="AY155" s="16" t="s">
        <v>194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80</v>
      </c>
      <c r="BK155" s="231">
        <f>ROUND(I155*H155,2)</f>
        <v>0</v>
      </c>
      <c r="BL155" s="16" t="s">
        <v>280</v>
      </c>
      <c r="BM155" s="230" t="s">
        <v>3472</v>
      </c>
    </row>
    <row r="156" s="1" customFormat="1">
      <c r="B156" s="37"/>
      <c r="C156" s="38"/>
      <c r="D156" s="232" t="s">
        <v>203</v>
      </c>
      <c r="E156" s="38"/>
      <c r="F156" s="233" t="s">
        <v>3055</v>
      </c>
      <c r="G156" s="38"/>
      <c r="H156" s="38"/>
      <c r="I156" s="145"/>
      <c r="J156" s="38"/>
      <c r="K156" s="38"/>
      <c r="L156" s="42"/>
      <c r="M156" s="234"/>
      <c r="N156" s="82"/>
      <c r="O156" s="82"/>
      <c r="P156" s="82"/>
      <c r="Q156" s="82"/>
      <c r="R156" s="82"/>
      <c r="S156" s="82"/>
      <c r="T156" s="83"/>
      <c r="AT156" s="16" t="s">
        <v>203</v>
      </c>
      <c r="AU156" s="16" t="s">
        <v>82</v>
      </c>
    </row>
    <row r="157" s="12" customFormat="1">
      <c r="B157" s="235"/>
      <c r="C157" s="236"/>
      <c r="D157" s="232" t="s">
        <v>272</v>
      </c>
      <c r="E157" s="236"/>
      <c r="F157" s="238" t="s">
        <v>3061</v>
      </c>
      <c r="G157" s="236"/>
      <c r="H157" s="239">
        <v>103.5</v>
      </c>
      <c r="I157" s="240"/>
      <c r="J157" s="236"/>
      <c r="K157" s="236"/>
      <c r="L157" s="241"/>
      <c r="M157" s="242"/>
      <c r="N157" s="243"/>
      <c r="O157" s="243"/>
      <c r="P157" s="243"/>
      <c r="Q157" s="243"/>
      <c r="R157" s="243"/>
      <c r="S157" s="243"/>
      <c r="T157" s="244"/>
      <c r="AT157" s="245" t="s">
        <v>272</v>
      </c>
      <c r="AU157" s="245" t="s">
        <v>82</v>
      </c>
      <c r="AV157" s="12" t="s">
        <v>82</v>
      </c>
      <c r="AW157" s="12" t="s">
        <v>4</v>
      </c>
      <c r="AX157" s="12" t="s">
        <v>80</v>
      </c>
      <c r="AY157" s="245" t="s">
        <v>194</v>
      </c>
    </row>
    <row r="158" s="1" customFormat="1" ht="16.5" customHeight="1">
      <c r="B158" s="37"/>
      <c r="C158" s="258" t="s">
        <v>432</v>
      </c>
      <c r="D158" s="258" t="s">
        <v>350</v>
      </c>
      <c r="E158" s="259" t="s">
        <v>3058</v>
      </c>
      <c r="F158" s="260" t="s">
        <v>3059</v>
      </c>
      <c r="G158" s="261" t="s">
        <v>217</v>
      </c>
      <c r="H158" s="262">
        <v>18.399999999999999</v>
      </c>
      <c r="I158" s="263"/>
      <c r="J158" s="264">
        <f>ROUND(I158*H158,2)</f>
        <v>0</v>
      </c>
      <c r="K158" s="260" t="s">
        <v>19</v>
      </c>
      <c r="L158" s="265"/>
      <c r="M158" s="266" t="s">
        <v>19</v>
      </c>
      <c r="N158" s="267" t="s">
        <v>44</v>
      </c>
      <c r="O158" s="82"/>
      <c r="P158" s="228">
        <f>O158*H158</f>
        <v>0</v>
      </c>
      <c r="Q158" s="228">
        <v>0.00010000000000000001</v>
      </c>
      <c r="R158" s="228">
        <f>Q158*H158</f>
        <v>0.0018399999999999998</v>
      </c>
      <c r="S158" s="228">
        <v>0</v>
      </c>
      <c r="T158" s="229">
        <f>S158*H158</f>
        <v>0</v>
      </c>
      <c r="AR158" s="230" t="s">
        <v>381</v>
      </c>
      <c r="AT158" s="230" t="s">
        <v>350</v>
      </c>
      <c r="AU158" s="230" t="s">
        <v>82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280</v>
      </c>
      <c r="BM158" s="230" t="s">
        <v>3473</v>
      </c>
    </row>
    <row r="159" s="1" customFormat="1">
      <c r="B159" s="37"/>
      <c r="C159" s="38"/>
      <c r="D159" s="232" t="s">
        <v>203</v>
      </c>
      <c r="E159" s="38"/>
      <c r="F159" s="233" t="s">
        <v>3059</v>
      </c>
      <c r="G159" s="38"/>
      <c r="H159" s="38"/>
      <c r="I159" s="145"/>
      <c r="J159" s="38"/>
      <c r="K159" s="38"/>
      <c r="L159" s="42"/>
      <c r="M159" s="234"/>
      <c r="N159" s="82"/>
      <c r="O159" s="82"/>
      <c r="P159" s="82"/>
      <c r="Q159" s="82"/>
      <c r="R159" s="82"/>
      <c r="S159" s="82"/>
      <c r="T159" s="83"/>
      <c r="AT159" s="16" t="s">
        <v>203</v>
      </c>
      <c r="AU159" s="16" t="s">
        <v>82</v>
      </c>
    </row>
    <row r="160" s="12" customFormat="1">
      <c r="B160" s="235"/>
      <c r="C160" s="236"/>
      <c r="D160" s="232" t="s">
        <v>272</v>
      </c>
      <c r="E160" s="236"/>
      <c r="F160" s="238" t="s">
        <v>3474</v>
      </c>
      <c r="G160" s="236"/>
      <c r="H160" s="239">
        <v>18.399999999999999</v>
      </c>
      <c r="I160" s="240"/>
      <c r="J160" s="236"/>
      <c r="K160" s="236"/>
      <c r="L160" s="241"/>
      <c r="M160" s="242"/>
      <c r="N160" s="243"/>
      <c r="O160" s="243"/>
      <c r="P160" s="243"/>
      <c r="Q160" s="243"/>
      <c r="R160" s="243"/>
      <c r="S160" s="243"/>
      <c r="T160" s="244"/>
      <c r="AT160" s="245" t="s">
        <v>272</v>
      </c>
      <c r="AU160" s="245" t="s">
        <v>82</v>
      </c>
      <c r="AV160" s="12" t="s">
        <v>82</v>
      </c>
      <c r="AW160" s="12" t="s">
        <v>4</v>
      </c>
      <c r="AX160" s="12" t="s">
        <v>80</v>
      </c>
      <c r="AY160" s="245" t="s">
        <v>194</v>
      </c>
    </row>
    <row r="161" s="1" customFormat="1" ht="16.5" customHeight="1">
      <c r="B161" s="37"/>
      <c r="C161" s="258" t="s">
        <v>471</v>
      </c>
      <c r="D161" s="258" t="s">
        <v>350</v>
      </c>
      <c r="E161" s="259" t="s">
        <v>3475</v>
      </c>
      <c r="F161" s="260" t="s">
        <v>3059</v>
      </c>
      <c r="G161" s="261" t="s">
        <v>217</v>
      </c>
      <c r="H161" s="262">
        <v>13.800000000000001</v>
      </c>
      <c r="I161" s="263"/>
      <c r="J161" s="264">
        <f>ROUND(I161*H161,2)</f>
        <v>0</v>
      </c>
      <c r="K161" s="260" t="s">
        <v>19</v>
      </c>
      <c r="L161" s="265"/>
      <c r="M161" s="266" t="s">
        <v>19</v>
      </c>
      <c r="N161" s="267" t="s">
        <v>44</v>
      </c>
      <c r="O161" s="82"/>
      <c r="P161" s="228">
        <f>O161*H161</f>
        <v>0</v>
      </c>
      <c r="Q161" s="228">
        <v>0.00010000000000000001</v>
      </c>
      <c r="R161" s="228">
        <f>Q161*H161</f>
        <v>0.0013800000000000002</v>
      </c>
      <c r="S161" s="228">
        <v>0</v>
      </c>
      <c r="T161" s="229">
        <f>S161*H161</f>
        <v>0</v>
      </c>
      <c r="AR161" s="230" t="s">
        <v>381</v>
      </c>
      <c r="AT161" s="230" t="s">
        <v>350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280</v>
      </c>
      <c r="BM161" s="230" t="s">
        <v>3476</v>
      </c>
    </row>
    <row r="162" s="1" customFormat="1">
      <c r="B162" s="37"/>
      <c r="C162" s="38"/>
      <c r="D162" s="232" t="s">
        <v>203</v>
      </c>
      <c r="E162" s="38"/>
      <c r="F162" s="233" t="s">
        <v>3477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203</v>
      </c>
      <c r="AU162" s="16" t="s">
        <v>82</v>
      </c>
    </row>
    <row r="163" s="12" customFormat="1">
      <c r="B163" s="235"/>
      <c r="C163" s="236"/>
      <c r="D163" s="232" t="s">
        <v>272</v>
      </c>
      <c r="E163" s="236"/>
      <c r="F163" s="238" t="s">
        <v>3478</v>
      </c>
      <c r="G163" s="236"/>
      <c r="H163" s="239">
        <v>13.800000000000001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AT163" s="245" t="s">
        <v>272</v>
      </c>
      <c r="AU163" s="245" t="s">
        <v>82</v>
      </c>
      <c r="AV163" s="12" t="s">
        <v>82</v>
      </c>
      <c r="AW163" s="12" t="s">
        <v>4</v>
      </c>
      <c r="AX163" s="12" t="s">
        <v>80</v>
      </c>
      <c r="AY163" s="245" t="s">
        <v>194</v>
      </c>
    </row>
    <row r="164" s="1" customFormat="1" ht="16.5" customHeight="1">
      <c r="B164" s="37"/>
      <c r="C164" s="219" t="s">
        <v>570</v>
      </c>
      <c r="D164" s="219" t="s">
        <v>196</v>
      </c>
      <c r="E164" s="220" t="s">
        <v>3479</v>
      </c>
      <c r="F164" s="221" t="s">
        <v>3480</v>
      </c>
      <c r="G164" s="222" t="s">
        <v>228</v>
      </c>
      <c r="H164" s="223">
        <v>1</v>
      </c>
      <c r="I164" s="224"/>
      <c r="J164" s="225">
        <f>ROUND(I164*H164,2)</f>
        <v>0</v>
      </c>
      <c r="K164" s="221" t="s">
        <v>200</v>
      </c>
      <c r="L164" s="42"/>
      <c r="M164" s="226" t="s">
        <v>19</v>
      </c>
      <c r="N164" s="227" t="s">
        <v>44</v>
      </c>
      <c r="O164" s="82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AR164" s="230" t="s">
        <v>280</v>
      </c>
      <c r="AT164" s="230" t="s">
        <v>196</v>
      </c>
      <c r="AU164" s="230" t="s">
        <v>82</v>
      </c>
      <c r="AY164" s="16" t="s">
        <v>194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80</v>
      </c>
      <c r="BK164" s="231">
        <f>ROUND(I164*H164,2)</f>
        <v>0</v>
      </c>
      <c r="BL164" s="16" t="s">
        <v>280</v>
      </c>
      <c r="BM164" s="230" t="s">
        <v>3481</v>
      </c>
    </row>
    <row r="165" s="1" customFormat="1">
      <c r="B165" s="37"/>
      <c r="C165" s="38"/>
      <c r="D165" s="232" t="s">
        <v>203</v>
      </c>
      <c r="E165" s="38"/>
      <c r="F165" s="233" t="s">
        <v>3482</v>
      </c>
      <c r="G165" s="38"/>
      <c r="H165" s="38"/>
      <c r="I165" s="145"/>
      <c r="J165" s="38"/>
      <c r="K165" s="38"/>
      <c r="L165" s="42"/>
      <c r="M165" s="234"/>
      <c r="N165" s="82"/>
      <c r="O165" s="82"/>
      <c r="P165" s="82"/>
      <c r="Q165" s="82"/>
      <c r="R165" s="82"/>
      <c r="S165" s="82"/>
      <c r="T165" s="83"/>
      <c r="AT165" s="16" t="s">
        <v>203</v>
      </c>
      <c r="AU165" s="16" t="s">
        <v>82</v>
      </c>
    </row>
    <row r="166" s="1" customFormat="1" ht="24" customHeight="1">
      <c r="B166" s="37"/>
      <c r="C166" s="219" t="s">
        <v>580</v>
      </c>
      <c r="D166" s="219" t="s">
        <v>196</v>
      </c>
      <c r="E166" s="220" t="s">
        <v>3483</v>
      </c>
      <c r="F166" s="221" t="s">
        <v>3484</v>
      </c>
      <c r="G166" s="222" t="s">
        <v>228</v>
      </c>
      <c r="H166" s="223">
        <v>1</v>
      </c>
      <c r="I166" s="224"/>
      <c r="J166" s="225">
        <f>ROUND(I166*H166,2)</f>
        <v>0</v>
      </c>
      <c r="K166" s="221" t="s">
        <v>200</v>
      </c>
      <c r="L166" s="42"/>
      <c r="M166" s="226" t="s">
        <v>19</v>
      </c>
      <c r="N166" s="227" t="s">
        <v>44</v>
      </c>
      <c r="O166" s="82"/>
      <c r="P166" s="228">
        <f>O166*H166</f>
        <v>0</v>
      </c>
      <c r="Q166" s="228">
        <v>0</v>
      </c>
      <c r="R166" s="228">
        <f>Q166*H166</f>
        <v>0</v>
      </c>
      <c r="S166" s="228">
        <v>0</v>
      </c>
      <c r="T166" s="229">
        <f>S166*H166</f>
        <v>0</v>
      </c>
      <c r="AR166" s="230" t="s">
        <v>280</v>
      </c>
      <c r="AT166" s="230" t="s">
        <v>196</v>
      </c>
      <c r="AU166" s="230" t="s">
        <v>82</v>
      </c>
      <c r="AY166" s="16" t="s">
        <v>194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80</v>
      </c>
      <c r="BK166" s="231">
        <f>ROUND(I166*H166,2)</f>
        <v>0</v>
      </c>
      <c r="BL166" s="16" t="s">
        <v>280</v>
      </c>
      <c r="BM166" s="230" t="s">
        <v>3485</v>
      </c>
    </row>
    <row r="167" s="1" customFormat="1">
      <c r="B167" s="37"/>
      <c r="C167" s="38"/>
      <c r="D167" s="232" t="s">
        <v>203</v>
      </c>
      <c r="E167" s="38"/>
      <c r="F167" s="233" t="s">
        <v>3486</v>
      </c>
      <c r="G167" s="38"/>
      <c r="H167" s="38"/>
      <c r="I167" s="145"/>
      <c r="J167" s="38"/>
      <c r="K167" s="38"/>
      <c r="L167" s="42"/>
      <c r="M167" s="234"/>
      <c r="N167" s="82"/>
      <c r="O167" s="82"/>
      <c r="P167" s="82"/>
      <c r="Q167" s="82"/>
      <c r="R167" s="82"/>
      <c r="S167" s="82"/>
      <c r="T167" s="83"/>
      <c r="AT167" s="16" t="s">
        <v>203</v>
      </c>
      <c r="AU167" s="16" t="s">
        <v>82</v>
      </c>
    </row>
    <row r="168" s="1" customFormat="1" ht="24" customHeight="1">
      <c r="B168" s="37"/>
      <c r="C168" s="258" t="s">
        <v>574</v>
      </c>
      <c r="D168" s="258" t="s">
        <v>350</v>
      </c>
      <c r="E168" s="259" t="s">
        <v>3487</v>
      </c>
      <c r="F168" s="260" t="s">
        <v>3488</v>
      </c>
      <c r="G168" s="261" t="s">
        <v>228</v>
      </c>
      <c r="H168" s="262">
        <v>1</v>
      </c>
      <c r="I168" s="263"/>
      <c r="J168" s="264">
        <f>ROUND(I168*H168,2)</f>
        <v>0</v>
      </c>
      <c r="K168" s="260" t="s">
        <v>19</v>
      </c>
      <c r="L168" s="265"/>
      <c r="M168" s="266" t="s">
        <v>19</v>
      </c>
      <c r="N168" s="267" t="s">
        <v>44</v>
      </c>
      <c r="O168" s="82"/>
      <c r="P168" s="228">
        <f>O168*H168</f>
        <v>0</v>
      </c>
      <c r="Q168" s="228">
        <v>0.0080999999999999996</v>
      </c>
      <c r="R168" s="228">
        <f>Q168*H168</f>
        <v>0.0080999999999999996</v>
      </c>
      <c r="S168" s="228">
        <v>0</v>
      </c>
      <c r="T168" s="229">
        <f>S168*H168</f>
        <v>0</v>
      </c>
      <c r="AR168" s="230" t="s">
        <v>381</v>
      </c>
      <c r="AT168" s="230" t="s">
        <v>350</v>
      </c>
      <c r="AU168" s="230" t="s">
        <v>82</v>
      </c>
      <c r="AY168" s="16" t="s">
        <v>194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80</v>
      </c>
      <c r="BK168" s="231">
        <f>ROUND(I168*H168,2)</f>
        <v>0</v>
      </c>
      <c r="BL168" s="16" t="s">
        <v>280</v>
      </c>
      <c r="BM168" s="230" t="s">
        <v>3489</v>
      </c>
    </row>
    <row r="169" s="1" customFormat="1">
      <c r="B169" s="37"/>
      <c r="C169" s="38"/>
      <c r="D169" s="232" t="s">
        <v>203</v>
      </c>
      <c r="E169" s="38"/>
      <c r="F169" s="233" t="s">
        <v>3488</v>
      </c>
      <c r="G169" s="38"/>
      <c r="H169" s="38"/>
      <c r="I169" s="145"/>
      <c r="J169" s="38"/>
      <c r="K169" s="38"/>
      <c r="L169" s="42"/>
      <c r="M169" s="234"/>
      <c r="N169" s="82"/>
      <c r="O169" s="82"/>
      <c r="P169" s="82"/>
      <c r="Q169" s="82"/>
      <c r="R169" s="82"/>
      <c r="S169" s="82"/>
      <c r="T169" s="83"/>
      <c r="AT169" s="16" t="s">
        <v>203</v>
      </c>
      <c r="AU169" s="16" t="s">
        <v>82</v>
      </c>
    </row>
    <row r="170" s="1" customFormat="1" ht="24" customHeight="1">
      <c r="B170" s="37"/>
      <c r="C170" s="219" t="s">
        <v>286</v>
      </c>
      <c r="D170" s="219" t="s">
        <v>196</v>
      </c>
      <c r="E170" s="220" t="s">
        <v>3490</v>
      </c>
      <c r="F170" s="221" t="s">
        <v>3491</v>
      </c>
      <c r="G170" s="222" t="s">
        <v>228</v>
      </c>
      <c r="H170" s="223">
        <v>1</v>
      </c>
      <c r="I170" s="224"/>
      <c r="J170" s="225">
        <f>ROUND(I170*H170,2)</f>
        <v>0</v>
      </c>
      <c r="K170" s="221" t="s">
        <v>200</v>
      </c>
      <c r="L170" s="42"/>
      <c r="M170" s="226" t="s">
        <v>19</v>
      </c>
      <c r="N170" s="227" t="s">
        <v>44</v>
      </c>
      <c r="O170" s="82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AR170" s="230" t="s">
        <v>280</v>
      </c>
      <c r="AT170" s="230" t="s">
        <v>196</v>
      </c>
      <c r="AU170" s="230" t="s">
        <v>82</v>
      </c>
      <c r="AY170" s="16" t="s">
        <v>194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80</v>
      </c>
      <c r="BK170" s="231">
        <f>ROUND(I170*H170,2)</f>
        <v>0</v>
      </c>
      <c r="BL170" s="16" t="s">
        <v>280</v>
      </c>
      <c r="BM170" s="230" t="s">
        <v>3492</v>
      </c>
    </row>
    <row r="171" s="1" customFormat="1">
      <c r="B171" s="37"/>
      <c r="C171" s="38"/>
      <c r="D171" s="232" t="s">
        <v>203</v>
      </c>
      <c r="E171" s="38"/>
      <c r="F171" s="233" t="s">
        <v>3493</v>
      </c>
      <c r="G171" s="38"/>
      <c r="H171" s="38"/>
      <c r="I171" s="145"/>
      <c r="J171" s="38"/>
      <c r="K171" s="38"/>
      <c r="L171" s="42"/>
      <c r="M171" s="234"/>
      <c r="N171" s="82"/>
      <c r="O171" s="82"/>
      <c r="P171" s="82"/>
      <c r="Q171" s="82"/>
      <c r="R171" s="82"/>
      <c r="S171" s="82"/>
      <c r="T171" s="83"/>
      <c r="AT171" s="16" t="s">
        <v>203</v>
      </c>
      <c r="AU171" s="16" t="s">
        <v>82</v>
      </c>
    </row>
    <row r="172" s="1" customFormat="1" ht="24" customHeight="1">
      <c r="B172" s="37"/>
      <c r="C172" s="219" t="s">
        <v>296</v>
      </c>
      <c r="D172" s="219" t="s">
        <v>196</v>
      </c>
      <c r="E172" s="220" t="s">
        <v>3082</v>
      </c>
      <c r="F172" s="221" t="s">
        <v>3083</v>
      </c>
      <c r="G172" s="222" t="s">
        <v>228</v>
      </c>
      <c r="H172" s="223">
        <v>1</v>
      </c>
      <c r="I172" s="224"/>
      <c r="J172" s="225">
        <f>ROUND(I172*H172,2)</f>
        <v>0</v>
      </c>
      <c r="K172" s="221" t="s">
        <v>200</v>
      </c>
      <c r="L172" s="42"/>
      <c r="M172" s="226" t="s">
        <v>19</v>
      </c>
      <c r="N172" s="227" t="s">
        <v>44</v>
      </c>
      <c r="O172" s="82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AR172" s="230" t="s">
        <v>280</v>
      </c>
      <c r="AT172" s="230" t="s">
        <v>196</v>
      </c>
      <c r="AU172" s="230" t="s">
        <v>82</v>
      </c>
      <c r="AY172" s="16" t="s">
        <v>194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80</v>
      </c>
      <c r="BK172" s="231">
        <f>ROUND(I172*H172,2)</f>
        <v>0</v>
      </c>
      <c r="BL172" s="16" t="s">
        <v>280</v>
      </c>
      <c r="BM172" s="230" t="s">
        <v>3494</v>
      </c>
    </row>
    <row r="173" s="1" customFormat="1">
      <c r="B173" s="37"/>
      <c r="C173" s="38"/>
      <c r="D173" s="232" t="s">
        <v>203</v>
      </c>
      <c r="E173" s="38"/>
      <c r="F173" s="233" t="s">
        <v>3085</v>
      </c>
      <c r="G173" s="38"/>
      <c r="H173" s="38"/>
      <c r="I173" s="145"/>
      <c r="J173" s="38"/>
      <c r="K173" s="38"/>
      <c r="L173" s="42"/>
      <c r="M173" s="234"/>
      <c r="N173" s="82"/>
      <c r="O173" s="82"/>
      <c r="P173" s="82"/>
      <c r="Q173" s="82"/>
      <c r="R173" s="82"/>
      <c r="S173" s="82"/>
      <c r="T173" s="83"/>
      <c r="AT173" s="16" t="s">
        <v>203</v>
      </c>
      <c r="AU173" s="16" t="s">
        <v>82</v>
      </c>
    </row>
    <row r="174" s="1" customFormat="1" ht="36" customHeight="1">
      <c r="B174" s="37"/>
      <c r="C174" s="258" t="s">
        <v>301</v>
      </c>
      <c r="D174" s="258" t="s">
        <v>350</v>
      </c>
      <c r="E174" s="259" t="s">
        <v>3086</v>
      </c>
      <c r="F174" s="260" t="s">
        <v>3087</v>
      </c>
      <c r="G174" s="261" t="s">
        <v>3088</v>
      </c>
      <c r="H174" s="262">
        <v>1</v>
      </c>
      <c r="I174" s="263"/>
      <c r="J174" s="264">
        <f>ROUND(I174*H174,2)</f>
        <v>0</v>
      </c>
      <c r="K174" s="260" t="s">
        <v>19</v>
      </c>
      <c r="L174" s="265"/>
      <c r="M174" s="266" t="s">
        <v>19</v>
      </c>
      <c r="N174" s="267" t="s">
        <v>44</v>
      </c>
      <c r="O174" s="82"/>
      <c r="P174" s="228">
        <f>O174*H174</f>
        <v>0</v>
      </c>
      <c r="Q174" s="228">
        <v>0.0050000000000000001</v>
      </c>
      <c r="R174" s="228">
        <f>Q174*H174</f>
        <v>0.0050000000000000001</v>
      </c>
      <c r="S174" s="228">
        <v>0</v>
      </c>
      <c r="T174" s="229">
        <f>S174*H174</f>
        <v>0</v>
      </c>
      <c r="AR174" s="230" t="s">
        <v>381</v>
      </c>
      <c r="AT174" s="230" t="s">
        <v>350</v>
      </c>
      <c r="AU174" s="230" t="s">
        <v>82</v>
      </c>
      <c r="AY174" s="16" t="s">
        <v>194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80</v>
      </c>
      <c r="BK174" s="231">
        <f>ROUND(I174*H174,2)</f>
        <v>0</v>
      </c>
      <c r="BL174" s="16" t="s">
        <v>280</v>
      </c>
      <c r="BM174" s="230" t="s">
        <v>3495</v>
      </c>
    </row>
    <row r="175" s="1" customFormat="1">
      <c r="B175" s="37"/>
      <c r="C175" s="38"/>
      <c r="D175" s="232" t="s">
        <v>203</v>
      </c>
      <c r="E175" s="38"/>
      <c r="F175" s="233" t="s">
        <v>3087</v>
      </c>
      <c r="G175" s="38"/>
      <c r="H175" s="38"/>
      <c r="I175" s="145"/>
      <c r="J175" s="38"/>
      <c r="K175" s="38"/>
      <c r="L175" s="42"/>
      <c r="M175" s="234"/>
      <c r="N175" s="82"/>
      <c r="O175" s="82"/>
      <c r="P175" s="82"/>
      <c r="Q175" s="82"/>
      <c r="R175" s="82"/>
      <c r="S175" s="82"/>
      <c r="T175" s="83"/>
      <c r="AT175" s="16" t="s">
        <v>203</v>
      </c>
      <c r="AU175" s="16" t="s">
        <v>82</v>
      </c>
    </row>
    <row r="176" s="1" customFormat="1" ht="24" customHeight="1">
      <c r="B176" s="37"/>
      <c r="C176" s="219" t="s">
        <v>308</v>
      </c>
      <c r="D176" s="219" t="s">
        <v>196</v>
      </c>
      <c r="E176" s="220" t="s">
        <v>3090</v>
      </c>
      <c r="F176" s="221" t="s">
        <v>3091</v>
      </c>
      <c r="G176" s="222" t="s">
        <v>228</v>
      </c>
      <c r="H176" s="223">
        <v>1</v>
      </c>
      <c r="I176" s="224"/>
      <c r="J176" s="225">
        <f>ROUND(I176*H176,2)</f>
        <v>0</v>
      </c>
      <c r="K176" s="221" t="s">
        <v>200</v>
      </c>
      <c r="L176" s="42"/>
      <c r="M176" s="226" t="s">
        <v>19</v>
      </c>
      <c r="N176" s="227" t="s">
        <v>44</v>
      </c>
      <c r="O176" s="82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AR176" s="230" t="s">
        <v>280</v>
      </c>
      <c r="AT176" s="230" t="s">
        <v>196</v>
      </c>
      <c r="AU176" s="230" t="s">
        <v>82</v>
      </c>
      <c r="AY176" s="16" t="s">
        <v>194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80</v>
      </c>
      <c r="BK176" s="231">
        <f>ROUND(I176*H176,2)</f>
        <v>0</v>
      </c>
      <c r="BL176" s="16" t="s">
        <v>280</v>
      </c>
      <c r="BM176" s="230" t="s">
        <v>3496</v>
      </c>
    </row>
    <row r="177" s="1" customFormat="1">
      <c r="B177" s="37"/>
      <c r="C177" s="38"/>
      <c r="D177" s="232" t="s">
        <v>203</v>
      </c>
      <c r="E177" s="38"/>
      <c r="F177" s="233" t="s">
        <v>3093</v>
      </c>
      <c r="G177" s="38"/>
      <c r="H177" s="38"/>
      <c r="I177" s="145"/>
      <c r="J177" s="38"/>
      <c r="K177" s="38"/>
      <c r="L177" s="42"/>
      <c r="M177" s="234"/>
      <c r="N177" s="82"/>
      <c r="O177" s="82"/>
      <c r="P177" s="82"/>
      <c r="Q177" s="82"/>
      <c r="R177" s="82"/>
      <c r="S177" s="82"/>
      <c r="T177" s="83"/>
      <c r="AT177" s="16" t="s">
        <v>203</v>
      </c>
      <c r="AU177" s="16" t="s">
        <v>82</v>
      </c>
    </row>
    <row r="178" s="1" customFormat="1" ht="16.5" customHeight="1">
      <c r="B178" s="37"/>
      <c r="C178" s="219" t="s">
        <v>7</v>
      </c>
      <c r="D178" s="219" t="s">
        <v>196</v>
      </c>
      <c r="E178" s="220" t="s">
        <v>3094</v>
      </c>
      <c r="F178" s="221" t="s">
        <v>3095</v>
      </c>
      <c r="G178" s="222" t="s">
        <v>228</v>
      </c>
      <c r="H178" s="223">
        <v>2</v>
      </c>
      <c r="I178" s="224"/>
      <c r="J178" s="225">
        <f>ROUND(I178*H178,2)</f>
        <v>0</v>
      </c>
      <c r="K178" s="221" t="s">
        <v>200</v>
      </c>
      <c r="L178" s="42"/>
      <c r="M178" s="226" t="s">
        <v>19</v>
      </c>
      <c r="N178" s="227" t="s">
        <v>44</v>
      </c>
      <c r="O178" s="82"/>
      <c r="P178" s="228">
        <f>O178*H178</f>
        <v>0</v>
      </c>
      <c r="Q178" s="228">
        <v>0</v>
      </c>
      <c r="R178" s="228">
        <f>Q178*H178</f>
        <v>0</v>
      </c>
      <c r="S178" s="228">
        <v>0</v>
      </c>
      <c r="T178" s="229">
        <f>S178*H178</f>
        <v>0</v>
      </c>
      <c r="AR178" s="230" t="s">
        <v>280</v>
      </c>
      <c r="AT178" s="230" t="s">
        <v>196</v>
      </c>
      <c r="AU178" s="230" t="s">
        <v>82</v>
      </c>
      <c r="AY178" s="16" t="s">
        <v>194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80</v>
      </c>
      <c r="BK178" s="231">
        <f>ROUND(I178*H178,2)</f>
        <v>0</v>
      </c>
      <c r="BL178" s="16" t="s">
        <v>280</v>
      </c>
      <c r="BM178" s="230" t="s">
        <v>3497</v>
      </c>
    </row>
    <row r="179" s="1" customFormat="1">
      <c r="B179" s="37"/>
      <c r="C179" s="38"/>
      <c r="D179" s="232" t="s">
        <v>203</v>
      </c>
      <c r="E179" s="38"/>
      <c r="F179" s="233" t="s">
        <v>3097</v>
      </c>
      <c r="G179" s="38"/>
      <c r="H179" s="38"/>
      <c r="I179" s="145"/>
      <c r="J179" s="38"/>
      <c r="K179" s="38"/>
      <c r="L179" s="42"/>
      <c r="M179" s="234"/>
      <c r="N179" s="82"/>
      <c r="O179" s="82"/>
      <c r="P179" s="82"/>
      <c r="Q179" s="82"/>
      <c r="R179" s="82"/>
      <c r="S179" s="82"/>
      <c r="T179" s="83"/>
      <c r="AT179" s="16" t="s">
        <v>203</v>
      </c>
      <c r="AU179" s="16" t="s">
        <v>82</v>
      </c>
    </row>
    <row r="180" s="1" customFormat="1" ht="24" customHeight="1">
      <c r="B180" s="37"/>
      <c r="C180" s="219" t="s">
        <v>317</v>
      </c>
      <c r="D180" s="219" t="s">
        <v>196</v>
      </c>
      <c r="E180" s="220" t="s">
        <v>3098</v>
      </c>
      <c r="F180" s="221" t="s">
        <v>3099</v>
      </c>
      <c r="G180" s="222" t="s">
        <v>228</v>
      </c>
      <c r="H180" s="223">
        <v>1</v>
      </c>
      <c r="I180" s="224"/>
      <c r="J180" s="225">
        <f>ROUND(I180*H180,2)</f>
        <v>0</v>
      </c>
      <c r="K180" s="221" t="s">
        <v>200</v>
      </c>
      <c r="L180" s="42"/>
      <c r="M180" s="226" t="s">
        <v>19</v>
      </c>
      <c r="N180" s="227" t="s">
        <v>44</v>
      </c>
      <c r="O180" s="82"/>
      <c r="P180" s="228">
        <f>O180*H180</f>
        <v>0</v>
      </c>
      <c r="Q180" s="228">
        <v>0</v>
      </c>
      <c r="R180" s="228">
        <f>Q180*H180</f>
        <v>0</v>
      </c>
      <c r="S180" s="228">
        <v>0</v>
      </c>
      <c r="T180" s="229">
        <f>S180*H180</f>
        <v>0</v>
      </c>
      <c r="AR180" s="230" t="s">
        <v>280</v>
      </c>
      <c r="AT180" s="230" t="s">
        <v>196</v>
      </c>
      <c r="AU180" s="230" t="s">
        <v>82</v>
      </c>
      <c r="AY180" s="16" t="s">
        <v>194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80</v>
      </c>
      <c r="BK180" s="231">
        <f>ROUND(I180*H180,2)</f>
        <v>0</v>
      </c>
      <c r="BL180" s="16" t="s">
        <v>280</v>
      </c>
      <c r="BM180" s="230" t="s">
        <v>3498</v>
      </c>
    </row>
    <row r="181" s="1" customFormat="1">
      <c r="B181" s="37"/>
      <c r="C181" s="38"/>
      <c r="D181" s="232" t="s">
        <v>203</v>
      </c>
      <c r="E181" s="38"/>
      <c r="F181" s="233" t="s">
        <v>3101</v>
      </c>
      <c r="G181" s="38"/>
      <c r="H181" s="38"/>
      <c r="I181" s="145"/>
      <c r="J181" s="38"/>
      <c r="K181" s="38"/>
      <c r="L181" s="42"/>
      <c r="M181" s="234"/>
      <c r="N181" s="82"/>
      <c r="O181" s="82"/>
      <c r="P181" s="82"/>
      <c r="Q181" s="82"/>
      <c r="R181" s="82"/>
      <c r="S181" s="82"/>
      <c r="T181" s="83"/>
      <c r="AT181" s="16" t="s">
        <v>203</v>
      </c>
      <c r="AU181" s="16" t="s">
        <v>82</v>
      </c>
    </row>
    <row r="182" s="1" customFormat="1" ht="16.5" customHeight="1">
      <c r="B182" s="37"/>
      <c r="C182" s="258" t="s">
        <v>323</v>
      </c>
      <c r="D182" s="258" t="s">
        <v>350</v>
      </c>
      <c r="E182" s="259" t="s">
        <v>3102</v>
      </c>
      <c r="F182" s="260" t="s">
        <v>3103</v>
      </c>
      <c r="G182" s="261" t="s">
        <v>228</v>
      </c>
      <c r="H182" s="262">
        <v>1</v>
      </c>
      <c r="I182" s="263"/>
      <c r="J182" s="264">
        <f>ROUND(I182*H182,2)</f>
        <v>0</v>
      </c>
      <c r="K182" s="260" t="s">
        <v>200</v>
      </c>
      <c r="L182" s="265"/>
      <c r="M182" s="266" t="s">
        <v>19</v>
      </c>
      <c r="N182" s="267" t="s">
        <v>44</v>
      </c>
      <c r="O182" s="82"/>
      <c r="P182" s="228">
        <f>O182*H182</f>
        <v>0</v>
      </c>
      <c r="Q182" s="228">
        <v>5.0000000000000002E-05</v>
      </c>
      <c r="R182" s="228">
        <f>Q182*H182</f>
        <v>5.0000000000000002E-05</v>
      </c>
      <c r="S182" s="228">
        <v>0</v>
      </c>
      <c r="T182" s="229">
        <f>S182*H182</f>
        <v>0</v>
      </c>
      <c r="AR182" s="230" t="s">
        <v>381</v>
      </c>
      <c r="AT182" s="230" t="s">
        <v>350</v>
      </c>
      <c r="AU182" s="230" t="s">
        <v>82</v>
      </c>
      <c r="AY182" s="16" t="s">
        <v>194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80</v>
      </c>
      <c r="BK182" s="231">
        <f>ROUND(I182*H182,2)</f>
        <v>0</v>
      </c>
      <c r="BL182" s="16" t="s">
        <v>280</v>
      </c>
      <c r="BM182" s="230" t="s">
        <v>3499</v>
      </c>
    </row>
    <row r="183" s="1" customFormat="1">
      <c r="B183" s="37"/>
      <c r="C183" s="38"/>
      <c r="D183" s="232" t="s">
        <v>203</v>
      </c>
      <c r="E183" s="38"/>
      <c r="F183" s="233" t="s">
        <v>3103</v>
      </c>
      <c r="G183" s="38"/>
      <c r="H183" s="38"/>
      <c r="I183" s="145"/>
      <c r="J183" s="38"/>
      <c r="K183" s="38"/>
      <c r="L183" s="42"/>
      <c r="M183" s="234"/>
      <c r="N183" s="82"/>
      <c r="O183" s="82"/>
      <c r="P183" s="82"/>
      <c r="Q183" s="82"/>
      <c r="R183" s="82"/>
      <c r="S183" s="82"/>
      <c r="T183" s="83"/>
      <c r="AT183" s="16" t="s">
        <v>203</v>
      </c>
      <c r="AU183" s="16" t="s">
        <v>82</v>
      </c>
    </row>
    <row r="184" s="1" customFormat="1" ht="16.5" customHeight="1">
      <c r="B184" s="37"/>
      <c r="C184" s="219" t="s">
        <v>328</v>
      </c>
      <c r="D184" s="219" t="s">
        <v>196</v>
      </c>
      <c r="E184" s="220" t="s">
        <v>3105</v>
      </c>
      <c r="F184" s="221" t="s">
        <v>3106</v>
      </c>
      <c r="G184" s="222" t="s">
        <v>228</v>
      </c>
      <c r="H184" s="223">
        <v>2</v>
      </c>
      <c r="I184" s="224"/>
      <c r="J184" s="225">
        <f>ROUND(I184*H184,2)</f>
        <v>0</v>
      </c>
      <c r="K184" s="221" t="s">
        <v>200</v>
      </c>
      <c r="L184" s="42"/>
      <c r="M184" s="226" t="s">
        <v>19</v>
      </c>
      <c r="N184" s="227" t="s">
        <v>44</v>
      </c>
      <c r="O184" s="82"/>
      <c r="P184" s="228">
        <f>O184*H184</f>
        <v>0</v>
      </c>
      <c r="Q184" s="228">
        <v>0</v>
      </c>
      <c r="R184" s="228">
        <f>Q184*H184</f>
        <v>0</v>
      </c>
      <c r="S184" s="228">
        <v>0</v>
      </c>
      <c r="T184" s="229">
        <f>S184*H184</f>
        <v>0</v>
      </c>
      <c r="AR184" s="230" t="s">
        <v>280</v>
      </c>
      <c r="AT184" s="230" t="s">
        <v>196</v>
      </c>
      <c r="AU184" s="230" t="s">
        <v>82</v>
      </c>
      <c r="AY184" s="16" t="s">
        <v>194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80</v>
      </c>
      <c r="BK184" s="231">
        <f>ROUND(I184*H184,2)</f>
        <v>0</v>
      </c>
      <c r="BL184" s="16" t="s">
        <v>280</v>
      </c>
      <c r="BM184" s="230" t="s">
        <v>3500</v>
      </c>
    </row>
    <row r="185" s="1" customFormat="1">
      <c r="B185" s="37"/>
      <c r="C185" s="38"/>
      <c r="D185" s="232" t="s">
        <v>203</v>
      </c>
      <c r="E185" s="38"/>
      <c r="F185" s="233" t="s">
        <v>3108</v>
      </c>
      <c r="G185" s="38"/>
      <c r="H185" s="38"/>
      <c r="I185" s="145"/>
      <c r="J185" s="38"/>
      <c r="K185" s="38"/>
      <c r="L185" s="42"/>
      <c r="M185" s="234"/>
      <c r="N185" s="82"/>
      <c r="O185" s="82"/>
      <c r="P185" s="82"/>
      <c r="Q185" s="82"/>
      <c r="R185" s="82"/>
      <c r="S185" s="82"/>
      <c r="T185" s="83"/>
      <c r="AT185" s="16" t="s">
        <v>203</v>
      </c>
      <c r="AU185" s="16" t="s">
        <v>82</v>
      </c>
    </row>
    <row r="186" s="1" customFormat="1" ht="16.5" customHeight="1">
      <c r="B186" s="37"/>
      <c r="C186" s="258" t="s">
        <v>333</v>
      </c>
      <c r="D186" s="258" t="s">
        <v>350</v>
      </c>
      <c r="E186" s="259" t="s">
        <v>3109</v>
      </c>
      <c r="F186" s="260" t="s">
        <v>3110</v>
      </c>
      <c r="G186" s="261" t="s">
        <v>228</v>
      </c>
      <c r="H186" s="262">
        <v>2</v>
      </c>
      <c r="I186" s="263"/>
      <c r="J186" s="264">
        <f>ROUND(I186*H186,2)</f>
        <v>0</v>
      </c>
      <c r="K186" s="260" t="s">
        <v>200</v>
      </c>
      <c r="L186" s="265"/>
      <c r="M186" s="266" t="s">
        <v>19</v>
      </c>
      <c r="N186" s="267" t="s">
        <v>44</v>
      </c>
      <c r="O186" s="82"/>
      <c r="P186" s="228">
        <f>O186*H186</f>
        <v>0</v>
      </c>
      <c r="Q186" s="228">
        <v>5.0000000000000002E-05</v>
      </c>
      <c r="R186" s="228">
        <f>Q186*H186</f>
        <v>0.00010000000000000001</v>
      </c>
      <c r="S186" s="228">
        <v>0</v>
      </c>
      <c r="T186" s="229">
        <f>S186*H186</f>
        <v>0</v>
      </c>
      <c r="AR186" s="230" t="s">
        <v>381</v>
      </c>
      <c r="AT186" s="230" t="s">
        <v>350</v>
      </c>
      <c r="AU186" s="230" t="s">
        <v>82</v>
      </c>
      <c r="AY186" s="16" t="s">
        <v>194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80</v>
      </c>
      <c r="BK186" s="231">
        <f>ROUND(I186*H186,2)</f>
        <v>0</v>
      </c>
      <c r="BL186" s="16" t="s">
        <v>280</v>
      </c>
      <c r="BM186" s="230" t="s">
        <v>3501</v>
      </c>
    </row>
    <row r="187" s="1" customFormat="1">
      <c r="B187" s="37"/>
      <c r="C187" s="38"/>
      <c r="D187" s="232" t="s">
        <v>203</v>
      </c>
      <c r="E187" s="38"/>
      <c r="F187" s="233" t="s">
        <v>3110</v>
      </c>
      <c r="G187" s="38"/>
      <c r="H187" s="38"/>
      <c r="I187" s="145"/>
      <c r="J187" s="38"/>
      <c r="K187" s="38"/>
      <c r="L187" s="42"/>
      <c r="M187" s="234"/>
      <c r="N187" s="82"/>
      <c r="O187" s="82"/>
      <c r="P187" s="82"/>
      <c r="Q187" s="82"/>
      <c r="R187" s="82"/>
      <c r="S187" s="82"/>
      <c r="T187" s="83"/>
      <c r="AT187" s="16" t="s">
        <v>203</v>
      </c>
      <c r="AU187" s="16" t="s">
        <v>82</v>
      </c>
    </row>
    <row r="188" s="1" customFormat="1" ht="24" customHeight="1">
      <c r="B188" s="37"/>
      <c r="C188" s="219" t="s">
        <v>343</v>
      </c>
      <c r="D188" s="219" t="s">
        <v>196</v>
      </c>
      <c r="E188" s="220" t="s">
        <v>3112</v>
      </c>
      <c r="F188" s="221" t="s">
        <v>3113</v>
      </c>
      <c r="G188" s="222" t="s">
        <v>228</v>
      </c>
      <c r="H188" s="223">
        <v>4</v>
      </c>
      <c r="I188" s="224"/>
      <c r="J188" s="225">
        <f>ROUND(I188*H188,2)</f>
        <v>0</v>
      </c>
      <c r="K188" s="221" t="s">
        <v>200</v>
      </c>
      <c r="L188" s="42"/>
      <c r="M188" s="226" t="s">
        <v>19</v>
      </c>
      <c r="N188" s="227" t="s">
        <v>44</v>
      </c>
      <c r="O188" s="82"/>
      <c r="P188" s="228">
        <f>O188*H188</f>
        <v>0</v>
      </c>
      <c r="Q188" s="228">
        <v>0</v>
      </c>
      <c r="R188" s="228">
        <f>Q188*H188</f>
        <v>0</v>
      </c>
      <c r="S188" s="228">
        <v>0</v>
      </c>
      <c r="T188" s="229">
        <f>S188*H188</f>
        <v>0</v>
      </c>
      <c r="AR188" s="230" t="s">
        <v>280</v>
      </c>
      <c r="AT188" s="230" t="s">
        <v>196</v>
      </c>
      <c r="AU188" s="230" t="s">
        <v>82</v>
      </c>
      <c r="AY188" s="16" t="s">
        <v>194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80</v>
      </c>
      <c r="BK188" s="231">
        <f>ROUND(I188*H188,2)</f>
        <v>0</v>
      </c>
      <c r="BL188" s="16" t="s">
        <v>280</v>
      </c>
      <c r="BM188" s="230" t="s">
        <v>3502</v>
      </c>
    </row>
    <row r="189" s="1" customFormat="1">
      <c r="B189" s="37"/>
      <c r="C189" s="38"/>
      <c r="D189" s="232" t="s">
        <v>203</v>
      </c>
      <c r="E189" s="38"/>
      <c r="F189" s="233" t="s">
        <v>3115</v>
      </c>
      <c r="G189" s="38"/>
      <c r="H189" s="38"/>
      <c r="I189" s="145"/>
      <c r="J189" s="38"/>
      <c r="K189" s="38"/>
      <c r="L189" s="42"/>
      <c r="M189" s="234"/>
      <c r="N189" s="82"/>
      <c r="O189" s="82"/>
      <c r="P189" s="82"/>
      <c r="Q189" s="82"/>
      <c r="R189" s="82"/>
      <c r="S189" s="82"/>
      <c r="T189" s="83"/>
      <c r="AT189" s="16" t="s">
        <v>203</v>
      </c>
      <c r="AU189" s="16" t="s">
        <v>82</v>
      </c>
    </row>
    <row r="190" s="1" customFormat="1" ht="16.5" customHeight="1">
      <c r="B190" s="37"/>
      <c r="C190" s="258" t="s">
        <v>349</v>
      </c>
      <c r="D190" s="258" t="s">
        <v>350</v>
      </c>
      <c r="E190" s="259" t="s">
        <v>3116</v>
      </c>
      <c r="F190" s="260" t="s">
        <v>3117</v>
      </c>
      <c r="G190" s="261" t="s">
        <v>228</v>
      </c>
      <c r="H190" s="262">
        <v>4</v>
      </c>
      <c r="I190" s="263"/>
      <c r="J190" s="264">
        <f>ROUND(I190*H190,2)</f>
        <v>0</v>
      </c>
      <c r="K190" s="260" t="s">
        <v>19</v>
      </c>
      <c r="L190" s="265"/>
      <c r="M190" s="266" t="s">
        <v>19</v>
      </c>
      <c r="N190" s="267" t="s">
        <v>44</v>
      </c>
      <c r="O190" s="82"/>
      <c r="P190" s="228">
        <f>O190*H190</f>
        <v>0</v>
      </c>
      <c r="Q190" s="228">
        <v>5.0000000000000002E-05</v>
      </c>
      <c r="R190" s="228">
        <f>Q190*H190</f>
        <v>0.00020000000000000001</v>
      </c>
      <c r="S190" s="228">
        <v>0</v>
      </c>
      <c r="T190" s="229">
        <f>S190*H190</f>
        <v>0</v>
      </c>
      <c r="AR190" s="230" t="s">
        <v>381</v>
      </c>
      <c r="AT190" s="230" t="s">
        <v>350</v>
      </c>
      <c r="AU190" s="230" t="s">
        <v>82</v>
      </c>
      <c r="AY190" s="16" t="s">
        <v>194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80</v>
      </c>
      <c r="BK190" s="231">
        <f>ROUND(I190*H190,2)</f>
        <v>0</v>
      </c>
      <c r="BL190" s="16" t="s">
        <v>280</v>
      </c>
      <c r="BM190" s="230" t="s">
        <v>3503</v>
      </c>
    </row>
    <row r="191" s="1" customFormat="1">
      <c r="B191" s="37"/>
      <c r="C191" s="38"/>
      <c r="D191" s="232" t="s">
        <v>203</v>
      </c>
      <c r="E191" s="38"/>
      <c r="F191" s="233" t="s">
        <v>3117</v>
      </c>
      <c r="G191" s="38"/>
      <c r="H191" s="38"/>
      <c r="I191" s="145"/>
      <c r="J191" s="38"/>
      <c r="K191" s="38"/>
      <c r="L191" s="42"/>
      <c r="M191" s="234"/>
      <c r="N191" s="82"/>
      <c r="O191" s="82"/>
      <c r="P191" s="82"/>
      <c r="Q191" s="82"/>
      <c r="R191" s="82"/>
      <c r="S191" s="82"/>
      <c r="T191" s="83"/>
      <c r="AT191" s="16" t="s">
        <v>203</v>
      </c>
      <c r="AU191" s="16" t="s">
        <v>82</v>
      </c>
    </row>
    <row r="192" s="1" customFormat="1" ht="24" customHeight="1">
      <c r="B192" s="37"/>
      <c r="C192" s="219" t="s">
        <v>355</v>
      </c>
      <c r="D192" s="219" t="s">
        <v>196</v>
      </c>
      <c r="E192" s="220" t="s">
        <v>3133</v>
      </c>
      <c r="F192" s="221" t="s">
        <v>3134</v>
      </c>
      <c r="G192" s="222" t="s">
        <v>228</v>
      </c>
      <c r="H192" s="223">
        <v>10</v>
      </c>
      <c r="I192" s="224"/>
      <c r="J192" s="225">
        <f>ROUND(I192*H192,2)</f>
        <v>0</v>
      </c>
      <c r="K192" s="221" t="s">
        <v>200</v>
      </c>
      <c r="L192" s="42"/>
      <c r="M192" s="226" t="s">
        <v>19</v>
      </c>
      <c r="N192" s="227" t="s">
        <v>44</v>
      </c>
      <c r="O192" s="82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AR192" s="230" t="s">
        <v>280</v>
      </c>
      <c r="AT192" s="230" t="s">
        <v>196</v>
      </c>
      <c r="AU192" s="230" t="s">
        <v>82</v>
      </c>
      <c r="AY192" s="16" t="s">
        <v>194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80</v>
      </c>
      <c r="BK192" s="231">
        <f>ROUND(I192*H192,2)</f>
        <v>0</v>
      </c>
      <c r="BL192" s="16" t="s">
        <v>280</v>
      </c>
      <c r="BM192" s="230" t="s">
        <v>3504</v>
      </c>
    </row>
    <row r="193" s="1" customFormat="1">
      <c r="B193" s="37"/>
      <c r="C193" s="38"/>
      <c r="D193" s="232" t="s">
        <v>203</v>
      </c>
      <c r="E193" s="38"/>
      <c r="F193" s="233" t="s">
        <v>3136</v>
      </c>
      <c r="G193" s="38"/>
      <c r="H193" s="38"/>
      <c r="I193" s="145"/>
      <c r="J193" s="38"/>
      <c r="K193" s="38"/>
      <c r="L193" s="42"/>
      <c r="M193" s="234"/>
      <c r="N193" s="82"/>
      <c r="O193" s="82"/>
      <c r="P193" s="82"/>
      <c r="Q193" s="82"/>
      <c r="R193" s="82"/>
      <c r="S193" s="82"/>
      <c r="T193" s="83"/>
      <c r="AT193" s="16" t="s">
        <v>203</v>
      </c>
      <c r="AU193" s="16" t="s">
        <v>82</v>
      </c>
    </row>
    <row r="194" s="1" customFormat="1" ht="16.5" customHeight="1">
      <c r="B194" s="37"/>
      <c r="C194" s="258" t="s">
        <v>362</v>
      </c>
      <c r="D194" s="258" t="s">
        <v>350</v>
      </c>
      <c r="E194" s="259" t="s">
        <v>3137</v>
      </c>
      <c r="F194" s="260" t="s">
        <v>3138</v>
      </c>
      <c r="G194" s="261" t="s">
        <v>228</v>
      </c>
      <c r="H194" s="262">
        <v>10</v>
      </c>
      <c r="I194" s="263"/>
      <c r="J194" s="264">
        <f>ROUND(I194*H194,2)</f>
        <v>0</v>
      </c>
      <c r="K194" s="260" t="s">
        <v>200</v>
      </c>
      <c r="L194" s="265"/>
      <c r="M194" s="266" t="s">
        <v>19</v>
      </c>
      <c r="N194" s="267" t="s">
        <v>44</v>
      </c>
      <c r="O194" s="82"/>
      <c r="P194" s="228">
        <f>O194*H194</f>
        <v>0</v>
      </c>
      <c r="Q194" s="228">
        <v>6.0000000000000002E-05</v>
      </c>
      <c r="R194" s="228">
        <f>Q194*H194</f>
        <v>0.00060000000000000006</v>
      </c>
      <c r="S194" s="228">
        <v>0</v>
      </c>
      <c r="T194" s="229">
        <f>S194*H194</f>
        <v>0</v>
      </c>
      <c r="AR194" s="230" t="s">
        <v>381</v>
      </c>
      <c r="AT194" s="230" t="s">
        <v>350</v>
      </c>
      <c r="AU194" s="230" t="s">
        <v>82</v>
      </c>
      <c r="AY194" s="16" t="s">
        <v>194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80</v>
      </c>
      <c r="BK194" s="231">
        <f>ROUND(I194*H194,2)</f>
        <v>0</v>
      </c>
      <c r="BL194" s="16" t="s">
        <v>280</v>
      </c>
      <c r="BM194" s="230" t="s">
        <v>3505</v>
      </c>
    </row>
    <row r="195" s="1" customFormat="1">
      <c r="B195" s="37"/>
      <c r="C195" s="38"/>
      <c r="D195" s="232" t="s">
        <v>203</v>
      </c>
      <c r="E195" s="38"/>
      <c r="F195" s="233" t="s">
        <v>3138</v>
      </c>
      <c r="G195" s="38"/>
      <c r="H195" s="38"/>
      <c r="I195" s="145"/>
      <c r="J195" s="38"/>
      <c r="K195" s="38"/>
      <c r="L195" s="42"/>
      <c r="M195" s="234"/>
      <c r="N195" s="82"/>
      <c r="O195" s="82"/>
      <c r="P195" s="82"/>
      <c r="Q195" s="82"/>
      <c r="R195" s="82"/>
      <c r="S195" s="82"/>
      <c r="T195" s="83"/>
      <c r="AT195" s="16" t="s">
        <v>203</v>
      </c>
      <c r="AU195" s="16" t="s">
        <v>82</v>
      </c>
    </row>
    <row r="196" s="1" customFormat="1" ht="24" customHeight="1">
      <c r="B196" s="37"/>
      <c r="C196" s="219" t="s">
        <v>368</v>
      </c>
      <c r="D196" s="219" t="s">
        <v>196</v>
      </c>
      <c r="E196" s="220" t="s">
        <v>3140</v>
      </c>
      <c r="F196" s="221" t="s">
        <v>3141</v>
      </c>
      <c r="G196" s="222" t="s">
        <v>228</v>
      </c>
      <c r="H196" s="223">
        <v>1</v>
      </c>
      <c r="I196" s="224"/>
      <c r="J196" s="225">
        <f>ROUND(I196*H196,2)</f>
        <v>0</v>
      </c>
      <c r="K196" s="221" t="s">
        <v>200</v>
      </c>
      <c r="L196" s="42"/>
      <c r="M196" s="226" t="s">
        <v>19</v>
      </c>
      <c r="N196" s="227" t="s">
        <v>44</v>
      </c>
      <c r="O196" s="82"/>
      <c r="P196" s="228">
        <f>O196*H196</f>
        <v>0</v>
      </c>
      <c r="Q196" s="228">
        <v>0</v>
      </c>
      <c r="R196" s="228">
        <f>Q196*H196</f>
        <v>0</v>
      </c>
      <c r="S196" s="228">
        <v>0</v>
      </c>
      <c r="T196" s="229">
        <f>S196*H196</f>
        <v>0</v>
      </c>
      <c r="AR196" s="230" t="s">
        <v>280</v>
      </c>
      <c r="AT196" s="230" t="s">
        <v>196</v>
      </c>
      <c r="AU196" s="230" t="s">
        <v>82</v>
      </c>
      <c r="AY196" s="16" t="s">
        <v>194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6" t="s">
        <v>80</v>
      </c>
      <c r="BK196" s="231">
        <f>ROUND(I196*H196,2)</f>
        <v>0</v>
      </c>
      <c r="BL196" s="16" t="s">
        <v>280</v>
      </c>
      <c r="BM196" s="230" t="s">
        <v>3506</v>
      </c>
    </row>
    <row r="197" s="1" customFormat="1">
      <c r="B197" s="37"/>
      <c r="C197" s="38"/>
      <c r="D197" s="232" t="s">
        <v>203</v>
      </c>
      <c r="E197" s="38"/>
      <c r="F197" s="233" t="s">
        <v>3143</v>
      </c>
      <c r="G197" s="38"/>
      <c r="H197" s="38"/>
      <c r="I197" s="145"/>
      <c r="J197" s="38"/>
      <c r="K197" s="38"/>
      <c r="L197" s="42"/>
      <c r="M197" s="234"/>
      <c r="N197" s="82"/>
      <c r="O197" s="82"/>
      <c r="P197" s="82"/>
      <c r="Q197" s="82"/>
      <c r="R197" s="82"/>
      <c r="S197" s="82"/>
      <c r="T197" s="83"/>
      <c r="AT197" s="16" t="s">
        <v>203</v>
      </c>
      <c r="AU197" s="16" t="s">
        <v>82</v>
      </c>
    </row>
    <row r="198" s="1" customFormat="1" ht="16.5" customHeight="1">
      <c r="B198" s="37"/>
      <c r="C198" s="258" t="s">
        <v>374</v>
      </c>
      <c r="D198" s="258" t="s">
        <v>350</v>
      </c>
      <c r="E198" s="259" t="s">
        <v>3144</v>
      </c>
      <c r="F198" s="260" t="s">
        <v>3145</v>
      </c>
      <c r="G198" s="261" t="s">
        <v>228</v>
      </c>
      <c r="H198" s="262">
        <v>1</v>
      </c>
      <c r="I198" s="263"/>
      <c r="J198" s="264">
        <f>ROUND(I198*H198,2)</f>
        <v>0</v>
      </c>
      <c r="K198" s="260" t="s">
        <v>200</v>
      </c>
      <c r="L198" s="265"/>
      <c r="M198" s="266" t="s">
        <v>19</v>
      </c>
      <c r="N198" s="267" t="s">
        <v>44</v>
      </c>
      <c r="O198" s="82"/>
      <c r="P198" s="228">
        <f>O198*H198</f>
        <v>0</v>
      </c>
      <c r="Q198" s="228">
        <v>6.0000000000000002E-05</v>
      </c>
      <c r="R198" s="228">
        <f>Q198*H198</f>
        <v>6.0000000000000002E-05</v>
      </c>
      <c r="S198" s="228">
        <v>0</v>
      </c>
      <c r="T198" s="229">
        <f>S198*H198</f>
        <v>0</v>
      </c>
      <c r="AR198" s="230" t="s">
        <v>381</v>
      </c>
      <c r="AT198" s="230" t="s">
        <v>350</v>
      </c>
      <c r="AU198" s="230" t="s">
        <v>82</v>
      </c>
      <c r="AY198" s="16" t="s">
        <v>194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6" t="s">
        <v>80</v>
      </c>
      <c r="BK198" s="231">
        <f>ROUND(I198*H198,2)</f>
        <v>0</v>
      </c>
      <c r="BL198" s="16" t="s">
        <v>280</v>
      </c>
      <c r="BM198" s="230" t="s">
        <v>3507</v>
      </c>
    </row>
    <row r="199" s="1" customFormat="1">
      <c r="B199" s="37"/>
      <c r="C199" s="38"/>
      <c r="D199" s="232" t="s">
        <v>203</v>
      </c>
      <c r="E199" s="38"/>
      <c r="F199" s="233" t="s">
        <v>3145</v>
      </c>
      <c r="G199" s="38"/>
      <c r="H199" s="38"/>
      <c r="I199" s="145"/>
      <c r="J199" s="38"/>
      <c r="K199" s="38"/>
      <c r="L199" s="42"/>
      <c r="M199" s="234"/>
      <c r="N199" s="82"/>
      <c r="O199" s="82"/>
      <c r="P199" s="82"/>
      <c r="Q199" s="82"/>
      <c r="R199" s="82"/>
      <c r="S199" s="82"/>
      <c r="T199" s="83"/>
      <c r="AT199" s="16" t="s">
        <v>203</v>
      </c>
      <c r="AU199" s="16" t="s">
        <v>82</v>
      </c>
    </row>
    <row r="200" s="1" customFormat="1" ht="24" customHeight="1">
      <c r="B200" s="37"/>
      <c r="C200" s="219" t="s">
        <v>381</v>
      </c>
      <c r="D200" s="219" t="s">
        <v>196</v>
      </c>
      <c r="E200" s="220" t="s">
        <v>3164</v>
      </c>
      <c r="F200" s="221" t="s">
        <v>3165</v>
      </c>
      <c r="G200" s="222" t="s">
        <v>228</v>
      </c>
      <c r="H200" s="223">
        <v>7</v>
      </c>
      <c r="I200" s="224"/>
      <c r="J200" s="225">
        <f>ROUND(I200*H200,2)</f>
        <v>0</v>
      </c>
      <c r="K200" s="221" t="s">
        <v>200</v>
      </c>
      <c r="L200" s="42"/>
      <c r="M200" s="226" t="s">
        <v>19</v>
      </c>
      <c r="N200" s="227" t="s">
        <v>44</v>
      </c>
      <c r="O200" s="82"/>
      <c r="P200" s="228">
        <f>O200*H200</f>
        <v>0</v>
      </c>
      <c r="Q200" s="228">
        <v>0</v>
      </c>
      <c r="R200" s="228">
        <f>Q200*H200</f>
        <v>0</v>
      </c>
      <c r="S200" s="228">
        <v>0</v>
      </c>
      <c r="T200" s="229">
        <f>S200*H200</f>
        <v>0</v>
      </c>
      <c r="AR200" s="230" t="s">
        <v>280</v>
      </c>
      <c r="AT200" s="230" t="s">
        <v>196</v>
      </c>
      <c r="AU200" s="230" t="s">
        <v>82</v>
      </c>
      <c r="AY200" s="16" t="s">
        <v>194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80</v>
      </c>
      <c r="BK200" s="231">
        <f>ROUND(I200*H200,2)</f>
        <v>0</v>
      </c>
      <c r="BL200" s="16" t="s">
        <v>280</v>
      </c>
      <c r="BM200" s="230" t="s">
        <v>3508</v>
      </c>
    </row>
    <row r="201" s="1" customFormat="1">
      <c r="B201" s="37"/>
      <c r="C201" s="38"/>
      <c r="D201" s="232" t="s">
        <v>203</v>
      </c>
      <c r="E201" s="38"/>
      <c r="F201" s="233" t="s">
        <v>3167</v>
      </c>
      <c r="G201" s="38"/>
      <c r="H201" s="38"/>
      <c r="I201" s="145"/>
      <c r="J201" s="38"/>
      <c r="K201" s="38"/>
      <c r="L201" s="42"/>
      <c r="M201" s="234"/>
      <c r="N201" s="82"/>
      <c r="O201" s="82"/>
      <c r="P201" s="82"/>
      <c r="Q201" s="82"/>
      <c r="R201" s="82"/>
      <c r="S201" s="82"/>
      <c r="T201" s="83"/>
      <c r="AT201" s="16" t="s">
        <v>203</v>
      </c>
      <c r="AU201" s="16" t="s">
        <v>82</v>
      </c>
    </row>
    <row r="202" s="1" customFormat="1" ht="16.5" customHeight="1">
      <c r="B202" s="37"/>
      <c r="C202" s="258" t="s">
        <v>387</v>
      </c>
      <c r="D202" s="258" t="s">
        <v>350</v>
      </c>
      <c r="E202" s="259" t="s">
        <v>3168</v>
      </c>
      <c r="F202" s="260" t="s">
        <v>3169</v>
      </c>
      <c r="G202" s="261" t="s">
        <v>228</v>
      </c>
      <c r="H202" s="262">
        <v>7</v>
      </c>
      <c r="I202" s="263"/>
      <c r="J202" s="264">
        <f>ROUND(I202*H202,2)</f>
        <v>0</v>
      </c>
      <c r="K202" s="260" t="s">
        <v>200</v>
      </c>
      <c r="L202" s="265"/>
      <c r="M202" s="266" t="s">
        <v>19</v>
      </c>
      <c r="N202" s="267" t="s">
        <v>44</v>
      </c>
      <c r="O202" s="82"/>
      <c r="P202" s="228">
        <f>O202*H202</f>
        <v>0</v>
      </c>
      <c r="Q202" s="228">
        <v>0.00080000000000000004</v>
      </c>
      <c r="R202" s="228">
        <f>Q202*H202</f>
        <v>0.0055999999999999999</v>
      </c>
      <c r="S202" s="228">
        <v>0</v>
      </c>
      <c r="T202" s="229">
        <f>S202*H202</f>
        <v>0</v>
      </c>
      <c r="AR202" s="230" t="s">
        <v>381</v>
      </c>
      <c r="AT202" s="230" t="s">
        <v>350</v>
      </c>
      <c r="AU202" s="230" t="s">
        <v>82</v>
      </c>
      <c r="AY202" s="16" t="s">
        <v>194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6" t="s">
        <v>80</v>
      </c>
      <c r="BK202" s="231">
        <f>ROUND(I202*H202,2)</f>
        <v>0</v>
      </c>
      <c r="BL202" s="16" t="s">
        <v>280</v>
      </c>
      <c r="BM202" s="230" t="s">
        <v>3509</v>
      </c>
    </row>
    <row r="203" s="1" customFormat="1">
      <c r="B203" s="37"/>
      <c r="C203" s="38"/>
      <c r="D203" s="232" t="s">
        <v>203</v>
      </c>
      <c r="E203" s="38"/>
      <c r="F203" s="233" t="s">
        <v>3169</v>
      </c>
      <c r="G203" s="38"/>
      <c r="H203" s="38"/>
      <c r="I203" s="145"/>
      <c r="J203" s="38"/>
      <c r="K203" s="38"/>
      <c r="L203" s="42"/>
      <c r="M203" s="234"/>
      <c r="N203" s="82"/>
      <c r="O203" s="82"/>
      <c r="P203" s="82"/>
      <c r="Q203" s="82"/>
      <c r="R203" s="82"/>
      <c r="S203" s="82"/>
      <c r="T203" s="83"/>
      <c r="AT203" s="16" t="s">
        <v>203</v>
      </c>
      <c r="AU203" s="16" t="s">
        <v>82</v>
      </c>
    </row>
    <row r="204" s="1" customFormat="1" ht="24" customHeight="1">
      <c r="B204" s="37"/>
      <c r="C204" s="219" t="s">
        <v>477</v>
      </c>
      <c r="D204" s="219" t="s">
        <v>196</v>
      </c>
      <c r="E204" s="220" t="s">
        <v>3171</v>
      </c>
      <c r="F204" s="221" t="s">
        <v>3172</v>
      </c>
      <c r="G204" s="222" t="s">
        <v>228</v>
      </c>
      <c r="H204" s="223">
        <v>2</v>
      </c>
      <c r="I204" s="224"/>
      <c r="J204" s="225">
        <f>ROUND(I204*H204,2)</f>
        <v>0</v>
      </c>
      <c r="K204" s="221" t="s">
        <v>200</v>
      </c>
      <c r="L204" s="42"/>
      <c r="M204" s="226" t="s">
        <v>19</v>
      </c>
      <c r="N204" s="227" t="s">
        <v>44</v>
      </c>
      <c r="O204" s="82"/>
      <c r="P204" s="228">
        <f>O204*H204</f>
        <v>0</v>
      </c>
      <c r="Q204" s="228">
        <v>0</v>
      </c>
      <c r="R204" s="228">
        <f>Q204*H204</f>
        <v>0</v>
      </c>
      <c r="S204" s="228">
        <v>0</v>
      </c>
      <c r="T204" s="229">
        <f>S204*H204</f>
        <v>0</v>
      </c>
      <c r="AR204" s="230" t="s">
        <v>280</v>
      </c>
      <c r="AT204" s="230" t="s">
        <v>196</v>
      </c>
      <c r="AU204" s="230" t="s">
        <v>82</v>
      </c>
      <c r="AY204" s="16" t="s">
        <v>194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6" t="s">
        <v>80</v>
      </c>
      <c r="BK204" s="231">
        <f>ROUND(I204*H204,2)</f>
        <v>0</v>
      </c>
      <c r="BL204" s="16" t="s">
        <v>280</v>
      </c>
      <c r="BM204" s="230" t="s">
        <v>3510</v>
      </c>
    </row>
    <row r="205" s="1" customFormat="1">
      <c r="B205" s="37"/>
      <c r="C205" s="38"/>
      <c r="D205" s="232" t="s">
        <v>203</v>
      </c>
      <c r="E205" s="38"/>
      <c r="F205" s="233" t="s">
        <v>3174</v>
      </c>
      <c r="G205" s="38"/>
      <c r="H205" s="38"/>
      <c r="I205" s="145"/>
      <c r="J205" s="38"/>
      <c r="K205" s="38"/>
      <c r="L205" s="42"/>
      <c r="M205" s="234"/>
      <c r="N205" s="82"/>
      <c r="O205" s="82"/>
      <c r="P205" s="82"/>
      <c r="Q205" s="82"/>
      <c r="R205" s="82"/>
      <c r="S205" s="82"/>
      <c r="T205" s="83"/>
      <c r="AT205" s="16" t="s">
        <v>203</v>
      </c>
      <c r="AU205" s="16" t="s">
        <v>82</v>
      </c>
    </row>
    <row r="206" s="1" customFormat="1" ht="24" customHeight="1">
      <c r="B206" s="37"/>
      <c r="C206" s="258" t="s">
        <v>482</v>
      </c>
      <c r="D206" s="258" t="s">
        <v>350</v>
      </c>
      <c r="E206" s="259" t="s">
        <v>3178</v>
      </c>
      <c r="F206" s="260" t="s">
        <v>3179</v>
      </c>
      <c r="G206" s="261" t="s">
        <v>228</v>
      </c>
      <c r="H206" s="262">
        <v>2</v>
      </c>
      <c r="I206" s="263"/>
      <c r="J206" s="264">
        <f>ROUND(I206*H206,2)</f>
        <v>0</v>
      </c>
      <c r="K206" s="260" t="s">
        <v>19</v>
      </c>
      <c r="L206" s="265"/>
      <c r="M206" s="266" t="s">
        <v>19</v>
      </c>
      <c r="N206" s="267" t="s">
        <v>44</v>
      </c>
      <c r="O206" s="82"/>
      <c r="P206" s="228">
        <f>O206*H206</f>
        <v>0</v>
      </c>
      <c r="Q206" s="228">
        <v>0.01</v>
      </c>
      <c r="R206" s="228">
        <f>Q206*H206</f>
        <v>0.02</v>
      </c>
      <c r="S206" s="228">
        <v>0</v>
      </c>
      <c r="T206" s="229">
        <f>S206*H206</f>
        <v>0</v>
      </c>
      <c r="AR206" s="230" t="s">
        <v>381</v>
      </c>
      <c r="AT206" s="230" t="s">
        <v>350</v>
      </c>
      <c r="AU206" s="230" t="s">
        <v>82</v>
      </c>
      <c r="AY206" s="16" t="s">
        <v>194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6" t="s">
        <v>80</v>
      </c>
      <c r="BK206" s="231">
        <f>ROUND(I206*H206,2)</f>
        <v>0</v>
      </c>
      <c r="BL206" s="16" t="s">
        <v>280</v>
      </c>
      <c r="BM206" s="230" t="s">
        <v>3511</v>
      </c>
    </row>
    <row r="207" s="1" customFormat="1">
      <c r="B207" s="37"/>
      <c r="C207" s="38"/>
      <c r="D207" s="232" t="s">
        <v>203</v>
      </c>
      <c r="E207" s="38"/>
      <c r="F207" s="233" t="s">
        <v>3179</v>
      </c>
      <c r="G207" s="38"/>
      <c r="H207" s="38"/>
      <c r="I207" s="145"/>
      <c r="J207" s="38"/>
      <c r="K207" s="38"/>
      <c r="L207" s="42"/>
      <c r="M207" s="234"/>
      <c r="N207" s="82"/>
      <c r="O207" s="82"/>
      <c r="P207" s="82"/>
      <c r="Q207" s="82"/>
      <c r="R207" s="82"/>
      <c r="S207" s="82"/>
      <c r="T207" s="83"/>
      <c r="AT207" s="16" t="s">
        <v>203</v>
      </c>
      <c r="AU207" s="16" t="s">
        <v>82</v>
      </c>
    </row>
    <row r="208" s="1" customFormat="1" ht="24" customHeight="1">
      <c r="B208" s="37"/>
      <c r="C208" s="219" t="s">
        <v>392</v>
      </c>
      <c r="D208" s="219" t="s">
        <v>196</v>
      </c>
      <c r="E208" s="220" t="s">
        <v>3181</v>
      </c>
      <c r="F208" s="221" t="s">
        <v>3182</v>
      </c>
      <c r="G208" s="222" t="s">
        <v>228</v>
      </c>
      <c r="H208" s="223">
        <v>10</v>
      </c>
      <c r="I208" s="224"/>
      <c r="J208" s="225">
        <f>ROUND(I208*H208,2)</f>
        <v>0</v>
      </c>
      <c r="K208" s="221" t="s">
        <v>200</v>
      </c>
      <c r="L208" s="42"/>
      <c r="M208" s="226" t="s">
        <v>19</v>
      </c>
      <c r="N208" s="227" t="s">
        <v>44</v>
      </c>
      <c r="O208" s="82"/>
      <c r="P208" s="228">
        <f>O208*H208</f>
        <v>0</v>
      </c>
      <c r="Q208" s="228">
        <v>0</v>
      </c>
      <c r="R208" s="228">
        <f>Q208*H208</f>
        <v>0</v>
      </c>
      <c r="S208" s="228">
        <v>0</v>
      </c>
      <c r="T208" s="229">
        <f>S208*H208</f>
        <v>0</v>
      </c>
      <c r="AR208" s="230" t="s">
        <v>280</v>
      </c>
      <c r="AT208" s="230" t="s">
        <v>196</v>
      </c>
      <c r="AU208" s="230" t="s">
        <v>82</v>
      </c>
      <c r="AY208" s="16" t="s">
        <v>194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6" t="s">
        <v>80</v>
      </c>
      <c r="BK208" s="231">
        <f>ROUND(I208*H208,2)</f>
        <v>0</v>
      </c>
      <c r="BL208" s="16" t="s">
        <v>280</v>
      </c>
      <c r="BM208" s="230" t="s">
        <v>3512</v>
      </c>
    </row>
    <row r="209" s="1" customFormat="1">
      <c r="B209" s="37"/>
      <c r="C209" s="38"/>
      <c r="D209" s="232" t="s">
        <v>203</v>
      </c>
      <c r="E209" s="38"/>
      <c r="F209" s="233" t="s">
        <v>3184</v>
      </c>
      <c r="G209" s="38"/>
      <c r="H209" s="38"/>
      <c r="I209" s="145"/>
      <c r="J209" s="38"/>
      <c r="K209" s="38"/>
      <c r="L209" s="42"/>
      <c r="M209" s="234"/>
      <c r="N209" s="82"/>
      <c r="O209" s="82"/>
      <c r="P209" s="82"/>
      <c r="Q209" s="82"/>
      <c r="R209" s="82"/>
      <c r="S209" s="82"/>
      <c r="T209" s="83"/>
      <c r="AT209" s="16" t="s">
        <v>203</v>
      </c>
      <c r="AU209" s="16" t="s">
        <v>82</v>
      </c>
    </row>
    <row r="210" s="1" customFormat="1" ht="24" customHeight="1">
      <c r="B210" s="37"/>
      <c r="C210" s="258" t="s">
        <v>398</v>
      </c>
      <c r="D210" s="258" t="s">
        <v>350</v>
      </c>
      <c r="E210" s="259" t="s">
        <v>3188</v>
      </c>
      <c r="F210" s="260" t="s">
        <v>3189</v>
      </c>
      <c r="G210" s="261" t="s">
        <v>228</v>
      </c>
      <c r="H210" s="262">
        <v>10</v>
      </c>
      <c r="I210" s="263"/>
      <c r="J210" s="264">
        <f>ROUND(I210*H210,2)</f>
        <v>0</v>
      </c>
      <c r="K210" s="260" t="s">
        <v>200</v>
      </c>
      <c r="L210" s="265"/>
      <c r="M210" s="266" t="s">
        <v>19</v>
      </c>
      <c r="N210" s="267" t="s">
        <v>44</v>
      </c>
      <c r="O210" s="82"/>
      <c r="P210" s="228">
        <f>O210*H210</f>
        <v>0</v>
      </c>
      <c r="Q210" s="228">
        <v>0.0038999999999999998</v>
      </c>
      <c r="R210" s="228">
        <f>Q210*H210</f>
        <v>0.039</v>
      </c>
      <c r="S210" s="228">
        <v>0</v>
      </c>
      <c r="T210" s="229">
        <f>S210*H210</f>
        <v>0</v>
      </c>
      <c r="AR210" s="230" t="s">
        <v>381</v>
      </c>
      <c r="AT210" s="230" t="s">
        <v>350</v>
      </c>
      <c r="AU210" s="230" t="s">
        <v>82</v>
      </c>
      <c r="AY210" s="16" t="s">
        <v>194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80</v>
      </c>
      <c r="BK210" s="231">
        <f>ROUND(I210*H210,2)</f>
        <v>0</v>
      </c>
      <c r="BL210" s="16" t="s">
        <v>280</v>
      </c>
      <c r="BM210" s="230" t="s">
        <v>3513</v>
      </c>
    </row>
    <row r="211" s="1" customFormat="1">
      <c r="B211" s="37"/>
      <c r="C211" s="38"/>
      <c r="D211" s="232" t="s">
        <v>203</v>
      </c>
      <c r="E211" s="38"/>
      <c r="F211" s="233" t="s">
        <v>3189</v>
      </c>
      <c r="G211" s="38"/>
      <c r="H211" s="38"/>
      <c r="I211" s="145"/>
      <c r="J211" s="38"/>
      <c r="K211" s="38"/>
      <c r="L211" s="42"/>
      <c r="M211" s="234"/>
      <c r="N211" s="82"/>
      <c r="O211" s="82"/>
      <c r="P211" s="82"/>
      <c r="Q211" s="82"/>
      <c r="R211" s="82"/>
      <c r="S211" s="82"/>
      <c r="T211" s="83"/>
      <c r="AT211" s="16" t="s">
        <v>203</v>
      </c>
      <c r="AU211" s="16" t="s">
        <v>82</v>
      </c>
    </row>
    <row r="212" s="1" customFormat="1" ht="24" customHeight="1">
      <c r="B212" s="37"/>
      <c r="C212" s="219" t="s">
        <v>437</v>
      </c>
      <c r="D212" s="219" t="s">
        <v>196</v>
      </c>
      <c r="E212" s="220" t="s">
        <v>3191</v>
      </c>
      <c r="F212" s="221" t="s">
        <v>3192</v>
      </c>
      <c r="G212" s="222" t="s">
        <v>217</v>
      </c>
      <c r="H212" s="223">
        <v>2</v>
      </c>
      <c r="I212" s="224"/>
      <c r="J212" s="225">
        <f>ROUND(I212*H212,2)</f>
        <v>0</v>
      </c>
      <c r="K212" s="221" t="s">
        <v>200</v>
      </c>
      <c r="L212" s="42"/>
      <c r="M212" s="226" t="s">
        <v>19</v>
      </c>
      <c r="N212" s="227" t="s">
        <v>44</v>
      </c>
      <c r="O212" s="82"/>
      <c r="P212" s="228">
        <f>O212*H212</f>
        <v>0</v>
      </c>
      <c r="Q212" s="228">
        <v>0</v>
      </c>
      <c r="R212" s="228">
        <f>Q212*H212</f>
        <v>0</v>
      </c>
      <c r="S212" s="228">
        <v>0</v>
      </c>
      <c r="T212" s="229">
        <f>S212*H212</f>
        <v>0</v>
      </c>
      <c r="AR212" s="230" t="s">
        <v>280</v>
      </c>
      <c r="AT212" s="230" t="s">
        <v>196</v>
      </c>
      <c r="AU212" s="230" t="s">
        <v>82</v>
      </c>
      <c r="AY212" s="16" t="s">
        <v>194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16" t="s">
        <v>80</v>
      </c>
      <c r="BK212" s="231">
        <f>ROUND(I212*H212,2)</f>
        <v>0</v>
      </c>
      <c r="BL212" s="16" t="s">
        <v>280</v>
      </c>
      <c r="BM212" s="230" t="s">
        <v>3514</v>
      </c>
    </row>
    <row r="213" s="1" customFormat="1">
      <c r="B213" s="37"/>
      <c r="C213" s="38"/>
      <c r="D213" s="232" t="s">
        <v>203</v>
      </c>
      <c r="E213" s="38"/>
      <c r="F213" s="233" t="s">
        <v>3194</v>
      </c>
      <c r="G213" s="38"/>
      <c r="H213" s="38"/>
      <c r="I213" s="145"/>
      <c r="J213" s="38"/>
      <c r="K213" s="38"/>
      <c r="L213" s="42"/>
      <c r="M213" s="234"/>
      <c r="N213" s="82"/>
      <c r="O213" s="82"/>
      <c r="P213" s="82"/>
      <c r="Q213" s="82"/>
      <c r="R213" s="82"/>
      <c r="S213" s="82"/>
      <c r="T213" s="83"/>
      <c r="AT213" s="16" t="s">
        <v>203</v>
      </c>
      <c r="AU213" s="16" t="s">
        <v>82</v>
      </c>
    </row>
    <row r="214" s="1" customFormat="1" ht="24" customHeight="1">
      <c r="B214" s="37"/>
      <c r="C214" s="219" t="s">
        <v>486</v>
      </c>
      <c r="D214" s="219" t="s">
        <v>196</v>
      </c>
      <c r="E214" s="220" t="s">
        <v>3198</v>
      </c>
      <c r="F214" s="221" t="s">
        <v>3199</v>
      </c>
      <c r="G214" s="222" t="s">
        <v>217</v>
      </c>
      <c r="H214" s="223">
        <v>5</v>
      </c>
      <c r="I214" s="224"/>
      <c r="J214" s="225">
        <f>ROUND(I214*H214,2)</f>
        <v>0</v>
      </c>
      <c r="K214" s="221" t="s">
        <v>200</v>
      </c>
      <c r="L214" s="42"/>
      <c r="M214" s="226" t="s">
        <v>19</v>
      </c>
      <c r="N214" s="227" t="s">
        <v>44</v>
      </c>
      <c r="O214" s="82"/>
      <c r="P214" s="228">
        <f>O214*H214</f>
        <v>0</v>
      </c>
      <c r="Q214" s="228">
        <v>0</v>
      </c>
      <c r="R214" s="228">
        <f>Q214*H214</f>
        <v>0</v>
      </c>
      <c r="S214" s="228">
        <v>0</v>
      </c>
      <c r="T214" s="229">
        <f>S214*H214</f>
        <v>0</v>
      </c>
      <c r="AR214" s="230" t="s">
        <v>280</v>
      </c>
      <c r="AT214" s="230" t="s">
        <v>196</v>
      </c>
      <c r="AU214" s="230" t="s">
        <v>82</v>
      </c>
      <c r="AY214" s="16" t="s">
        <v>194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6" t="s">
        <v>80</v>
      </c>
      <c r="BK214" s="231">
        <f>ROUND(I214*H214,2)</f>
        <v>0</v>
      </c>
      <c r="BL214" s="16" t="s">
        <v>280</v>
      </c>
      <c r="BM214" s="230" t="s">
        <v>3515</v>
      </c>
    </row>
    <row r="215" s="1" customFormat="1">
      <c r="B215" s="37"/>
      <c r="C215" s="38"/>
      <c r="D215" s="232" t="s">
        <v>203</v>
      </c>
      <c r="E215" s="38"/>
      <c r="F215" s="233" t="s">
        <v>3201</v>
      </c>
      <c r="G215" s="38"/>
      <c r="H215" s="38"/>
      <c r="I215" s="145"/>
      <c r="J215" s="38"/>
      <c r="K215" s="38"/>
      <c r="L215" s="42"/>
      <c r="M215" s="234"/>
      <c r="N215" s="82"/>
      <c r="O215" s="82"/>
      <c r="P215" s="82"/>
      <c r="Q215" s="82"/>
      <c r="R215" s="82"/>
      <c r="S215" s="82"/>
      <c r="T215" s="83"/>
      <c r="AT215" s="16" t="s">
        <v>203</v>
      </c>
      <c r="AU215" s="16" t="s">
        <v>82</v>
      </c>
    </row>
    <row r="216" s="1" customFormat="1" ht="16.5" customHeight="1">
      <c r="B216" s="37"/>
      <c r="C216" s="258" t="s">
        <v>492</v>
      </c>
      <c r="D216" s="258" t="s">
        <v>350</v>
      </c>
      <c r="E216" s="259" t="s">
        <v>3202</v>
      </c>
      <c r="F216" s="260" t="s">
        <v>3203</v>
      </c>
      <c r="G216" s="261" t="s">
        <v>1682</v>
      </c>
      <c r="H216" s="262">
        <v>5</v>
      </c>
      <c r="I216" s="263"/>
      <c r="J216" s="264">
        <f>ROUND(I216*H216,2)</f>
        <v>0</v>
      </c>
      <c r="K216" s="260" t="s">
        <v>200</v>
      </c>
      <c r="L216" s="265"/>
      <c r="M216" s="266" t="s">
        <v>19</v>
      </c>
      <c r="N216" s="267" t="s">
        <v>44</v>
      </c>
      <c r="O216" s="82"/>
      <c r="P216" s="228">
        <f>O216*H216</f>
        <v>0</v>
      </c>
      <c r="Q216" s="228">
        <v>0.001</v>
      </c>
      <c r="R216" s="228">
        <f>Q216*H216</f>
        <v>0.0050000000000000001</v>
      </c>
      <c r="S216" s="228">
        <v>0</v>
      </c>
      <c r="T216" s="229">
        <f>S216*H216</f>
        <v>0</v>
      </c>
      <c r="AR216" s="230" t="s">
        <v>381</v>
      </c>
      <c r="AT216" s="230" t="s">
        <v>350</v>
      </c>
      <c r="AU216" s="230" t="s">
        <v>82</v>
      </c>
      <c r="AY216" s="16" t="s">
        <v>194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16" t="s">
        <v>80</v>
      </c>
      <c r="BK216" s="231">
        <f>ROUND(I216*H216,2)</f>
        <v>0</v>
      </c>
      <c r="BL216" s="16" t="s">
        <v>280</v>
      </c>
      <c r="BM216" s="230" t="s">
        <v>3516</v>
      </c>
    </row>
    <row r="217" s="1" customFormat="1">
      <c r="B217" s="37"/>
      <c r="C217" s="38"/>
      <c r="D217" s="232" t="s">
        <v>203</v>
      </c>
      <c r="E217" s="38"/>
      <c r="F217" s="233" t="s">
        <v>3203</v>
      </c>
      <c r="G217" s="38"/>
      <c r="H217" s="38"/>
      <c r="I217" s="145"/>
      <c r="J217" s="38"/>
      <c r="K217" s="38"/>
      <c r="L217" s="42"/>
      <c r="M217" s="234"/>
      <c r="N217" s="82"/>
      <c r="O217" s="82"/>
      <c r="P217" s="82"/>
      <c r="Q217" s="82"/>
      <c r="R217" s="82"/>
      <c r="S217" s="82"/>
      <c r="T217" s="83"/>
      <c r="AT217" s="16" t="s">
        <v>203</v>
      </c>
      <c r="AU217" s="16" t="s">
        <v>82</v>
      </c>
    </row>
    <row r="218" s="1" customFormat="1" ht="24" customHeight="1">
      <c r="B218" s="37"/>
      <c r="C218" s="219" t="s">
        <v>498</v>
      </c>
      <c r="D218" s="219" t="s">
        <v>196</v>
      </c>
      <c r="E218" s="220" t="s">
        <v>3205</v>
      </c>
      <c r="F218" s="221" t="s">
        <v>3206</v>
      </c>
      <c r="G218" s="222" t="s">
        <v>217</v>
      </c>
      <c r="H218" s="223">
        <v>5</v>
      </c>
      <c r="I218" s="224"/>
      <c r="J218" s="225">
        <f>ROUND(I218*H218,2)</f>
        <v>0</v>
      </c>
      <c r="K218" s="221" t="s">
        <v>200</v>
      </c>
      <c r="L218" s="42"/>
      <c r="M218" s="226" t="s">
        <v>19</v>
      </c>
      <c r="N218" s="227" t="s">
        <v>44</v>
      </c>
      <c r="O218" s="82"/>
      <c r="P218" s="228">
        <f>O218*H218</f>
        <v>0</v>
      </c>
      <c r="Q218" s="228">
        <v>0</v>
      </c>
      <c r="R218" s="228">
        <f>Q218*H218</f>
        <v>0</v>
      </c>
      <c r="S218" s="228">
        <v>0</v>
      </c>
      <c r="T218" s="229">
        <f>S218*H218</f>
        <v>0</v>
      </c>
      <c r="AR218" s="230" t="s">
        <v>280</v>
      </c>
      <c r="AT218" s="230" t="s">
        <v>196</v>
      </c>
      <c r="AU218" s="230" t="s">
        <v>82</v>
      </c>
      <c r="AY218" s="16" t="s">
        <v>194</v>
      </c>
      <c r="BE218" s="231">
        <f>IF(N218="základní",J218,0)</f>
        <v>0</v>
      </c>
      <c r="BF218" s="231">
        <f>IF(N218="snížená",J218,0)</f>
        <v>0</v>
      </c>
      <c r="BG218" s="231">
        <f>IF(N218="zákl. přenesená",J218,0)</f>
        <v>0</v>
      </c>
      <c r="BH218" s="231">
        <f>IF(N218="sníž. přenesená",J218,0)</f>
        <v>0</v>
      </c>
      <c r="BI218" s="231">
        <f>IF(N218="nulová",J218,0)</f>
        <v>0</v>
      </c>
      <c r="BJ218" s="16" t="s">
        <v>80</v>
      </c>
      <c r="BK218" s="231">
        <f>ROUND(I218*H218,2)</f>
        <v>0</v>
      </c>
      <c r="BL218" s="16" t="s">
        <v>280</v>
      </c>
      <c r="BM218" s="230" t="s">
        <v>3517</v>
      </c>
    </row>
    <row r="219" s="1" customFormat="1">
      <c r="B219" s="37"/>
      <c r="C219" s="38"/>
      <c r="D219" s="232" t="s">
        <v>203</v>
      </c>
      <c r="E219" s="38"/>
      <c r="F219" s="233" t="s">
        <v>3208</v>
      </c>
      <c r="G219" s="38"/>
      <c r="H219" s="38"/>
      <c r="I219" s="145"/>
      <c r="J219" s="38"/>
      <c r="K219" s="38"/>
      <c r="L219" s="42"/>
      <c r="M219" s="234"/>
      <c r="N219" s="82"/>
      <c r="O219" s="82"/>
      <c r="P219" s="82"/>
      <c r="Q219" s="82"/>
      <c r="R219" s="82"/>
      <c r="S219" s="82"/>
      <c r="T219" s="83"/>
      <c r="AT219" s="16" t="s">
        <v>203</v>
      </c>
      <c r="AU219" s="16" t="s">
        <v>82</v>
      </c>
    </row>
    <row r="220" s="1" customFormat="1" ht="24" customHeight="1">
      <c r="B220" s="37"/>
      <c r="C220" s="219" t="s">
        <v>505</v>
      </c>
      <c r="D220" s="219" t="s">
        <v>196</v>
      </c>
      <c r="E220" s="220" t="s">
        <v>3209</v>
      </c>
      <c r="F220" s="221" t="s">
        <v>3210</v>
      </c>
      <c r="G220" s="222" t="s">
        <v>217</v>
      </c>
      <c r="H220" s="223">
        <v>40</v>
      </c>
      <c r="I220" s="224"/>
      <c r="J220" s="225">
        <f>ROUND(I220*H220,2)</f>
        <v>0</v>
      </c>
      <c r="K220" s="221" t="s">
        <v>200</v>
      </c>
      <c r="L220" s="42"/>
      <c r="M220" s="226" t="s">
        <v>19</v>
      </c>
      <c r="N220" s="227" t="s">
        <v>44</v>
      </c>
      <c r="O220" s="82"/>
      <c r="P220" s="228">
        <f>O220*H220</f>
        <v>0</v>
      </c>
      <c r="Q220" s="228">
        <v>0</v>
      </c>
      <c r="R220" s="228">
        <f>Q220*H220</f>
        <v>0</v>
      </c>
      <c r="S220" s="228">
        <v>0</v>
      </c>
      <c r="T220" s="229">
        <f>S220*H220</f>
        <v>0</v>
      </c>
      <c r="AR220" s="230" t="s">
        <v>280</v>
      </c>
      <c r="AT220" s="230" t="s">
        <v>196</v>
      </c>
      <c r="AU220" s="230" t="s">
        <v>82</v>
      </c>
      <c r="AY220" s="16" t="s">
        <v>194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80</v>
      </c>
      <c r="BK220" s="231">
        <f>ROUND(I220*H220,2)</f>
        <v>0</v>
      </c>
      <c r="BL220" s="16" t="s">
        <v>280</v>
      </c>
      <c r="BM220" s="230" t="s">
        <v>3518</v>
      </c>
    </row>
    <row r="221" s="1" customFormat="1">
      <c r="B221" s="37"/>
      <c r="C221" s="38"/>
      <c r="D221" s="232" t="s">
        <v>203</v>
      </c>
      <c r="E221" s="38"/>
      <c r="F221" s="233" t="s">
        <v>3212</v>
      </c>
      <c r="G221" s="38"/>
      <c r="H221" s="38"/>
      <c r="I221" s="145"/>
      <c r="J221" s="38"/>
      <c r="K221" s="38"/>
      <c r="L221" s="42"/>
      <c r="M221" s="234"/>
      <c r="N221" s="82"/>
      <c r="O221" s="82"/>
      <c r="P221" s="82"/>
      <c r="Q221" s="82"/>
      <c r="R221" s="82"/>
      <c r="S221" s="82"/>
      <c r="T221" s="83"/>
      <c r="AT221" s="16" t="s">
        <v>203</v>
      </c>
      <c r="AU221" s="16" t="s">
        <v>82</v>
      </c>
    </row>
    <row r="222" s="1" customFormat="1" ht="16.5" customHeight="1">
      <c r="B222" s="37"/>
      <c r="C222" s="258" t="s">
        <v>511</v>
      </c>
      <c r="D222" s="258" t="s">
        <v>350</v>
      </c>
      <c r="E222" s="259" t="s">
        <v>3213</v>
      </c>
      <c r="F222" s="260" t="s">
        <v>3214</v>
      </c>
      <c r="G222" s="261" t="s">
        <v>1682</v>
      </c>
      <c r="H222" s="262">
        <v>30</v>
      </c>
      <c r="I222" s="263"/>
      <c r="J222" s="264">
        <f>ROUND(I222*H222,2)</f>
        <v>0</v>
      </c>
      <c r="K222" s="260" t="s">
        <v>200</v>
      </c>
      <c r="L222" s="265"/>
      <c r="M222" s="266" t="s">
        <v>19</v>
      </c>
      <c r="N222" s="267" t="s">
        <v>44</v>
      </c>
      <c r="O222" s="82"/>
      <c r="P222" s="228">
        <f>O222*H222</f>
        <v>0</v>
      </c>
      <c r="Q222" s="228">
        <v>0.001</v>
      </c>
      <c r="R222" s="228">
        <f>Q222*H222</f>
        <v>0.029999999999999999</v>
      </c>
      <c r="S222" s="228">
        <v>0</v>
      </c>
      <c r="T222" s="229">
        <f>S222*H222</f>
        <v>0</v>
      </c>
      <c r="AR222" s="230" t="s">
        <v>381</v>
      </c>
      <c r="AT222" s="230" t="s">
        <v>350</v>
      </c>
      <c r="AU222" s="230" t="s">
        <v>82</v>
      </c>
      <c r="AY222" s="16" t="s">
        <v>194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6" t="s">
        <v>80</v>
      </c>
      <c r="BK222" s="231">
        <f>ROUND(I222*H222,2)</f>
        <v>0</v>
      </c>
      <c r="BL222" s="16" t="s">
        <v>280</v>
      </c>
      <c r="BM222" s="230" t="s">
        <v>3519</v>
      </c>
    </row>
    <row r="223" s="1" customFormat="1">
      <c r="B223" s="37"/>
      <c r="C223" s="38"/>
      <c r="D223" s="232" t="s">
        <v>203</v>
      </c>
      <c r="E223" s="38"/>
      <c r="F223" s="233" t="s">
        <v>3214</v>
      </c>
      <c r="G223" s="38"/>
      <c r="H223" s="38"/>
      <c r="I223" s="145"/>
      <c r="J223" s="38"/>
      <c r="K223" s="38"/>
      <c r="L223" s="42"/>
      <c r="M223" s="234"/>
      <c r="N223" s="82"/>
      <c r="O223" s="82"/>
      <c r="P223" s="82"/>
      <c r="Q223" s="82"/>
      <c r="R223" s="82"/>
      <c r="S223" s="82"/>
      <c r="T223" s="83"/>
      <c r="AT223" s="16" t="s">
        <v>203</v>
      </c>
      <c r="AU223" s="16" t="s">
        <v>82</v>
      </c>
    </row>
    <row r="224" s="1" customFormat="1" ht="16.5" customHeight="1">
      <c r="B224" s="37"/>
      <c r="C224" s="258" t="s">
        <v>517</v>
      </c>
      <c r="D224" s="258" t="s">
        <v>350</v>
      </c>
      <c r="E224" s="259" t="s">
        <v>3216</v>
      </c>
      <c r="F224" s="260" t="s">
        <v>3217</v>
      </c>
      <c r="G224" s="261" t="s">
        <v>228</v>
      </c>
      <c r="H224" s="262">
        <v>16</v>
      </c>
      <c r="I224" s="263"/>
      <c r="J224" s="264">
        <f>ROUND(I224*H224,2)</f>
        <v>0</v>
      </c>
      <c r="K224" s="260" t="s">
        <v>200</v>
      </c>
      <c r="L224" s="265"/>
      <c r="M224" s="266" t="s">
        <v>19</v>
      </c>
      <c r="N224" s="267" t="s">
        <v>44</v>
      </c>
      <c r="O224" s="82"/>
      <c r="P224" s="228">
        <f>O224*H224</f>
        <v>0</v>
      </c>
      <c r="Q224" s="228">
        <v>0.00013999999999999999</v>
      </c>
      <c r="R224" s="228">
        <f>Q224*H224</f>
        <v>0.0022399999999999998</v>
      </c>
      <c r="S224" s="228">
        <v>0</v>
      </c>
      <c r="T224" s="229">
        <f>S224*H224</f>
        <v>0</v>
      </c>
      <c r="AR224" s="230" t="s">
        <v>381</v>
      </c>
      <c r="AT224" s="230" t="s">
        <v>350</v>
      </c>
      <c r="AU224" s="230" t="s">
        <v>82</v>
      </c>
      <c r="AY224" s="16" t="s">
        <v>194</v>
      </c>
      <c r="BE224" s="231">
        <f>IF(N224="základní",J224,0)</f>
        <v>0</v>
      </c>
      <c r="BF224" s="231">
        <f>IF(N224="snížená",J224,0)</f>
        <v>0</v>
      </c>
      <c r="BG224" s="231">
        <f>IF(N224="zákl. přenesená",J224,0)</f>
        <v>0</v>
      </c>
      <c r="BH224" s="231">
        <f>IF(N224="sníž. přenesená",J224,0)</f>
        <v>0</v>
      </c>
      <c r="BI224" s="231">
        <f>IF(N224="nulová",J224,0)</f>
        <v>0</v>
      </c>
      <c r="BJ224" s="16" t="s">
        <v>80</v>
      </c>
      <c r="BK224" s="231">
        <f>ROUND(I224*H224,2)</f>
        <v>0</v>
      </c>
      <c r="BL224" s="16" t="s">
        <v>280</v>
      </c>
      <c r="BM224" s="230" t="s">
        <v>3520</v>
      </c>
    </row>
    <row r="225" s="1" customFormat="1">
      <c r="B225" s="37"/>
      <c r="C225" s="38"/>
      <c r="D225" s="232" t="s">
        <v>203</v>
      </c>
      <c r="E225" s="38"/>
      <c r="F225" s="233" t="s">
        <v>3217</v>
      </c>
      <c r="G225" s="38"/>
      <c r="H225" s="38"/>
      <c r="I225" s="145"/>
      <c r="J225" s="38"/>
      <c r="K225" s="38"/>
      <c r="L225" s="42"/>
      <c r="M225" s="234"/>
      <c r="N225" s="82"/>
      <c r="O225" s="82"/>
      <c r="P225" s="82"/>
      <c r="Q225" s="82"/>
      <c r="R225" s="82"/>
      <c r="S225" s="82"/>
      <c r="T225" s="83"/>
      <c r="AT225" s="16" t="s">
        <v>203</v>
      </c>
      <c r="AU225" s="16" t="s">
        <v>82</v>
      </c>
    </row>
    <row r="226" s="1" customFormat="1" ht="16.5" customHeight="1">
      <c r="B226" s="37"/>
      <c r="C226" s="219" t="s">
        <v>543</v>
      </c>
      <c r="D226" s="219" t="s">
        <v>196</v>
      </c>
      <c r="E226" s="220" t="s">
        <v>3219</v>
      </c>
      <c r="F226" s="221" t="s">
        <v>3220</v>
      </c>
      <c r="G226" s="222" t="s">
        <v>228</v>
      </c>
      <c r="H226" s="223">
        <v>24</v>
      </c>
      <c r="I226" s="224"/>
      <c r="J226" s="225">
        <f>ROUND(I226*H226,2)</f>
        <v>0</v>
      </c>
      <c r="K226" s="221" t="s">
        <v>200</v>
      </c>
      <c r="L226" s="42"/>
      <c r="M226" s="226" t="s">
        <v>19</v>
      </c>
      <c r="N226" s="227" t="s">
        <v>44</v>
      </c>
      <c r="O226" s="82"/>
      <c r="P226" s="228">
        <f>O226*H226</f>
        <v>0</v>
      </c>
      <c r="Q226" s="228">
        <v>0</v>
      </c>
      <c r="R226" s="228">
        <f>Q226*H226</f>
        <v>0</v>
      </c>
      <c r="S226" s="228">
        <v>0</v>
      </c>
      <c r="T226" s="229">
        <f>S226*H226</f>
        <v>0</v>
      </c>
      <c r="AR226" s="230" t="s">
        <v>280</v>
      </c>
      <c r="AT226" s="230" t="s">
        <v>196</v>
      </c>
      <c r="AU226" s="230" t="s">
        <v>82</v>
      </c>
      <c r="AY226" s="16" t="s">
        <v>194</v>
      </c>
      <c r="BE226" s="231">
        <f>IF(N226="základní",J226,0)</f>
        <v>0</v>
      </c>
      <c r="BF226" s="231">
        <f>IF(N226="snížená",J226,0)</f>
        <v>0</v>
      </c>
      <c r="BG226" s="231">
        <f>IF(N226="zákl. přenesená",J226,0)</f>
        <v>0</v>
      </c>
      <c r="BH226" s="231">
        <f>IF(N226="sníž. přenesená",J226,0)</f>
        <v>0</v>
      </c>
      <c r="BI226" s="231">
        <f>IF(N226="nulová",J226,0)</f>
        <v>0</v>
      </c>
      <c r="BJ226" s="16" t="s">
        <v>80</v>
      </c>
      <c r="BK226" s="231">
        <f>ROUND(I226*H226,2)</f>
        <v>0</v>
      </c>
      <c r="BL226" s="16" t="s">
        <v>280</v>
      </c>
      <c r="BM226" s="230" t="s">
        <v>3521</v>
      </c>
    </row>
    <row r="227" s="1" customFormat="1">
      <c r="B227" s="37"/>
      <c r="C227" s="38"/>
      <c r="D227" s="232" t="s">
        <v>203</v>
      </c>
      <c r="E227" s="38"/>
      <c r="F227" s="233" t="s">
        <v>3222</v>
      </c>
      <c r="G227" s="38"/>
      <c r="H227" s="38"/>
      <c r="I227" s="145"/>
      <c r="J227" s="38"/>
      <c r="K227" s="38"/>
      <c r="L227" s="42"/>
      <c r="M227" s="234"/>
      <c r="N227" s="82"/>
      <c r="O227" s="82"/>
      <c r="P227" s="82"/>
      <c r="Q227" s="82"/>
      <c r="R227" s="82"/>
      <c r="S227" s="82"/>
      <c r="T227" s="83"/>
      <c r="AT227" s="16" t="s">
        <v>203</v>
      </c>
      <c r="AU227" s="16" t="s">
        <v>82</v>
      </c>
    </row>
    <row r="228" s="1" customFormat="1" ht="16.5" customHeight="1">
      <c r="B228" s="37"/>
      <c r="C228" s="258" t="s">
        <v>522</v>
      </c>
      <c r="D228" s="258" t="s">
        <v>350</v>
      </c>
      <c r="E228" s="259" t="s">
        <v>3223</v>
      </c>
      <c r="F228" s="260" t="s">
        <v>3224</v>
      </c>
      <c r="G228" s="261" t="s">
        <v>228</v>
      </c>
      <c r="H228" s="262">
        <v>4</v>
      </c>
      <c r="I228" s="263"/>
      <c r="J228" s="264">
        <f>ROUND(I228*H228,2)</f>
        <v>0</v>
      </c>
      <c r="K228" s="260" t="s">
        <v>200</v>
      </c>
      <c r="L228" s="265"/>
      <c r="M228" s="266" t="s">
        <v>19</v>
      </c>
      <c r="N228" s="267" t="s">
        <v>44</v>
      </c>
      <c r="O228" s="82"/>
      <c r="P228" s="228">
        <f>O228*H228</f>
        <v>0</v>
      </c>
      <c r="Q228" s="228">
        <v>0.00044999999999999999</v>
      </c>
      <c r="R228" s="228">
        <f>Q228*H228</f>
        <v>0.0018</v>
      </c>
      <c r="S228" s="228">
        <v>0</v>
      </c>
      <c r="T228" s="229">
        <f>S228*H228</f>
        <v>0</v>
      </c>
      <c r="AR228" s="230" t="s">
        <v>381</v>
      </c>
      <c r="AT228" s="230" t="s">
        <v>350</v>
      </c>
      <c r="AU228" s="230" t="s">
        <v>82</v>
      </c>
      <c r="AY228" s="16" t="s">
        <v>194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80</v>
      </c>
      <c r="BK228" s="231">
        <f>ROUND(I228*H228,2)</f>
        <v>0</v>
      </c>
      <c r="BL228" s="16" t="s">
        <v>280</v>
      </c>
      <c r="BM228" s="230" t="s">
        <v>3522</v>
      </c>
    </row>
    <row r="229" s="1" customFormat="1">
      <c r="B229" s="37"/>
      <c r="C229" s="38"/>
      <c r="D229" s="232" t="s">
        <v>203</v>
      </c>
      <c r="E229" s="38"/>
      <c r="F229" s="233" t="s">
        <v>3224</v>
      </c>
      <c r="G229" s="38"/>
      <c r="H229" s="38"/>
      <c r="I229" s="145"/>
      <c r="J229" s="38"/>
      <c r="K229" s="38"/>
      <c r="L229" s="42"/>
      <c r="M229" s="234"/>
      <c r="N229" s="82"/>
      <c r="O229" s="82"/>
      <c r="P229" s="82"/>
      <c r="Q229" s="82"/>
      <c r="R229" s="82"/>
      <c r="S229" s="82"/>
      <c r="T229" s="83"/>
      <c r="AT229" s="16" t="s">
        <v>203</v>
      </c>
      <c r="AU229" s="16" t="s">
        <v>82</v>
      </c>
    </row>
    <row r="230" s="1" customFormat="1" ht="16.5" customHeight="1">
      <c r="B230" s="37"/>
      <c r="C230" s="258" t="s">
        <v>553</v>
      </c>
      <c r="D230" s="258" t="s">
        <v>350</v>
      </c>
      <c r="E230" s="259" t="s">
        <v>3226</v>
      </c>
      <c r="F230" s="260" t="s">
        <v>3227</v>
      </c>
      <c r="G230" s="261" t="s">
        <v>228</v>
      </c>
      <c r="H230" s="262">
        <v>12</v>
      </c>
      <c r="I230" s="263"/>
      <c r="J230" s="264">
        <f>ROUND(I230*H230,2)</f>
        <v>0</v>
      </c>
      <c r="K230" s="260" t="s">
        <v>200</v>
      </c>
      <c r="L230" s="265"/>
      <c r="M230" s="266" t="s">
        <v>19</v>
      </c>
      <c r="N230" s="267" t="s">
        <v>44</v>
      </c>
      <c r="O230" s="82"/>
      <c r="P230" s="228">
        <f>O230*H230</f>
        <v>0</v>
      </c>
      <c r="Q230" s="228">
        <v>0.00016000000000000001</v>
      </c>
      <c r="R230" s="228">
        <f>Q230*H230</f>
        <v>0.0019200000000000003</v>
      </c>
      <c r="S230" s="228">
        <v>0</v>
      </c>
      <c r="T230" s="229">
        <f>S230*H230</f>
        <v>0</v>
      </c>
      <c r="AR230" s="230" t="s">
        <v>381</v>
      </c>
      <c r="AT230" s="230" t="s">
        <v>350</v>
      </c>
      <c r="AU230" s="230" t="s">
        <v>82</v>
      </c>
      <c r="AY230" s="16" t="s">
        <v>194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6" t="s">
        <v>80</v>
      </c>
      <c r="BK230" s="231">
        <f>ROUND(I230*H230,2)</f>
        <v>0</v>
      </c>
      <c r="BL230" s="16" t="s">
        <v>280</v>
      </c>
      <c r="BM230" s="230" t="s">
        <v>3523</v>
      </c>
    </row>
    <row r="231" s="1" customFormat="1">
      <c r="B231" s="37"/>
      <c r="C231" s="38"/>
      <c r="D231" s="232" t="s">
        <v>203</v>
      </c>
      <c r="E231" s="38"/>
      <c r="F231" s="233" t="s">
        <v>3227</v>
      </c>
      <c r="G231" s="38"/>
      <c r="H231" s="38"/>
      <c r="I231" s="145"/>
      <c r="J231" s="38"/>
      <c r="K231" s="38"/>
      <c r="L231" s="42"/>
      <c r="M231" s="234"/>
      <c r="N231" s="82"/>
      <c r="O231" s="82"/>
      <c r="P231" s="82"/>
      <c r="Q231" s="82"/>
      <c r="R231" s="82"/>
      <c r="S231" s="82"/>
      <c r="T231" s="83"/>
      <c r="AT231" s="16" t="s">
        <v>203</v>
      </c>
      <c r="AU231" s="16" t="s">
        <v>82</v>
      </c>
    </row>
    <row r="232" s="1" customFormat="1" ht="16.5" customHeight="1">
      <c r="B232" s="37"/>
      <c r="C232" s="258" t="s">
        <v>558</v>
      </c>
      <c r="D232" s="258" t="s">
        <v>350</v>
      </c>
      <c r="E232" s="259" t="s">
        <v>3229</v>
      </c>
      <c r="F232" s="260" t="s">
        <v>3230</v>
      </c>
      <c r="G232" s="261" t="s">
        <v>228</v>
      </c>
      <c r="H232" s="262">
        <v>4</v>
      </c>
      <c r="I232" s="263"/>
      <c r="J232" s="264">
        <f>ROUND(I232*H232,2)</f>
        <v>0</v>
      </c>
      <c r="K232" s="260" t="s">
        <v>200</v>
      </c>
      <c r="L232" s="265"/>
      <c r="M232" s="266" t="s">
        <v>19</v>
      </c>
      <c r="N232" s="267" t="s">
        <v>44</v>
      </c>
      <c r="O232" s="82"/>
      <c r="P232" s="228">
        <f>O232*H232</f>
        <v>0</v>
      </c>
      <c r="Q232" s="228">
        <v>0.00012999999999999999</v>
      </c>
      <c r="R232" s="228">
        <f>Q232*H232</f>
        <v>0.00051999999999999995</v>
      </c>
      <c r="S232" s="228">
        <v>0</v>
      </c>
      <c r="T232" s="229">
        <f>S232*H232</f>
        <v>0</v>
      </c>
      <c r="AR232" s="230" t="s">
        <v>381</v>
      </c>
      <c r="AT232" s="230" t="s">
        <v>350</v>
      </c>
      <c r="AU232" s="230" t="s">
        <v>82</v>
      </c>
      <c r="AY232" s="16" t="s">
        <v>194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16" t="s">
        <v>80</v>
      </c>
      <c r="BK232" s="231">
        <f>ROUND(I232*H232,2)</f>
        <v>0</v>
      </c>
      <c r="BL232" s="16" t="s">
        <v>280</v>
      </c>
      <c r="BM232" s="230" t="s">
        <v>3524</v>
      </c>
    </row>
    <row r="233" s="1" customFormat="1">
      <c r="B233" s="37"/>
      <c r="C233" s="38"/>
      <c r="D233" s="232" t="s">
        <v>203</v>
      </c>
      <c r="E233" s="38"/>
      <c r="F233" s="233" t="s">
        <v>3230</v>
      </c>
      <c r="G233" s="38"/>
      <c r="H233" s="38"/>
      <c r="I233" s="145"/>
      <c r="J233" s="38"/>
      <c r="K233" s="38"/>
      <c r="L233" s="42"/>
      <c r="M233" s="234"/>
      <c r="N233" s="82"/>
      <c r="O233" s="82"/>
      <c r="P233" s="82"/>
      <c r="Q233" s="82"/>
      <c r="R233" s="82"/>
      <c r="S233" s="82"/>
      <c r="T233" s="83"/>
      <c r="AT233" s="16" t="s">
        <v>203</v>
      </c>
      <c r="AU233" s="16" t="s">
        <v>82</v>
      </c>
    </row>
    <row r="234" s="1" customFormat="1" ht="16.5" customHeight="1">
      <c r="B234" s="37"/>
      <c r="C234" s="258" t="s">
        <v>528</v>
      </c>
      <c r="D234" s="258" t="s">
        <v>350</v>
      </c>
      <c r="E234" s="259" t="s">
        <v>3232</v>
      </c>
      <c r="F234" s="260" t="s">
        <v>3233</v>
      </c>
      <c r="G234" s="261" t="s">
        <v>228</v>
      </c>
      <c r="H234" s="262">
        <v>4</v>
      </c>
      <c r="I234" s="263"/>
      <c r="J234" s="264">
        <f>ROUND(I234*H234,2)</f>
        <v>0</v>
      </c>
      <c r="K234" s="260" t="s">
        <v>200</v>
      </c>
      <c r="L234" s="265"/>
      <c r="M234" s="266" t="s">
        <v>19</v>
      </c>
      <c r="N234" s="267" t="s">
        <v>44</v>
      </c>
      <c r="O234" s="82"/>
      <c r="P234" s="228">
        <f>O234*H234</f>
        <v>0</v>
      </c>
      <c r="Q234" s="228">
        <v>0.00020000000000000001</v>
      </c>
      <c r="R234" s="228">
        <f>Q234*H234</f>
        <v>0.00080000000000000004</v>
      </c>
      <c r="S234" s="228">
        <v>0</v>
      </c>
      <c r="T234" s="229">
        <f>S234*H234</f>
        <v>0</v>
      </c>
      <c r="AR234" s="230" t="s">
        <v>381</v>
      </c>
      <c r="AT234" s="230" t="s">
        <v>350</v>
      </c>
      <c r="AU234" s="230" t="s">
        <v>82</v>
      </c>
      <c r="AY234" s="16" t="s">
        <v>194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16" t="s">
        <v>80</v>
      </c>
      <c r="BK234" s="231">
        <f>ROUND(I234*H234,2)</f>
        <v>0</v>
      </c>
      <c r="BL234" s="16" t="s">
        <v>280</v>
      </c>
      <c r="BM234" s="230" t="s">
        <v>3525</v>
      </c>
    </row>
    <row r="235" s="1" customFormat="1">
      <c r="B235" s="37"/>
      <c r="C235" s="38"/>
      <c r="D235" s="232" t="s">
        <v>203</v>
      </c>
      <c r="E235" s="38"/>
      <c r="F235" s="233" t="s">
        <v>3233</v>
      </c>
      <c r="G235" s="38"/>
      <c r="H235" s="38"/>
      <c r="I235" s="145"/>
      <c r="J235" s="38"/>
      <c r="K235" s="38"/>
      <c r="L235" s="42"/>
      <c r="M235" s="234"/>
      <c r="N235" s="82"/>
      <c r="O235" s="82"/>
      <c r="P235" s="82"/>
      <c r="Q235" s="82"/>
      <c r="R235" s="82"/>
      <c r="S235" s="82"/>
      <c r="T235" s="83"/>
      <c r="AT235" s="16" t="s">
        <v>203</v>
      </c>
      <c r="AU235" s="16" t="s">
        <v>82</v>
      </c>
    </row>
    <row r="236" s="1" customFormat="1" ht="24" customHeight="1">
      <c r="B236" s="37"/>
      <c r="C236" s="219" t="s">
        <v>548</v>
      </c>
      <c r="D236" s="219" t="s">
        <v>196</v>
      </c>
      <c r="E236" s="220" t="s">
        <v>3241</v>
      </c>
      <c r="F236" s="221" t="s">
        <v>3242</v>
      </c>
      <c r="G236" s="222" t="s">
        <v>228</v>
      </c>
      <c r="H236" s="223">
        <v>4</v>
      </c>
      <c r="I236" s="224"/>
      <c r="J236" s="225">
        <f>ROUND(I236*H236,2)</f>
        <v>0</v>
      </c>
      <c r="K236" s="221" t="s">
        <v>200</v>
      </c>
      <c r="L236" s="42"/>
      <c r="M236" s="226" t="s">
        <v>19</v>
      </c>
      <c r="N236" s="227" t="s">
        <v>44</v>
      </c>
      <c r="O236" s="82"/>
      <c r="P236" s="228">
        <f>O236*H236</f>
        <v>0</v>
      </c>
      <c r="Q236" s="228">
        <v>0</v>
      </c>
      <c r="R236" s="228">
        <f>Q236*H236</f>
        <v>0</v>
      </c>
      <c r="S236" s="228">
        <v>0</v>
      </c>
      <c r="T236" s="229">
        <f>S236*H236</f>
        <v>0</v>
      </c>
      <c r="AR236" s="230" t="s">
        <v>280</v>
      </c>
      <c r="AT236" s="230" t="s">
        <v>196</v>
      </c>
      <c r="AU236" s="230" t="s">
        <v>82</v>
      </c>
      <c r="AY236" s="16" t="s">
        <v>194</v>
      </c>
      <c r="BE236" s="231">
        <f>IF(N236="základní",J236,0)</f>
        <v>0</v>
      </c>
      <c r="BF236" s="231">
        <f>IF(N236="snížená",J236,0)</f>
        <v>0</v>
      </c>
      <c r="BG236" s="231">
        <f>IF(N236="zákl. přenesená",J236,0)</f>
        <v>0</v>
      </c>
      <c r="BH236" s="231">
        <f>IF(N236="sníž. přenesená",J236,0)</f>
        <v>0</v>
      </c>
      <c r="BI236" s="231">
        <f>IF(N236="nulová",J236,0)</f>
        <v>0</v>
      </c>
      <c r="BJ236" s="16" t="s">
        <v>80</v>
      </c>
      <c r="BK236" s="231">
        <f>ROUND(I236*H236,2)</f>
        <v>0</v>
      </c>
      <c r="BL236" s="16" t="s">
        <v>280</v>
      </c>
      <c r="BM236" s="230" t="s">
        <v>3526</v>
      </c>
    </row>
    <row r="237" s="1" customFormat="1">
      <c r="B237" s="37"/>
      <c r="C237" s="38"/>
      <c r="D237" s="232" t="s">
        <v>203</v>
      </c>
      <c r="E237" s="38"/>
      <c r="F237" s="233" t="s">
        <v>3244</v>
      </c>
      <c r="G237" s="38"/>
      <c r="H237" s="38"/>
      <c r="I237" s="145"/>
      <c r="J237" s="38"/>
      <c r="K237" s="38"/>
      <c r="L237" s="42"/>
      <c r="M237" s="234"/>
      <c r="N237" s="82"/>
      <c r="O237" s="82"/>
      <c r="P237" s="82"/>
      <c r="Q237" s="82"/>
      <c r="R237" s="82"/>
      <c r="S237" s="82"/>
      <c r="T237" s="83"/>
      <c r="AT237" s="16" t="s">
        <v>203</v>
      </c>
      <c r="AU237" s="16" t="s">
        <v>82</v>
      </c>
    </row>
    <row r="238" s="1" customFormat="1" ht="16.5" customHeight="1">
      <c r="B238" s="37"/>
      <c r="C238" s="258" t="s">
        <v>533</v>
      </c>
      <c r="D238" s="258" t="s">
        <v>350</v>
      </c>
      <c r="E238" s="259" t="s">
        <v>3245</v>
      </c>
      <c r="F238" s="260" t="s">
        <v>3246</v>
      </c>
      <c r="G238" s="261" t="s">
        <v>228</v>
      </c>
      <c r="H238" s="262">
        <v>8</v>
      </c>
      <c r="I238" s="263"/>
      <c r="J238" s="264">
        <f>ROUND(I238*H238,2)</f>
        <v>0</v>
      </c>
      <c r="K238" s="260" t="s">
        <v>200</v>
      </c>
      <c r="L238" s="265"/>
      <c r="M238" s="266" t="s">
        <v>19</v>
      </c>
      <c r="N238" s="267" t="s">
        <v>44</v>
      </c>
      <c r="O238" s="82"/>
      <c r="P238" s="228">
        <f>O238*H238</f>
        <v>0</v>
      </c>
      <c r="Q238" s="228">
        <v>0.00032000000000000003</v>
      </c>
      <c r="R238" s="228">
        <f>Q238*H238</f>
        <v>0.0025600000000000002</v>
      </c>
      <c r="S238" s="228">
        <v>0</v>
      </c>
      <c r="T238" s="229">
        <f>S238*H238</f>
        <v>0</v>
      </c>
      <c r="AR238" s="230" t="s">
        <v>381</v>
      </c>
      <c r="AT238" s="230" t="s">
        <v>350</v>
      </c>
      <c r="AU238" s="230" t="s">
        <v>82</v>
      </c>
      <c r="AY238" s="16" t="s">
        <v>194</v>
      </c>
      <c r="BE238" s="231">
        <f>IF(N238="základní",J238,0)</f>
        <v>0</v>
      </c>
      <c r="BF238" s="231">
        <f>IF(N238="snížená",J238,0)</f>
        <v>0</v>
      </c>
      <c r="BG238" s="231">
        <f>IF(N238="zákl. přenesená",J238,0)</f>
        <v>0</v>
      </c>
      <c r="BH238" s="231">
        <f>IF(N238="sníž. přenesená",J238,0)</f>
        <v>0</v>
      </c>
      <c r="BI238" s="231">
        <f>IF(N238="nulová",J238,0)</f>
        <v>0</v>
      </c>
      <c r="BJ238" s="16" t="s">
        <v>80</v>
      </c>
      <c r="BK238" s="231">
        <f>ROUND(I238*H238,2)</f>
        <v>0</v>
      </c>
      <c r="BL238" s="16" t="s">
        <v>280</v>
      </c>
      <c r="BM238" s="230" t="s">
        <v>3527</v>
      </c>
    </row>
    <row r="239" s="1" customFormat="1">
      <c r="B239" s="37"/>
      <c r="C239" s="38"/>
      <c r="D239" s="232" t="s">
        <v>203</v>
      </c>
      <c r="E239" s="38"/>
      <c r="F239" s="233" t="s">
        <v>3246</v>
      </c>
      <c r="G239" s="38"/>
      <c r="H239" s="38"/>
      <c r="I239" s="145"/>
      <c r="J239" s="38"/>
      <c r="K239" s="38"/>
      <c r="L239" s="42"/>
      <c r="M239" s="234"/>
      <c r="N239" s="82"/>
      <c r="O239" s="82"/>
      <c r="P239" s="82"/>
      <c r="Q239" s="82"/>
      <c r="R239" s="82"/>
      <c r="S239" s="82"/>
      <c r="T239" s="83"/>
      <c r="AT239" s="16" t="s">
        <v>203</v>
      </c>
      <c r="AU239" s="16" t="s">
        <v>82</v>
      </c>
    </row>
    <row r="240" s="1" customFormat="1" ht="16.5" customHeight="1">
      <c r="B240" s="37"/>
      <c r="C240" s="258" t="s">
        <v>538</v>
      </c>
      <c r="D240" s="258" t="s">
        <v>350</v>
      </c>
      <c r="E240" s="259" t="s">
        <v>3248</v>
      </c>
      <c r="F240" s="260" t="s">
        <v>3249</v>
      </c>
      <c r="G240" s="261" t="s">
        <v>228</v>
      </c>
      <c r="H240" s="262">
        <v>4</v>
      </c>
      <c r="I240" s="263"/>
      <c r="J240" s="264">
        <f>ROUND(I240*H240,2)</f>
        <v>0</v>
      </c>
      <c r="K240" s="260" t="s">
        <v>200</v>
      </c>
      <c r="L240" s="265"/>
      <c r="M240" s="266" t="s">
        <v>19</v>
      </c>
      <c r="N240" s="267" t="s">
        <v>44</v>
      </c>
      <c r="O240" s="82"/>
      <c r="P240" s="228">
        <f>O240*H240</f>
        <v>0</v>
      </c>
      <c r="Q240" s="228">
        <v>0.0041999999999999997</v>
      </c>
      <c r="R240" s="228">
        <f>Q240*H240</f>
        <v>0.016799999999999999</v>
      </c>
      <c r="S240" s="228">
        <v>0</v>
      </c>
      <c r="T240" s="229">
        <f>S240*H240</f>
        <v>0</v>
      </c>
      <c r="AR240" s="230" t="s">
        <v>381</v>
      </c>
      <c r="AT240" s="230" t="s">
        <v>350</v>
      </c>
      <c r="AU240" s="230" t="s">
        <v>82</v>
      </c>
      <c r="AY240" s="16" t="s">
        <v>194</v>
      </c>
      <c r="BE240" s="231">
        <f>IF(N240="základní",J240,0)</f>
        <v>0</v>
      </c>
      <c r="BF240" s="231">
        <f>IF(N240="snížená",J240,0)</f>
        <v>0</v>
      </c>
      <c r="BG240" s="231">
        <f>IF(N240="zákl. přenesená",J240,0)</f>
        <v>0</v>
      </c>
      <c r="BH240" s="231">
        <f>IF(N240="sníž. přenesená",J240,0)</f>
        <v>0</v>
      </c>
      <c r="BI240" s="231">
        <f>IF(N240="nulová",J240,0)</f>
        <v>0</v>
      </c>
      <c r="BJ240" s="16" t="s">
        <v>80</v>
      </c>
      <c r="BK240" s="231">
        <f>ROUND(I240*H240,2)</f>
        <v>0</v>
      </c>
      <c r="BL240" s="16" t="s">
        <v>280</v>
      </c>
      <c r="BM240" s="230" t="s">
        <v>3528</v>
      </c>
    </row>
    <row r="241" s="1" customFormat="1">
      <c r="B241" s="37"/>
      <c r="C241" s="38"/>
      <c r="D241" s="232" t="s">
        <v>203</v>
      </c>
      <c r="E241" s="38"/>
      <c r="F241" s="233" t="s">
        <v>3249</v>
      </c>
      <c r="G241" s="38"/>
      <c r="H241" s="38"/>
      <c r="I241" s="145"/>
      <c r="J241" s="38"/>
      <c r="K241" s="38"/>
      <c r="L241" s="42"/>
      <c r="M241" s="234"/>
      <c r="N241" s="82"/>
      <c r="O241" s="82"/>
      <c r="P241" s="82"/>
      <c r="Q241" s="82"/>
      <c r="R241" s="82"/>
      <c r="S241" s="82"/>
      <c r="T241" s="83"/>
      <c r="AT241" s="16" t="s">
        <v>203</v>
      </c>
      <c r="AU241" s="16" t="s">
        <v>82</v>
      </c>
    </row>
    <row r="242" s="1" customFormat="1" ht="24" customHeight="1">
      <c r="B242" s="37"/>
      <c r="C242" s="219" t="s">
        <v>442</v>
      </c>
      <c r="D242" s="219" t="s">
        <v>196</v>
      </c>
      <c r="E242" s="220" t="s">
        <v>3259</v>
      </c>
      <c r="F242" s="221" t="s">
        <v>3260</v>
      </c>
      <c r="G242" s="222" t="s">
        <v>336</v>
      </c>
      <c r="H242" s="223">
        <v>0.20999999999999999</v>
      </c>
      <c r="I242" s="224"/>
      <c r="J242" s="225">
        <f>ROUND(I242*H242,2)</f>
        <v>0</v>
      </c>
      <c r="K242" s="221" t="s">
        <v>200</v>
      </c>
      <c r="L242" s="42"/>
      <c r="M242" s="226" t="s">
        <v>19</v>
      </c>
      <c r="N242" s="227" t="s">
        <v>44</v>
      </c>
      <c r="O242" s="82"/>
      <c r="P242" s="228">
        <f>O242*H242</f>
        <v>0</v>
      </c>
      <c r="Q242" s="228">
        <v>0</v>
      </c>
      <c r="R242" s="228">
        <f>Q242*H242</f>
        <v>0</v>
      </c>
      <c r="S242" s="228">
        <v>0</v>
      </c>
      <c r="T242" s="229">
        <f>S242*H242</f>
        <v>0</v>
      </c>
      <c r="AR242" s="230" t="s">
        <v>280</v>
      </c>
      <c r="AT242" s="230" t="s">
        <v>196</v>
      </c>
      <c r="AU242" s="230" t="s">
        <v>82</v>
      </c>
      <c r="AY242" s="16" t="s">
        <v>194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16" t="s">
        <v>80</v>
      </c>
      <c r="BK242" s="231">
        <f>ROUND(I242*H242,2)</f>
        <v>0</v>
      </c>
      <c r="BL242" s="16" t="s">
        <v>280</v>
      </c>
      <c r="BM242" s="230" t="s">
        <v>3529</v>
      </c>
    </row>
    <row r="243" s="1" customFormat="1">
      <c r="B243" s="37"/>
      <c r="C243" s="38"/>
      <c r="D243" s="232" t="s">
        <v>203</v>
      </c>
      <c r="E243" s="38"/>
      <c r="F243" s="233" t="s">
        <v>3262</v>
      </c>
      <c r="G243" s="38"/>
      <c r="H243" s="38"/>
      <c r="I243" s="145"/>
      <c r="J243" s="38"/>
      <c r="K243" s="38"/>
      <c r="L243" s="42"/>
      <c r="M243" s="234"/>
      <c r="N243" s="82"/>
      <c r="O243" s="82"/>
      <c r="P243" s="82"/>
      <c r="Q243" s="82"/>
      <c r="R243" s="82"/>
      <c r="S243" s="82"/>
      <c r="T243" s="83"/>
      <c r="AT243" s="16" t="s">
        <v>203</v>
      </c>
      <c r="AU243" s="16" t="s">
        <v>82</v>
      </c>
    </row>
    <row r="244" s="1" customFormat="1" ht="24" customHeight="1">
      <c r="B244" s="37"/>
      <c r="C244" s="219" t="s">
        <v>447</v>
      </c>
      <c r="D244" s="219" t="s">
        <v>196</v>
      </c>
      <c r="E244" s="220" t="s">
        <v>3263</v>
      </c>
      <c r="F244" s="221" t="s">
        <v>3264</v>
      </c>
      <c r="G244" s="222" t="s">
        <v>336</v>
      </c>
      <c r="H244" s="223">
        <v>0.20999999999999999</v>
      </c>
      <c r="I244" s="224"/>
      <c r="J244" s="225">
        <f>ROUND(I244*H244,2)</f>
        <v>0</v>
      </c>
      <c r="K244" s="221" t="s">
        <v>200</v>
      </c>
      <c r="L244" s="42"/>
      <c r="M244" s="226" t="s">
        <v>19</v>
      </c>
      <c r="N244" s="227" t="s">
        <v>44</v>
      </c>
      <c r="O244" s="82"/>
      <c r="P244" s="228">
        <f>O244*H244</f>
        <v>0</v>
      </c>
      <c r="Q244" s="228">
        <v>0</v>
      </c>
      <c r="R244" s="228">
        <f>Q244*H244</f>
        <v>0</v>
      </c>
      <c r="S244" s="228">
        <v>0</v>
      </c>
      <c r="T244" s="229">
        <f>S244*H244</f>
        <v>0</v>
      </c>
      <c r="AR244" s="230" t="s">
        <v>280</v>
      </c>
      <c r="AT244" s="230" t="s">
        <v>196</v>
      </c>
      <c r="AU244" s="230" t="s">
        <v>82</v>
      </c>
      <c r="AY244" s="16" t="s">
        <v>194</v>
      </c>
      <c r="BE244" s="231">
        <f>IF(N244="základní",J244,0)</f>
        <v>0</v>
      </c>
      <c r="BF244" s="231">
        <f>IF(N244="snížená",J244,0)</f>
        <v>0</v>
      </c>
      <c r="BG244" s="231">
        <f>IF(N244="zákl. přenesená",J244,0)</f>
        <v>0</v>
      </c>
      <c r="BH244" s="231">
        <f>IF(N244="sníž. přenesená",J244,0)</f>
        <v>0</v>
      </c>
      <c r="BI244" s="231">
        <f>IF(N244="nulová",J244,0)</f>
        <v>0</v>
      </c>
      <c r="BJ244" s="16" t="s">
        <v>80</v>
      </c>
      <c r="BK244" s="231">
        <f>ROUND(I244*H244,2)</f>
        <v>0</v>
      </c>
      <c r="BL244" s="16" t="s">
        <v>280</v>
      </c>
      <c r="BM244" s="230" t="s">
        <v>3530</v>
      </c>
    </row>
    <row r="245" s="1" customFormat="1">
      <c r="B245" s="37"/>
      <c r="C245" s="38"/>
      <c r="D245" s="232" t="s">
        <v>203</v>
      </c>
      <c r="E245" s="38"/>
      <c r="F245" s="233" t="s">
        <v>3266</v>
      </c>
      <c r="G245" s="38"/>
      <c r="H245" s="38"/>
      <c r="I245" s="145"/>
      <c r="J245" s="38"/>
      <c r="K245" s="38"/>
      <c r="L245" s="42"/>
      <c r="M245" s="234"/>
      <c r="N245" s="82"/>
      <c r="O245" s="82"/>
      <c r="P245" s="82"/>
      <c r="Q245" s="82"/>
      <c r="R245" s="82"/>
      <c r="S245" s="82"/>
      <c r="T245" s="83"/>
      <c r="AT245" s="16" t="s">
        <v>203</v>
      </c>
      <c r="AU245" s="16" t="s">
        <v>82</v>
      </c>
    </row>
    <row r="246" s="1" customFormat="1" ht="24" customHeight="1">
      <c r="B246" s="37"/>
      <c r="C246" s="219" t="s">
        <v>452</v>
      </c>
      <c r="D246" s="219" t="s">
        <v>196</v>
      </c>
      <c r="E246" s="220" t="s">
        <v>3267</v>
      </c>
      <c r="F246" s="221" t="s">
        <v>3268</v>
      </c>
      <c r="G246" s="222" t="s">
        <v>336</v>
      </c>
      <c r="H246" s="223">
        <v>0.20999999999999999</v>
      </c>
      <c r="I246" s="224"/>
      <c r="J246" s="225">
        <f>ROUND(I246*H246,2)</f>
        <v>0</v>
      </c>
      <c r="K246" s="221" t="s">
        <v>200</v>
      </c>
      <c r="L246" s="42"/>
      <c r="M246" s="226" t="s">
        <v>19</v>
      </c>
      <c r="N246" s="227" t="s">
        <v>44</v>
      </c>
      <c r="O246" s="82"/>
      <c r="P246" s="228">
        <f>O246*H246</f>
        <v>0</v>
      </c>
      <c r="Q246" s="228">
        <v>0</v>
      </c>
      <c r="R246" s="228">
        <f>Q246*H246</f>
        <v>0</v>
      </c>
      <c r="S246" s="228">
        <v>0</v>
      </c>
      <c r="T246" s="229">
        <f>S246*H246</f>
        <v>0</v>
      </c>
      <c r="AR246" s="230" t="s">
        <v>280</v>
      </c>
      <c r="AT246" s="230" t="s">
        <v>196</v>
      </c>
      <c r="AU246" s="230" t="s">
        <v>82</v>
      </c>
      <c r="AY246" s="16" t="s">
        <v>194</v>
      </c>
      <c r="BE246" s="231">
        <f>IF(N246="základní",J246,0)</f>
        <v>0</v>
      </c>
      <c r="BF246" s="231">
        <f>IF(N246="snížená",J246,0)</f>
        <v>0</v>
      </c>
      <c r="BG246" s="231">
        <f>IF(N246="zákl. přenesená",J246,0)</f>
        <v>0</v>
      </c>
      <c r="BH246" s="231">
        <f>IF(N246="sníž. přenesená",J246,0)</f>
        <v>0</v>
      </c>
      <c r="BI246" s="231">
        <f>IF(N246="nulová",J246,0)</f>
        <v>0</v>
      </c>
      <c r="BJ246" s="16" t="s">
        <v>80</v>
      </c>
      <c r="BK246" s="231">
        <f>ROUND(I246*H246,2)</f>
        <v>0</v>
      </c>
      <c r="BL246" s="16" t="s">
        <v>280</v>
      </c>
      <c r="BM246" s="230" t="s">
        <v>3531</v>
      </c>
    </row>
    <row r="247" s="1" customFormat="1">
      <c r="B247" s="37"/>
      <c r="C247" s="38"/>
      <c r="D247" s="232" t="s">
        <v>203</v>
      </c>
      <c r="E247" s="38"/>
      <c r="F247" s="233" t="s">
        <v>3270</v>
      </c>
      <c r="G247" s="38"/>
      <c r="H247" s="38"/>
      <c r="I247" s="145"/>
      <c r="J247" s="38"/>
      <c r="K247" s="38"/>
      <c r="L247" s="42"/>
      <c r="M247" s="234"/>
      <c r="N247" s="82"/>
      <c r="O247" s="82"/>
      <c r="P247" s="82"/>
      <c r="Q247" s="82"/>
      <c r="R247" s="82"/>
      <c r="S247" s="82"/>
      <c r="T247" s="83"/>
      <c r="AT247" s="16" t="s">
        <v>203</v>
      </c>
      <c r="AU247" s="16" t="s">
        <v>82</v>
      </c>
    </row>
    <row r="248" s="11" customFormat="1" ht="25.92" customHeight="1">
      <c r="B248" s="203"/>
      <c r="C248" s="204"/>
      <c r="D248" s="205" t="s">
        <v>72</v>
      </c>
      <c r="E248" s="206" t="s">
        <v>350</v>
      </c>
      <c r="F248" s="206" t="s">
        <v>3271</v>
      </c>
      <c r="G248" s="204"/>
      <c r="H248" s="204"/>
      <c r="I248" s="207"/>
      <c r="J248" s="208">
        <f>BK248</f>
        <v>0</v>
      </c>
      <c r="K248" s="204"/>
      <c r="L248" s="209"/>
      <c r="M248" s="210"/>
      <c r="N248" s="211"/>
      <c r="O248" s="211"/>
      <c r="P248" s="212">
        <f>P249</f>
        <v>0</v>
      </c>
      <c r="Q248" s="211"/>
      <c r="R248" s="212">
        <f>R249</f>
        <v>0.030599999999999995</v>
      </c>
      <c r="S248" s="211"/>
      <c r="T248" s="213">
        <f>T249</f>
        <v>0</v>
      </c>
      <c r="AR248" s="214" t="s">
        <v>117</v>
      </c>
      <c r="AT248" s="215" t="s">
        <v>72</v>
      </c>
      <c r="AU248" s="215" t="s">
        <v>73</v>
      </c>
      <c r="AY248" s="214" t="s">
        <v>194</v>
      </c>
      <c r="BK248" s="216">
        <f>BK249</f>
        <v>0</v>
      </c>
    </row>
    <row r="249" s="11" customFormat="1" ht="22.8" customHeight="1">
      <c r="B249" s="203"/>
      <c r="C249" s="204"/>
      <c r="D249" s="205" t="s">
        <v>72</v>
      </c>
      <c r="E249" s="217" t="s">
        <v>3295</v>
      </c>
      <c r="F249" s="217" t="s">
        <v>3296</v>
      </c>
      <c r="G249" s="204"/>
      <c r="H249" s="204"/>
      <c r="I249" s="207"/>
      <c r="J249" s="218">
        <f>BK249</f>
        <v>0</v>
      </c>
      <c r="K249" s="204"/>
      <c r="L249" s="209"/>
      <c r="M249" s="210"/>
      <c r="N249" s="211"/>
      <c r="O249" s="211"/>
      <c r="P249" s="212">
        <f>SUM(P250:P263)</f>
        <v>0</v>
      </c>
      <c r="Q249" s="211"/>
      <c r="R249" s="212">
        <f>SUM(R250:R263)</f>
        <v>0.030599999999999995</v>
      </c>
      <c r="S249" s="211"/>
      <c r="T249" s="213">
        <f>SUM(T250:T263)</f>
        <v>0</v>
      </c>
      <c r="AR249" s="214" t="s">
        <v>117</v>
      </c>
      <c r="AT249" s="215" t="s">
        <v>72</v>
      </c>
      <c r="AU249" s="215" t="s">
        <v>80</v>
      </c>
      <c r="AY249" s="214" t="s">
        <v>194</v>
      </c>
      <c r="BK249" s="216">
        <f>SUM(BK250:BK263)</f>
        <v>0</v>
      </c>
    </row>
    <row r="250" s="1" customFormat="1" ht="24" customHeight="1">
      <c r="B250" s="37"/>
      <c r="C250" s="219" t="s">
        <v>585</v>
      </c>
      <c r="D250" s="219" t="s">
        <v>196</v>
      </c>
      <c r="E250" s="220" t="s">
        <v>3532</v>
      </c>
      <c r="F250" s="221" t="s">
        <v>3533</v>
      </c>
      <c r="G250" s="222" t="s">
        <v>228</v>
      </c>
      <c r="H250" s="223">
        <v>1</v>
      </c>
      <c r="I250" s="224"/>
      <c r="J250" s="225">
        <f>ROUND(I250*H250,2)</f>
        <v>0</v>
      </c>
      <c r="K250" s="221" t="s">
        <v>200</v>
      </c>
      <c r="L250" s="42"/>
      <c r="M250" s="226" t="s">
        <v>19</v>
      </c>
      <c r="N250" s="227" t="s">
        <v>44</v>
      </c>
      <c r="O250" s="82"/>
      <c r="P250" s="228">
        <f>O250*H250</f>
        <v>0</v>
      </c>
      <c r="Q250" s="228">
        <v>0</v>
      </c>
      <c r="R250" s="228">
        <f>Q250*H250</f>
        <v>0</v>
      </c>
      <c r="S250" s="228">
        <v>0</v>
      </c>
      <c r="T250" s="229">
        <f>S250*H250</f>
        <v>0</v>
      </c>
      <c r="AR250" s="230" t="s">
        <v>558</v>
      </c>
      <c r="AT250" s="230" t="s">
        <v>196</v>
      </c>
      <c r="AU250" s="230" t="s">
        <v>82</v>
      </c>
      <c r="AY250" s="16" t="s">
        <v>194</v>
      </c>
      <c r="BE250" s="231">
        <f>IF(N250="základní",J250,0)</f>
        <v>0</v>
      </c>
      <c r="BF250" s="231">
        <f>IF(N250="snížená",J250,0)</f>
        <v>0</v>
      </c>
      <c r="BG250" s="231">
        <f>IF(N250="zákl. přenesená",J250,0)</f>
        <v>0</v>
      </c>
      <c r="BH250" s="231">
        <f>IF(N250="sníž. přenesená",J250,0)</f>
        <v>0</v>
      </c>
      <c r="BI250" s="231">
        <f>IF(N250="nulová",J250,0)</f>
        <v>0</v>
      </c>
      <c r="BJ250" s="16" t="s">
        <v>80</v>
      </c>
      <c r="BK250" s="231">
        <f>ROUND(I250*H250,2)</f>
        <v>0</v>
      </c>
      <c r="BL250" s="16" t="s">
        <v>558</v>
      </c>
      <c r="BM250" s="230" t="s">
        <v>3534</v>
      </c>
    </row>
    <row r="251" s="1" customFormat="1">
      <c r="B251" s="37"/>
      <c r="C251" s="38"/>
      <c r="D251" s="232" t="s">
        <v>203</v>
      </c>
      <c r="E251" s="38"/>
      <c r="F251" s="233" t="s">
        <v>3535</v>
      </c>
      <c r="G251" s="38"/>
      <c r="H251" s="38"/>
      <c r="I251" s="145"/>
      <c r="J251" s="38"/>
      <c r="K251" s="38"/>
      <c r="L251" s="42"/>
      <c r="M251" s="234"/>
      <c r="N251" s="82"/>
      <c r="O251" s="82"/>
      <c r="P251" s="82"/>
      <c r="Q251" s="82"/>
      <c r="R251" s="82"/>
      <c r="S251" s="82"/>
      <c r="T251" s="83"/>
      <c r="AT251" s="16" t="s">
        <v>203</v>
      </c>
      <c r="AU251" s="16" t="s">
        <v>82</v>
      </c>
    </row>
    <row r="252" s="1" customFormat="1" ht="24" customHeight="1">
      <c r="B252" s="37"/>
      <c r="C252" s="219" t="s">
        <v>590</v>
      </c>
      <c r="D252" s="219" t="s">
        <v>196</v>
      </c>
      <c r="E252" s="220" t="s">
        <v>3536</v>
      </c>
      <c r="F252" s="221" t="s">
        <v>3537</v>
      </c>
      <c r="G252" s="222" t="s">
        <v>217</v>
      </c>
      <c r="H252" s="223">
        <v>4</v>
      </c>
      <c r="I252" s="224"/>
      <c r="J252" s="225">
        <f>ROUND(I252*H252,2)</f>
        <v>0</v>
      </c>
      <c r="K252" s="221" t="s">
        <v>200</v>
      </c>
      <c r="L252" s="42"/>
      <c r="M252" s="226" t="s">
        <v>19</v>
      </c>
      <c r="N252" s="227" t="s">
        <v>44</v>
      </c>
      <c r="O252" s="82"/>
      <c r="P252" s="228">
        <f>O252*H252</f>
        <v>0</v>
      </c>
      <c r="Q252" s="228">
        <v>0</v>
      </c>
      <c r="R252" s="228">
        <f>Q252*H252</f>
        <v>0</v>
      </c>
      <c r="S252" s="228">
        <v>0</v>
      </c>
      <c r="T252" s="229">
        <f>S252*H252</f>
        <v>0</v>
      </c>
      <c r="AR252" s="230" t="s">
        <v>558</v>
      </c>
      <c r="AT252" s="230" t="s">
        <v>196</v>
      </c>
      <c r="AU252" s="230" t="s">
        <v>82</v>
      </c>
      <c r="AY252" s="16" t="s">
        <v>194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6" t="s">
        <v>80</v>
      </c>
      <c r="BK252" s="231">
        <f>ROUND(I252*H252,2)</f>
        <v>0</v>
      </c>
      <c r="BL252" s="16" t="s">
        <v>558</v>
      </c>
      <c r="BM252" s="230" t="s">
        <v>3538</v>
      </c>
    </row>
    <row r="253" s="1" customFormat="1">
      <c r="B253" s="37"/>
      <c r="C253" s="38"/>
      <c r="D253" s="232" t="s">
        <v>203</v>
      </c>
      <c r="E253" s="38"/>
      <c r="F253" s="233" t="s">
        <v>3539</v>
      </c>
      <c r="G253" s="38"/>
      <c r="H253" s="38"/>
      <c r="I253" s="145"/>
      <c r="J253" s="38"/>
      <c r="K253" s="38"/>
      <c r="L253" s="42"/>
      <c r="M253" s="234"/>
      <c r="N253" s="82"/>
      <c r="O253" s="82"/>
      <c r="P253" s="82"/>
      <c r="Q253" s="82"/>
      <c r="R253" s="82"/>
      <c r="S253" s="82"/>
      <c r="T253" s="83"/>
      <c r="AT253" s="16" t="s">
        <v>203</v>
      </c>
      <c r="AU253" s="16" t="s">
        <v>82</v>
      </c>
    </row>
    <row r="254" s="1" customFormat="1" ht="24" customHeight="1">
      <c r="B254" s="37"/>
      <c r="C254" s="219" t="s">
        <v>622</v>
      </c>
      <c r="D254" s="219" t="s">
        <v>196</v>
      </c>
      <c r="E254" s="220" t="s">
        <v>3325</v>
      </c>
      <c r="F254" s="221" t="s">
        <v>3326</v>
      </c>
      <c r="G254" s="222" t="s">
        <v>228</v>
      </c>
      <c r="H254" s="223">
        <v>10</v>
      </c>
      <c r="I254" s="224"/>
      <c r="J254" s="225">
        <f>ROUND(I254*H254,2)</f>
        <v>0</v>
      </c>
      <c r="K254" s="221" t="s">
        <v>200</v>
      </c>
      <c r="L254" s="42"/>
      <c r="M254" s="226" t="s">
        <v>19</v>
      </c>
      <c r="N254" s="227" t="s">
        <v>44</v>
      </c>
      <c r="O254" s="82"/>
      <c r="P254" s="228">
        <f>O254*H254</f>
        <v>0</v>
      </c>
      <c r="Q254" s="228">
        <v>0</v>
      </c>
      <c r="R254" s="228">
        <f>Q254*H254</f>
        <v>0</v>
      </c>
      <c r="S254" s="228">
        <v>0</v>
      </c>
      <c r="T254" s="229">
        <f>S254*H254</f>
        <v>0</v>
      </c>
      <c r="AR254" s="230" t="s">
        <v>558</v>
      </c>
      <c r="AT254" s="230" t="s">
        <v>196</v>
      </c>
      <c r="AU254" s="230" t="s">
        <v>82</v>
      </c>
      <c r="AY254" s="16" t="s">
        <v>194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6" t="s">
        <v>80</v>
      </c>
      <c r="BK254" s="231">
        <f>ROUND(I254*H254,2)</f>
        <v>0</v>
      </c>
      <c r="BL254" s="16" t="s">
        <v>558</v>
      </c>
      <c r="BM254" s="230" t="s">
        <v>3540</v>
      </c>
    </row>
    <row r="255" s="1" customFormat="1">
      <c r="B255" s="37"/>
      <c r="C255" s="38"/>
      <c r="D255" s="232" t="s">
        <v>203</v>
      </c>
      <c r="E255" s="38"/>
      <c r="F255" s="233" t="s">
        <v>3328</v>
      </c>
      <c r="G255" s="38"/>
      <c r="H255" s="38"/>
      <c r="I255" s="145"/>
      <c r="J255" s="38"/>
      <c r="K255" s="38"/>
      <c r="L255" s="42"/>
      <c r="M255" s="234"/>
      <c r="N255" s="82"/>
      <c r="O255" s="82"/>
      <c r="P255" s="82"/>
      <c r="Q255" s="82"/>
      <c r="R255" s="82"/>
      <c r="S255" s="82"/>
      <c r="T255" s="83"/>
      <c r="AT255" s="16" t="s">
        <v>203</v>
      </c>
      <c r="AU255" s="16" t="s">
        <v>82</v>
      </c>
    </row>
    <row r="256" s="1" customFormat="1" ht="24" customHeight="1">
      <c r="B256" s="37"/>
      <c r="C256" s="219" t="s">
        <v>628</v>
      </c>
      <c r="D256" s="219" t="s">
        <v>196</v>
      </c>
      <c r="E256" s="220" t="s">
        <v>3329</v>
      </c>
      <c r="F256" s="221" t="s">
        <v>3330</v>
      </c>
      <c r="G256" s="222" t="s">
        <v>228</v>
      </c>
      <c r="H256" s="223">
        <v>6</v>
      </c>
      <c r="I256" s="224"/>
      <c r="J256" s="225">
        <f>ROUND(I256*H256,2)</f>
        <v>0</v>
      </c>
      <c r="K256" s="221" t="s">
        <v>200</v>
      </c>
      <c r="L256" s="42"/>
      <c r="M256" s="226" t="s">
        <v>19</v>
      </c>
      <c r="N256" s="227" t="s">
        <v>44</v>
      </c>
      <c r="O256" s="82"/>
      <c r="P256" s="228">
        <f>O256*H256</f>
        <v>0</v>
      </c>
      <c r="Q256" s="228">
        <v>0</v>
      </c>
      <c r="R256" s="228">
        <f>Q256*H256</f>
        <v>0</v>
      </c>
      <c r="S256" s="228">
        <v>0</v>
      </c>
      <c r="T256" s="229">
        <f>S256*H256</f>
        <v>0</v>
      </c>
      <c r="AR256" s="230" t="s">
        <v>558</v>
      </c>
      <c r="AT256" s="230" t="s">
        <v>196</v>
      </c>
      <c r="AU256" s="230" t="s">
        <v>82</v>
      </c>
      <c r="AY256" s="16" t="s">
        <v>194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16" t="s">
        <v>80</v>
      </c>
      <c r="BK256" s="231">
        <f>ROUND(I256*H256,2)</f>
        <v>0</v>
      </c>
      <c r="BL256" s="16" t="s">
        <v>558</v>
      </c>
      <c r="BM256" s="230" t="s">
        <v>3541</v>
      </c>
    </row>
    <row r="257" s="1" customFormat="1">
      <c r="B257" s="37"/>
      <c r="C257" s="38"/>
      <c r="D257" s="232" t="s">
        <v>203</v>
      </c>
      <c r="E257" s="38"/>
      <c r="F257" s="233" t="s">
        <v>3332</v>
      </c>
      <c r="G257" s="38"/>
      <c r="H257" s="38"/>
      <c r="I257" s="145"/>
      <c r="J257" s="38"/>
      <c r="K257" s="38"/>
      <c r="L257" s="42"/>
      <c r="M257" s="234"/>
      <c r="N257" s="82"/>
      <c r="O257" s="82"/>
      <c r="P257" s="82"/>
      <c r="Q257" s="82"/>
      <c r="R257" s="82"/>
      <c r="S257" s="82"/>
      <c r="T257" s="83"/>
      <c r="AT257" s="16" t="s">
        <v>203</v>
      </c>
      <c r="AU257" s="16" t="s">
        <v>82</v>
      </c>
    </row>
    <row r="258" s="1" customFormat="1" ht="24" customHeight="1">
      <c r="B258" s="37"/>
      <c r="C258" s="219" t="s">
        <v>635</v>
      </c>
      <c r="D258" s="219" t="s">
        <v>196</v>
      </c>
      <c r="E258" s="220" t="s">
        <v>3333</v>
      </c>
      <c r="F258" s="221" t="s">
        <v>3334</v>
      </c>
      <c r="G258" s="222" t="s">
        <v>228</v>
      </c>
      <c r="H258" s="223">
        <v>2</v>
      </c>
      <c r="I258" s="224"/>
      <c r="J258" s="225">
        <f>ROUND(I258*H258,2)</f>
        <v>0</v>
      </c>
      <c r="K258" s="221" t="s">
        <v>200</v>
      </c>
      <c r="L258" s="42"/>
      <c r="M258" s="226" t="s">
        <v>19</v>
      </c>
      <c r="N258" s="227" t="s">
        <v>44</v>
      </c>
      <c r="O258" s="82"/>
      <c r="P258" s="228">
        <f>O258*H258</f>
        <v>0</v>
      </c>
      <c r="Q258" s="228">
        <v>0</v>
      </c>
      <c r="R258" s="228">
        <f>Q258*H258</f>
        <v>0</v>
      </c>
      <c r="S258" s="228">
        <v>0</v>
      </c>
      <c r="T258" s="229">
        <f>S258*H258</f>
        <v>0</v>
      </c>
      <c r="AR258" s="230" t="s">
        <v>558</v>
      </c>
      <c r="AT258" s="230" t="s">
        <v>196</v>
      </c>
      <c r="AU258" s="230" t="s">
        <v>82</v>
      </c>
      <c r="AY258" s="16" t="s">
        <v>194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6" t="s">
        <v>80</v>
      </c>
      <c r="BK258" s="231">
        <f>ROUND(I258*H258,2)</f>
        <v>0</v>
      </c>
      <c r="BL258" s="16" t="s">
        <v>558</v>
      </c>
      <c r="BM258" s="230" t="s">
        <v>3542</v>
      </c>
    </row>
    <row r="259" s="1" customFormat="1">
      <c r="B259" s="37"/>
      <c r="C259" s="38"/>
      <c r="D259" s="232" t="s">
        <v>203</v>
      </c>
      <c r="E259" s="38"/>
      <c r="F259" s="233" t="s">
        <v>3336</v>
      </c>
      <c r="G259" s="38"/>
      <c r="H259" s="38"/>
      <c r="I259" s="145"/>
      <c r="J259" s="38"/>
      <c r="K259" s="38"/>
      <c r="L259" s="42"/>
      <c r="M259" s="234"/>
      <c r="N259" s="82"/>
      <c r="O259" s="82"/>
      <c r="P259" s="82"/>
      <c r="Q259" s="82"/>
      <c r="R259" s="82"/>
      <c r="S259" s="82"/>
      <c r="T259" s="83"/>
      <c r="AT259" s="16" t="s">
        <v>203</v>
      </c>
      <c r="AU259" s="16" t="s">
        <v>82</v>
      </c>
    </row>
    <row r="260" s="1" customFormat="1" ht="24" customHeight="1">
      <c r="B260" s="37"/>
      <c r="C260" s="219" t="s">
        <v>459</v>
      </c>
      <c r="D260" s="219" t="s">
        <v>196</v>
      </c>
      <c r="E260" s="220" t="s">
        <v>3317</v>
      </c>
      <c r="F260" s="221" t="s">
        <v>3318</v>
      </c>
      <c r="G260" s="222" t="s">
        <v>217</v>
      </c>
      <c r="H260" s="223">
        <v>60</v>
      </c>
      <c r="I260" s="224"/>
      <c r="J260" s="225">
        <f>ROUND(I260*H260,2)</f>
        <v>0</v>
      </c>
      <c r="K260" s="221" t="s">
        <v>200</v>
      </c>
      <c r="L260" s="42"/>
      <c r="M260" s="226" t="s">
        <v>19</v>
      </c>
      <c r="N260" s="227" t="s">
        <v>44</v>
      </c>
      <c r="O260" s="82"/>
      <c r="P260" s="228">
        <f>O260*H260</f>
        <v>0</v>
      </c>
      <c r="Q260" s="228">
        <v>0.00014999999999999999</v>
      </c>
      <c r="R260" s="228">
        <f>Q260*H260</f>
        <v>0.0089999999999999993</v>
      </c>
      <c r="S260" s="228">
        <v>0</v>
      </c>
      <c r="T260" s="229">
        <f>S260*H260</f>
        <v>0</v>
      </c>
      <c r="AR260" s="230" t="s">
        <v>558</v>
      </c>
      <c r="AT260" s="230" t="s">
        <v>196</v>
      </c>
      <c r="AU260" s="230" t="s">
        <v>82</v>
      </c>
      <c r="AY260" s="16" t="s">
        <v>194</v>
      </c>
      <c r="BE260" s="231">
        <f>IF(N260="základní",J260,0)</f>
        <v>0</v>
      </c>
      <c r="BF260" s="231">
        <f>IF(N260="snížená",J260,0)</f>
        <v>0</v>
      </c>
      <c r="BG260" s="231">
        <f>IF(N260="zákl. přenesená",J260,0)</f>
        <v>0</v>
      </c>
      <c r="BH260" s="231">
        <f>IF(N260="sníž. přenesená",J260,0)</f>
        <v>0</v>
      </c>
      <c r="BI260" s="231">
        <f>IF(N260="nulová",J260,0)</f>
        <v>0</v>
      </c>
      <c r="BJ260" s="16" t="s">
        <v>80</v>
      </c>
      <c r="BK260" s="231">
        <f>ROUND(I260*H260,2)</f>
        <v>0</v>
      </c>
      <c r="BL260" s="16" t="s">
        <v>558</v>
      </c>
      <c r="BM260" s="230" t="s">
        <v>3543</v>
      </c>
    </row>
    <row r="261" s="1" customFormat="1">
      <c r="B261" s="37"/>
      <c r="C261" s="38"/>
      <c r="D261" s="232" t="s">
        <v>203</v>
      </c>
      <c r="E261" s="38"/>
      <c r="F261" s="233" t="s">
        <v>3320</v>
      </c>
      <c r="G261" s="38"/>
      <c r="H261" s="38"/>
      <c r="I261" s="145"/>
      <c r="J261" s="38"/>
      <c r="K261" s="38"/>
      <c r="L261" s="42"/>
      <c r="M261" s="234"/>
      <c r="N261" s="82"/>
      <c r="O261" s="82"/>
      <c r="P261" s="82"/>
      <c r="Q261" s="82"/>
      <c r="R261" s="82"/>
      <c r="S261" s="82"/>
      <c r="T261" s="83"/>
      <c r="AT261" s="16" t="s">
        <v>203</v>
      </c>
      <c r="AU261" s="16" t="s">
        <v>82</v>
      </c>
    </row>
    <row r="262" s="1" customFormat="1" ht="24" customHeight="1">
      <c r="B262" s="37"/>
      <c r="C262" s="219" t="s">
        <v>466</v>
      </c>
      <c r="D262" s="219" t="s">
        <v>196</v>
      </c>
      <c r="E262" s="220" t="s">
        <v>3321</v>
      </c>
      <c r="F262" s="221" t="s">
        <v>3322</v>
      </c>
      <c r="G262" s="222" t="s">
        <v>217</v>
      </c>
      <c r="H262" s="223">
        <v>36</v>
      </c>
      <c r="I262" s="224"/>
      <c r="J262" s="225">
        <f>ROUND(I262*H262,2)</f>
        <v>0</v>
      </c>
      <c r="K262" s="221" t="s">
        <v>200</v>
      </c>
      <c r="L262" s="42"/>
      <c r="M262" s="226" t="s">
        <v>19</v>
      </c>
      <c r="N262" s="227" t="s">
        <v>44</v>
      </c>
      <c r="O262" s="82"/>
      <c r="P262" s="228">
        <f>O262*H262</f>
        <v>0</v>
      </c>
      <c r="Q262" s="228">
        <v>0.00059999999999999995</v>
      </c>
      <c r="R262" s="228">
        <f>Q262*H262</f>
        <v>0.021599999999999998</v>
      </c>
      <c r="S262" s="228">
        <v>0</v>
      </c>
      <c r="T262" s="229">
        <f>S262*H262</f>
        <v>0</v>
      </c>
      <c r="AR262" s="230" t="s">
        <v>558</v>
      </c>
      <c r="AT262" s="230" t="s">
        <v>196</v>
      </c>
      <c r="AU262" s="230" t="s">
        <v>82</v>
      </c>
      <c r="AY262" s="16" t="s">
        <v>194</v>
      </c>
      <c r="BE262" s="231">
        <f>IF(N262="základní",J262,0)</f>
        <v>0</v>
      </c>
      <c r="BF262" s="231">
        <f>IF(N262="snížená",J262,0)</f>
        <v>0</v>
      </c>
      <c r="BG262" s="231">
        <f>IF(N262="zákl. přenesená",J262,0)</f>
        <v>0</v>
      </c>
      <c r="BH262" s="231">
        <f>IF(N262="sníž. přenesená",J262,0)</f>
        <v>0</v>
      </c>
      <c r="BI262" s="231">
        <f>IF(N262="nulová",J262,0)</f>
        <v>0</v>
      </c>
      <c r="BJ262" s="16" t="s">
        <v>80</v>
      </c>
      <c r="BK262" s="231">
        <f>ROUND(I262*H262,2)</f>
        <v>0</v>
      </c>
      <c r="BL262" s="16" t="s">
        <v>558</v>
      </c>
      <c r="BM262" s="230" t="s">
        <v>3544</v>
      </c>
    </row>
    <row r="263" s="1" customFormat="1">
      <c r="B263" s="37"/>
      <c r="C263" s="38"/>
      <c r="D263" s="232" t="s">
        <v>203</v>
      </c>
      <c r="E263" s="38"/>
      <c r="F263" s="233" t="s">
        <v>3324</v>
      </c>
      <c r="G263" s="38"/>
      <c r="H263" s="38"/>
      <c r="I263" s="145"/>
      <c r="J263" s="38"/>
      <c r="K263" s="38"/>
      <c r="L263" s="42"/>
      <c r="M263" s="268"/>
      <c r="N263" s="269"/>
      <c r="O263" s="269"/>
      <c r="P263" s="269"/>
      <c r="Q263" s="269"/>
      <c r="R263" s="269"/>
      <c r="S263" s="269"/>
      <c r="T263" s="270"/>
      <c r="AT263" s="16" t="s">
        <v>203</v>
      </c>
      <c r="AU263" s="16" t="s">
        <v>82</v>
      </c>
    </row>
    <row r="264" s="1" customFormat="1" ht="6.96" customHeight="1">
      <c r="B264" s="57"/>
      <c r="C264" s="58"/>
      <c r="D264" s="58"/>
      <c r="E264" s="58"/>
      <c r="F264" s="58"/>
      <c r="G264" s="58"/>
      <c r="H264" s="58"/>
      <c r="I264" s="170"/>
      <c r="J264" s="58"/>
      <c r="K264" s="58"/>
      <c r="L264" s="42"/>
    </row>
  </sheetData>
  <sheetProtection sheet="1" autoFilter="0" formatColumns="0" formatRows="0" objects="1" scenarios="1" spinCount="100000" saltValue="wrAHjjkpkm6u5+qn04g/e9CfaZ98K+m1CoDfAbd5oSPEezQX76kztE/0DP0l43ltMaL/EJBoLl8hbdplBPu4CA==" hashValue="tzE8/kV3YiYmz8q/0EZuLO1l0AOuAfEuHg1Y9j+io7mq9q4URlU5h5oRIW91rO83G+uhlYv61kLtweoQ6FQxuA==" algorithmName="SHA-512" password="C87A"/>
  <autoFilter ref="C91:K26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129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>
      <c r="B8" s="19"/>
      <c r="D8" s="143" t="s">
        <v>144</v>
      </c>
      <c r="L8" s="19"/>
    </row>
    <row r="9" ht="16.5" customHeight="1">
      <c r="B9" s="19"/>
      <c r="E9" s="144" t="s">
        <v>2897</v>
      </c>
      <c r="L9" s="19"/>
    </row>
    <row r="10" ht="12" customHeight="1">
      <c r="B10" s="19"/>
      <c r="D10" s="143" t="s">
        <v>146</v>
      </c>
      <c r="L10" s="19"/>
    </row>
    <row r="11" s="1" customFormat="1" ht="16.5" customHeight="1">
      <c r="B11" s="42"/>
      <c r="E11" s="157" t="s">
        <v>3435</v>
      </c>
      <c r="F11" s="1"/>
      <c r="G11" s="1"/>
      <c r="H11" s="1"/>
      <c r="I11" s="145"/>
      <c r="L11" s="42"/>
    </row>
    <row r="12" s="1" customFormat="1" ht="12" customHeight="1">
      <c r="B12" s="42"/>
      <c r="D12" s="143" t="s">
        <v>3341</v>
      </c>
      <c r="I12" s="145"/>
      <c r="L12" s="42"/>
    </row>
    <row r="13" s="1" customFormat="1" ht="36.96" customHeight="1">
      <c r="B13" s="42"/>
      <c r="E13" s="146" t="s">
        <v>3545</v>
      </c>
      <c r="F13" s="1"/>
      <c r="G13" s="1"/>
      <c r="H13" s="1"/>
      <c r="I13" s="145"/>
      <c r="L13" s="42"/>
    </row>
    <row r="14" s="1" customFormat="1">
      <c r="B14" s="42"/>
      <c r="I14" s="145"/>
      <c r="L14" s="42"/>
    </row>
    <row r="15" s="1" customFormat="1" ht="12" customHeight="1">
      <c r="B15" s="42"/>
      <c r="D15" s="143" t="s">
        <v>18</v>
      </c>
      <c r="F15" s="131" t="s">
        <v>19</v>
      </c>
      <c r="I15" s="147" t="s">
        <v>20</v>
      </c>
      <c r="J15" s="131" t="s">
        <v>19</v>
      </c>
      <c r="L15" s="42"/>
    </row>
    <row r="16" s="1" customFormat="1" ht="12" customHeight="1">
      <c r="B16" s="42"/>
      <c r="D16" s="143" t="s">
        <v>21</v>
      </c>
      <c r="F16" s="131" t="s">
        <v>22</v>
      </c>
      <c r="I16" s="147" t="s">
        <v>23</v>
      </c>
      <c r="J16" s="148" t="str">
        <f>'Rekapitulace stavby'!AN8</f>
        <v>22. 6. 2019</v>
      </c>
      <c r="L16" s="42"/>
    </row>
    <row r="17" s="1" customFormat="1" ht="10.8" customHeight="1">
      <c r="B17" s="42"/>
      <c r="I17" s="145"/>
      <c r="L17" s="42"/>
    </row>
    <row r="18" s="1" customFormat="1" ht="12" customHeight="1">
      <c r="B18" s="42"/>
      <c r="D18" s="143" t="s">
        <v>25</v>
      </c>
      <c r="I18" s="147" t="s">
        <v>26</v>
      </c>
      <c r="J18" s="131" t="s">
        <v>27</v>
      </c>
      <c r="L18" s="42"/>
    </row>
    <row r="19" s="1" customFormat="1" ht="18" customHeight="1">
      <c r="B19" s="42"/>
      <c r="E19" s="131" t="s">
        <v>28</v>
      </c>
      <c r="I19" s="147" t="s">
        <v>29</v>
      </c>
      <c r="J19" s="131" t="s">
        <v>19</v>
      </c>
      <c r="L19" s="42"/>
    </row>
    <row r="20" s="1" customFormat="1" ht="6.96" customHeight="1">
      <c r="B20" s="42"/>
      <c r="I20" s="145"/>
      <c r="L20" s="42"/>
    </row>
    <row r="21" s="1" customFormat="1" ht="12" customHeight="1">
      <c r="B21" s="42"/>
      <c r="D21" s="143" t="s">
        <v>30</v>
      </c>
      <c r="I21" s="147" t="s">
        <v>26</v>
      </c>
      <c r="J21" s="32" t="str">
        <f>'Rekapitulace stavby'!AN13</f>
        <v>Vyplň údaj</v>
      </c>
      <c r="L21" s="42"/>
    </row>
    <row r="22" s="1" customFormat="1" ht="18" customHeight="1">
      <c r="B22" s="42"/>
      <c r="E22" s="32" t="str">
        <f>'Rekapitulace stavby'!E14</f>
        <v>Vyplň údaj</v>
      </c>
      <c r="F22" s="131"/>
      <c r="G22" s="131"/>
      <c r="H22" s="131"/>
      <c r="I22" s="147" t="s">
        <v>29</v>
      </c>
      <c r="J22" s="32" t="str">
        <f>'Rekapitulace stavby'!AN14</f>
        <v>Vyplň údaj</v>
      </c>
      <c r="L22" s="42"/>
    </row>
    <row r="23" s="1" customFormat="1" ht="6.96" customHeight="1">
      <c r="B23" s="42"/>
      <c r="I23" s="145"/>
      <c r="L23" s="42"/>
    </row>
    <row r="24" s="1" customFormat="1" ht="12" customHeight="1">
      <c r="B24" s="42"/>
      <c r="D24" s="143" t="s">
        <v>32</v>
      </c>
      <c r="I24" s="147" t="s">
        <v>26</v>
      </c>
      <c r="J24" s="131" t="s">
        <v>33</v>
      </c>
      <c r="L24" s="42"/>
    </row>
    <row r="25" s="1" customFormat="1" ht="18" customHeight="1">
      <c r="B25" s="42"/>
      <c r="E25" s="131" t="s">
        <v>34</v>
      </c>
      <c r="I25" s="147" t="s">
        <v>29</v>
      </c>
      <c r="J25" s="131" t="s">
        <v>19</v>
      </c>
      <c r="L25" s="42"/>
    </row>
    <row r="26" s="1" customFormat="1" ht="6.96" customHeight="1">
      <c r="B26" s="42"/>
      <c r="I26" s="145"/>
      <c r="L26" s="42"/>
    </row>
    <row r="27" s="1" customFormat="1" ht="12" customHeight="1">
      <c r="B27" s="42"/>
      <c r="D27" s="143" t="s">
        <v>36</v>
      </c>
      <c r="I27" s="147" t="s">
        <v>26</v>
      </c>
      <c r="J27" s="131" t="s">
        <v>33</v>
      </c>
      <c r="L27" s="42"/>
    </row>
    <row r="28" s="1" customFormat="1" ht="18" customHeight="1">
      <c r="B28" s="42"/>
      <c r="E28" s="131" t="s">
        <v>34</v>
      </c>
      <c r="I28" s="147" t="s">
        <v>29</v>
      </c>
      <c r="J28" s="131" t="s">
        <v>19</v>
      </c>
      <c r="L28" s="42"/>
    </row>
    <row r="29" s="1" customFormat="1" ht="6.96" customHeight="1">
      <c r="B29" s="42"/>
      <c r="I29" s="145"/>
      <c r="L29" s="42"/>
    </row>
    <row r="30" s="1" customFormat="1" ht="12" customHeight="1">
      <c r="B30" s="42"/>
      <c r="D30" s="143" t="s">
        <v>37</v>
      </c>
      <c r="I30" s="145"/>
      <c r="L30" s="42"/>
    </row>
    <row r="31" s="7" customFormat="1" ht="16.5" customHeight="1">
      <c r="B31" s="149"/>
      <c r="E31" s="150" t="s">
        <v>19</v>
      </c>
      <c r="F31" s="150"/>
      <c r="G31" s="150"/>
      <c r="H31" s="150"/>
      <c r="I31" s="151"/>
      <c r="L31" s="149"/>
    </row>
    <row r="32" s="1" customFormat="1" ht="6.96" customHeight="1">
      <c r="B32" s="42"/>
      <c r="I32" s="145"/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25.44" customHeight="1">
      <c r="B34" s="42"/>
      <c r="D34" s="153" t="s">
        <v>39</v>
      </c>
      <c r="I34" s="145"/>
      <c r="J34" s="154">
        <f>ROUND(J93, 2)</f>
        <v>0</v>
      </c>
      <c r="L34" s="42"/>
    </row>
    <row r="35" s="1" customFormat="1" ht="6.96" customHeight="1">
      <c r="B35" s="42"/>
      <c r="D35" s="74"/>
      <c r="E35" s="74"/>
      <c r="F35" s="74"/>
      <c r="G35" s="74"/>
      <c r="H35" s="74"/>
      <c r="I35" s="152"/>
      <c r="J35" s="74"/>
      <c r="K35" s="74"/>
      <c r="L35" s="42"/>
    </row>
    <row r="36" s="1" customFormat="1" ht="14.4" customHeight="1">
      <c r="B36" s="42"/>
      <c r="F36" s="155" t="s">
        <v>41</v>
      </c>
      <c r="I36" s="156" t="s">
        <v>40</v>
      </c>
      <c r="J36" s="155" t="s">
        <v>42</v>
      </c>
      <c r="L36" s="42"/>
    </row>
    <row r="37" s="1" customFormat="1" ht="14.4" customHeight="1">
      <c r="B37" s="42"/>
      <c r="D37" s="157" t="s">
        <v>43</v>
      </c>
      <c r="E37" s="143" t="s">
        <v>44</v>
      </c>
      <c r="F37" s="158">
        <f>ROUND((SUM(BE93:BE123)),  2)</f>
        <v>0</v>
      </c>
      <c r="I37" s="159">
        <v>0.20999999999999999</v>
      </c>
      <c r="J37" s="158">
        <f>ROUND(((SUM(BE93:BE123))*I37),  2)</f>
        <v>0</v>
      </c>
      <c r="L37" s="42"/>
    </row>
    <row r="38" s="1" customFormat="1" ht="14.4" customHeight="1">
      <c r="B38" s="42"/>
      <c r="E38" s="143" t="s">
        <v>45</v>
      </c>
      <c r="F38" s="158">
        <f>ROUND((SUM(BF93:BF123)),  2)</f>
        <v>0</v>
      </c>
      <c r="I38" s="159">
        <v>0.14999999999999999</v>
      </c>
      <c r="J38" s="158">
        <f>ROUND(((SUM(BF93:BF123))*I38),  2)</f>
        <v>0</v>
      </c>
      <c r="L38" s="42"/>
    </row>
    <row r="39" hidden="1" s="1" customFormat="1" ht="14.4" customHeight="1">
      <c r="B39" s="42"/>
      <c r="E39" s="143" t="s">
        <v>46</v>
      </c>
      <c r="F39" s="158">
        <f>ROUND((SUM(BG93:BG123)),  2)</f>
        <v>0</v>
      </c>
      <c r="I39" s="159">
        <v>0.20999999999999999</v>
      </c>
      <c r="J39" s="158">
        <f>0</f>
        <v>0</v>
      </c>
      <c r="L39" s="42"/>
    </row>
    <row r="40" hidden="1" s="1" customFormat="1" ht="14.4" customHeight="1">
      <c r="B40" s="42"/>
      <c r="E40" s="143" t="s">
        <v>47</v>
      </c>
      <c r="F40" s="158">
        <f>ROUND((SUM(BH93:BH123)),  2)</f>
        <v>0</v>
      </c>
      <c r="I40" s="159">
        <v>0.14999999999999999</v>
      </c>
      <c r="J40" s="158">
        <f>0</f>
        <v>0</v>
      </c>
      <c r="L40" s="42"/>
    </row>
    <row r="41" hidden="1" s="1" customFormat="1" ht="14.4" customHeight="1">
      <c r="B41" s="42"/>
      <c r="E41" s="143" t="s">
        <v>48</v>
      </c>
      <c r="F41" s="158">
        <f>ROUND((SUM(BI93:BI123)),  2)</f>
        <v>0</v>
      </c>
      <c r="I41" s="159">
        <v>0</v>
      </c>
      <c r="J41" s="158">
        <f>0</f>
        <v>0</v>
      </c>
      <c r="L41" s="42"/>
    </row>
    <row r="42" s="1" customFormat="1" ht="6.96" customHeight="1">
      <c r="B42" s="42"/>
      <c r="I42" s="145"/>
      <c r="L42" s="42"/>
    </row>
    <row r="43" s="1" customFormat="1" ht="25.44" customHeight="1">
      <c r="B43" s="42"/>
      <c r="C43" s="160"/>
      <c r="D43" s="161" t="s">
        <v>49</v>
      </c>
      <c r="E43" s="162"/>
      <c r="F43" s="162"/>
      <c r="G43" s="163" t="s">
        <v>50</v>
      </c>
      <c r="H43" s="164" t="s">
        <v>51</v>
      </c>
      <c r="I43" s="165"/>
      <c r="J43" s="166">
        <f>SUM(J34:J41)</f>
        <v>0</v>
      </c>
      <c r="K43" s="167"/>
      <c r="L43" s="42"/>
    </row>
    <row r="44" s="1" customFormat="1" ht="14.4" customHeight="1">
      <c r="B44" s="168"/>
      <c r="C44" s="169"/>
      <c r="D44" s="169"/>
      <c r="E44" s="169"/>
      <c r="F44" s="169"/>
      <c r="G44" s="169"/>
      <c r="H44" s="169"/>
      <c r="I44" s="170"/>
      <c r="J44" s="169"/>
      <c r="K44" s="169"/>
      <c r="L44" s="42"/>
    </row>
    <row r="48" s="1" customFormat="1" ht="6.96" customHeight="1">
      <c r="B48" s="171"/>
      <c r="C48" s="172"/>
      <c r="D48" s="172"/>
      <c r="E48" s="172"/>
      <c r="F48" s="172"/>
      <c r="G48" s="172"/>
      <c r="H48" s="172"/>
      <c r="I48" s="173"/>
      <c r="J48" s="172"/>
      <c r="K48" s="172"/>
      <c r="L48" s="42"/>
    </row>
    <row r="49" s="1" customFormat="1" ht="24.96" customHeight="1">
      <c r="B49" s="37"/>
      <c r="C49" s="22" t="s">
        <v>148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6.96" customHeight="1">
      <c r="B50" s="37"/>
      <c r="C50" s="38"/>
      <c r="D50" s="38"/>
      <c r="E50" s="38"/>
      <c r="F50" s="38"/>
      <c r="G50" s="38"/>
      <c r="H50" s="38"/>
      <c r="I50" s="145"/>
      <c r="J50" s="38"/>
      <c r="K50" s="38"/>
      <c r="L50" s="42"/>
    </row>
    <row r="51" s="1" customFormat="1" ht="12" customHeight="1">
      <c r="B51" s="37"/>
      <c r="C51" s="31" t="s">
        <v>16</v>
      </c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6.5" customHeight="1">
      <c r="B52" s="37"/>
      <c r="C52" s="38"/>
      <c r="D52" s="38"/>
      <c r="E52" s="174" t="str">
        <f>E7</f>
        <v>Stavební úpravy objektů č.p. 6 a st.p.č. 17-6, obec Malšovice - revize č.01</v>
      </c>
      <c r="F52" s="31"/>
      <c r="G52" s="31"/>
      <c r="H52" s="31"/>
      <c r="I52" s="145"/>
      <c r="J52" s="38"/>
      <c r="K52" s="38"/>
      <c r="L52" s="42"/>
    </row>
    <row r="53" ht="12" customHeight="1">
      <c r="B53" s="20"/>
      <c r="C53" s="31" t="s">
        <v>144</v>
      </c>
      <c r="D53" s="21"/>
      <c r="E53" s="21"/>
      <c r="F53" s="21"/>
      <c r="G53" s="21"/>
      <c r="H53" s="21"/>
      <c r="I53" s="137"/>
      <c r="J53" s="21"/>
      <c r="K53" s="21"/>
      <c r="L53" s="19"/>
    </row>
    <row r="54" ht="16.5" customHeight="1">
      <c r="B54" s="20"/>
      <c r="C54" s="21"/>
      <c r="D54" s="21"/>
      <c r="E54" s="174" t="s">
        <v>2897</v>
      </c>
      <c r="F54" s="21"/>
      <c r="G54" s="21"/>
      <c r="H54" s="21"/>
      <c r="I54" s="137"/>
      <c r="J54" s="21"/>
      <c r="K54" s="21"/>
      <c r="L54" s="19"/>
    </row>
    <row r="55" ht="12" customHeight="1">
      <c r="B55" s="20"/>
      <c r="C55" s="31" t="s">
        <v>146</v>
      </c>
      <c r="D55" s="21"/>
      <c r="E55" s="21"/>
      <c r="F55" s="21"/>
      <c r="G55" s="21"/>
      <c r="H55" s="21"/>
      <c r="I55" s="137"/>
      <c r="J55" s="21"/>
      <c r="K55" s="21"/>
      <c r="L55" s="19"/>
    </row>
    <row r="56" s="1" customFormat="1" ht="16.5" customHeight="1">
      <c r="B56" s="37"/>
      <c r="C56" s="38"/>
      <c r="D56" s="38"/>
      <c r="E56" s="274" t="s">
        <v>3435</v>
      </c>
      <c r="F56" s="38"/>
      <c r="G56" s="38"/>
      <c r="H56" s="38"/>
      <c r="I56" s="145"/>
      <c r="J56" s="38"/>
      <c r="K56" s="38"/>
      <c r="L56" s="42"/>
    </row>
    <row r="57" s="1" customFormat="1" ht="12" customHeight="1">
      <c r="B57" s="37"/>
      <c r="C57" s="31" t="s">
        <v>3341</v>
      </c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16.5" customHeight="1">
      <c r="B58" s="37"/>
      <c r="C58" s="38"/>
      <c r="D58" s="38"/>
      <c r="E58" s="67" t="str">
        <f>E13</f>
        <v>R02 - Podružný rozvaděč R02</v>
      </c>
      <c r="F58" s="38"/>
      <c r="G58" s="38"/>
      <c r="H58" s="38"/>
      <c r="I58" s="145"/>
      <c r="J58" s="38"/>
      <c r="K58" s="38"/>
      <c r="L58" s="42"/>
    </row>
    <row r="59" s="1" customFormat="1" ht="6.96" customHeight="1">
      <c r="B59" s="37"/>
      <c r="C59" s="38"/>
      <c r="D59" s="38"/>
      <c r="E59" s="38"/>
      <c r="F59" s="38"/>
      <c r="G59" s="38"/>
      <c r="H59" s="38"/>
      <c r="I59" s="145"/>
      <c r="J59" s="38"/>
      <c r="K59" s="38"/>
      <c r="L59" s="42"/>
    </row>
    <row r="60" s="1" customFormat="1" ht="12" customHeight="1">
      <c r="B60" s="37"/>
      <c r="C60" s="31" t="s">
        <v>21</v>
      </c>
      <c r="D60" s="38"/>
      <c r="E60" s="38"/>
      <c r="F60" s="26" t="str">
        <f>F16</f>
        <v>Malšovice</v>
      </c>
      <c r="G60" s="38"/>
      <c r="H60" s="38"/>
      <c r="I60" s="147" t="s">
        <v>23</v>
      </c>
      <c r="J60" s="70" t="str">
        <f>IF(J16="","",J16)</f>
        <v>22. 6. 2019</v>
      </c>
      <c r="K60" s="38"/>
      <c r="L60" s="42"/>
    </row>
    <row r="61" s="1" customFormat="1" ht="6.96" customHeight="1">
      <c r="B61" s="37"/>
      <c r="C61" s="38"/>
      <c r="D61" s="38"/>
      <c r="E61" s="38"/>
      <c r="F61" s="38"/>
      <c r="G61" s="38"/>
      <c r="H61" s="38"/>
      <c r="I61" s="145"/>
      <c r="J61" s="38"/>
      <c r="K61" s="38"/>
      <c r="L61" s="42"/>
    </row>
    <row r="62" s="1" customFormat="1" ht="43.05" customHeight="1">
      <c r="B62" s="37"/>
      <c r="C62" s="31" t="s">
        <v>25</v>
      </c>
      <c r="D62" s="38"/>
      <c r="E62" s="38"/>
      <c r="F62" s="26" t="str">
        <f>E19</f>
        <v>Obec Malšovice, Malšovice 16, 405 02 Děčín 2</v>
      </c>
      <c r="G62" s="38"/>
      <c r="H62" s="38"/>
      <c r="I62" s="147" t="s">
        <v>32</v>
      </c>
      <c r="J62" s="35" t="str">
        <f>E25</f>
        <v>INTECON, spol. s r.o., Ústí nad Labem</v>
      </c>
      <c r="K62" s="38"/>
      <c r="L62" s="42"/>
    </row>
    <row r="63" s="1" customFormat="1" ht="43.05" customHeight="1">
      <c r="B63" s="37"/>
      <c r="C63" s="31" t="s">
        <v>30</v>
      </c>
      <c r="D63" s="38"/>
      <c r="E63" s="38"/>
      <c r="F63" s="26" t="str">
        <f>IF(E22="","",E22)</f>
        <v>Vyplň údaj</v>
      </c>
      <c r="G63" s="38"/>
      <c r="H63" s="38"/>
      <c r="I63" s="147" t="s">
        <v>36</v>
      </c>
      <c r="J63" s="35" t="str">
        <f>E28</f>
        <v>INTECON, spol. s r.o., Ústí nad Labem</v>
      </c>
      <c r="K63" s="38"/>
      <c r="L63" s="42"/>
    </row>
    <row r="64" s="1" customFormat="1" ht="10.32" customHeight="1">
      <c r="B64" s="37"/>
      <c r="C64" s="38"/>
      <c r="D64" s="38"/>
      <c r="E64" s="38"/>
      <c r="F64" s="38"/>
      <c r="G64" s="38"/>
      <c r="H64" s="38"/>
      <c r="I64" s="145"/>
      <c r="J64" s="38"/>
      <c r="K64" s="38"/>
      <c r="L64" s="42"/>
    </row>
    <row r="65" s="1" customFormat="1" ht="29.28" customHeight="1">
      <c r="B65" s="37"/>
      <c r="C65" s="175" t="s">
        <v>149</v>
      </c>
      <c r="D65" s="176"/>
      <c r="E65" s="176"/>
      <c r="F65" s="176"/>
      <c r="G65" s="176"/>
      <c r="H65" s="176"/>
      <c r="I65" s="177"/>
      <c r="J65" s="178" t="s">
        <v>150</v>
      </c>
      <c r="K65" s="176"/>
      <c r="L65" s="42"/>
    </row>
    <row r="66" s="1" customFormat="1" ht="10.32" customHeight="1">
      <c r="B66" s="37"/>
      <c r="C66" s="38"/>
      <c r="D66" s="38"/>
      <c r="E66" s="38"/>
      <c r="F66" s="38"/>
      <c r="G66" s="38"/>
      <c r="H66" s="38"/>
      <c r="I66" s="145"/>
      <c r="J66" s="38"/>
      <c r="K66" s="38"/>
      <c r="L66" s="42"/>
    </row>
    <row r="67" s="1" customFormat="1" ht="22.8" customHeight="1">
      <c r="B67" s="37"/>
      <c r="C67" s="179" t="s">
        <v>71</v>
      </c>
      <c r="D67" s="38"/>
      <c r="E67" s="38"/>
      <c r="F67" s="38"/>
      <c r="G67" s="38"/>
      <c r="H67" s="38"/>
      <c r="I67" s="145"/>
      <c r="J67" s="100">
        <f>J93</f>
        <v>0</v>
      </c>
      <c r="K67" s="38"/>
      <c r="L67" s="42"/>
      <c r="AU67" s="16" t="s">
        <v>151</v>
      </c>
    </row>
    <row r="68" s="8" customFormat="1" ht="24.96" customHeight="1">
      <c r="B68" s="180"/>
      <c r="C68" s="181"/>
      <c r="D68" s="182" t="s">
        <v>163</v>
      </c>
      <c r="E68" s="183"/>
      <c r="F68" s="183"/>
      <c r="G68" s="183"/>
      <c r="H68" s="183"/>
      <c r="I68" s="184"/>
      <c r="J68" s="185">
        <f>J94</f>
        <v>0</v>
      </c>
      <c r="K68" s="181"/>
      <c r="L68" s="186"/>
    </row>
    <row r="69" s="9" customFormat="1" ht="19.92" customHeight="1">
      <c r="B69" s="187"/>
      <c r="C69" s="123"/>
      <c r="D69" s="188" t="s">
        <v>2899</v>
      </c>
      <c r="E69" s="189"/>
      <c r="F69" s="189"/>
      <c r="G69" s="189"/>
      <c r="H69" s="189"/>
      <c r="I69" s="190"/>
      <c r="J69" s="191">
        <f>J95</f>
        <v>0</v>
      </c>
      <c r="K69" s="123"/>
      <c r="L69" s="192"/>
    </row>
    <row r="70" s="1" customFormat="1" ht="21.84" customHeight="1">
      <c r="B70" s="37"/>
      <c r="C70" s="38"/>
      <c r="D70" s="38"/>
      <c r="E70" s="38"/>
      <c r="F70" s="38"/>
      <c r="G70" s="38"/>
      <c r="H70" s="38"/>
      <c r="I70" s="145"/>
      <c r="J70" s="38"/>
      <c r="K70" s="38"/>
      <c r="L70" s="42"/>
    </row>
    <row r="71" s="1" customFormat="1" ht="6.96" customHeight="1">
      <c r="B71" s="57"/>
      <c r="C71" s="58"/>
      <c r="D71" s="58"/>
      <c r="E71" s="58"/>
      <c r="F71" s="58"/>
      <c r="G71" s="58"/>
      <c r="H71" s="58"/>
      <c r="I71" s="170"/>
      <c r="J71" s="58"/>
      <c r="K71" s="58"/>
      <c r="L71" s="42"/>
    </row>
    <row r="75" s="1" customFormat="1" ht="6.96" customHeight="1">
      <c r="B75" s="59"/>
      <c r="C75" s="60"/>
      <c r="D75" s="60"/>
      <c r="E75" s="60"/>
      <c r="F75" s="60"/>
      <c r="G75" s="60"/>
      <c r="H75" s="60"/>
      <c r="I75" s="173"/>
      <c r="J75" s="60"/>
      <c r="K75" s="60"/>
      <c r="L75" s="42"/>
    </row>
    <row r="76" s="1" customFormat="1" ht="24.96" customHeight="1">
      <c r="B76" s="37"/>
      <c r="C76" s="22" t="s">
        <v>179</v>
      </c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6.96" customHeight="1">
      <c r="B77" s="37"/>
      <c r="C77" s="38"/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2" customHeight="1">
      <c r="B78" s="37"/>
      <c r="C78" s="31" t="s">
        <v>16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6.5" customHeight="1">
      <c r="B79" s="37"/>
      <c r="C79" s="38"/>
      <c r="D79" s="38"/>
      <c r="E79" s="174" t="str">
        <f>E7</f>
        <v>Stavební úpravy objektů č.p. 6 a st.p.č. 17-6, obec Malšovice - revize č.01</v>
      </c>
      <c r="F79" s="31"/>
      <c r="G79" s="31"/>
      <c r="H79" s="31"/>
      <c r="I79" s="145"/>
      <c r="J79" s="38"/>
      <c r="K79" s="38"/>
      <c r="L79" s="42"/>
    </row>
    <row r="80" ht="12" customHeight="1">
      <c r="B80" s="20"/>
      <c r="C80" s="31" t="s">
        <v>144</v>
      </c>
      <c r="D80" s="21"/>
      <c r="E80" s="21"/>
      <c r="F80" s="21"/>
      <c r="G80" s="21"/>
      <c r="H80" s="21"/>
      <c r="I80" s="137"/>
      <c r="J80" s="21"/>
      <c r="K80" s="21"/>
      <c r="L80" s="19"/>
    </row>
    <row r="81" ht="16.5" customHeight="1">
      <c r="B81" s="20"/>
      <c r="C81" s="21"/>
      <c r="D81" s="21"/>
      <c r="E81" s="174" t="s">
        <v>2897</v>
      </c>
      <c r="F81" s="21"/>
      <c r="G81" s="21"/>
      <c r="H81" s="21"/>
      <c r="I81" s="137"/>
      <c r="J81" s="21"/>
      <c r="K81" s="21"/>
      <c r="L81" s="19"/>
    </row>
    <row r="82" ht="12" customHeight="1">
      <c r="B82" s="20"/>
      <c r="C82" s="31" t="s">
        <v>146</v>
      </c>
      <c r="D82" s="21"/>
      <c r="E82" s="21"/>
      <c r="F82" s="21"/>
      <c r="G82" s="21"/>
      <c r="H82" s="21"/>
      <c r="I82" s="137"/>
      <c r="J82" s="21"/>
      <c r="K82" s="21"/>
      <c r="L82" s="19"/>
    </row>
    <row r="83" s="1" customFormat="1" ht="16.5" customHeight="1">
      <c r="B83" s="37"/>
      <c r="C83" s="38"/>
      <c r="D83" s="38"/>
      <c r="E83" s="274" t="s">
        <v>3435</v>
      </c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3341</v>
      </c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16.5" customHeight="1">
      <c r="B85" s="37"/>
      <c r="C85" s="38"/>
      <c r="D85" s="38"/>
      <c r="E85" s="67" t="str">
        <f>E13</f>
        <v>R02 - Podružný rozvaděč R02</v>
      </c>
      <c r="F85" s="38"/>
      <c r="G85" s="38"/>
      <c r="H85" s="38"/>
      <c r="I85" s="145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2" customHeight="1">
      <c r="B87" s="37"/>
      <c r="C87" s="31" t="s">
        <v>21</v>
      </c>
      <c r="D87" s="38"/>
      <c r="E87" s="38"/>
      <c r="F87" s="26" t="str">
        <f>F16</f>
        <v>Malšovice</v>
      </c>
      <c r="G87" s="38"/>
      <c r="H87" s="38"/>
      <c r="I87" s="147" t="s">
        <v>23</v>
      </c>
      <c r="J87" s="70" t="str">
        <f>IF(J16="","",J16)</f>
        <v>22. 6. 2019</v>
      </c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43.05" customHeight="1">
      <c r="B89" s="37"/>
      <c r="C89" s="31" t="s">
        <v>25</v>
      </c>
      <c r="D89" s="38"/>
      <c r="E89" s="38"/>
      <c r="F89" s="26" t="str">
        <f>E19</f>
        <v>Obec Malšovice, Malšovice 16, 405 02 Děčín 2</v>
      </c>
      <c r="G89" s="38"/>
      <c r="H89" s="38"/>
      <c r="I89" s="147" t="s">
        <v>32</v>
      </c>
      <c r="J89" s="35" t="str">
        <f>E25</f>
        <v>INTECON, spol. s r.o., Ústí nad Labem</v>
      </c>
      <c r="K89" s="38"/>
      <c r="L89" s="42"/>
    </row>
    <row r="90" s="1" customFormat="1" ht="43.05" customHeight="1">
      <c r="B90" s="37"/>
      <c r="C90" s="31" t="s">
        <v>30</v>
      </c>
      <c r="D90" s="38"/>
      <c r="E90" s="38"/>
      <c r="F90" s="26" t="str">
        <f>IF(E22="","",E22)</f>
        <v>Vyplň údaj</v>
      </c>
      <c r="G90" s="38"/>
      <c r="H90" s="38"/>
      <c r="I90" s="147" t="s">
        <v>36</v>
      </c>
      <c r="J90" s="35" t="str">
        <f>E28</f>
        <v>INTECON, spol. s r.o., Ústí nad Labem</v>
      </c>
      <c r="K90" s="38"/>
      <c r="L90" s="42"/>
    </row>
    <row r="91" s="1" customFormat="1" ht="10.32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0" customFormat="1" ht="29.28" customHeight="1">
      <c r="B92" s="193"/>
      <c r="C92" s="194" t="s">
        <v>180</v>
      </c>
      <c r="D92" s="195" t="s">
        <v>58</v>
      </c>
      <c r="E92" s="195" t="s">
        <v>54</v>
      </c>
      <c r="F92" s="195" t="s">
        <v>55</v>
      </c>
      <c r="G92" s="195" t="s">
        <v>181</v>
      </c>
      <c r="H92" s="195" t="s">
        <v>182</v>
      </c>
      <c r="I92" s="196" t="s">
        <v>183</v>
      </c>
      <c r="J92" s="195" t="s">
        <v>150</v>
      </c>
      <c r="K92" s="197" t="s">
        <v>184</v>
      </c>
      <c r="L92" s="198"/>
      <c r="M92" s="90" t="s">
        <v>19</v>
      </c>
      <c r="N92" s="91" t="s">
        <v>43</v>
      </c>
      <c r="O92" s="91" t="s">
        <v>185</v>
      </c>
      <c r="P92" s="91" t="s">
        <v>186</v>
      </c>
      <c r="Q92" s="91" t="s">
        <v>187</v>
      </c>
      <c r="R92" s="91" t="s">
        <v>188</v>
      </c>
      <c r="S92" s="91" t="s">
        <v>189</v>
      </c>
      <c r="T92" s="92" t="s">
        <v>190</v>
      </c>
    </row>
    <row r="93" s="1" customFormat="1" ht="22.8" customHeight="1">
      <c r="B93" s="37"/>
      <c r="C93" s="97" t="s">
        <v>191</v>
      </c>
      <c r="D93" s="38"/>
      <c r="E93" s="38"/>
      <c r="F93" s="38"/>
      <c r="G93" s="38"/>
      <c r="H93" s="38"/>
      <c r="I93" s="145"/>
      <c r="J93" s="199">
        <f>BK93</f>
        <v>0</v>
      </c>
      <c r="K93" s="38"/>
      <c r="L93" s="42"/>
      <c r="M93" s="93"/>
      <c r="N93" s="94"/>
      <c r="O93" s="94"/>
      <c r="P93" s="200">
        <f>P94</f>
        <v>0</v>
      </c>
      <c r="Q93" s="94"/>
      <c r="R93" s="200">
        <f>R94</f>
        <v>0.017060000000000002</v>
      </c>
      <c r="S93" s="94"/>
      <c r="T93" s="201">
        <f>T94</f>
        <v>0</v>
      </c>
      <c r="AT93" s="16" t="s">
        <v>72</v>
      </c>
      <c r="AU93" s="16" t="s">
        <v>151</v>
      </c>
      <c r="BK93" s="202">
        <f>BK94</f>
        <v>0</v>
      </c>
    </row>
    <row r="94" s="11" customFormat="1" ht="25.92" customHeight="1">
      <c r="B94" s="203"/>
      <c r="C94" s="204"/>
      <c r="D94" s="205" t="s">
        <v>72</v>
      </c>
      <c r="E94" s="206" t="s">
        <v>1256</v>
      </c>
      <c r="F94" s="206" t="s">
        <v>1257</v>
      </c>
      <c r="G94" s="204"/>
      <c r="H94" s="204"/>
      <c r="I94" s="207"/>
      <c r="J94" s="208">
        <f>BK94</f>
        <v>0</v>
      </c>
      <c r="K94" s="204"/>
      <c r="L94" s="209"/>
      <c r="M94" s="210"/>
      <c r="N94" s="211"/>
      <c r="O94" s="211"/>
      <c r="P94" s="212">
        <f>P95</f>
        <v>0</v>
      </c>
      <c r="Q94" s="211"/>
      <c r="R94" s="212">
        <f>R95</f>
        <v>0.017060000000000002</v>
      </c>
      <c r="S94" s="211"/>
      <c r="T94" s="213">
        <f>T95</f>
        <v>0</v>
      </c>
      <c r="AR94" s="214" t="s">
        <v>82</v>
      </c>
      <c r="AT94" s="215" t="s">
        <v>72</v>
      </c>
      <c r="AU94" s="215" t="s">
        <v>73</v>
      </c>
      <c r="AY94" s="214" t="s">
        <v>194</v>
      </c>
      <c r="BK94" s="216">
        <f>BK95</f>
        <v>0</v>
      </c>
    </row>
    <row r="95" s="11" customFormat="1" ht="22.8" customHeight="1">
      <c r="B95" s="203"/>
      <c r="C95" s="204"/>
      <c r="D95" s="205" t="s">
        <v>72</v>
      </c>
      <c r="E95" s="217" t="s">
        <v>2946</v>
      </c>
      <c r="F95" s="217" t="s">
        <v>2947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SUM(P96:P123)</f>
        <v>0</v>
      </c>
      <c r="Q95" s="211"/>
      <c r="R95" s="212">
        <f>SUM(R96:R123)</f>
        <v>0.017060000000000002</v>
      </c>
      <c r="S95" s="211"/>
      <c r="T95" s="213">
        <f>SUM(T96:T123)</f>
        <v>0</v>
      </c>
      <c r="AR95" s="214" t="s">
        <v>82</v>
      </c>
      <c r="AT95" s="215" t="s">
        <v>72</v>
      </c>
      <c r="AU95" s="215" t="s">
        <v>80</v>
      </c>
      <c r="AY95" s="214" t="s">
        <v>194</v>
      </c>
      <c r="BK95" s="216">
        <f>SUM(BK96:BK123)</f>
        <v>0</v>
      </c>
    </row>
    <row r="96" s="1" customFormat="1" ht="36" customHeight="1">
      <c r="B96" s="37"/>
      <c r="C96" s="258" t="s">
        <v>80</v>
      </c>
      <c r="D96" s="258" t="s">
        <v>350</v>
      </c>
      <c r="E96" s="259" t="s">
        <v>3343</v>
      </c>
      <c r="F96" s="260" t="s">
        <v>3344</v>
      </c>
      <c r="G96" s="261" t="s">
        <v>228</v>
      </c>
      <c r="H96" s="262">
        <v>1</v>
      </c>
      <c r="I96" s="263"/>
      <c r="J96" s="264">
        <f>ROUND(I96*H96,2)</f>
        <v>0</v>
      </c>
      <c r="K96" s="260" t="s">
        <v>19</v>
      </c>
      <c r="L96" s="265"/>
      <c r="M96" s="266" t="s">
        <v>19</v>
      </c>
      <c r="N96" s="267" t="s">
        <v>44</v>
      </c>
      <c r="O96" s="82"/>
      <c r="P96" s="228">
        <f>O96*H96</f>
        <v>0</v>
      </c>
      <c r="Q96" s="228">
        <v>0.01</v>
      </c>
      <c r="R96" s="228">
        <f>Q96*H96</f>
        <v>0.01</v>
      </c>
      <c r="S96" s="228">
        <v>0</v>
      </c>
      <c r="T96" s="229">
        <f>S96*H96</f>
        <v>0</v>
      </c>
      <c r="AR96" s="230" t="s">
        <v>236</v>
      </c>
      <c r="AT96" s="230" t="s">
        <v>350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3546</v>
      </c>
    </row>
    <row r="97" s="1" customFormat="1">
      <c r="B97" s="37"/>
      <c r="C97" s="38"/>
      <c r="D97" s="232" t="s">
        <v>203</v>
      </c>
      <c r="E97" s="38"/>
      <c r="F97" s="233" t="s">
        <v>3346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16.5" customHeight="1">
      <c r="B98" s="37"/>
      <c r="C98" s="219" t="s">
        <v>201</v>
      </c>
      <c r="D98" s="219" t="s">
        <v>196</v>
      </c>
      <c r="E98" s="220" t="s">
        <v>3357</v>
      </c>
      <c r="F98" s="221" t="s">
        <v>3358</v>
      </c>
      <c r="G98" s="222" t="s">
        <v>228</v>
      </c>
      <c r="H98" s="223">
        <v>9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280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280</v>
      </c>
      <c r="BM98" s="230" t="s">
        <v>3547</v>
      </c>
    </row>
    <row r="99" s="1" customFormat="1">
      <c r="B99" s="37"/>
      <c r="C99" s="38"/>
      <c r="D99" s="232" t="s">
        <v>203</v>
      </c>
      <c r="E99" s="38"/>
      <c r="F99" s="233" t="s">
        <v>3360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16.5" customHeight="1">
      <c r="B100" s="37"/>
      <c r="C100" s="258" t="s">
        <v>225</v>
      </c>
      <c r="D100" s="258" t="s">
        <v>350</v>
      </c>
      <c r="E100" s="259" t="s">
        <v>3361</v>
      </c>
      <c r="F100" s="260" t="s">
        <v>3362</v>
      </c>
      <c r="G100" s="261" t="s">
        <v>228</v>
      </c>
      <c r="H100" s="262">
        <v>3</v>
      </c>
      <c r="I100" s="263"/>
      <c r="J100" s="264">
        <f>ROUND(I100*H100,2)</f>
        <v>0</v>
      </c>
      <c r="K100" s="260" t="s">
        <v>200</v>
      </c>
      <c r="L100" s="265"/>
      <c r="M100" s="266" t="s">
        <v>19</v>
      </c>
      <c r="N100" s="267" t="s">
        <v>44</v>
      </c>
      <c r="O100" s="82"/>
      <c r="P100" s="228">
        <f>O100*H100</f>
        <v>0</v>
      </c>
      <c r="Q100" s="228">
        <v>0.00040000000000000002</v>
      </c>
      <c r="R100" s="228">
        <f>Q100*H100</f>
        <v>0.0012000000000000001</v>
      </c>
      <c r="S100" s="228">
        <v>0</v>
      </c>
      <c r="T100" s="229">
        <f>S100*H100</f>
        <v>0</v>
      </c>
      <c r="AR100" s="230" t="s">
        <v>236</v>
      </c>
      <c r="AT100" s="230" t="s">
        <v>350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3548</v>
      </c>
    </row>
    <row r="101" s="1" customFormat="1">
      <c r="B101" s="37"/>
      <c r="C101" s="38"/>
      <c r="D101" s="232" t="s">
        <v>203</v>
      </c>
      <c r="E101" s="38"/>
      <c r="F101" s="233" t="s">
        <v>3362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16.5" customHeight="1">
      <c r="B102" s="37"/>
      <c r="C102" s="258" t="s">
        <v>231</v>
      </c>
      <c r="D102" s="258" t="s">
        <v>350</v>
      </c>
      <c r="E102" s="259" t="s">
        <v>3364</v>
      </c>
      <c r="F102" s="260" t="s">
        <v>3365</v>
      </c>
      <c r="G102" s="261" t="s">
        <v>228</v>
      </c>
      <c r="H102" s="262">
        <v>5</v>
      </c>
      <c r="I102" s="263"/>
      <c r="J102" s="264">
        <f>ROUND(I102*H102,2)</f>
        <v>0</v>
      </c>
      <c r="K102" s="260" t="s">
        <v>200</v>
      </c>
      <c r="L102" s="265"/>
      <c r="M102" s="266" t="s">
        <v>19</v>
      </c>
      <c r="N102" s="267" t="s">
        <v>44</v>
      </c>
      <c r="O102" s="82"/>
      <c r="P102" s="228">
        <f>O102*H102</f>
        <v>0</v>
      </c>
      <c r="Q102" s="228">
        <v>0.00040000000000000002</v>
      </c>
      <c r="R102" s="228">
        <f>Q102*H102</f>
        <v>0.002</v>
      </c>
      <c r="S102" s="228">
        <v>0</v>
      </c>
      <c r="T102" s="229">
        <f>S102*H102</f>
        <v>0</v>
      </c>
      <c r="AR102" s="230" t="s">
        <v>236</v>
      </c>
      <c r="AT102" s="230" t="s">
        <v>350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3549</v>
      </c>
    </row>
    <row r="103" s="1" customFormat="1">
      <c r="B103" s="37"/>
      <c r="C103" s="38"/>
      <c r="D103" s="232" t="s">
        <v>203</v>
      </c>
      <c r="E103" s="38"/>
      <c r="F103" s="233" t="s">
        <v>3365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16.5" customHeight="1">
      <c r="B104" s="37"/>
      <c r="C104" s="258" t="s">
        <v>355</v>
      </c>
      <c r="D104" s="258" t="s">
        <v>350</v>
      </c>
      <c r="E104" s="259" t="s">
        <v>3414</v>
      </c>
      <c r="F104" s="260" t="s">
        <v>3550</v>
      </c>
      <c r="G104" s="261" t="s">
        <v>228</v>
      </c>
      <c r="H104" s="262">
        <v>1</v>
      </c>
      <c r="I104" s="263"/>
      <c r="J104" s="264">
        <f>ROUND(I104*H104,2)</f>
        <v>0</v>
      </c>
      <c r="K104" s="260" t="s">
        <v>19</v>
      </c>
      <c r="L104" s="265"/>
      <c r="M104" s="266" t="s">
        <v>19</v>
      </c>
      <c r="N104" s="267" t="s">
        <v>44</v>
      </c>
      <c r="O104" s="82"/>
      <c r="P104" s="228">
        <f>O104*H104</f>
        <v>0</v>
      </c>
      <c r="Q104" s="228">
        <v>0.00040000000000000002</v>
      </c>
      <c r="R104" s="228">
        <f>Q104*H104</f>
        <v>0.00040000000000000002</v>
      </c>
      <c r="S104" s="228">
        <v>0</v>
      </c>
      <c r="T104" s="229">
        <f>S104*H104</f>
        <v>0</v>
      </c>
      <c r="AR104" s="230" t="s">
        <v>236</v>
      </c>
      <c r="AT104" s="230" t="s">
        <v>350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3551</v>
      </c>
    </row>
    <row r="105" s="1" customFormat="1">
      <c r="B105" s="37"/>
      <c r="C105" s="38"/>
      <c r="D105" s="232" t="s">
        <v>203</v>
      </c>
      <c r="E105" s="38"/>
      <c r="F105" s="233" t="s">
        <v>3550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19" t="s">
        <v>82</v>
      </c>
      <c r="D106" s="219" t="s">
        <v>196</v>
      </c>
      <c r="E106" s="220" t="s">
        <v>3367</v>
      </c>
      <c r="F106" s="221" t="s">
        <v>3368</v>
      </c>
      <c r="G106" s="222" t="s">
        <v>228</v>
      </c>
      <c r="H106" s="223">
        <v>1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280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3552</v>
      </c>
    </row>
    <row r="107" s="1" customFormat="1">
      <c r="B107" s="37"/>
      <c r="C107" s="38"/>
      <c r="D107" s="232" t="s">
        <v>203</v>
      </c>
      <c r="E107" s="38"/>
      <c r="F107" s="233" t="s">
        <v>3370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16.5" customHeight="1">
      <c r="B108" s="37"/>
      <c r="C108" s="258" t="s">
        <v>349</v>
      </c>
      <c r="D108" s="258" t="s">
        <v>350</v>
      </c>
      <c r="E108" s="259" t="s">
        <v>3418</v>
      </c>
      <c r="F108" s="260" t="s">
        <v>3419</v>
      </c>
      <c r="G108" s="261" t="s">
        <v>228</v>
      </c>
      <c r="H108" s="262">
        <v>1</v>
      </c>
      <c r="I108" s="263"/>
      <c r="J108" s="264">
        <f>ROUND(I108*H108,2)</f>
        <v>0</v>
      </c>
      <c r="K108" s="260" t="s">
        <v>200</v>
      </c>
      <c r="L108" s="265"/>
      <c r="M108" s="266" t="s">
        <v>19</v>
      </c>
      <c r="N108" s="267" t="s">
        <v>44</v>
      </c>
      <c r="O108" s="82"/>
      <c r="P108" s="228">
        <f>O108*H108</f>
        <v>0</v>
      </c>
      <c r="Q108" s="228">
        <v>0.00040000000000000002</v>
      </c>
      <c r="R108" s="228">
        <f>Q108*H108</f>
        <v>0.00040000000000000002</v>
      </c>
      <c r="S108" s="228">
        <v>0</v>
      </c>
      <c r="T108" s="229">
        <f>S108*H108</f>
        <v>0</v>
      </c>
      <c r="AR108" s="230" t="s">
        <v>236</v>
      </c>
      <c r="AT108" s="230" t="s">
        <v>350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3553</v>
      </c>
    </row>
    <row r="109" s="1" customFormat="1">
      <c r="B109" s="37"/>
      <c r="C109" s="38"/>
      <c r="D109" s="232" t="s">
        <v>203</v>
      </c>
      <c r="E109" s="38"/>
      <c r="F109" s="233" t="s">
        <v>3419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24" customHeight="1">
      <c r="B110" s="37"/>
      <c r="C110" s="219" t="s">
        <v>256</v>
      </c>
      <c r="D110" s="219" t="s">
        <v>196</v>
      </c>
      <c r="E110" s="220" t="s">
        <v>3374</v>
      </c>
      <c r="F110" s="221" t="s">
        <v>3375</v>
      </c>
      <c r="G110" s="222" t="s">
        <v>228</v>
      </c>
      <c r="H110" s="223">
        <v>7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280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280</v>
      </c>
      <c r="BM110" s="230" t="s">
        <v>3554</v>
      </c>
    </row>
    <row r="111" s="1" customFormat="1">
      <c r="B111" s="37"/>
      <c r="C111" s="38"/>
      <c r="D111" s="232" t="s">
        <v>203</v>
      </c>
      <c r="E111" s="38"/>
      <c r="F111" s="233" t="s">
        <v>3377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24" customHeight="1">
      <c r="B112" s="37"/>
      <c r="C112" s="258" t="s">
        <v>261</v>
      </c>
      <c r="D112" s="258" t="s">
        <v>350</v>
      </c>
      <c r="E112" s="259" t="s">
        <v>3555</v>
      </c>
      <c r="F112" s="260" t="s">
        <v>3426</v>
      </c>
      <c r="G112" s="261" t="s">
        <v>228</v>
      </c>
      <c r="H112" s="262">
        <v>3</v>
      </c>
      <c r="I112" s="263"/>
      <c r="J112" s="264">
        <f>ROUND(I112*H112,2)</f>
        <v>0</v>
      </c>
      <c r="K112" s="260" t="s">
        <v>19</v>
      </c>
      <c r="L112" s="265"/>
      <c r="M112" s="266" t="s">
        <v>19</v>
      </c>
      <c r="N112" s="267" t="s">
        <v>44</v>
      </c>
      <c r="O112" s="82"/>
      <c r="P112" s="228">
        <f>O112*H112</f>
        <v>0</v>
      </c>
      <c r="Q112" s="228">
        <v>0.00046999999999999999</v>
      </c>
      <c r="R112" s="228">
        <f>Q112*H112</f>
        <v>0.00141</v>
      </c>
      <c r="S112" s="228">
        <v>0</v>
      </c>
      <c r="T112" s="229">
        <f>S112*H112</f>
        <v>0</v>
      </c>
      <c r="AR112" s="230" t="s">
        <v>236</v>
      </c>
      <c r="AT112" s="230" t="s">
        <v>350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201</v>
      </c>
      <c r="BM112" s="230" t="s">
        <v>3556</v>
      </c>
    </row>
    <row r="113" s="1" customFormat="1">
      <c r="B113" s="37"/>
      <c r="C113" s="38"/>
      <c r="D113" s="232" t="s">
        <v>203</v>
      </c>
      <c r="E113" s="38"/>
      <c r="F113" s="233" t="s">
        <v>3426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24" customHeight="1">
      <c r="B114" s="37"/>
      <c r="C114" s="258" t="s">
        <v>266</v>
      </c>
      <c r="D114" s="258" t="s">
        <v>350</v>
      </c>
      <c r="E114" s="259" t="s">
        <v>3381</v>
      </c>
      <c r="F114" s="260" t="s">
        <v>3382</v>
      </c>
      <c r="G114" s="261" t="s">
        <v>228</v>
      </c>
      <c r="H114" s="262">
        <v>3</v>
      </c>
      <c r="I114" s="263"/>
      <c r="J114" s="264">
        <f>ROUND(I114*H114,2)</f>
        <v>0</v>
      </c>
      <c r="K114" s="260" t="s">
        <v>19</v>
      </c>
      <c r="L114" s="265"/>
      <c r="M114" s="266" t="s">
        <v>19</v>
      </c>
      <c r="N114" s="267" t="s">
        <v>44</v>
      </c>
      <c r="O114" s="82"/>
      <c r="P114" s="228">
        <f>O114*H114</f>
        <v>0</v>
      </c>
      <c r="Q114" s="228">
        <v>0.00040000000000000002</v>
      </c>
      <c r="R114" s="228">
        <f>Q114*H114</f>
        <v>0.0012000000000000001</v>
      </c>
      <c r="S114" s="228">
        <v>0</v>
      </c>
      <c r="T114" s="229">
        <f>S114*H114</f>
        <v>0</v>
      </c>
      <c r="AR114" s="230" t="s">
        <v>236</v>
      </c>
      <c r="AT114" s="230" t="s">
        <v>350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3557</v>
      </c>
    </row>
    <row r="115" s="1" customFormat="1">
      <c r="B115" s="37"/>
      <c r="C115" s="38"/>
      <c r="D115" s="232" t="s">
        <v>203</v>
      </c>
      <c r="E115" s="38"/>
      <c r="F115" s="233" t="s">
        <v>3382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24" customHeight="1">
      <c r="B116" s="37"/>
      <c r="C116" s="258" t="s">
        <v>8</v>
      </c>
      <c r="D116" s="258" t="s">
        <v>350</v>
      </c>
      <c r="E116" s="259" t="s">
        <v>3384</v>
      </c>
      <c r="F116" s="260" t="s">
        <v>3385</v>
      </c>
      <c r="G116" s="261" t="s">
        <v>228</v>
      </c>
      <c r="H116" s="262">
        <v>1</v>
      </c>
      <c r="I116" s="263"/>
      <c r="J116" s="264">
        <f>ROUND(I116*H116,2)</f>
        <v>0</v>
      </c>
      <c r="K116" s="260" t="s">
        <v>19</v>
      </c>
      <c r="L116" s="265"/>
      <c r="M116" s="266" t="s">
        <v>19</v>
      </c>
      <c r="N116" s="267" t="s">
        <v>44</v>
      </c>
      <c r="O116" s="82"/>
      <c r="P116" s="228">
        <f>O116*H116</f>
        <v>0</v>
      </c>
      <c r="Q116" s="228">
        <v>0.00040000000000000002</v>
      </c>
      <c r="R116" s="228">
        <f>Q116*H116</f>
        <v>0.00040000000000000002</v>
      </c>
      <c r="S116" s="228">
        <v>0</v>
      </c>
      <c r="T116" s="229">
        <f>S116*H116</f>
        <v>0</v>
      </c>
      <c r="AR116" s="230" t="s">
        <v>236</v>
      </c>
      <c r="AT116" s="230" t="s">
        <v>350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3558</v>
      </c>
    </row>
    <row r="117" s="1" customFormat="1">
      <c r="B117" s="37"/>
      <c r="C117" s="38"/>
      <c r="D117" s="232" t="s">
        <v>203</v>
      </c>
      <c r="E117" s="38"/>
      <c r="F117" s="233" t="s">
        <v>3385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" customFormat="1" ht="24" customHeight="1">
      <c r="B118" s="37"/>
      <c r="C118" s="219" t="s">
        <v>328</v>
      </c>
      <c r="D118" s="219" t="s">
        <v>196</v>
      </c>
      <c r="E118" s="220" t="s">
        <v>3390</v>
      </c>
      <c r="F118" s="221" t="s">
        <v>3391</v>
      </c>
      <c r="G118" s="222" t="s">
        <v>228</v>
      </c>
      <c r="H118" s="223">
        <v>4</v>
      </c>
      <c r="I118" s="224"/>
      <c r="J118" s="225">
        <f>ROUND(I118*H118,2)</f>
        <v>0</v>
      </c>
      <c r="K118" s="221" t="s">
        <v>200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280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280</v>
      </c>
      <c r="BM118" s="230" t="s">
        <v>3559</v>
      </c>
    </row>
    <row r="119" s="1" customFormat="1">
      <c r="B119" s="37"/>
      <c r="C119" s="38"/>
      <c r="D119" s="232" t="s">
        <v>203</v>
      </c>
      <c r="E119" s="38"/>
      <c r="F119" s="233" t="s">
        <v>3393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" customFormat="1" ht="24" customHeight="1">
      <c r="B120" s="37"/>
      <c r="C120" s="258" t="s">
        <v>333</v>
      </c>
      <c r="D120" s="258" t="s">
        <v>350</v>
      </c>
      <c r="E120" s="259" t="s">
        <v>3394</v>
      </c>
      <c r="F120" s="260" t="s">
        <v>3395</v>
      </c>
      <c r="G120" s="261" t="s">
        <v>228</v>
      </c>
      <c r="H120" s="262">
        <v>1</v>
      </c>
      <c r="I120" s="263"/>
      <c r="J120" s="264">
        <f>ROUND(I120*H120,2)</f>
        <v>0</v>
      </c>
      <c r="K120" s="260" t="s">
        <v>19</v>
      </c>
      <c r="L120" s="265"/>
      <c r="M120" s="266" t="s">
        <v>19</v>
      </c>
      <c r="N120" s="267" t="s">
        <v>44</v>
      </c>
      <c r="O120" s="82"/>
      <c r="P120" s="228">
        <f>O120*H120</f>
        <v>0</v>
      </c>
      <c r="Q120" s="228">
        <v>5.0000000000000002E-05</v>
      </c>
      <c r="R120" s="228">
        <f>Q120*H120</f>
        <v>5.0000000000000002E-05</v>
      </c>
      <c r="S120" s="228">
        <v>0</v>
      </c>
      <c r="T120" s="229">
        <f>S120*H120</f>
        <v>0</v>
      </c>
      <c r="AR120" s="230" t="s">
        <v>381</v>
      </c>
      <c r="AT120" s="230" t="s">
        <v>350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280</v>
      </c>
      <c r="BM120" s="230" t="s">
        <v>3560</v>
      </c>
    </row>
    <row r="121" s="1" customFormat="1">
      <c r="B121" s="37"/>
      <c r="C121" s="38"/>
      <c r="D121" s="232" t="s">
        <v>203</v>
      </c>
      <c r="E121" s="38"/>
      <c r="F121" s="233" t="s">
        <v>3395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36" customHeight="1">
      <c r="B122" s="37"/>
      <c r="C122" s="258" t="s">
        <v>343</v>
      </c>
      <c r="D122" s="258" t="s">
        <v>350</v>
      </c>
      <c r="E122" s="259" t="s">
        <v>3404</v>
      </c>
      <c r="F122" s="260" t="s">
        <v>3405</v>
      </c>
      <c r="G122" s="261" t="s">
        <v>1088</v>
      </c>
      <c r="H122" s="262">
        <v>1</v>
      </c>
      <c r="I122" s="263"/>
      <c r="J122" s="264">
        <f>ROUND(I122*H122,2)</f>
        <v>0</v>
      </c>
      <c r="K122" s="260" t="s">
        <v>19</v>
      </c>
      <c r="L122" s="265"/>
      <c r="M122" s="266" t="s">
        <v>19</v>
      </c>
      <c r="N122" s="267" t="s">
        <v>44</v>
      </c>
      <c r="O122" s="82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AR122" s="230" t="s">
        <v>1595</v>
      </c>
      <c r="AT122" s="230" t="s">
        <v>350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558</v>
      </c>
      <c r="BM122" s="230" t="s">
        <v>3561</v>
      </c>
    </row>
    <row r="123" s="1" customFormat="1">
      <c r="B123" s="37"/>
      <c r="C123" s="38"/>
      <c r="D123" s="232" t="s">
        <v>203</v>
      </c>
      <c r="E123" s="38"/>
      <c r="F123" s="233" t="s">
        <v>3405</v>
      </c>
      <c r="G123" s="38"/>
      <c r="H123" s="38"/>
      <c r="I123" s="145"/>
      <c r="J123" s="38"/>
      <c r="K123" s="38"/>
      <c r="L123" s="42"/>
      <c r="M123" s="268"/>
      <c r="N123" s="269"/>
      <c r="O123" s="269"/>
      <c r="P123" s="269"/>
      <c r="Q123" s="269"/>
      <c r="R123" s="269"/>
      <c r="S123" s="269"/>
      <c r="T123" s="270"/>
      <c r="AT123" s="16" t="s">
        <v>203</v>
      </c>
      <c r="AU123" s="16" t="s">
        <v>82</v>
      </c>
    </row>
    <row r="124" s="1" customFormat="1" ht="6.96" customHeight="1">
      <c r="B124" s="57"/>
      <c r="C124" s="58"/>
      <c r="D124" s="58"/>
      <c r="E124" s="58"/>
      <c r="F124" s="58"/>
      <c r="G124" s="58"/>
      <c r="H124" s="58"/>
      <c r="I124" s="170"/>
      <c r="J124" s="58"/>
      <c r="K124" s="58"/>
      <c r="L124" s="42"/>
    </row>
  </sheetData>
  <sheetProtection sheet="1" autoFilter="0" formatColumns="0" formatRows="0" objects="1" scenarios="1" spinCount="100000" saltValue="8eotOmcZVNOknXBXr4B0uqL4zEew2mkHYjb+gX6Uscb1+xsbQ3jydA4ySzfwpoO25QV4KZZPUFskzoWZ2ldR0w==" hashValue="1oFZFEE7UO/dg32It/EHK4i8m7lPMKIvNKKaLAfV/wMt/6rbUdsbVY9maRE6ozMirSRa/DAW8c0SIsXYuRlR+w==" algorithmName="SHA-512" password="C87A"/>
  <autoFilter ref="C92:K123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134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3562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3563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ROUND(J88,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ROUND((SUM(BE88:BE165)),  2)</f>
        <v>0</v>
      </c>
      <c r="I35" s="159">
        <v>0.20999999999999999</v>
      </c>
      <c r="J35" s="158">
        <f>ROUND(((SUM(BE88:BE165))*I35),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ROUND((SUM(BF88:BF165)),  2)</f>
        <v>0</v>
      </c>
      <c r="I36" s="159">
        <v>0.14999999999999999</v>
      </c>
      <c r="J36" s="158">
        <f>ROUND(((SUM(BF88:BF165))*I36),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ROUND((SUM(BG88:BG165)),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ROUND((SUM(BH88:BH165)),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ROUND((SUM(BI88:BI165)),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3562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D.1.4.e-1 -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J88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3564</v>
      </c>
      <c r="E64" s="183"/>
      <c r="F64" s="183"/>
      <c r="G64" s="183"/>
      <c r="H64" s="183"/>
      <c r="I64" s="184"/>
      <c r="J64" s="185">
        <f>J89</f>
        <v>0</v>
      </c>
      <c r="K64" s="181"/>
      <c r="L64" s="186"/>
    </row>
    <row r="65" s="8" customFormat="1" ht="24.96" customHeight="1">
      <c r="B65" s="180"/>
      <c r="C65" s="181"/>
      <c r="D65" s="182" t="s">
        <v>3565</v>
      </c>
      <c r="E65" s="183"/>
      <c r="F65" s="183"/>
      <c r="G65" s="183"/>
      <c r="H65" s="183"/>
      <c r="I65" s="184"/>
      <c r="J65" s="185">
        <f>J118</f>
        <v>0</v>
      </c>
      <c r="K65" s="181"/>
      <c r="L65" s="186"/>
    </row>
    <row r="66" s="8" customFormat="1" ht="24.96" customHeight="1">
      <c r="B66" s="180"/>
      <c r="C66" s="181"/>
      <c r="D66" s="182" t="s">
        <v>3566</v>
      </c>
      <c r="E66" s="183"/>
      <c r="F66" s="183"/>
      <c r="G66" s="183"/>
      <c r="H66" s="183"/>
      <c r="I66" s="184"/>
      <c r="J66" s="185">
        <f>J141</f>
        <v>0</v>
      </c>
      <c r="K66" s="181"/>
      <c r="L66" s="186"/>
    </row>
    <row r="67" s="1" customFormat="1" ht="21.84" customHeight="1">
      <c r="B67" s="37"/>
      <c r="C67" s="38"/>
      <c r="D67" s="38"/>
      <c r="E67" s="38"/>
      <c r="F67" s="38"/>
      <c r="G67" s="38"/>
      <c r="H67" s="38"/>
      <c r="I67" s="145"/>
      <c r="J67" s="38"/>
      <c r="K67" s="38"/>
      <c r="L67" s="42"/>
    </row>
    <row r="68" s="1" customFormat="1" ht="6.96" customHeight="1">
      <c r="B68" s="57"/>
      <c r="C68" s="58"/>
      <c r="D68" s="58"/>
      <c r="E68" s="58"/>
      <c r="F68" s="58"/>
      <c r="G68" s="58"/>
      <c r="H68" s="58"/>
      <c r="I68" s="170"/>
      <c r="J68" s="58"/>
      <c r="K68" s="58"/>
      <c r="L68" s="42"/>
    </row>
    <row r="72" s="1" customFormat="1" ht="6.96" customHeight="1">
      <c r="B72" s="59"/>
      <c r="C72" s="60"/>
      <c r="D72" s="60"/>
      <c r="E72" s="60"/>
      <c r="F72" s="60"/>
      <c r="G72" s="60"/>
      <c r="H72" s="60"/>
      <c r="I72" s="173"/>
      <c r="J72" s="60"/>
      <c r="K72" s="60"/>
      <c r="L72" s="42"/>
    </row>
    <row r="73" s="1" customFormat="1" ht="24.96" customHeight="1">
      <c r="B73" s="37"/>
      <c r="C73" s="22" t="s">
        <v>179</v>
      </c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6.96" customHeight="1">
      <c r="B74" s="37"/>
      <c r="C74" s="38"/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12" customHeight="1">
      <c r="B75" s="37"/>
      <c r="C75" s="31" t="s">
        <v>16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16.5" customHeight="1">
      <c r="B76" s="37"/>
      <c r="C76" s="38"/>
      <c r="D76" s="38"/>
      <c r="E76" s="174" t="str">
        <f>E7</f>
        <v>Stavební úpravy objektů č.p. 6 a st.p.č. 17-6, obec Malšovice - revize č.01</v>
      </c>
      <c r="F76" s="31"/>
      <c r="G76" s="31"/>
      <c r="H76" s="31"/>
      <c r="I76" s="145"/>
      <c r="J76" s="38"/>
      <c r="K76" s="38"/>
      <c r="L76" s="42"/>
    </row>
    <row r="77" ht="12" customHeight="1">
      <c r="B77" s="20"/>
      <c r="C77" s="31" t="s">
        <v>144</v>
      </c>
      <c r="D77" s="21"/>
      <c r="E77" s="21"/>
      <c r="F77" s="21"/>
      <c r="G77" s="21"/>
      <c r="H77" s="21"/>
      <c r="I77" s="137"/>
      <c r="J77" s="21"/>
      <c r="K77" s="21"/>
      <c r="L77" s="19"/>
    </row>
    <row r="78" s="1" customFormat="1" ht="16.5" customHeight="1">
      <c r="B78" s="37"/>
      <c r="C78" s="38"/>
      <c r="D78" s="38"/>
      <c r="E78" s="174" t="s">
        <v>3562</v>
      </c>
      <c r="F78" s="38"/>
      <c r="G78" s="38"/>
      <c r="H78" s="38"/>
      <c r="I78" s="145"/>
      <c r="J78" s="38"/>
      <c r="K78" s="38"/>
      <c r="L78" s="42"/>
    </row>
    <row r="79" s="1" customFormat="1" ht="12" customHeight="1">
      <c r="B79" s="37"/>
      <c r="C79" s="31" t="s">
        <v>146</v>
      </c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6.5" customHeight="1">
      <c r="B80" s="37"/>
      <c r="C80" s="38"/>
      <c r="D80" s="38"/>
      <c r="E80" s="67" t="str">
        <f>E11</f>
        <v>D.1.4.e-1 - Objekt č.p.6</v>
      </c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37"/>
      <c r="C81" s="38"/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2" customHeight="1">
      <c r="B82" s="37"/>
      <c r="C82" s="31" t="s">
        <v>21</v>
      </c>
      <c r="D82" s="38"/>
      <c r="E82" s="38"/>
      <c r="F82" s="26" t="str">
        <f>F14</f>
        <v>Malšovice</v>
      </c>
      <c r="G82" s="38"/>
      <c r="H82" s="38"/>
      <c r="I82" s="147" t="s">
        <v>23</v>
      </c>
      <c r="J82" s="70" t="str">
        <f>IF(J14="","",J14)</f>
        <v>22. 6. 2019</v>
      </c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43.05" customHeight="1">
      <c r="B84" s="37"/>
      <c r="C84" s="31" t="s">
        <v>25</v>
      </c>
      <c r="D84" s="38"/>
      <c r="E84" s="38"/>
      <c r="F84" s="26" t="str">
        <f>E17</f>
        <v>Obec Malšovice, Malšovice 16, 405 02 Děčín 2</v>
      </c>
      <c r="G84" s="38"/>
      <c r="H84" s="38"/>
      <c r="I84" s="147" t="s">
        <v>32</v>
      </c>
      <c r="J84" s="35" t="str">
        <f>E23</f>
        <v>INTECON, spol. s r.o., Ústí nad Labem</v>
      </c>
      <c r="K84" s="38"/>
      <c r="L84" s="42"/>
    </row>
    <row r="85" s="1" customFormat="1" ht="43.05" customHeight="1">
      <c r="B85" s="37"/>
      <c r="C85" s="31" t="s">
        <v>30</v>
      </c>
      <c r="D85" s="38"/>
      <c r="E85" s="38"/>
      <c r="F85" s="26" t="str">
        <f>IF(E20="","",E20)</f>
        <v>Vyplň údaj</v>
      </c>
      <c r="G85" s="38"/>
      <c r="H85" s="38"/>
      <c r="I85" s="147" t="s">
        <v>36</v>
      </c>
      <c r="J85" s="35" t="str">
        <f>E26</f>
        <v>INTECON, spol. s r.o., Ústí nad Labem</v>
      </c>
      <c r="K85" s="38"/>
      <c r="L85" s="42"/>
    </row>
    <row r="86" s="1" customFormat="1" ht="10.32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0" customFormat="1" ht="29.28" customHeight="1">
      <c r="B87" s="193"/>
      <c r="C87" s="194" t="s">
        <v>180</v>
      </c>
      <c r="D87" s="195" t="s">
        <v>58</v>
      </c>
      <c r="E87" s="195" t="s">
        <v>54</v>
      </c>
      <c r="F87" s="195" t="s">
        <v>55</v>
      </c>
      <c r="G87" s="195" t="s">
        <v>181</v>
      </c>
      <c r="H87" s="195" t="s">
        <v>182</v>
      </c>
      <c r="I87" s="196" t="s">
        <v>183</v>
      </c>
      <c r="J87" s="195" t="s">
        <v>150</v>
      </c>
      <c r="K87" s="197" t="s">
        <v>184</v>
      </c>
      <c r="L87" s="198"/>
      <c r="M87" s="90" t="s">
        <v>19</v>
      </c>
      <c r="N87" s="91" t="s">
        <v>43</v>
      </c>
      <c r="O87" s="91" t="s">
        <v>185</v>
      </c>
      <c r="P87" s="91" t="s">
        <v>186</v>
      </c>
      <c r="Q87" s="91" t="s">
        <v>187</v>
      </c>
      <c r="R87" s="91" t="s">
        <v>188</v>
      </c>
      <c r="S87" s="91" t="s">
        <v>189</v>
      </c>
      <c r="T87" s="92" t="s">
        <v>190</v>
      </c>
    </row>
    <row r="88" s="1" customFormat="1" ht="22.8" customHeight="1">
      <c r="B88" s="37"/>
      <c r="C88" s="97" t="s">
        <v>191</v>
      </c>
      <c r="D88" s="38"/>
      <c r="E88" s="38"/>
      <c r="F88" s="38"/>
      <c r="G88" s="38"/>
      <c r="H88" s="38"/>
      <c r="I88" s="145"/>
      <c r="J88" s="199">
        <f>BK88</f>
        <v>0</v>
      </c>
      <c r="K88" s="38"/>
      <c r="L88" s="42"/>
      <c r="M88" s="93"/>
      <c r="N88" s="94"/>
      <c r="O88" s="94"/>
      <c r="P88" s="200">
        <f>P89+P118+P141</f>
        <v>0</v>
      </c>
      <c r="Q88" s="94"/>
      <c r="R88" s="200">
        <f>R89+R118+R141</f>
        <v>0</v>
      </c>
      <c r="S88" s="94"/>
      <c r="T88" s="201">
        <f>T89+T118+T141</f>
        <v>0</v>
      </c>
      <c r="AT88" s="16" t="s">
        <v>72</v>
      </c>
      <c r="AU88" s="16" t="s">
        <v>151</v>
      </c>
      <c r="BK88" s="202">
        <f>BK89+BK118+BK141</f>
        <v>0</v>
      </c>
    </row>
    <row r="89" s="11" customFormat="1" ht="25.92" customHeight="1">
      <c r="B89" s="203"/>
      <c r="C89" s="204"/>
      <c r="D89" s="205" t="s">
        <v>72</v>
      </c>
      <c r="E89" s="206" t="s">
        <v>3567</v>
      </c>
      <c r="F89" s="206" t="s">
        <v>3568</v>
      </c>
      <c r="G89" s="204"/>
      <c r="H89" s="204"/>
      <c r="I89" s="207"/>
      <c r="J89" s="208">
        <f>BK89</f>
        <v>0</v>
      </c>
      <c r="K89" s="204"/>
      <c r="L89" s="209"/>
      <c r="M89" s="210"/>
      <c r="N89" s="211"/>
      <c r="O89" s="211"/>
      <c r="P89" s="212">
        <f>SUM(P90:P117)</f>
        <v>0</v>
      </c>
      <c r="Q89" s="211"/>
      <c r="R89" s="212">
        <f>SUM(R90:R117)</f>
        <v>0</v>
      </c>
      <c r="S89" s="211"/>
      <c r="T89" s="213">
        <f>SUM(T90:T117)</f>
        <v>0</v>
      </c>
      <c r="AR89" s="214" t="s">
        <v>80</v>
      </c>
      <c r="AT89" s="215" t="s">
        <v>72</v>
      </c>
      <c r="AU89" s="215" t="s">
        <v>73</v>
      </c>
      <c r="AY89" s="214" t="s">
        <v>194</v>
      </c>
      <c r="BK89" s="216">
        <f>SUM(BK90:BK117)</f>
        <v>0</v>
      </c>
    </row>
    <row r="90" s="1" customFormat="1" ht="16.5" customHeight="1">
      <c r="B90" s="37"/>
      <c r="C90" s="219" t="s">
        <v>80</v>
      </c>
      <c r="D90" s="219" t="s">
        <v>196</v>
      </c>
      <c r="E90" s="220" t="s">
        <v>3569</v>
      </c>
      <c r="F90" s="221" t="s">
        <v>3570</v>
      </c>
      <c r="G90" s="222" t="s">
        <v>1492</v>
      </c>
      <c r="H90" s="223">
        <v>1</v>
      </c>
      <c r="I90" s="224"/>
      <c r="J90" s="225">
        <f>ROUND(I90*H90,2)</f>
        <v>0</v>
      </c>
      <c r="K90" s="221" t="s">
        <v>19</v>
      </c>
      <c r="L90" s="42"/>
      <c r="M90" s="226" t="s">
        <v>19</v>
      </c>
      <c r="N90" s="227" t="s">
        <v>44</v>
      </c>
      <c r="O90" s="82"/>
      <c r="P90" s="228">
        <f>O90*H90</f>
        <v>0</v>
      </c>
      <c r="Q90" s="228">
        <v>0</v>
      </c>
      <c r="R90" s="228">
        <f>Q90*H90</f>
        <v>0</v>
      </c>
      <c r="S90" s="228">
        <v>0</v>
      </c>
      <c r="T90" s="229">
        <f>S90*H90</f>
        <v>0</v>
      </c>
      <c r="AR90" s="230" t="s">
        <v>201</v>
      </c>
      <c r="AT90" s="230" t="s">
        <v>196</v>
      </c>
      <c r="AU90" s="230" t="s">
        <v>80</v>
      </c>
      <c r="AY90" s="16" t="s">
        <v>194</v>
      </c>
      <c r="BE90" s="231">
        <f>IF(N90="základní",J90,0)</f>
        <v>0</v>
      </c>
      <c r="BF90" s="231">
        <f>IF(N90="snížená",J90,0)</f>
        <v>0</v>
      </c>
      <c r="BG90" s="231">
        <f>IF(N90="zákl. přenesená",J90,0)</f>
        <v>0</v>
      </c>
      <c r="BH90" s="231">
        <f>IF(N90="sníž. přenesená",J90,0)</f>
        <v>0</v>
      </c>
      <c r="BI90" s="231">
        <f>IF(N90="nulová",J90,0)</f>
        <v>0</v>
      </c>
      <c r="BJ90" s="16" t="s">
        <v>80</v>
      </c>
      <c r="BK90" s="231">
        <f>ROUND(I90*H90,2)</f>
        <v>0</v>
      </c>
      <c r="BL90" s="16" t="s">
        <v>201</v>
      </c>
      <c r="BM90" s="230" t="s">
        <v>82</v>
      </c>
    </row>
    <row r="91" s="1" customFormat="1">
      <c r="B91" s="37"/>
      <c r="C91" s="38"/>
      <c r="D91" s="232" t="s">
        <v>203</v>
      </c>
      <c r="E91" s="38"/>
      <c r="F91" s="233" t="s">
        <v>3570</v>
      </c>
      <c r="G91" s="38"/>
      <c r="H91" s="38"/>
      <c r="I91" s="145"/>
      <c r="J91" s="38"/>
      <c r="K91" s="38"/>
      <c r="L91" s="42"/>
      <c r="M91" s="234"/>
      <c r="N91" s="82"/>
      <c r="O91" s="82"/>
      <c r="P91" s="82"/>
      <c r="Q91" s="82"/>
      <c r="R91" s="82"/>
      <c r="S91" s="82"/>
      <c r="T91" s="83"/>
      <c r="AT91" s="16" t="s">
        <v>203</v>
      </c>
      <c r="AU91" s="16" t="s">
        <v>80</v>
      </c>
    </row>
    <row r="92" s="1" customFormat="1" ht="16.5" customHeight="1">
      <c r="B92" s="37"/>
      <c r="C92" s="219" t="s">
        <v>82</v>
      </c>
      <c r="D92" s="219" t="s">
        <v>196</v>
      </c>
      <c r="E92" s="220" t="s">
        <v>3571</v>
      </c>
      <c r="F92" s="221" t="s">
        <v>3572</v>
      </c>
      <c r="G92" s="222" t="s">
        <v>1492</v>
      </c>
      <c r="H92" s="223">
        <v>1</v>
      </c>
      <c r="I92" s="224"/>
      <c r="J92" s="225">
        <f>ROUND(I92*H92,2)</f>
        <v>0</v>
      </c>
      <c r="K92" s="221" t="s">
        <v>19</v>
      </c>
      <c r="L92" s="42"/>
      <c r="M92" s="226" t="s">
        <v>19</v>
      </c>
      <c r="N92" s="227" t="s">
        <v>44</v>
      </c>
      <c r="O92" s="82"/>
      <c r="P92" s="228">
        <f>O92*H92</f>
        <v>0</v>
      </c>
      <c r="Q92" s="228">
        <v>0</v>
      </c>
      <c r="R92" s="228">
        <f>Q92*H92</f>
        <v>0</v>
      </c>
      <c r="S92" s="228">
        <v>0</v>
      </c>
      <c r="T92" s="229">
        <f>S92*H92</f>
        <v>0</v>
      </c>
      <c r="AR92" s="230" t="s">
        <v>201</v>
      </c>
      <c r="AT92" s="230" t="s">
        <v>196</v>
      </c>
      <c r="AU92" s="230" t="s">
        <v>80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201</v>
      </c>
      <c r="BM92" s="230" t="s">
        <v>201</v>
      </c>
    </row>
    <row r="93" s="1" customFormat="1">
      <c r="B93" s="37"/>
      <c r="C93" s="38"/>
      <c r="D93" s="232" t="s">
        <v>203</v>
      </c>
      <c r="E93" s="38"/>
      <c r="F93" s="233" t="s">
        <v>3572</v>
      </c>
      <c r="G93" s="38"/>
      <c r="H93" s="38"/>
      <c r="I93" s="145"/>
      <c r="J93" s="38"/>
      <c r="K93" s="38"/>
      <c r="L93" s="42"/>
      <c r="M93" s="234"/>
      <c r="N93" s="82"/>
      <c r="O93" s="82"/>
      <c r="P93" s="82"/>
      <c r="Q93" s="82"/>
      <c r="R93" s="82"/>
      <c r="S93" s="82"/>
      <c r="T93" s="83"/>
      <c r="AT93" s="16" t="s">
        <v>203</v>
      </c>
      <c r="AU93" s="16" t="s">
        <v>80</v>
      </c>
    </row>
    <row r="94" s="1" customFormat="1" ht="16.5" customHeight="1">
      <c r="B94" s="37"/>
      <c r="C94" s="219" t="s">
        <v>117</v>
      </c>
      <c r="D94" s="219" t="s">
        <v>196</v>
      </c>
      <c r="E94" s="220" t="s">
        <v>3573</v>
      </c>
      <c r="F94" s="221" t="s">
        <v>3574</v>
      </c>
      <c r="G94" s="222" t="s">
        <v>217</v>
      </c>
      <c r="H94" s="223">
        <v>1900</v>
      </c>
      <c r="I94" s="224"/>
      <c r="J94" s="225">
        <f>ROUND(I94*H94,2)</f>
        <v>0</v>
      </c>
      <c r="K94" s="221" t="s">
        <v>19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201</v>
      </c>
      <c r="AT94" s="230" t="s">
        <v>196</v>
      </c>
      <c r="AU94" s="230" t="s">
        <v>80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201</v>
      </c>
      <c r="BM94" s="230" t="s">
        <v>225</v>
      </c>
    </row>
    <row r="95" s="1" customFormat="1">
      <c r="B95" s="37"/>
      <c r="C95" s="38"/>
      <c r="D95" s="232" t="s">
        <v>203</v>
      </c>
      <c r="E95" s="38"/>
      <c r="F95" s="233" t="s">
        <v>3574</v>
      </c>
      <c r="G95" s="38"/>
      <c r="H95" s="38"/>
      <c r="I95" s="145"/>
      <c r="J95" s="38"/>
      <c r="K95" s="38"/>
      <c r="L95" s="42"/>
      <c r="M95" s="234"/>
      <c r="N95" s="82"/>
      <c r="O95" s="82"/>
      <c r="P95" s="82"/>
      <c r="Q95" s="82"/>
      <c r="R95" s="82"/>
      <c r="S95" s="82"/>
      <c r="T95" s="83"/>
      <c r="AT95" s="16" t="s">
        <v>203</v>
      </c>
      <c r="AU95" s="16" t="s">
        <v>80</v>
      </c>
    </row>
    <row r="96" s="1" customFormat="1" ht="16.5" customHeight="1">
      <c r="B96" s="37"/>
      <c r="C96" s="219" t="s">
        <v>201</v>
      </c>
      <c r="D96" s="219" t="s">
        <v>196</v>
      </c>
      <c r="E96" s="220" t="s">
        <v>3575</v>
      </c>
      <c r="F96" s="221" t="s">
        <v>3576</v>
      </c>
      <c r="G96" s="222" t="s">
        <v>217</v>
      </c>
      <c r="H96" s="223">
        <v>30</v>
      </c>
      <c r="I96" s="224"/>
      <c r="J96" s="225">
        <f>ROUND(I96*H96,2)</f>
        <v>0</v>
      </c>
      <c r="K96" s="221" t="s">
        <v>19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201</v>
      </c>
      <c r="AT96" s="230" t="s">
        <v>196</v>
      </c>
      <c r="AU96" s="230" t="s">
        <v>80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236</v>
      </c>
    </row>
    <row r="97" s="1" customFormat="1">
      <c r="B97" s="37"/>
      <c r="C97" s="38"/>
      <c r="D97" s="232" t="s">
        <v>203</v>
      </c>
      <c r="E97" s="38"/>
      <c r="F97" s="233" t="s">
        <v>3576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80</v>
      </c>
    </row>
    <row r="98" s="1" customFormat="1" ht="16.5" customHeight="1">
      <c r="B98" s="37"/>
      <c r="C98" s="219" t="s">
        <v>220</v>
      </c>
      <c r="D98" s="219" t="s">
        <v>196</v>
      </c>
      <c r="E98" s="220" t="s">
        <v>3577</v>
      </c>
      <c r="F98" s="221" t="s">
        <v>3578</v>
      </c>
      <c r="G98" s="222" t="s">
        <v>1492</v>
      </c>
      <c r="H98" s="223">
        <v>4</v>
      </c>
      <c r="I98" s="224"/>
      <c r="J98" s="225">
        <f>ROUND(I98*H98,2)</f>
        <v>0</v>
      </c>
      <c r="K98" s="221" t="s">
        <v>19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201</v>
      </c>
      <c r="AT98" s="230" t="s">
        <v>196</v>
      </c>
      <c r="AU98" s="230" t="s">
        <v>80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246</v>
      </c>
    </row>
    <row r="99" s="1" customFormat="1">
      <c r="B99" s="37"/>
      <c r="C99" s="38"/>
      <c r="D99" s="232" t="s">
        <v>203</v>
      </c>
      <c r="E99" s="38"/>
      <c r="F99" s="233" t="s">
        <v>3578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80</v>
      </c>
    </row>
    <row r="100" s="1" customFormat="1" ht="16.5" customHeight="1">
      <c r="B100" s="37"/>
      <c r="C100" s="219" t="s">
        <v>225</v>
      </c>
      <c r="D100" s="219" t="s">
        <v>196</v>
      </c>
      <c r="E100" s="220" t="s">
        <v>3579</v>
      </c>
      <c r="F100" s="221" t="s">
        <v>3580</v>
      </c>
      <c r="G100" s="222" t="s">
        <v>1492</v>
      </c>
      <c r="H100" s="223">
        <v>1</v>
      </c>
      <c r="I100" s="224"/>
      <c r="J100" s="225">
        <f>ROUND(I100*H100,2)</f>
        <v>0</v>
      </c>
      <c r="K100" s="221" t="s">
        <v>19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201</v>
      </c>
      <c r="AT100" s="230" t="s">
        <v>196</v>
      </c>
      <c r="AU100" s="230" t="s">
        <v>80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256</v>
      </c>
    </row>
    <row r="101" s="1" customFormat="1">
      <c r="B101" s="37"/>
      <c r="C101" s="38"/>
      <c r="D101" s="232" t="s">
        <v>203</v>
      </c>
      <c r="E101" s="38"/>
      <c r="F101" s="233" t="s">
        <v>3580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80</v>
      </c>
    </row>
    <row r="102" s="1" customFormat="1" ht="24" customHeight="1">
      <c r="B102" s="37"/>
      <c r="C102" s="219" t="s">
        <v>231</v>
      </c>
      <c r="D102" s="219" t="s">
        <v>196</v>
      </c>
      <c r="E102" s="220" t="s">
        <v>3581</v>
      </c>
      <c r="F102" s="221" t="s">
        <v>3582</v>
      </c>
      <c r="G102" s="222" t="s">
        <v>1492</v>
      </c>
      <c r="H102" s="223">
        <v>34</v>
      </c>
      <c r="I102" s="224"/>
      <c r="J102" s="225">
        <f>ROUND(I102*H102,2)</f>
        <v>0</v>
      </c>
      <c r="K102" s="221" t="s">
        <v>19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201</v>
      </c>
      <c r="AT102" s="230" t="s">
        <v>196</v>
      </c>
      <c r="AU102" s="230" t="s">
        <v>80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266</v>
      </c>
    </row>
    <row r="103" s="1" customFormat="1">
      <c r="B103" s="37"/>
      <c r="C103" s="38"/>
      <c r="D103" s="232" t="s">
        <v>203</v>
      </c>
      <c r="E103" s="38"/>
      <c r="F103" s="233" t="s">
        <v>3582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80</v>
      </c>
    </row>
    <row r="104" s="1" customFormat="1" ht="16.5" customHeight="1">
      <c r="B104" s="37"/>
      <c r="C104" s="219" t="s">
        <v>236</v>
      </c>
      <c r="D104" s="219" t="s">
        <v>196</v>
      </c>
      <c r="E104" s="220" t="s">
        <v>3583</v>
      </c>
      <c r="F104" s="221" t="s">
        <v>3584</v>
      </c>
      <c r="G104" s="222" t="s">
        <v>1492</v>
      </c>
      <c r="H104" s="223">
        <v>72</v>
      </c>
      <c r="I104" s="224"/>
      <c r="J104" s="225">
        <f>ROUND(I104*H104,2)</f>
        <v>0</v>
      </c>
      <c r="K104" s="221" t="s">
        <v>19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201</v>
      </c>
      <c r="AT104" s="230" t="s">
        <v>196</v>
      </c>
      <c r="AU104" s="230" t="s">
        <v>80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280</v>
      </c>
    </row>
    <row r="105" s="1" customFormat="1">
      <c r="B105" s="37"/>
      <c r="C105" s="38"/>
      <c r="D105" s="232" t="s">
        <v>203</v>
      </c>
      <c r="E105" s="38"/>
      <c r="F105" s="233" t="s">
        <v>3584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80</v>
      </c>
    </row>
    <row r="106" s="1" customFormat="1" ht="16.5" customHeight="1">
      <c r="B106" s="37"/>
      <c r="C106" s="219" t="s">
        <v>241</v>
      </c>
      <c r="D106" s="219" t="s">
        <v>196</v>
      </c>
      <c r="E106" s="220" t="s">
        <v>3585</v>
      </c>
      <c r="F106" s="221" t="s">
        <v>3586</v>
      </c>
      <c r="G106" s="222" t="s">
        <v>1492</v>
      </c>
      <c r="H106" s="223">
        <v>2</v>
      </c>
      <c r="I106" s="224"/>
      <c r="J106" s="225">
        <f>ROUND(I106*H106,2)</f>
        <v>0</v>
      </c>
      <c r="K106" s="221" t="s">
        <v>19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80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296</v>
      </c>
    </row>
    <row r="107" s="1" customFormat="1">
      <c r="B107" s="37"/>
      <c r="C107" s="38"/>
      <c r="D107" s="232" t="s">
        <v>203</v>
      </c>
      <c r="E107" s="38"/>
      <c r="F107" s="233" t="s">
        <v>3586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80</v>
      </c>
    </row>
    <row r="108" s="1" customFormat="1" ht="16.5" customHeight="1">
      <c r="B108" s="37"/>
      <c r="C108" s="219" t="s">
        <v>246</v>
      </c>
      <c r="D108" s="219" t="s">
        <v>196</v>
      </c>
      <c r="E108" s="220" t="s">
        <v>3587</v>
      </c>
      <c r="F108" s="221" t="s">
        <v>3588</v>
      </c>
      <c r="G108" s="222" t="s">
        <v>1492</v>
      </c>
      <c r="H108" s="223">
        <v>1</v>
      </c>
      <c r="I108" s="224"/>
      <c r="J108" s="225">
        <f>ROUND(I108*H108,2)</f>
        <v>0</v>
      </c>
      <c r="K108" s="221" t="s">
        <v>19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80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308</v>
      </c>
    </row>
    <row r="109" s="1" customFormat="1">
      <c r="B109" s="37"/>
      <c r="C109" s="38"/>
      <c r="D109" s="232" t="s">
        <v>203</v>
      </c>
      <c r="E109" s="38"/>
      <c r="F109" s="233" t="s">
        <v>3588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80</v>
      </c>
    </row>
    <row r="110" s="1" customFormat="1" ht="16.5" customHeight="1">
      <c r="B110" s="37"/>
      <c r="C110" s="219" t="s">
        <v>251</v>
      </c>
      <c r="D110" s="219" t="s">
        <v>196</v>
      </c>
      <c r="E110" s="220" t="s">
        <v>3589</v>
      </c>
      <c r="F110" s="221" t="s">
        <v>3590</v>
      </c>
      <c r="G110" s="222" t="s">
        <v>1492</v>
      </c>
      <c r="H110" s="223">
        <v>39</v>
      </c>
      <c r="I110" s="224"/>
      <c r="J110" s="225">
        <f>ROUND(I110*H110,2)</f>
        <v>0</v>
      </c>
      <c r="K110" s="221" t="s">
        <v>19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201</v>
      </c>
      <c r="AT110" s="230" t="s">
        <v>196</v>
      </c>
      <c r="AU110" s="230" t="s">
        <v>80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201</v>
      </c>
      <c r="BM110" s="230" t="s">
        <v>317</v>
      </c>
    </row>
    <row r="111" s="1" customFormat="1">
      <c r="B111" s="37"/>
      <c r="C111" s="38"/>
      <c r="D111" s="232" t="s">
        <v>203</v>
      </c>
      <c r="E111" s="38"/>
      <c r="F111" s="233" t="s">
        <v>3590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80</v>
      </c>
    </row>
    <row r="112" s="1" customFormat="1" ht="16.5" customHeight="1">
      <c r="B112" s="37"/>
      <c r="C112" s="219" t="s">
        <v>256</v>
      </c>
      <c r="D112" s="219" t="s">
        <v>196</v>
      </c>
      <c r="E112" s="220" t="s">
        <v>3591</v>
      </c>
      <c r="F112" s="221" t="s">
        <v>3592</v>
      </c>
      <c r="G112" s="222" t="s">
        <v>1492</v>
      </c>
      <c r="H112" s="223">
        <v>72</v>
      </c>
      <c r="I112" s="224"/>
      <c r="J112" s="225">
        <f>ROUND(I112*H112,2)</f>
        <v>0</v>
      </c>
      <c r="K112" s="221" t="s">
        <v>19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201</v>
      </c>
      <c r="AT112" s="230" t="s">
        <v>196</v>
      </c>
      <c r="AU112" s="230" t="s">
        <v>80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201</v>
      </c>
      <c r="BM112" s="230" t="s">
        <v>328</v>
      </c>
    </row>
    <row r="113" s="1" customFormat="1">
      <c r="B113" s="37"/>
      <c r="C113" s="38"/>
      <c r="D113" s="232" t="s">
        <v>203</v>
      </c>
      <c r="E113" s="38"/>
      <c r="F113" s="233" t="s">
        <v>3592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80</v>
      </c>
    </row>
    <row r="114" s="1" customFormat="1" ht="24" customHeight="1">
      <c r="B114" s="37"/>
      <c r="C114" s="219" t="s">
        <v>261</v>
      </c>
      <c r="D114" s="219" t="s">
        <v>196</v>
      </c>
      <c r="E114" s="220" t="s">
        <v>3593</v>
      </c>
      <c r="F114" s="221" t="s">
        <v>3594</v>
      </c>
      <c r="G114" s="222" t="s">
        <v>1492</v>
      </c>
      <c r="H114" s="223">
        <v>6</v>
      </c>
      <c r="I114" s="224"/>
      <c r="J114" s="225">
        <f>ROUND(I114*H114,2)</f>
        <v>0</v>
      </c>
      <c r="K114" s="221" t="s">
        <v>19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201</v>
      </c>
      <c r="AT114" s="230" t="s">
        <v>196</v>
      </c>
      <c r="AU114" s="230" t="s">
        <v>80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343</v>
      </c>
    </row>
    <row r="115" s="1" customFormat="1">
      <c r="B115" s="37"/>
      <c r="C115" s="38"/>
      <c r="D115" s="232" t="s">
        <v>203</v>
      </c>
      <c r="E115" s="38"/>
      <c r="F115" s="233" t="s">
        <v>3594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80</v>
      </c>
    </row>
    <row r="116" s="1" customFormat="1" ht="16.5" customHeight="1">
      <c r="B116" s="37"/>
      <c r="C116" s="219" t="s">
        <v>266</v>
      </c>
      <c r="D116" s="219" t="s">
        <v>196</v>
      </c>
      <c r="E116" s="220" t="s">
        <v>3595</v>
      </c>
      <c r="F116" s="221" t="s">
        <v>3596</v>
      </c>
      <c r="G116" s="222" t="s">
        <v>3597</v>
      </c>
      <c r="H116" s="275"/>
      <c r="I116" s="224"/>
      <c r="J116" s="225">
        <f>ROUND(I116*H116,2)</f>
        <v>0</v>
      </c>
      <c r="K116" s="221" t="s">
        <v>19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201</v>
      </c>
      <c r="AT116" s="230" t="s">
        <v>196</v>
      </c>
      <c r="AU116" s="230" t="s">
        <v>80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355</v>
      </c>
    </row>
    <row r="117" s="1" customFormat="1">
      <c r="B117" s="37"/>
      <c r="C117" s="38"/>
      <c r="D117" s="232" t="s">
        <v>203</v>
      </c>
      <c r="E117" s="38"/>
      <c r="F117" s="233" t="s">
        <v>3596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80</v>
      </c>
    </row>
    <row r="118" s="11" customFormat="1" ht="25.92" customHeight="1">
      <c r="B118" s="203"/>
      <c r="C118" s="204"/>
      <c r="D118" s="205" t="s">
        <v>72</v>
      </c>
      <c r="E118" s="206" t="s">
        <v>3598</v>
      </c>
      <c r="F118" s="206" t="s">
        <v>3599</v>
      </c>
      <c r="G118" s="204"/>
      <c r="H118" s="204"/>
      <c r="I118" s="207"/>
      <c r="J118" s="208">
        <f>BK118</f>
        <v>0</v>
      </c>
      <c r="K118" s="204"/>
      <c r="L118" s="209"/>
      <c r="M118" s="210"/>
      <c r="N118" s="211"/>
      <c r="O118" s="211"/>
      <c r="P118" s="212">
        <f>SUM(P119:P140)</f>
        <v>0</v>
      </c>
      <c r="Q118" s="211"/>
      <c r="R118" s="212">
        <f>SUM(R119:R140)</f>
        <v>0</v>
      </c>
      <c r="S118" s="211"/>
      <c r="T118" s="213">
        <f>SUM(T119:T140)</f>
        <v>0</v>
      </c>
      <c r="AR118" s="214" t="s">
        <v>80</v>
      </c>
      <c r="AT118" s="215" t="s">
        <v>72</v>
      </c>
      <c r="AU118" s="215" t="s">
        <v>73</v>
      </c>
      <c r="AY118" s="214" t="s">
        <v>194</v>
      </c>
      <c r="BK118" s="216">
        <f>SUM(BK119:BK140)</f>
        <v>0</v>
      </c>
    </row>
    <row r="119" s="1" customFormat="1" ht="36" customHeight="1">
      <c r="B119" s="37"/>
      <c r="C119" s="219" t="s">
        <v>8</v>
      </c>
      <c r="D119" s="219" t="s">
        <v>196</v>
      </c>
      <c r="E119" s="220" t="s">
        <v>3600</v>
      </c>
      <c r="F119" s="221" t="s">
        <v>3601</v>
      </c>
      <c r="G119" s="222" t="s">
        <v>1492</v>
      </c>
      <c r="H119" s="223">
        <v>1</v>
      </c>
      <c r="I119" s="224"/>
      <c r="J119" s="225">
        <f>ROUND(I119*H119,2)</f>
        <v>0</v>
      </c>
      <c r="K119" s="221" t="s">
        <v>19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201</v>
      </c>
      <c r="AT119" s="230" t="s">
        <v>196</v>
      </c>
      <c r="AU119" s="230" t="s">
        <v>80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201</v>
      </c>
      <c r="BM119" s="230" t="s">
        <v>368</v>
      </c>
    </row>
    <row r="120" s="1" customFormat="1">
      <c r="B120" s="37"/>
      <c r="C120" s="38"/>
      <c r="D120" s="232" t="s">
        <v>203</v>
      </c>
      <c r="E120" s="38"/>
      <c r="F120" s="233" t="s">
        <v>3602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80</v>
      </c>
    </row>
    <row r="121" s="1" customFormat="1" ht="16.5" customHeight="1">
      <c r="B121" s="37"/>
      <c r="C121" s="219" t="s">
        <v>280</v>
      </c>
      <c r="D121" s="219" t="s">
        <v>196</v>
      </c>
      <c r="E121" s="220" t="s">
        <v>3603</v>
      </c>
      <c r="F121" s="221" t="s">
        <v>3604</v>
      </c>
      <c r="G121" s="222" t="s">
        <v>1492</v>
      </c>
      <c r="H121" s="223">
        <v>2</v>
      </c>
      <c r="I121" s="224"/>
      <c r="J121" s="225">
        <f>ROUND(I121*H121,2)</f>
        <v>0</v>
      </c>
      <c r="K121" s="221" t="s">
        <v>19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201</v>
      </c>
      <c r="AT121" s="230" t="s">
        <v>196</v>
      </c>
      <c r="AU121" s="230" t="s">
        <v>80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201</v>
      </c>
      <c r="BM121" s="230" t="s">
        <v>381</v>
      </c>
    </row>
    <row r="122" s="1" customFormat="1">
      <c r="B122" s="37"/>
      <c r="C122" s="38"/>
      <c r="D122" s="232" t="s">
        <v>203</v>
      </c>
      <c r="E122" s="38"/>
      <c r="F122" s="233" t="s">
        <v>3604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80</v>
      </c>
    </row>
    <row r="123" s="1" customFormat="1" ht="16.5" customHeight="1">
      <c r="B123" s="37"/>
      <c r="C123" s="219" t="s">
        <v>286</v>
      </c>
      <c r="D123" s="219" t="s">
        <v>196</v>
      </c>
      <c r="E123" s="220" t="s">
        <v>3605</v>
      </c>
      <c r="F123" s="221" t="s">
        <v>3606</v>
      </c>
      <c r="G123" s="222" t="s">
        <v>1492</v>
      </c>
      <c r="H123" s="223">
        <v>1</v>
      </c>
      <c r="I123" s="224"/>
      <c r="J123" s="225">
        <f>ROUND(I123*H123,2)</f>
        <v>0</v>
      </c>
      <c r="K123" s="221" t="s">
        <v>19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201</v>
      </c>
      <c r="AT123" s="230" t="s">
        <v>196</v>
      </c>
      <c r="AU123" s="230" t="s">
        <v>80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201</v>
      </c>
      <c r="BM123" s="230" t="s">
        <v>392</v>
      </c>
    </row>
    <row r="124" s="1" customFormat="1">
      <c r="B124" s="37"/>
      <c r="C124" s="38"/>
      <c r="D124" s="232" t="s">
        <v>203</v>
      </c>
      <c r="E124" s="38"/>
      <c r="F124" s="233" t="s">
        <v>3606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80</v>
      </c>
    </row>
    <row r="125" s="1" customFormat="1" ht="16.5" customHeight="1">
      <c r="B125" s="37"/>
      <c r="C125" s="219" t="s">
        <v>296</v>
      </c>
      <c r="D125" s="219" t="s">
        <v>196</v>
      </c>
      <c r="E125" s="220" t="s">
        <v>3607</v>
      </c>
      <c r="F125" s="221" t="s">
        <v>3608</v>
      </c>
      <c r="G125" s="222" t="s">
        <v>1492</v>
      </c>
      <c r="H125" s="223">
        <v>10</v>
      </c>
      <c r="I125" s="224"/>
      <c r="J125" s="225">
        <f>ROUND(I125*H125,2)</f>
        <v>0</v>
      </c>
      <c r="K125" s="221" t="s">
        <v>19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201</v>
      </c>
      <c r="AT125" s="230" t="s">
        <v>196</v>
      </c>
      <c r="AU125" s="230" t="s">
        <v>80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201</v>
      </c>
      <c r="BM125" s="230" t="s">
        <v>404</v>
      </c>
    </row>
    <row r="126" s="1" customFormat="1">
      <c r="B126" s="37"/>
      <c r="C126" s="38"/>
      <c r="D126" s="232" t="s">
        <v>203</v>
      </c>
      <c r="E126" s="38"/>
      <c r="F126" s="233" t="s">
        <v>3608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80</v>
      </c>
    </row>
    <row r="127" s="1" customFormat="1" ht="16.5" customHeight="1">
      <c r="B127" s="37"/>
      <c r="C127" s="219" t="s">
        <v>301</v>
      </c>
      <c r="D127" s="219" t="s">
        <v>196</v>
      </c>
      <c r="E127" s="220" t="s">
        <v>3609</v>
      </c>
      <c r="F127" s="221" t="s">
        <v>3610</v>
      </c>
      <c r="G127" s="222" t="s">
        <v>1492</v>
      </c>
      <c r="H127" s="223">
        <v>1</v>
      </c>
      <c r="I127" s="224"/>
      <c r="J127" s="225">
        <f>ROUND(I127*H127,2)</f>
        <v>0</v>
      </c>
      <c r="K127" s="221" t="s">
        <v>19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201</v>
      </c>
      <c r="AT127" s="230" t="s">
        <v>196</v>
      </c>
      <c r="AU127" s="230" t="s">
        <v>80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201</v>
      </c>
      <c r="BM127" s="230" t="s">
        <v>414</v>
      </c>
    </row>
    <row r="128" s="1" customFormat="1">
      <c r="B128" s="37"/>
      <c r="C128" s="38"/>
      <c r="D128" s="232" t="s">
        <v>203</v>
      </c>
      <c r="E128" s="38"/>
      <c r="F128" s="233" t="s">
        <v>3610</v>
      </c>
      <c r="G128" s="38"/>
      <c r="H128" s="38"/>
      <c r="I128" s="145"/>
      <c r="J128" s="38"/>
      <c r="K128" s="38"/>
      <c r="L128" s="42"/>
      <c r="M128" s="234"/>
      <c r="N128" s="82"/>
      <c r="O128" s="82"/>
      <c r="P128" s="82"/>
      <c r="Q128" s="82"/>
      <c r="R128" s="82"/>
      <c r="S128" s="82"/>
      <c r="T128" s="83"/>
      <c r="AT128" s="16" t="s">
        <v>203</v>
      </c>
      <c r="AU128" s="16" t="s">
        <v>80</v>
      </c>
    </row>
    <row r="129" s="1" customFormat="1" ht="16.5" customHeight="1">
      <c r="B129" s="37"/>
      <c r="C129" s="219" t="s">
        <v>308</v>
      </c>
      <c r="D129" s="219" t="s">
        <v>196</v>
      </c>
      <c r="E129" s="220" t="s">
        <v>3611</v>
      </c>
      <c r="F129" s="221" t="s">
        <v>3612</v>
      </c>
      <c r="G129" s="222" t="s">
        <v>1492</v>
      </c>
      <c r="H129" s="223">
        <v>3</v>
      </c>
      <c r="I129" s="224"/>
      <c r="J129" s="225">
        <f>ROUND(I129*H129,2)</f>
        <v>0</v>
      </c>
      <c r="K129" s="221" t="s">
        <v>19</v>
      </c>
      <c r="L129" s="42"/>
      <c r="M129" s="226" t="s">
        <v>19</v>
      </c>
      <c r="N129" s="227" t="s">
        <v>44</v>
      </c>
      <c r="O129" s="82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AR129" s="230" t="s">
        <v>201</v>
      </c>
      <c r="AT129" s="230" t="s">
        <v>196</v>
      </c>
      <c r="AU129" s="230" t="s">
        <v>80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201</v>
      </c>
      <c r="BM129" s="230" t="s">
        <v>427</v>
      </c>
    </row>
    <row r="130" s="1" customFormat="1">
      <c r="B130" s="37"/>
      <c r="C130" s="38"/>
      <c r="D130" s="232" t="s">
        <v>203</v>
      </c>
      <c r="E130" s="38"/>
      <c r="F130" s="233" t="s">
        <v>3612</v>
      </c>
      <c r="G130" s="38"/>
      <c r="H130" s="38"/>
      <c r="I130" s="145"/>
      <c r="J130" s="38"/>
      <c r="K130" s="38"/>
      <c r="L130" s="42"/>
      <c r="M130" s="234"/>
      <c r="N130" s="82"/>
      <c r="O130" s="82"/>
      <c r="P130" s="82"/>
      <c r="Q130" s="82"/>
      <c r="R130" s="82"/>
      <c r="S130" s="82"/>
      <c r="T130" s="83"/>
      <c r="AT130" s="16" t="s">
        <v>203</v>
      </c>
      <c r="AU130" s="16" t="s">
        <v>80</v>
      </c>
    </row>
    <row r="131" s="1" customFormat="1" ht="16.5" customHeight="1">
      <c r="B131" s="37"/>
      <c r="C131" s="219" t="s">
        <v>7</v>
      </c>
      <c r="D131" s="219" t="s">
        <v>196</v>
      </c>
      <c r="E131" s="220" t="s">
        <v>3613</v>
      </c>
      <c r="F131" s="221" t="s">
        <v>3614</v>
      </c>
      <c r="G131" s="222" t="s">
        <v>1492</v>
      </c>
      <c r="H131" s="223">
        <v>3</v>
      </c>
      <c r="I131" s="224"/>
      <c r="J131" s="225">
        <f>ROUND(I131*H131,2)</f>
        <v>0</v>
      </c>
      <c r="K131" s="221" t="s">
        <v>19</v>
      </c>
      <c r="L131" s="42"/>
      <c r="M131" s="226" t="s">
        <v>19</v>
      </c>
      <c r="N131" s="227" t="s">
        <v>44</v>
      </c>
      <c r="O131" s="82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AR131" s="230" t="s">
        <v>201</v>
      </c>
      <c r="AT131" s="230" t="s">
        <v>196</v>
      </c>
      <c r="AU131" s="230" t="s">
        <v>80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201</v>
      </c>
      <c r="BM131" s="230" t="s">
        <v>447</v>
      </c>
    </row>
    <row r="132" s="1" customFormat="1">
      <c r="B132" s="37"/>
      <c r="C132" s="38"/>
      <c r="D132" s="232" t="s">
        <v>203</v>
      </c>
      <c r="E132" s="38"/>
      <c r="F132" s="233" t="s">
        <v>3614</v>
      </c>
      <c r="G132" s="38"/>
      <c r="H132" s="38"/>
      <c r="I132" s="145"/>
      <c r="J132" s="38"/>
      <c r="K132" s="38"/>
      <c r="L132" s="42"/>
      <c r="M132" s="234"/>
      <c r="N132" s="82"/>
      <c r="O132" s="82"/>
      <c r="P132" s="82"/>
      <c r="Q132" s="82"/>
      <c r="R132" s="82"/>
      <c r="S132" s="82"/>
      <c r="T132" s="83"/>
      <c r="AT132" s="16" t="s">
        <v>203</v>
      </c>
      <c r="AU132" s="16" t="s">
        <v>80</v>
      </c>
    </row>
    <row r="133" s="1" customFormat="1" ht="16.5" customHeight="1">
      <c r="B133" s="37"/>
      <c r="C133" s="219" t="s">
        <v>317</v>
      </c>
      <c r="D133" s="219" t="s">
        <v>196</v>
      </c>
      <c r="E133" s="220" t="s">
        <v>3615</v>
      </c>
      <c r="F133" s="221" t="s">
        <v>3616</v>
      </c>
      <c r="G133" s="222" t="s">
        <v>1492</v>
      </c>
      <c r="H133" s="223">
        <v>4</v>
      </c>
      <c r="I133" s="224"/>
      <c r="J133" s="225">
        <f>ROUND(I133*H133,2)</f>
        <v>0</v>
      </c>
      <c r="K133" s="221" t="s">
        <v>19</v>
      </c>
      <c r="L133" s="42"/>
      <c r="M133" s="226" t="s">
        <v>19</v>
      </c>
      <c r="N133" s="227" t="s">
        <v>44</v>
      </c>
      <c r="O133" s="82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AR133" s="230" t="s">
        <v>201</v>
      </c>
      <c r="AT133" s="230" t="s">
        <v>196</v>
      </c>
      <c r="AU133" s="230" t="s">
        <v>80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201</v>
      </c>
      <c r="BM133" s="230" t="s">
        <v>459</v>
      </c>
    </row>
    <row r="134" s="1" customFormat="1">
      <c r="B134" s="37"/>
      <c r="C134" s="38"/>
      <c r="D134" s="232" t="s">
        <v>203</v>
      </c>
      <c r="E134" s="38"/>
      <c r="F134" s="233" t="s">
        <v>3616</v>
      </c>
      <c r="G134" s="38"/>
      <c r="H134" s="38"/>
      <c r="I134" s="145"/>
      <c r="J134" s="38"/>
      <c r="K134" s="38"/>
      <c r="L134" s="42"/>
      <c r="M134" s="234"/>
      <c r="N134" s="82"/>
      <c r="O134" s="82"/>
      <c r="P134" s="82"/>
      <c r="Q134" s="82"/>
      <c r="R134" s="82"/>
      <c r="S134" s="82"/>
      <c r="T134" s="83"/>
      <c r="AT134" s="16" t="s">
        <v>203</v>
      </c>
      <c r="AU134" s="16" t="s">
        <v>80</v>
      </c>
    </row>
    <row r="135" s="1" customFormat="1" ht="16.5" customHeight="1">
      <c r="B135" s="37"/>
      <c r="C135" s="219" t="s">
        <v>323</v>
      </c>
      <c r="D135" s="219" t="s">
        <v>196</v>
      </c>
      <c r="E135" s="220" t="s">
        <v>3617</v>
      </c>
      <c r="F135" s="221" t="s">
        <v>3618</v>
      </c>
      <c r="G135" s="222" t="s">
        <v>217</v>
      </c>
      <c r="H135" s="223">
        <v>250</v>
      </c>
      <c r="I135" s="224"/>
      <c r="J135" s="225">
        <f>ROUND(I135*H135,2)</f>
        <v>0</v>
      </c>
      <c r="K135" s="221" t="s">
        <v>19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AR135" s="230" t="s">
        <v>201</v>
      </c>
      <c r="AT135" s="230" t="s">
        <v>196</v>
      </c>
      <c r="AU135" s="230" t="s">
        <v>80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201</v>
      </c>
      <c r="BM135" s="230" t="s">
        <v>471</v>
      </c>
    </row>
    <row r="136" s="1" customFormat="1">
      <c r="B136" s="37"/>
      <c r="C136" s="38"/>
      <c r="D136" s="232" t="s">
        <v>203</v>
      </c>
      <c r="E136" s="38"/>
      <c r="F136" s="233" t="s">
        <v>3618</v>
      </c>
      <c r="G136" s="38"/>
      <c r="H136" s="38"/>
      <c r="I136" s="145"/>
      <c r="J136" s="38"/>
      <c r="K136" s="38"/>
      <c r="L136" s="42"/>
      <c r="M136" s="234"/>
      <c r="N136" s="82"/>
      <c r="O136" s="82"/>
      <c r="P136" s="82"/>
      <c r="Q136" s="82"/>
      <c r="R136" s="82"/>
      <c r="S136" s="82"/>
      <c r="T136" s="83"/>
      <c r="AT136" s="16" t="s">
        <v>203</v>
      </c>
      <c r="AU136" s="16" t="s">
        <v>80</v>
      </c>
    </row>
    <row r="137" s="1" customFormat="1" ht="16.5" customHeight="1">
      <c r="B137" s="37"/>
      <c r="C137" s="219" t="s">
        <v>328</v>
      </c>
      <c r="D137" s="219" t="s">
        <v>196</v>
      </c>
      <c r="E137" s="220" t="s">
        <v>3619</v>
      </c>
      <c r="F137" s="221" t="s">
        <v>3620</v>
      </c>
      <c r="G137" s="222" t="s">
        <v>3088</v>
      </c>
      <c r="H137" s="223">
        <v>1</v>
      </c>
      <c r="I137" s="224"/>
      <c r="J137" s="225">
        <f>ROUND(I137*H137,2)</f>
        <v>0</v>
      </c>
      <c r="K137" s="221" t="s">
        <v>19</v>
      </c>
      <c r="L137" s="42"/>
      <c r="M137" s="226" t="s">
        <v>19</v>
      </c>
      <c r="N137" s="227" t="s">
        <v>44</v>
      </c>
      <c r="O137" s="82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AR137" s="230" t="s">
        <v>201</v>
      </c>
      <c r="AT137" s="230" t="s">
        <v>196</v>
      </c>
      <c r="AU137" s="230" t="s">
        <v>80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201</v>
      </c>
      <c r="BM137" s="230" t="s">
        <v>482</v>
      </c>
    </row>
    <row r="138" s="1" customFormat="1">
      <c r="B138" s="37"/>
      <c r="C138" s="38"/>
      <c r="D138" s="232" t="s">
        <v>203</v>
      </c>
      <c r="E138" s="38"/>
      <c r="F138" s="233" t="s">
        <v>3620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203</v>
      </c>
      <c r="AU138" s="16" t="s">
        <v>80</v>
      </c>
    </row>
    <row r="139" s="1" customFormat="1" ht="16.5" customHeight="1">
      <c r="B139" s="37"/>
      <c r="C139" s="219" t="s">
        <v>333</v>
      </c>
      <c r="D139" s="219" t="s">
        <v>196</v>
      </c>
      <c r="E139" s="220" t="s">
        <v>3621</v>
      </c>
      <c r="F139" s="221" t="s">
        <v>3596</v>
      </c>
      <c r="G139" s="222" t="s">
        <v>3597</v>
      </c>
      <c r="H139" s="275"/>
      <c r="I139" s="224"/>
      <c r="J139" s="225">
        <f>ROUND(I139*H139,2)</f>
        <v>0</v>
      </c>
      <c r="K139" s="221" t="s">
        <v>19</v>
      </c>
      <c r="L139" s="42"/>
      <c r="M139" s="226" t="s">
        <v>19</v>
      </c>
      <c r="N139" s="227" t="s">
        <v>44</v>
      </c>
      <c r="O139" s="82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AR139" s="230" t="s">
        <v>201</v>
      </c>
      <c r="AT139" s="230" t="s">
        <v>196</v>
      </c>
      <c r="AU139" s="230" t="s">
        <v>80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201</v>
      </c>
      <c r="BM139" s="230" t="s">
        <v>492</v>
      </c>
    </row>
    <row r="140" s="1" customFormat="1">
      <c r="B140" s="37"/>
      <c r="C140" s="38"/>
      <c r="D140" s="232" t="s">
        <v>203</v>
      </c>
      <c r="E140" s="38"/>
      <c r="F140" s="233" t="s">
        <v>3596</v>
      </c>
      <c r="G140" s="38"/>
      <c r="H140" s="38"/>
      <c r="I140" s="145"/>
      <c r="J140" s="38"/>
      <c r="K140" s="38"/>
      <c r="L140" s="42"/>
      <c r="M140" s="234"/>
      <c r="N140" s="82"/>
      <c r="O140" s="82"/>
      <c r="P140" s="82"/>
      <c r="Q140" s="82"/>
      <c r="R140" s="82"/>
      <c r="S140" s="82"/>
      <c r="T140" s="83"/>
      <c r="AT140" s="16" t="s">
        <v>203</v>
      </c>
      <c r="AU140" s="16" t="s">
        <v>80</v>
      </c>
    </row>
    <row r="141" s="11" customFormat="1" ht="25.92" customHeight="1">
      <c r="B141" s="203"/>
      <c r="C141" s="204"/>
      <c r="D141" s="205" t="s">
        <v>72</v>
      </c>
      <c r="E141" s="206" t="s">
        <v>3622</v>
      </c>
      <c r="F141" s="206" t="s">
        <v>3623</v>
      </c>
      <c r="G141" s="204"/>
      <c r="H141" s="204"/>
      <c r="I141" s="207"/>
      <c r="J141" s="208">
        <f>BK141</f>
        <v>0</v>
      </c>
      <c r="K141" s="204"/>
      <c r="L141" s="209"/>
      <c r="M141" s="210"/>
      <c r="N141" s="211"/>
      <c r="O141" s="211"/>
      <c r="P141" s="212">
        <f>SUM(P142:P165)</f>
        <v>0</v>
      </c>
      <c r="Q141" s="211"/>
      <c r="R141" s="212">
        <f>SUM(R142:R165)</f>
        <v>0</v>
      </c>
      <c r="S141" s="211"/>
      <c r="T141" s="213">
        <f>SUM(T142:T165)</f>
        <v>0</v>
      </c>
      <c r="AR141" s="214" t="s">
        <v>80</v>
      </c>
      <c r="AT141" s="215" t="s">
        <v>72</v>
      </c>
      <c r="AU141" s="215" t="s">
        <v>73</v>
      </c>
      <c r="AY141" s="214" t="s">
        <v>194</v>
      </c>
      <c r="BK141" s="216">
        <f>SUM(BK142:BK165)</f>
        <v>0</v>
      </c>
    </row>
    <row r="142" s="1" customFormat="1" ht="16.5" customHeight="1">
      <c r="B142" s="37"/>
      <c r="C142" s="219" t="s">
        <v>343</v>
      </c>
      <c r="D142" s="219" t="s">
        <v>196</v>
      </c>
      <c r="E142" s="220" t="s">
        <v>3624</v>
      </c>
      <c r="F142" s="221" t="s">
        <v>3625</v>
      </c>
      <c r="G142" s="222" t="s">
        <v>217</v>
      </c>
      <c r="H142" s="223">
        <v>8</v>
      </c>
      <c r="I142" s="224"/>
      <c r="J142" s="225">
        <f>ROUND(I142*H142,2)</f>
        <v>0</v>
      </c>
      <c r="K142" s="221" t="s">
        <v>19</v>
      </c>
      <c r="L142" s="42"/>
      <c r="M142" s="226" t="s">
        <v>19</v>
      </c>
      <c r="N142" s="227" t="s">
        <v>44</v>
      </c>
      <c r="O142" s="82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AR142" s="230" t="s">
        <v>201</v>
      </c>
      <c r="AT142" s="230" t="s">
        <v>196</v>
      </c>
      <c r="AU142" s="230" t="s">
        <v>80</v>
      </c>
      <c r="AY142" s="16" t="s">
        <v>194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80</v>
      </c>
      <c r="BK142" s="231">
        <f>ROUND(I142*H142,2)</f>
        <v>0</v>
      </c>
      <c r="BL142" s="16" t="s">
        <v>201</v>
      </c>
      <c r="BM142" s="230" t="s">
        <v>505</v>
      </c>
    </row>
    <row r="143" s="1" customFormat="1">
      <c r="B143" s="37"/>
      <c r="C143" s="38"/>
      <c r="D143" s="232" t="s">
        <v>203</v>
      </c>
      <c r="E143" s="38"/>
      <c r="F143" s="233" t="s">
        <v>3625</v>
      </c>
      <c r="G143" s="38"/>
      <c r="H143" s="38"/>
      <c r="I143" s="145"/>
      <c r="J143" s="38"/>
      <c r="K143" s="38"/>
      <c r="L143" s="42"/>
      <c r="M143" s="234"/>
      <c r="N143" s="82"/>
      <c r="O143" s="82"/>
      <c r="P143" s="82"/>
      <c r="Q143" s="82"/>
      <c r="R143" s="82"/>
      <c r="S143" s="82"/>
      <c r="T143" s="83"/>
      <c r="AT143" s="16" t="s">
        <v>203</v>
      </c>
      <c r="AU143" s="16" t="s">
        <v>80</v>
      </c>
    </row>
    <row r="144" s="1" customFormat="1" ht="16.5" customHeight="1">
      <c r="B144" s="37"/>
      <c r="C144" s="219" t="s">
        <v>349</v>
      </c>
      <c r="D144" s="219" t="s">
        <v>196</v>
      </c>
      <c r="E144" s="220" t="s">
        <v>3626</v>
      </c>
      <c r="F144" s="221" t="s">
        <v>3627</v>
      </c>
      <c r="G144" s="222" t="s">
        <v>217</v>
      </c>
      <c r="H144" s="223">
        <v>10</v>
      </c>
      <c r="I144" s="224"/>
      <c r="J144" s="225">
        <f>ROUND(I144*H144,2)</f>
        <v>0</v>
      </c>
      <c r="K144" s="221" t="s">
        <v>19</v>
      </c>
      <c r="L144" s="42"/>
      <c r="M144" s="226" t="s">
        <v>19</v>
      </c>
      <c r="N144" s="227" t="s">
        <v>44</v>
      </c>
      <c r="O144" s="82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AR144" s="230" t="s">
        <v>201</v>
      </c>
      <c r="AT144" s="230" t="s">
        <v>196</v>
      </c>
      <c r="AU144" s="230" t="s">
        <v>80</v>
      </c>
      <c r="AY144" s="16" t="s">
        <v>194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80</v>
      </c>
      <c r="BK144" s="231">
        <f>ROUND(I144*H144,2)</f>
        <v>0</v>
      </c>
      <c r="BL144" s="16" t="s">
        <v>201</v>
      </c>
      <c r="BM144" s="230" t="s">
        <v>517</v>
      </c>
    </row>
    <row r="145" s="1" customFormat="1">
      <c r="B145" s="37"/>
      <c r="C145" s="38"/>
      <c r="D145" s="232" t="s">
        <v>203</v>
      </c>
      <c r="E145" s="38"/>
      <c r="F145" s="233" t="s">
        <v>3627</v>
      </c>
      <c r="G145" s="38"/>
      <c r="H145" s="38"/>
      <c r="I145" s="145"/>
      <c r="J145" s="38"/>
      <c r="K145" s="38"/>
      <c r="L145" s="42"/>
      <c r="M145" s="234"/>
      <c r="N145" s="82"/>
      <c r="O145" s="82"/>
      <c r="P145" s="82"/>
      <c r="Q145" s="82"/>
      <c r="R145" s="82"/>
      <c r="S145" s="82"/>
      <c r="T145" s="83"/>
      <c r="AT145" s="16" t="s">
        <v>203</v>
      </c>
      <c r="AU145" s="16" t="s">
        <v>80</v>
      </c>
    </row>
    <row r="146" s="1" customFormat="1" ht="16.5" customHeight="1">
      <c r="B146" s="37"/>
      <c r="C146" s="219" t="s">
        <v>355</v>
      </c>
      <c r="D146" s="219" t="s">
        <v>196</v>
      </c>
      <c r="E146" s="220" t="s">
        <v>3628</v>
      </c>
      <c r="F146" s="221" t="s">
        <v>3629</v>
      </c>
      <c r="G146" s="222" t="s">
        <v>217</v>
      </c>
      <c r="H146" s="223">
        <v>46</v>
      </c>
      <c r="I146" s="224"/>
      <c r="J146" s="225">
        <f>ROUND(I146*H146,2)</f>
        <v>0</v>
      </c>
      <c r="K146" s="221" t="s">
        <v>19</v>
      </c>
      <c r="L146" s="42"/>
      <c r="M146" s="226" t="s">
        <v>19</v>
      </c>
      <c r="N146" s="227" t="s">
        <v>44</v>
      </c>
      <c r="O146" s="82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AR146" s="230" t="s">
        <v>201</v>
      </c>
      <c r="AT146" s="230" t="s">
        <v>196</v>
      </c>
      <c r="AU146" s="230" t="s">
        <v>80</v>
      </c>
      <c r="AY146" s="16" t="s">
        <v>194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80</v>
      </c>
      <c r="BK146" s="231">
        <f>ROUND(I146*H146,2)</f>
        <v>0</v>
      </c>
      <c r="BL146" s="16" t="s">
        <v>201</v>
      </c>
      <c r="BM146" s="230" t="s">
        <v>528</v>
      </c>
    </row>
    <row r="147" s="1" customFormat="1">
      <c r="B147" s="37"/>
      <c r="C147" s="38"/>
      <c r="D147" s="232" t="s">
        <v>203</v>
      </c>
      <c r="E147" s="38"/>
      <c r="F147" s="233" t="s">
        <v>3629</v>
      </c>
      <c r="G147" s="38"/>
      <c r="H147" s="38"/>
      <c r="I147" s="145"/>
      <c r="J147" s="38"/>
      <c r="K147" s="38"/>
      <c r="L147" s="42"/>
      <c r="M147" s="234"/>
      <c r="N147" s="82"/>
      <c r="O147" s="82"/>
      <c r="P147" s="82"/>
      <c r="Q147" s="82"/>
      <c r="R147" s="82"/>
      <c r="S147" s="82"/>
      <c r="T147" s="83"/>
      <c r="AT147" s="16" t="s">
        <v>203</v>
      </c>
      <c r="AU147" s="16" t="s">
        <v>80</v>
      </c>
    </row>
    <row r="148" s="1" customFormat="1" ht="16.5" customHeight="1">
      <c r="B148" s="37"/>
      <c r="C148" s="219" t="s">
        <v>362</v>
      </c>
      <c r="D148" s="219" t="s">
        <v>196</v>
      </c>
      <c r="E148" s="220" t="s">
        <v>3630</v>
      </c>
      <c r="F148" s="221" t="s">
        <v>3631</v>
      </c>
      <c r="G148" s="222" t="s">
        <v>1492</v>
      </c>
      <c r="H148" s="223">
        <v>100</v>
      </c>
      <c r="I148" s="224"/>
      <c r="J148" s="225">
        <f>ROUND(I148*H148,2)</f>
        <v>0</v>
      </c>
      <c r="K148" s="221" t="s">
        <v>19</v>
      </c>
      <c r="L148" s="42"/>
      <c r="M148" s="226" t="s">
        <v>19</v>
      </c>
      <c r="N148" s="227" t="s">
        <v>44</v>
      </c>
      <c r="O148" s="82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AR148" s="230" t="s">
        <v>201</v>
      </c>
      <c r="AT148" s="230" t="s">
        <v>196</v>
      </c>
      <c r="AU148" s="230" t="s">
        <v>80</v>
      </c>
      <c r="AY148" s="16" t="s">
        <v>194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80</v>
      </c>
      <c r="BK148" s="231">
        <f>ROUND(I148*H148,2)</f>
        <v>0</v>
      </c>
      <c r="BL148" s="16" t="s">
        <v>201</v>
      </c>
      <c r="BM148" s="230" t="s">
        <v>558</v>
      </c>
    </row>
    <row r="149" s="1" customFormat="1">
      <c r="B149" s="37"/>
      <c r="C149" s="38"/>
      <c r="D149" s="232" t="s">
        <v>203</v>
      </c>
      <c r="E149" s="38"/>
      <c r="F149" s="233" t="s">
        <v>3631</v>
      </c>
      <c r="G149" s="38"/>
      <c r="H149" s="38"/>
      <c r="I149" s="145"/>
      <c r="J149" s="38"/>
      <c r="K149" s="38"/>
      <c r="L149" s="42"/>
      <c r="M149" s="234"/>
      <c r="N149" s="82"/>
      <c r="O149" s="82"/>
      <c r="P149" s="82"/>
      <c r="Q149" s="82"/>
      <c r="R149" s="82"/>
      <c r="S149" s="82"/>
      <c r="T149" s="83"/>
      <c r="AT149" s="16" t="s">
        <v>203</v>
      </c>
      <c r="AU149" s="16" t="s">
        <v>80</v>
      </c>
    </row>
    <row r="150" s="1" customFormat="1" ht="16.5" customHeight="1">
      <c r="B150" s="37"/>
      <c r="C150" s="219" t="s">
        <v>368</v>
      </c>
      <c r="D150" s="219" t="s">
        <v>196</v>
      </c>
      <c r="E150" s="220" t="s">
        <v>3632</v>
      </c>
      <c r="F150" s="221" t="s">
        <v>3633</v>
      </c>
      <c r="G150" s="222" t="s">
        <v>1492</v>
      </c>
      <c r="H150" s="223">
        <v>100</v>
      </c>
      <c r="I150" s="224"/>
      <c r="J150" s="225">
        <f>ROUND(I150*H150,2)</f>
        <v>0</v>
      </c>
      <c r="K150" s="221" t="s">
        <v>19</v>
      </c>
      <c r="L150" s="42"/>
      <c r="M150" s="226" t="s">
        <v>19</v>
      </c>
      <c r="N150" s="227" t="s">
        <v>44</v>
      </c>
      <c r="O150" s="82"/>
      <c r="P150" s="228">
        <f>O150*H150</f>
        <v>0</v>
      </c>
      <c r="Q150" s="228">
        <v>0</v>
      </c>
      <c r="R150" s="228">
        <f>Q150*H150</f>
        <v>0</v>
      </c>
      <c r="S150" s="228">
        <v>0</v>
      </c>
      <c r="T150" s="229">
        <f>S150*H150</f>
        <v>0</v>
      </c>
      <c r="AR150" s="230" t="s">
        <v>201</v>
      </c>
      <c r="AT150" s="230" t="s">
        <v>196</v>
      </c>
      <c r="AU150" s="230" t="s">
        <v>80</v>
      </c>
      <c r="AY150" s="16" t="s">
        <v>194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80</v>
      </c>
      <c r="BK150" s="231">
        <f>ROUND(I150*H150,2)</f>
        <v>0</v>
      </c>
      <c r="BL150" s="16" t="s">
        <v>201</v>
      </c>
      <c r="BM150" s="230" t="s">
        <v>568</v>
      </c>
    </row>
    <row r="151" s="1" customFormat="1">
      <c r="B151" s="37"/>
      <c r="C151" s="38"/>
      <c r="D151" s="232" t="s">
        <v>203</v>
      </c>
      <c r="E151" s="38"/>
      <c r="F151" s="233" t="s">
        <v>3633</v>
      </c>
      <c r="G151" s="38"/>
      <c r="H151" s="38"/>
      <c r="I151" s="145"/>
      <c r="J151" s="38"/>
      <c r="K151" s="38"/>
      <c r="L151" s="42"/>
      <c r="M151" s="234"/>
      <c r="N151" s="82"/>
      <c r="O151" s="82"/>
      <c r="P151" s="82"/>
      <c r="Q151" s="82"/>
      <c r="R151" s="82"/>
      <c r="S151" s="82"/>
      <c r="T151" s="83"/>
      <c r="AT151" s="16" t="s">
        <v>203</v>
      </c>
      <c r="AU151" s="16" t="s">
        <v>80</v>
      </c>
    </row>
    <row r="152" s="1" customFormat="1" ht="16.5" customHeight="1">
      <c r="B152" s="37"/>
      <c r="C152" s="219" t="s">
        <v>374</v>
      </c>
      <c r="D152" s="219" t="s">
        <v>196</v>
      </c>
      <c r="E152" s="220" t="s">
        <v>3634</v>
      </c>
      <c r="F152" s="221" t="s">
        <v>3635</v>
      </c>
      <c r="G152" s="222" t="s">
        <v>1492</v>
      </c>
      <c r="H152" s="223">
        <v>100</v>
      </c>
      <c r="I152" s="224"/>
      <c r="J152" s="225">
        <f>ROUND(I152*H152,2)</f>
        <v>0</v>
      </c>
      <c r="K152" s="221" t="s">
        <v>19</v>
      </c>
      <c r="L152" s="42"/>
      <c r="M152" s="226" t="s">
        <v>19</v>
      </c>
      <c r="N152" s="227" t="s">
        <v>44</v>
      </c>
      <c r="O152" s="82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AR152" s="230" t="s">
        <v>201</v>
      </c>
      <c r="AT152" s="230" t="s">
        <v>196</v>
      </c>
      <c r="AU152" s="230" t="s">
        <v>80</v>
      </c>
      <c r="AY152" s="16" t="s">
        <v>194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80</v>
      </c>
      <c r="BK152" s="231">
        <f>ROUND(I152*H152,2)</f>
        <v>0</v>
      </c>
      <c r="BL152" s="16" t="s">
        <v>201</v>
      </c>
      <c r="BM152" s="230" t="s">
        <v>574</v>
      </c>
    </row>
    <row r="153" s="1" customFormat="1">
      <c r="B153" s="37"/>
      <c r="C153" s="38"/>
      <c r="D153" s="232" t="s">
        <v>203</v>
      </c>
      <c r="E153" s="38"/>
      <c r="F153" s="233" t="s">
        <v>3635</v>
      </c>
      <c r="G153" s="38"/>
      <c r="H153" s="38"/>
      <c r="I153" s="145"/>
      <c r="J153" s="38"/>
      <c r="K153" s="38"/>
      <c r="L153" s="42"/>
      <c r="M153" s="234"/>
      <c r="N153" s="82"/>
      <c r="O153" s="82"/>
      <c r="P153" s="82"/>
      <c r="Q153" s="82"/>
      <c r="R153" s="82"/>
      <c r="S153" s="82"/>
      <c r="T153" s="83"/>
      <c r="AT153" s="16" t="s">
        <v>203</v>
      </c>
      <c r="AU153" s="16" t="s">
        <v>80</v>
      </c>
    </row>
    <row r="154" s="1" customFormat="1" ht="16.5" customHeight="1">
      <c r="B154" s="37"/>
      <c r="C154" s="219" t="s">
        <v>381</v>
      </c>
      <c r="D154" s="219" t="s">
        <v>196</v>
      </c>
      <c r="E154" s="220" t="s">
        <v>3636</v>
      </c>
      <c r="F154" s="221" t="s">
        <v>3637</v>
      </c>
      <c r="G154" s="222" t="s">
        <v>1492</v>
      </c>
      <c r="H154" s="223">
        <v>50</v>
      </c>
      <c r="I154" s="224"/>
      <c r="J154" s="225">
        <f>ROUND(I154*H154,2)</f>
        <v>0</v>
      </c>
      <c r="K154" s="221" t="s">
        <v>19</v>
      </c>
      <c r="L154" s="42"/>
      <c r="M154" s="226" t="s">
        <v>19</v>
      </c>
      <c r="N154" s="227" t="s">
        <v>44</v>
      </c>
      <c r="O154" s="82"/>
      <c r="P154" s="228">
        <f>O154*H154</f>
        <v>0</v>
      </c>
      <c r="Q154" s="228">
        <v>0</v>
      </c>
      <c r="R154" s="228">
        <f>Q154*H154</f>
        <v>0</v>
      </c>
      <c r="S154" s="228">
        <v>0</v>
      </c>
      <c r="T154" s="229">
        <f>S154*H154</f>
        <v>0</v>
      </c>
      <c r="AR154" s="230" t="s">
        <v>201</v>
      </c>
      <c r="AT154" s="230" t="s">
        <v>196</v>
      </c>
      <c r="AU154" s="230" t="s">
        <v>80</v>
      </c>
      <c r="AY154" s="16" t="s">
        <v>194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80</v>
      </c>
      <c r="BK154" s="231">
        <f>ROUND(I154*H154,2)</f>
        <v>0</v>
      </c>
      <c r="BL154" s="16" t="s">
        <v>201</v>
      </c>
      <c r="BM154" s="230" t="s">
        <v>585</v>
      </c>
    </row>
    <row r="155" s="1" customFormat="1">
      <c r="B155" s="37"/>
      <c r="C155" s="38"/>
      <c r="D155" s="232" t="s">
        <v>203</v>
      </c>
      <c r="E155" s="38"/>
      <c r="F155" s="233" t="s">
        <v>3637</v>
      </c>
      <c r="G155" s="38"/>
      <c r="H155" s="38"/>
      <c r="I155" s="145"/>
      <c r="J155" s="38"/>
      <c r="K155" s="38"/>
      <c r="L155" s="42"/>
      <c r="M155" s="234"/>
      <c r="N155" s="82"/>
      <c r="O155" s="82"/>
      <c r="P155" s="82"/>
      <c r="Q155" s="82"/>
      <c r="R155" s="82"/>
      <c r="S155" s="82"/>
      <c r="T155" s="83"/>
      <c r="AT155" s="16" t="s">
        <v>203</v>
      </c>
      <c r="AU155" s="16" t="s">
        <v>80</v>
      </c>
    </row>
    <row r="156" s="1" customFormat="1" ht="16.5" customHeight="1">
      <c r="B156" s="37"/>
      <c r="C156" s="219" t="s">
        <v>387</v>
      </c>
      <c r="D156" s="219" t="s">
        <v>196</v>
      </c>
      <c r="E156" s="220" t="s">
        <v>3638</v>
      </c>
      <c r="F156" s="221" t="s">
        <v>3639</v>
      </c>
      <c r="G156" s="222" t="s">
        <v>1492</v>
      </c>
      <c r="H156" s="223">
        <v>50</v>
      </c>
      <c r="I156" s="224"/>
      <c r="J156" s="225">
        <f>ROUND(I156*H156,2)</f>
        <v>0</v>
      </c>
      <c r="K156" s="221" t="s">
        <v>19</v>
      </c>
      <c r="L156" s="42"/>
      <c r="M156" s="226" t="s">
        <v>19</v>
      </c>
      <c r="N156" s="227" t="s">
        <v>44</v>
      </c>
      <c r="O156" s="82"/>
      <c r="P156" s="228">
        <f>O156*H156</f>
        <v>0</v>
      </c>
      <c r="Q156" s="228">
        <v>0</v>
      </c>
      <c r="R156" s="228">
        <f>Q156*H156</f>
        <v>0</v>
      </c>
      <c r="S156" s="228">
        <v>0</v>
      </c>
      <c r="T156" s="229">
        <f>S156*H156</f>
        <v>0</v>
      </c>
      <c r="AR156" s="230" t="s">
        <v>201</v>
      </c>
      <c r="AT156" s="230" t="s">
        <v>196</v>
      </c>
      <c r="AU156" s="230" t="s">
        <v>80</v>
      </c>
      <c r="AY156" s="16" t="s">
        <v>194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80</v>
      </c>
      <c r="BK156" s="231">
        <f>ROUND(I156*H156,2)</f>
        <v>0</v>
      </c>
      <c r="BL156" s="16" t="s">
        <v>201</v>
      </c>
      <c r="BM156" s="230" t="s">
        <v>595</v>
      </c>
    </row>
    <row r="157" s="1" customFormat="1">
      <c r="B157" s="37"/>
      <c r="C157" s="38"/>
      <c r="D157" s="232" t="s">
        <v>203</v>
      </c>
      <c r="E157" s="38"/>
      <c r="F157" s="233" t="s">
        <v>3639</v>
      </c>
      <c r="G157" s="38"/>
      <c r="H157" s="38"/>
      <c r="I157" s="145"/>
      <c r="J157" s="38"/>
      <c r="K157" s="38"/>
      <c r="L157" s="42"/>
      <c r="M157" s="234"/>
      <c r="N157" s="82"/>
      <c r="O157" s="82"/>
      <c r="P157" s="82"/>
      <c r="Q157" s="82"/>
      <c r="R157" s="82"/>
      <c r="S157" s="82"/>
      <c r="T157" s="83"/>
      <c r="AT157" s="16" t="s">
        <v>203</v>
      </c>
      <c r="AU157" s="16" t="s">
        <v>80</v>
      </c>
    </row>
    <row r="158" s="1" customFormat="1" ht="16.5" customHeight="1">
      <c r="B158" s="37"/>
      <c r="C158" s="219" t="s">
        <v>392</v>
      </c>
      <c r="D158" s="219" t="s">
        <v>196</v>
      </c>
      <c r="E158" s="220" t="s">
        <v>3640</v>
      </c>
      <c r="F158" s="221" t="s">
        <v>3641</v>
      </c>
      <c r="G158" s="222" t="s">
        <v>1492</v>
      </c>
      <c r="H158" s="223">
        <v>7</v>
      </c>
      <c r="I158" s="224"/>
      <c r="J158" s="225">
        <f>ROUND(I158*H158,2)</f>
        <v>0</v>
      </c>
      <c r="K158" s="221" t="s">
        <v>19</v>
      </c>
      <c r="L158" s="42"/>
      <c r="M158" s="226" t="s">
        <v>19</v>
      </c>
      <c r="N158" s="227" t="s">
        <v>44</v>
      </c>
      <c r="O158" s="82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AR158" s="230" t="s">
        <v>201</v>
      </c>
      <c r="AT158" s="230" t="s">
        <v>196</v>
      </c>
      <c r="AU158" s="230" t="s">
        <v>80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201</v>
      </c>
      <c r="BM158" s="230" t="s">
        <v>605</v>
      </c>
    </row>
    <row r="159" s="1" customFormat="1">
      <c r="B159" s="37"/>
      <c r="C159" s="38"/>
      <c r="D159" s="232" t="s">
        <v>203</v>
      </c>
      <c r="E159" s="38"/>
      <c r="F159" s="233" t="s">
        <v>3641</v>
      </c>
      <c r="G159" s="38"/>
      <c r="H159" s="38"/>
      <c r="I159" s="145"/>
      <c r="J159" s="38"/>
      <c r="K159" s="38"/>
      <c r="L159" s="42"/>
      <c r="M159" s="234"/>
      <c r="N159" s="82"/>
      <c r="O159" s="82"/>
      <c r="P159" s="82"/>
      <c r="Q159" s="82"/>
      <c r="R159" s="82"/>
      <c r="S159" s="82"/>
      <c r="T159" s="83"/>
      <c r="AT159" s="16" t="s">
        <v>203</v>
      </c>
      <c r="AU159" s="16" t="s">
        <v>80</v>
      </c>
    </row>
    <row r="160" s="1" customFormat="1" ht="16.5" customHeight="1">
      <c r="B160" s="37"/>
      <c r="C160" s="219" t="s">
        <v>398</v>
      </c>
      <c r="D160" s="219" t="s">
        <v>196</v>
      </c>
      <c r="E160" s="220" t="s">
        <v>3642</v>
      </c>
      <c r="F160" s="221" t="s">
        <v>3643</v>
      </c>
      <c r="G160" s="222" t="s">
        <v>1492</v>
      </c>
      <c r="H160" s="223">
        <v>3</v>
      </c>
      <c r="I160" s="224"/>
      <c r="J160" s="225">
        <f>ROUND(I160*H160,2)</f>
        <v>0</v>
      </c>
      <c r="K160" s="221" t="s">
        <v>19</v>
      </c>
      <c r="L160" s="42"/>
      <c r="M160" s="226" t="s">
        <v>19</v>
      </c>
      <c r="N160" s="227" t="s">
        <v>44</v>
      </c>
      <c r="O160" s="82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AR160" s="230" t="s">
        <v>201</v>
      </c>
      <c r="AT160" s="230" t="s">
        <v>196</v>
      </c>
      <c r="AU160" s="230" t="s">
        <v>80</v>
      </c>
      <c r="AY160" s="16" t="s">
        <v>194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80</v>
      </c>
      <c r="BK160" s="231">
        <f>ROUND(I160*H160,2)</f>
        <v>0</v>
      </c>
      <c r="BL160" s="16" t="s">
        <v>201</v>
      </c>
      <c r="BM160" s="230" t="s">
        <v>613</v>
      </c>
    </row>
    <row r="161" s="1" customFormat="1">
      <c r="B161" s="37"/>
      <c r="C161" s="38"/>
      <c r="D161" s="232" t="s">
        <v>203</v>
      </c>
      <c r="E161" s="38"/>
      <c r="F161" s="233" t="s">
        <v>3643</v>
      </c>
      <c r="G161" s="38"/>
      <c r="H161" s="38"/>
      <c r="I161" s="145"/>
      <c r="J161" s="38"/>
      <c r="K161" s="38"/>
      <c r="L161" s="42"/>
      <c r="M161" s="234"/>
      <c r="N161" s="82"/>
      <c r="O161" s="82"/>
      <c r="P161" s="82"/>
      <c r="Q161" s="82"/>
      <c r="R161" s="82"/>
      <c r="S161" s="82"/>
      <c r="T161" s="83"/>
      <c r="AT161" s="16" t="s">
        <v>203</v>
      </c>
      <c r="AU161" s="16" t="s">
        <v>80</v>
      </c>
    </row>
    <row r="162" s="1" customFormat="1" ht="16.5" customHeight="1">
      <c r="B162" s="37"/>
      <c r="C162" s="219" t="s">
        <v>404</v>
      </c>
      <c r="D162" s="219" t="s">
        <v>196</v>
      </c>
      <c r="E162" s="220" t="s">
        <v>3644</v>
      </c>
      <c r="F162" s="221" t="s">
        <v>3645</v>
      </c>
      <c r="G162" s="222" t="s">
        <v>1492</v>
      </c>
      <c r="H162" s="223">
        <v>50</v>
      </c>
      <c r="I162" s="224"/>
      <c r="J162" s="225">
        <f>ROUND(I162*H162,2)</f>
        <v>0</v>
      </c>
      <c r="K162" s="221" t="s">
        <v>19</v>
      </c>
      <c r="L162" s="42"/>
      <c r="M162" s="226" t="s">
        <v>19</v>
      </c>
      <c r="N162" s="227" t="s">
        <v>44</v>
      </c>
      <c r="O162" s="82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AR162" s="230" t="s">
        <v>201</v>
      </c>
      <c r="AT162" s="230" t="s">
        <v>196</v>
      </c>
      <c r="AU162" s="230" t="s">
        <v>80</v>
      </c>
      <c r="AY162" s="16" t="s">
        <v>194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80</v>
      </c>
      <c r="BK162" s="231">
        <f>ROUND(I162*H162,2)</f>
        <v>0</v>
      </c>
      <c r="BL162" s="16" t="s">
        <v>201</v>
      </c>
      <c r="BM162" s="230" t="s">
        <v>628</v>
      </c>
    </row>
    <row r="163" s="1" customFormat="1">
      <c r="B163" s="37"/>
      <c r="C163" s="38"/>
      <c r="D163" s="232" t="s">
        <v>203</v>
      </c>
      <c r="E163" s="38"/>
      <c r="F163" s="233" t="s">
        <v>3645</v>
      </c>
      <c r="G163" s="38"/>
      <c r="H163" s="38"/>
      <c r="I163" s="145"/>
      <c r="J163" s="38"/>
      <c r="K163" s="38"/>
      <c r="L163" s="42"/>
      <c r="M163" s="234"/>
      <c r="N163" s="82"/>
      <c r="O163" s="82"/>
      <c r="P163" s="82"/>
      <c r="Q163" s="82"/>
      <c r="R163" s="82"/>
      <c r="S163" s="82"/>
      <c r="T163" s="83"/>
      <c r="AT163" s="16" t="s">
        <v>203</v>
      </c>
      <c r="AU163" s="16" t="s">
        <v>80</v>
      </c>
    </row>
    <row r="164" s="1" customFormat="1" ht="16.5" customHeight="1">
      <c r="B164" s="37"/>
      <c r="C164" s="219" t="s">
        <v>409</v>
      </c>
      <c r="D164" s="219" t="s">
        <v>196</v>
      </c>
      <c r="E164" s="220" t="s">
        <v>3646</v>
      </c>
      <c r="F164" s="221" t="s">
        <v>3596</v>
      </c>
      <c r="G164" s="222" t="s">
        <v>3597</v>
      </c>
      <c r="H164" s="275"/>
      <c r="I164" s="224"/>
      <c r="J164" s="225">
        <f>ROUND(I164*H164,2)</f>
        <v>0</v>
      </c>
      <c r="K164" s="221" t="s">
        <v>19</v>
      </c>
      <c r="L164" s="42"/>
      <c r="M164" s="226" t="s">
        <v>19</v>
      </c>
      <c r="N164" s="227" t="s">
        <v>44</v>
      </c>
      <c r="O164" s="82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AR164" s="230" t="s">
        <v>201</v>
      </c>
      <c r="AT164" s="230" t="s">
        <v>196</v>
      </c>
      <c r="AU164" s="230" t="s">
        <v>80</v>
      </c>
      <c r="AY164" s="16" t="s">
        <v>194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80</v>
      </c>
      <c r="BK164" s="231">
        <f>ROUND(I164*H164,2)</f>
        <v>0</v>
      </c>
      <c r="BL164" s="16" t="s">
        <v>201</v>
      </c>
      <c r="BM164" s="230" t="s">
        <v>642</v>
      </c>
    </row>
    <row r="165" s="1" customFormat="1">
      <c r="B165" s="37"/>
      <c r="C165" s="38"/>
      <c r="D165" s="232" t="s">
        <v>203</v>
      </c>
      <c r="E165" s="38"/>
      <c r="F165" s="233" t="s">
        <v>3596</v>
      </c>
      <c r="G165" s="38"/>
      <c r="H165" s="38"/>
      <c r="I165" s="145"/>
      <c r="J165" s="38"/>
      <c r="K165" s="38"/>
      <c r="L165" s="42"/>
      <c r="M165" s="268"/>
      <c r="N165" s="269"/>
      <c r="O165" s="269"/>
      <c r="P165" s="269"/>
      <c r="Q165" s="269"/>
      <c r="R165" s="269"/>
      <c r="S165" s="269"/>
      <c r="T165" s="270"/>
      <c r="AT165" s="16" t="s">
        <v>203</v>
      </c>
      <c r="AU165" s="16" t="s">
        <v>80</v>
      </c>
    </row>
    <row r="166" s="1" customFormat="1" ht="6.96" customHeight="1">
      <c r="B166" s="57"/>
      <c r="C166" s="58"/>
      <c r="D166" s="58"/>
      <c r="E166" s="58"/>
      <c r="F166" s="58"/>
      <c r="G166" s="58"/>
      <c r="H166" s="58"/>
      <c r="I166" s="170"/>
      <c r="J166" s="58"/>
      <c r="K166" s="58"/>
      <c r="L166" s="42"/>
    </row>
  </sheetData>
  <sheetProtection sheet="1" autoFilter="0" formatColumns="0" formatRows="0" objects="1" scenarios="1" spinCount="100000" saltValue="wHoRZzXikE991WUjoRvG1r+J2v/JQr5zgZKkNFZWO0kMK4E0Rvj5DaKO3DjW9A5VpVFNshs4K8xm9rzzPfljEA==" hashValue="h37qJqi0eYXaeSqQ/F0VDdLjnVvRPyzaezzcIxZvzzmtS2IXRAAapczZlzXNpIfjO0AdkVpNJ7XI9P0AZgseLg==" algorithmName="SHA-512" password="C87A"/>
  <autoFilter ref="C87:K16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136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3562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3647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ROUND(J88,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ROUND((SUM(BE88:BE153)),  2)</f>
        <v>0</v>
      </c>
      <c r="I35" s="159">
        <v>0.20999999999999999</v>
      </c>
      <c r="J35" s="158">
        <f>ROUND(((SUM(BE88:BE153))*I35),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ROUND((SUM(BF88:BF153)),  2)</f>
        <v>0</v>
      </c>
      <c r="I36" s="159">
        <v>0.14999999999999999</v>
      </c>
      <c r="J36" s="158">
        <f>ROUND(((SUM(BF88:BF153))*I36),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ROUND((SUM(BG88:BG153)),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ROUND((SUM(BH88:BH153)),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ROUND((SUM(BI88:BI153)),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3562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D.1.4.e-2 -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J88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3564</v>
      </c>
      <c r="E64" s="183"/>
      <c r="F64" s="183"/>
      <c r="G64" s="183"/>
      <c r="H64" s="183"/>
      <c r="I64" s="184"/>
      <c r="J64" s="185">
        <f>J89</f>
        <v>0</v>
      </c>
      <c r="K64" s="181"/>
      <c r="L64" s="186"/>
    </row>
    <row r="65" s="8" customFormat="1" ht="24.96" customHeight="1">
      <c r="B65" s="180"/>
      <c r="C65" s="181"/>
      <c r="D65" s="182" t="s">
        <v>3565</v>
      </c>
      <c r="E65" s="183"/>
      <c r="F65" s="183"/>
      <c r="G65" s="183"/>
      <c r="H65" s="183"/>
      <c r="I65" s="184"/>
      <c r="J65" s="185">
        <f>J110</f>
        <v>0</v>
      </c>
      <c r="K65" s="181"/>
      <c r="L65" s="186"/>
    </row>
    <row r="66" s="8" customFormat="1" ht="24.96" customHeight="1">
      <c r="B66" s="180"/>
      <c r="C66" s="181"/>
      <c r="D66" s="182" t="s">
        <v>3566</v>
      </c>
      <c r="E66" s="183"/>
      <c r="F66" s="183"/>
      <c r="G66" s="183"/>
      <c r="H66" s="183"/>
      <c r="I66" s="184"/>
      <c r="J66" s="185">
        <f>J127</f>
        <v>0</v>
      </c>
      <c r="K66" s="181"/>
      <c r="L66" s="186"/>
    </row>
    <row r="67" s="1" customFormat="1" ht="21.84" customHeight="1">
      <c r="B67" s="37"/>
      <c r="C67" s="38"/>
      <c r="D67" s="38"/>
      <c r="E67" s="38"/>
      <c r="F67" s="38"/>
      <c r="G67" s="38"/>
      <c r="H67" s="38"/>
      <c r="I67" s="145"/>
      <c r="J67" s="38"/>
      <c r="K67" s="38"/>
      <c r="L67" s="42"/>
    </row>
    <row r="68" s="1" customFormat="1" ht="6.96" customHeight="1">
      <c r="B68" s="57"/>
      <c r="C68" s="58"/>
      <c r="D68" s="58"/>
      <c r="E68" s="58"/>
      <c r="F68" s="58"/>
      <c r="G68" s="58"/>
      <c r="H68" s="58"/>
      <c r="I68" s="170"/>
      <c r="J68" s="58"/>
      <c r="K68" s="58"/>
      <c r="L68" s="42"/>
    </row>
    <row r="72" s="1" customFormat="1" ht="6.96" customHeight="1">
      <c r="B72" s="59"/>
      <c r="C72" s="60"/>
      <c r="D72" s="60"/>
      <c r="E72" s="60"/>
      <c r="F72" s="60"/>
      <c r="G72" s="60"/>
      <c r="H72" s="60"/>
      <c r="I72" s="173"/>
      <c r="J72" s="60"/>
      <c r="K72" s="60"/>
      <c r="L72" s="42"/>
    </row>
    <row r="73" s="1" customFormat="1" ht="24.96" customHeight="1">
      <c r="B73" s="37"/>
      <c r="C73" s="22" t="s">
        <v>179</v>
      </c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6.96" customHeight="1">
      <c r="B74" s="37"/>
      <c r="C74" s="38"/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12" customHeight="1">
      <c r="B75" s="37"/>
      <c r="C75" s="31" t="s">
        <v>16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16.5" customHeight="1">
      <c r="B76" s="37"/>
      <c r="C76" s="38"/>
      <c r="D76" s="38"/>
      <c r="E76" s="174" t="str">
        <f>E7</f>
        <v>Stavební úpravy objektů č.p. 6 a st.p.č. 17-6, obec Malšovice - revize č.01</v>
      </c>
      <c r="F76" s="31"/>
      <c r="G76" s="31"/>
      <c r="H76" s="31"/>
      <c r="I76" s="145"/>
      <c r="J76" s="38"/>
      <c r="K76" s="38"/>
      <c r="L76" s="42"/>
    </row>
    <row r="77" ht="12" customHeight="1">
      <c r="B77" s="20"/>
      <c r="C77" s="31" t="s">
        <v>144</v>
      </c>
      <c r="D77" s="21"/>
      <c r="E77" s="21"/>
      <c r="F77" s="21"/>
      <c r="G77" s="21"/>
      <c r="H77" s="21"/>
      <c r="I77" s="137"/>
      <c r="J77" s="21"/>
      <c r="K77" s="21"/>
      <c r="L77" s="19"/>
    </row>
    <row r="78" s="1" customFormat="1" ht="16.5" customHeight="1">
      <c r="B78" s="37"/>
      <c r="C78" s="38"/>
      <c r="D78" s="38"/>
      <c r="E78" s="174" t="s">
        <v>3562</v>
      </c>
      <c r="F78" s="38"/>
      <c r="G78" s="38"/>
      <c r="H78" s="38"/>
      <c r="I78" s="145"/>
      <c r="J78" s="38"/>
      <c r="K78" s="38"/>
      <c r="L78" s="42"/>
    </row>
    <row r="79" s="1" customFormat="1" ht="12" customHeight="1">
      <c r="B79" s="37"/>
      <c r="C79" s="31" t="s">
        <v>146</v>
      </c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6.5" customHeight="1">
      <c r="B80" s="37"/>
      <c r="C80" s="38"/>
      <c r="D80" s="38"/>
      <c r="E80" s="67" t="str">
        <f>E11</f>
        <v>D.1.4.e-2 - Objekt na st.p.č.17/6</v>
      </c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37"/>
      <c r="C81" s="38"/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2" customHeight="1">
      <c r="B82" s="37"/>
      <c r="C82" s="31" t="s">
        <v>21</v>
      </c>
      <c r="D82" s="38"/>
      <c r="E82" s="38"/>
      <c r="F82" s="26" t="str">
        <f>F14</f>
        <v>Malšovice</v>
      </c>
      <c r="G82" s="38"/>
      <c r="H82" s="38"/>
      <c r="I82" s="147" t="s">
        <v>23</v>
      </c>
      <c r="J82" s="70" t="str">
        <f>IF(J14="","",J14)</f>
        <v>22. 6. 2019</v>
      </c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43.05" customHeight="1">
      <c r="B84" s="37"/>
      <c r="C84" s="31" t="s">
        <v>25</v>
      </c>
      <c r="D84" s="38"/>
      <c r="E84" s="38"/>
      <c r="F84" s="26" t="str">
        <f>E17</f>
        <v>Obec Malšovice, Malšovice 16, 405 02 Děčín 2</v>
      </c>
      <c r="G84" s="38"/>
      <c r="H84" s="38"/>
      <c r="I84" s="147" t="s">
        <v>32</v>
      </c>
      <c r="J84" s="35" t="str">
        <f>E23</f>
        <v>INTECON, spol. s r.o., Ústí nad Labem</v>
      </c>
      <c r="K84" s="38"/>
      <c r="L84" s="42"/>
    </row>
    <row r="85" s="1" customFormat="1" ht="43.05" customHeight="1">
      <c r="B85" s="37"/>
      <c r="C85" s="31" t="s">
        <v>30</v>
      </c>
      <c r="D85" s="38"/>
      <c r="E85" s="38"/>
      <c r="F85" s="26" t="str">
        <f>IF(E20="","",E20)</f>
        <v>Vyplň údaj</v>
      </c>
      <c r="G85" s="38"/>
      <c r="H85" s="38"/>
      <c r="I85" s="147" t="s">
        <v>36</v>
      </c>
      <c r="J85" s="35" t="str">
        <f>E26</f>
        <v>INTECON, spol. s r.o., Ústí nad Labem</v>
      </c>
      <c r="K85" s="38"/>
      <c r="L85" s="42"/>
    </row>
    <row r="86" s="1" customFormat="1" ht="10.32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0" customFormat="1" ht="29.28" customHeight="1">
      <c r="B87" s="193"/>
      <c r="C87" s="194" t="s">
        <v>180</v>
      </c>
      <c r="D87" s="195" t="s">
        <v>58</v>
      </c>
      <c r="E87" s="195" t="s">
        <v>54</v>
      </c>
      <c r="F87" s="195" t="s">
        <v>55</v>
      </c>
      <c r="G87" s="195" t="s">
        <v>181</v>
      </c>
      <c r="H87" s="195" t="s">
        <v>182</v>
      </c>
      <c r="I87" s="196" t="s">
        <v>183</v>
      </c>
      <c r="J87" s="195" t="s">
        <v>150</v>
      </c>
      <c r="K87" s="197" t="s">
        <v>184</v>
      </c>
      <c r="L87" s="198"/>
      <c r="M87" s="90" t="s">
        <v>19</v>
      </c>
      <c r="N87" s="91" t="s">
        <v>43</v>
      </c>
      <c r="O87" s="91" t="s">
        <v>185</v>
      </c>
      <c r="P87" s="91" t="s">
        <v>186</v>
      </c>
      <c r="Q87" s="91" t="s">
        <v>187</v>
      </c>
      <c r="R87" s="91" t="s">
        <v>188</v>
      </c>
      <c r="S87" s="91" t="s">
        <v>189</v>
      </c>
      <c r="T87" s="92" t="s">
        <v>190</v>
      </c>
    </row>
    <row r="88" s="1" customFormat="1" ht="22.8" customHeight="1">
      <c r="B88" s="37"/>
      <c r="C88" s="97" t="s">
        <v>191</v>
      </c>
      <c r="D88" s="38"/>
      <c r="E88" s="38"/>
      <c r="F88" s="38"/>
      <c r="G88" s="38"/>
      <c r="H88" s="38"/>
      <c r="I88" s="145"/>
      <c r="J88" s="199">
        <f>BK88</f>
        <v>0</v>
      </c>
      <c r="K88" s="38"/>
      <c r="L88" s="42"/>
      <c r="M88" s="93"/>
      <c r="N88" s="94"/>
      <c r="O88" s="94"/>
      <c r="P88" s="200">
        <f>P89+P110+P127</f>
        <v>0</v>
      </c>
      <c r="Q88" s="94"/>
      <c r="R88" s="200">
        <f>R89+R110+R127</f>
        <v>0</v>
      </c>
      <c r="S88" s="94"/>
      <c r="T88" s="201">
        <f>T89+T110+T127</f>
        <v>0</v>
      </c>
      <c r="AT88" s="16" t="s">
        <v>72</v>
      </c>
      <c r="AU88" s="16" t="s">
        <v>151</v>
      </c>
      <c r="BK88" s="202">
        <f>BK89+BK110+BK127</f>
        <v>0</v>
      </c>
    </row>
    <row r="89" s="11" customFormat="1" ht="25.92" customHeight="1">
      <c r="B89" s="203"/>
      <c r="C89" s="204"/>
      <c r="D89" s="205" t="s">
        <v>72</v>
      </c>
      <c r="E89" s="206" t="s">
        <v>3567</v>
      </c>
      <c r="F89" s="206" t="s">
        <v>3568</v>
      </c>
      <c r="G89" s="204"/>
      <c r="H89" s="204"/>
      <c r="I89" s="207"/>
      <c r="J89" s="208">
        <f>BK89</f>
        <v>0</v>
      </c>
      <c r="K89" s="204"/>
      <c r="L89" s="209"/>
      <c r="M89" s="210"/>
      <c r="N89" s="211"/>
      <c r="O89" s="211"/>
      <c r="P89" s="212">
        <f>SUM(P90:P109)</f>
        <v>0</v>
      </c>
      <c r="Q89" s="211"/>
      <c r="R89" s="212">
        <f>SUM(R90:R109)</f>
        <v>0</v>
      </c>
      <c r="S89" s="211"/>
      <c r="T89" s="213">
        <f>SUM(T90:T109)</f>
        <v>0</v>
      </c>
      <c r="AR89" s="214" t="s">
        <v>80</v>
      </c>
      <c r="AT89" s="215" t="s">
        <v>72</v>
      </c>
      <c r="AU89" s="215" t="s">
        <v>73</v>
      </c>
      <c r="AY89" s="214" t="s">
        <v>194</v>
      </c>
      <c r="BK89" s="216">
        <f>SUM(BK90:BK109)</f>
        <v>0</v>
      </c>
    </row>
    <row r="90" s="1" customFormat="1" ht="16.5" customHeight="1">
      <c r="B90" s="37"/>
      <c r="C90" s="219" t="s">
        <v>80</v>
      </c>
      <c r="D90" s="219" t="s">
        <v>196</v>
      </c>
      <c r="E90" s="220" t="s">
        <v>3569</v>
      </c>
      <c r="F90" s="221" t="s">
        <v>3574</v>
      </c>
      <c r="G90" s="222" t="s">
        <v>217</v>
      </c>
      <c r="H90" s="223">
        <v>400</v>
      </c>
      <c r="I90" s="224"/>
      <c r="J90" s="225">
        <f>ROUND(I90*H90,2)</f>
        <v>0</v>
      </c>
      <c r="K90" s="221" t="s">
        <v>19</v>
      </c>
      <c r="L90" s="42"/>
      <c r="M90" s="226" t="s">
        <v>19</v>
      </c>
      <c r="N90" s="227" t="s">
        <v>44</v>
      </c>
      <c r="O90" s="82"/>
      <c r="P90" s="228">
        <f>O90*H90</f>
        <v>0</v>
      </c>
      <c r="Q90" s="228">
        <v>0</v>
      </c>
      <c r="R90" s="228">
        <f>Q90*H90</f>
        <v>0</v>
      </c>
      <c r="S90" s="228">
        <v>0</v>
      </c>
      <c r="T90" s="229">
        <f>S90*H90</f>
        <v>0</v>
      </c>
      <c r="AR90" s="230" t="s">
        <v>201</v>
      </c>
      <c r="AT90" s="230" t="s">
        <v>196</v>
      </c>
      <c r="AU90" s="230" t="s">
        <v>80</v>
      </c>
      <c r="AY90" s="16" t="s">
        <v>194</v>
      </c>
      <c r="BE90" s="231">
        <f>IF(N90="základní",J90,0)</f>
        <v>0</v>
      </c>
      <c r="BF90" s="231">
        <f>IF(N90="snížená",J90,0)</f>
        <v>0</v>
      </c>
      <c r="BG90" s="231">
        <f>IF(N90="zákl. přenesená",J90,0)</f>
        <v>0</v>
      </c>
      <c r="BH90" s="231">
        <f>IF(N90="sníž. přenesená",J90,0)</f>
        <v>0</v>
      </c>
      <c r="BI90" s="231">
        <f>IF(N90="nulová",J90,0)</f>
        <v>0</v>
      </c>
      <c r="BJ90" s="16" t="s">
        <v>80</v>
      </c>
      <c r="BK90" s="231">
        <f>ROUND(I90*H90,2)</f>
        <v>0</v>
      </c>
      <c r="BL90" s="16" t="s">
        <v>201</v>
      </c>
      <c r="BM90" s="230" t="s">
        <v>82</v>
      </c>
    </row>
    <row r="91" s="1" customFormat="1">
      <c r="B91" s="37"/>
      <c r="C91" s="38"/>
      <c r="D91" s="232" t="s">
        <v>203</v>
      </c>
      <c r="E91" s="38"/>
      <c r="F91" s="233" t="s">
        <v>3574</v>
      </c>
      <c r="G91" s="38"/>
      <c r="H91" s="38"/>
      <c r="I91" s="145"/>
      <c r="J91" s="38"/>
      <c r="K91" s="38"/>
      <c r="L91" s="42"/>
      <c r="M91" s="234"/>
      <c r="N91" s="82"/>
      <c r="O91" s="82"/>
      <c r="P91" s="82"/>
      <c r="Q91" s="82"/>
      <c r="R91" s="82"/>
      <c r="S91" s="82"/>
      <c r="T91" s="83"/>
      <c r="AT91" s="16" t="s">
        <v>203</v>
      </c>
      <c r="AU91" s="16" t="s">
        <v>80</v>
      </c>
    </row>
    <row r="92" s="1" customFormat="1" ht="16.5" customHeight="1">
      <c r="B92" s="37"/>
      <c r="C92" s="219" t="s">
        <v>82</v>
      </c>
      <c r="D92" s="219" t="s">
        <v>196</v>
      </c>
      <c r="E92" s="220" t="s">
        <v>3571</v>
      </c>
      <c r="F92" s="221" t="s">
        <v>3576</v>
      </c>
      <c r="G92" s="222" t="s">
        <v>217</v>
      </c>
      <c r="H92" s="223">
        <v>30</v>
      </c>
      <c r="I92" s="224"/>
      <c r="J92" s="225">
        <f>ROUND(I92*H92,2)</f>
        <v>0</v>
      </c>
      <c r="K92" s="221" t="s">
        <v>19</v>
      </c>
      <c r="L92" s="42"/>
      <c r="M92" s="226" t="s">
        <v>19</v>
      </c>
      <c r="N92" s="227" t="s">
        <v>44</v>
      </c>
      <c r="O92" s="82"/>
      <c r="P92" s="228">
        <f>O92*H92</f>
        <v>0</v>
      </c>
      <c r="Q92" s="228">
        <v>0</v>
      </c>
      <c r="R92" s="228">
        <f>Q92*H92</f>
        <v>0</v>
      </c>
      <c r="S92" s="228">
        <v>0</v>
      </c>
      <c r="T92" s="229">
        <f>S92*H92</f>
        <v>0</v>
      </c>
      <c r="AR92" s="230" t="s">
        <v>201</v>
      </c>
      <c r="AT92" s="230" t="s">
        <v>196</v>
      </c>
      <c r="AU92" s="230" t="s">
        <v>80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201</v>
      </c>
      <c r="BM92" s="230" t="s">
        <v>201</v>
      </c>
    </row>
    <row r="93" s="1" customFormat="1">
      <c r="B93" s="37"/>
      <c r="C93" s="38"/>
      <c r="D93" s="232" t="s">
        <v>203</v>
      </c>
      <c r="E93" s="38"/>
      <c r="F93" s="233" t="s">
        <v>3576</v>
      </c>
      <c r="G93" s="38"/>
      <c r="H93" s="38"/>
      <c r="I93" s="145"/>
      <c r="J93" s="38"/>
      <c r="K93" s="38"/>
      <c r="L93" s="42"/>
      <c r="M93" s="234"/>
      <c r="N93" s="82"/>
      <c r="O93" s="82"/>
      <c r="P93" s="82"/>
      <c r="Q93" s="82"/>
      <c r="R93" s="82"/>
      <c r="S93" s="82"/>
      <c r="T93" s="83"/>
      <c r="AT93" s="16" t="s">
        <v>203</v>
      </c>
      <c r="AU93" s="16" t="s">
        <v>80</v>
      </c>
    </row>
    <row r="94" s="1" customFormat="1" ht="16.5" customHeight="1">
      <c r="B94" s="37"/>
      <c r="C94" s="219" t="s">
        <v>117</v>
      </c>
      <c r="D94" s="219" t="s">
        <v>196</v>
      </c>
      <c r="E94" s="220" t="s">
        <v>3573</v>
      </c>
      <c r="F94" s="221" t="s">
        <v>3578</v>
      </c>
      <c r="G94" s="222" t="s">
        <v>1492</v>
      </c>
      <c r="H94" s="223">
        <v>4</v>
      </c>
      <c r="I94" s="224"/>
      <c r="J94" s="225">
        <f>ROUND(I94*H94,2)</f>
        <v>0</v>
      </c>
      <c r="K94" s="221" t="s">
        <v>19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201</v>
      </c>
      <c r="AT94" s="230" t="s">
        <v>196</v>
      </c>
      <c r="AU94" s="230" t="s">
        <v>80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201</v>
      </c>
      <c r="BM94" s="230" t="s">
        <v>225</v>
      </c>
    </row>
    <row r="95" s="1" customFormat="1">
      <c r="B95" s="37"/>
      <c r="C95" s="38"/>
      <c r="D95" s="232" t="s">
        <v>203</v>
      </c>
      <c r="E95" s="38"/>
      <c r="F95" s="233" t="s">
        <v>3578</v>
      </c>
      <c r="G95" s="38"/>
      <c r="H95" s="38"/>
      <c r="I95" s="145"/>
      <c r="J95" s="38"/>
      <c r="K95" s="38"/>
      <c r="L95" s="42"/>
      <c r="M95" s="234"/>
      <c r="N95" s="82"/>
      <c r="O95" s="82"/>
      <c r="P95" s="82"/>
      <c r="Q95" s="82"/>
      <c r="R95" s="82"/>
      <c r="S95" s="82"/>
      <c r="T95" s="83"/>
      <c r="AT95" s="16" t="s">
        <v>203</v>
      </c>
      <c r="AU95" s="16" t="s">
        <v>80</v>
      </c>
    </row>
    <row r="96" s="1" customFormat="1" ht="16.5" customHeight="1">
      <c r="B96" s="37"/>
      <c r="C96" s="219" t="s">
        <v>201</v>
      </c>
      <c r="D96" s="219" t="s">
        <v>196</v>
      </c>
      <c r="E96" s="220" t="s">
        <v>3575</v>
      </c>
      <c r="F96" s="221" t="s">
        <v>3580</v>
      </c>
      <c r="G96" s="222" t="s">
        <v>1492</v>
      </c>
      <c r="H96" s="223">
        <v>1</v>
      </c>
      <c r="I96" s="224"/>
      <c r="J96" s="225">
        <f>ROUND(I96*H96,2)</f>
        <v>0</v>
      </c>
      <c r="K96" s="221" t="s">
        <v>19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201</v>
      </c>
      <c r="AT96" s="230" t="s">
        <v>196</v>
      </c>
      <c r="AU96" s="230" t="s">
        <v>80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236</v>
      </c>
    </row>
    <row r="97" s="1" customFormat="1">
      <c r="B97" s="37"/>
      <c r="C97" s="38"/>
      <c r="D97" s="232" t="s">
        <v>203</v>
      </c>
      <c r="E97" s="38"/>
      <c r="F97" s="233" t="s">
        <v>3580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80</v>
      </c>
    </row>
    <row r="98" s="1" customFormat="1" ht="24" customHeight="1">
      <c r="B98" s="37"/>
      <c r="C98" s="219" t="s">
        <v>220</v>
      </c>
      <c r="D98" s="219" t="s">
        <v>196</v>
      </c>
      <c r="E98" s="220" t="s">
        <v>3577</v>
      </c>
      <c r="F98" s="221" t="s">
        <v>3582</v>
      </c>
      <c r="G98" s="222" t="s">
        <v>1492</v>
      </c>
      <c r="H98" s="223">
        <v>3</v>
      </c>
      <c r="I98" s="224"/>
      <c r="J98" s="225">
        <f>ROUND(I98*H98,2)</f>
        <v>0</v>
      </c>
      <c r="K98" s="221" t="s">
        <v>19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201</v>
      </c>
      <c r="AT98" s="230" t="s">
        <v>196</v>
      </c>
      <c r="AU98" s="230" t="s">
        <v>80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246</v>
      </c>
    </row>
    <row r="99" s="1" customFormat="1">
      <c r="B99" s="37"/>
      <c r="C99" s="38"/>
      <c r="D99" s="232" t="s">
        <v>203</v>
      </c>
      <c r="E99" s="38"/>
      <c r="F99" s="233" t="s">
        <v>3582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80</v>
      </c>
    </row>
    <row r="100" s="1" customFormat="1" ht="16.5" customHeight="1">
      <c r="B100" s="37"/>
      <c r="C100" s="219" t="s">
        <v>225</v>
      </c>
      <c r="D100" s="219" t="s">
        <v>196</v>
      </c>
      <c r="E100" s="220" t="s">
        <v>3579</v>
      </c>
      <c r="F100" s="221" t="s">
        <v>3584</v>
      </c>
      <c r="G100" s="222" t="s">
        <v>1492</v>
      </c>
      <c r="H100" s="223">
        <v>6</v>
      </c>
      <c r="I100" s="224"/>
      <c r="J100" s="225">
        <f>ROUND(I100*H100,2)</f>
        <v>0</v>
      </c>
      <c r="K100" s="221" t="s">
        <v>19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201</v>
      </c>
      <c r="AT100" s="230" t="s">
        <v>196</v>
      </c>
      <c r="AU100" s="230" t="s">
        <v>80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256</v>
      </c>
    </row>
    <row r="101" s="1" customFormat="1">
      <c r="B101" s="37"/>
      <c r="C101" s="38"/>
      <c r="D101" s="232" t="s">
        <v>203</v>
      </c>
      <c r="E101" s="38"/>
      <c r="F101" s="233" t="s">
        <v>3584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80</v>
      </c>
    </row>
    <row r="102" s="1" customFormat="1" ht="16.5" customHeight="1">
      <c r="B102" s="37"/>
      <c r="C102" s="219" t="s">
        <v>231</v>
      </c>
      <c r="D102" s="219" t="s">
        <v>196</v>
      </c>
      <c r="E102" s="220" t="s">
        <v>3581</v>
      </c>
      <c r="F102" s="221" t="s">
        <v>3590</v>
      </c>
      <c r="G102" s="222" t="s">
        <v>1492</v>
      </c>
      <c r="H102" s="223">
        <v>3</v>
      </c>
      <c r="I102" s="224"/>
      <c r="J102" s="225">
        <f>ROUND(I102*H102,2)</f>
        <v>0</v>
      </c>
      <c r="K102" s="221" t="s">
        <v>19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201</v>
      </c>
      <c r="AT102" s="230" t="s">
        <v>196</v>
      </c>
      <c r="AU102" s="230" t="s">
        <v>80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266</v>
      </c>
    </row>
    <row r="103" s="1" customFormat="1">
      <c r="B103" s="37"/>
      <c r="C103" s="38"/>
      <c r="D103" s="232" t="s">
        <v>203</v>
      </c>
      <c r="E103" s="38"/>
      <c r="F103" s="233" t="s">
        <v>3590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80</v>
      </c>
    </row>
    <row r="104" s="1" customFormat="1" ht="16.5" customHeight="1">
      <c r="B104" s="37"/>
      <c r="C104" s="219" t="s">
        <v>236</v>
      </c>
      <c r="D104" s="219" t="s">
        <v>196</v>
      </c>
      <c r="E104" s="220" t="s">
        <v>3583</v>
      </c>
      <c r="F104" s="221" t="s">
        <v>3592</v>
      </c>
      <c r="G104" s="222" t="s">
        <v>1492</v>
      </c>
      <c r="H104" s="223">
        <v>6</v>
      </c>
      <c r="I104" s="224"/>
      <c r="J104" s="225">
        <f>ROUND(I104*H104,2)</f>
        <v>0</v>
      </c>
      <c r="K104" s="221" t="s">
        <v>19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201</v>
      </c>
      <c r="AT104" s="230" t="s">
        <v>196</v>
      </c>
      <c r="AU104" s="230" t="s">
        <v>80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280</v>
      </c>
    </row>
    <row r="105" s="1" customFormat="1">
      <c r="B105" s="37"/>
      <c r="C105" s="38"/>
      <c r="D105" s="232" t="s">
        <v>203</v>
      </c>
      <c r="E105" s="38"/>
      <c r="F105" s="233" t="s">
        <v>3592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80</v>
      </c>
    </row>
    <row r="106" s="1" customFormat="1" ht="24" customHeight="1">
      <c r="B106" s="37"/>
      <c r="C106" s="219" t="s">
        <v>241</v>
      </c>
      <c r="D106" s="219" t="s">
        <v>196</v>
      </c>
      <c r="E106" s="220" t="s">
        <v>3585</v>
      </c>
      <c r="F106" s="221" t="s">
        <v>3594</v>
      </c>
      <c r="G106" s="222" t="s">
        <v>1492</v>
      </c>
      <c r="H106" s="223">
        <v>6</v>
      </c>
      <c r="I106" s="224"/>
      <c r="J106" s="225">
        <f>ROUND(I106*H106,2)</f>
        <v>0</v>
      </c>
      <c r="K106" s="221" t="s">
        <v>19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80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296</v>
      </c>
    </row>
    <row r="107" s="1" customFormat="1">
      <c r="B107" s="37"/>
      <c r="C107" s="38"/>
      <c r="D107" s="232" t="s">
        <v>203</v>
      </c>
      <c r="E107" s="38"/>
      <c r="F107" s="233" t="s">
        <v>3594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80</v>
      </c>
    </row>
    <row r="108" s="1" customFormat="1" ht="16.5" customHeight="1">
      <c r="B108" s="37"/>
      <c r="C108" s="219" t="s">
        <v>246</v>
      </c>
      <c r="D108" s="219" t="s">
        <v>196</v>
      </c>
      <c r="E108" s="220" t="s">
        <v>3587</v>
      </c>
      <c r="F108" s="221" t="s">
        <v>3596</v>
      </c>
      <c r="G108" s="222" t="s">
        <v>3597</v>
      </c>
      <c r="H108" s="275"/>
      <c r="I108" s="224"/>
      <c r="J108" s="225">
        <f>ROUND(I108*H108,2)</f>
        <v>0</v>
      </c>
      <c r="K108" s="221" t="s">
        <v>19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80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308</v>
      </c>
    </row>
    <row r="109" s="1" customFormat="1">
      <c r="B109" s="37"/>
      <c r="C109" s="38"/>
      <c r="D109" s="232" t="s">
        <v>203</v>
      </c>
      <c r="E109" s="38"/>
      <c r="F109" s="233" t="s">
        <v>3596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80</v>
      </c>
    </row>
    <row r="110" s="11" customFormat="1" ht="25.92" customHeight="1">
      <c r="B110" s="203"/>
      <c r="C110" s="204"/>
      <c r="D110" s="205" t="s">
        <v>72</v>
      </c>
      <c r="E110" s="206" t="s">
        <v>3598</v>
      </c>
      <c r="F110" s="206" t="s">
        <v>3599</v>
      </c>
      <c r="G110" s="204"/>
      <c r="H110" s="204"/>
      <c r="I110" s="207"/>
      <c r="J110" s="208">
        <f>BK110</f>
        <v>0</v>
      </c>
      <c r="K110" s="204"/>
      <c r="L110" s="209"/>
      <c r="M110" s="210"/>
      <c r="N110" s="211"/>
      <c r="O110" s="211"/>
      <c r="P110" s="212">
        <f>SUM(P111:P126)</f>
        <v>0</v>
      </c>
      <c r="Q110" s="211"/>
      <c r="R110" s="212">
        <f>SUM(R111:R126)</f>
        <v>0</v>
      </c>
      <c r="S110" s="211"/>
      <c r="T110" s="213">
        <f>SUM(T111:T126)</f>
        <v>0</v>
      </c>
      <c r="AR110" s="214" t="s">
        <v>80</v>
      </c>
      <c r="AT110" s="215" t="s">
        <v>72</v>
      </c>
      <c r="AU110" s="215" t="s">
        <v>73</v>
      </c>
      <c r="AY110" s="214" t="s">
        <v>194</v>
      </c>
      <c r="BK110" s="216">
        <f>SUM(BK111:BK126)</f>
        <v>0</v>
      </c>
    </row>
    <row r="111" s="1" customFormat="1" ht="16.5" customHeight="1">
      <c r="B111" s="37"/>
      <c r="C111" s="219" t="s">
        <v>251</v>
      </c>
      <c r="D111" s="219" t="s">
        <v>196</v>
      </c>
      <c r="E111" s="220" t="s">
        <v>3589</v>
      </c>
      <c r="F111" s="221" t="s">
        <v>3608</v>
      </c>
      <c r="G111" s="222" t="s">
        <v>1492</v>
      </c>
      <c r="H111" s="223">
        <v>2</v>
      </c>
      <c r="I111" s="224"/>
      <c r="J111" s="225">
        <f>ROUND(I111*H111,2)</f>
        <v>0</v>
      </c>
      <c r="K111" s="221" t="s">
        <v>19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</v>
      </c>
      <c r="R111" s="228">
        <f>Q111*H111</f>
        <v>0</v>
      </c>
      <c r="S111" s="228">
        <v>0</v>
      </c>
      <c r="T111" s="229">
        <f>S111*H111</f>
        <v>0</v>
      </c>
      <c r="AR111" s="230" t="s">
        <v>201</v>
      </c>
      <c r="AT111" s="230" t="s">
        <v>196</v>
      </c>
      <c r="AU111" s="230" t="s">
        <v>80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201</v>
      </c>
      <c r="BM111" s="230" t="s">
        <v>317</v>
      </c>
    </row>
    <row r="112" s="1" customFormat="1">
      <c r="B112" s="37"/>
      <c r="C112" s="38"/>
      <c r="D112" s="232" t="s">
        <v>203</v>
      </c>
      <c r="E112" s="38"/>
      <c r="F112" s="233" t="s">
        <v>3608</v>
      </c>
      <c r="G112" s="38"/>
      <c r="H112" s="38"/>
      <c r="I112" s="145"/>
      <c r="J112" s="38"/>
      <c r="K112" s="38"/>
      <c r="L112" s="42"/>
      <c r="M112" s="234"/>
      <c r="N112" s="82"/>
      <c r="O112" s="82"/>
      <c r="P112" s="82"/>
      <c r="Q112" s="82"/>
      <c r="R112" s="82"/>
      <c r="S112" s="82"/>
      <c r="T112" s="83"/>
      <c r="AT112" s="16" t="s">
        <v>203</v>
      </c>
      <c r="AU112" s="16" t="s">
        <v>80</v>
      </c>
    </row>
    <row r="113" s="1" customFormat="1" ht="16.5" customHeight="1">
      <c r="B113" s="37"/>
      <c r="C113" s="219" t="s">
        <v>256</v>
      </c>
      <c r="D113" s="219" t="s">
        <v>196</v>
      </c>
      <c r="E113" s="220" t="s">
        <v>3593</v>
      </c>
      <c r="F113" s="221" t="s">
        <v>3612</v>
      </c>
      <c r="G113" s="222" t="s">
        <v>1492</v>
      </c>
      <c r="H113" s="223">
        <v>2</v>
      </c>
      <c r="I113" s="224"/>
      <c r="J113" s="225">
        <f>ROUND(I113*H113,2)</f>
        <v>0</v>
      </c>
      <c r="K113" s="221" t="s">
        <v>19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</v>
      </c>
      <c r="R113" s="228">
        <f>Q113*H113</f>
        <v>0</v>
      </c>
      <c r="S113" s="228">
        <v>0</v>
      </c>
      <c r="T113" s="229">
        <f>S113*H113</f>
        <v>0</v>
      </c>
      <c r="AR113" s="230" t="s">
        <v>201</v>
      </c>
      <c r="AT113" s="230" t="s">
        <v>196</v>
      </c>
      <c r="AU113" s="230" t="s">
        <v>80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201</v>
      </c>
      <c r="BM113" s="230" t="s">
        <v>343</v>
      </c>
    </row>
    <row r="114" s="1" customFormat="1">
      <c r="B114" s="37"/>
      <c r="C114" s="38"/>
      <c r="D114" s="232" t="s">
        <v>203</v>
      </c>
      <c r="E114" s="38"/>
      <c r="F114" s="233" t="s">
        <v>3612</v>
      </c>
      <c r="G114" s="38"/>
      <c r="H114" s="38"/>
      <c r="I114" s="145"/>
      <c r="J114" s="38"/>
      <c r="K114" s="38"/>
      <c r="L114" s="42"/>
      <c r="M114" s="234"/>
      <c r="N114" s="82"/>
      <c r="O114" s="82"/>
      <c r="P114" s="82"/>
      <c r="Q114" s="82"/>
      <c r="R114" s="82"/>
      <c r="S114" s="82"/>
      <c r="T114" s="83"/>
      <c r="AT114" s="16" t="s">
        <v>203</v>
      </c>
      <c r="AU114" s="16" t="s">
        <v>80</v>
      </c>
    </row>
    <row r="115" s="1" customFormat="1" ht="16.5" customHeight="1">
      <c r="B115" s="37"/>
      <c r="C115" s="219" t="s">
        <v>261</v>
      </c>
      <c r="D115" s="219" t="s">
        <v>196</v>
      </c>
      <c r="E115" s="220" t="s">
        <v>3595</v>
      </c>
      <c r="F115" s="221" t="s">
        <v>3648</v>
      </c>
      <c r="G115" s="222" t="s">
        <v>1492</v>
      </c>
      <c r="H115" s="223">
        <v>4</v>
      </c>
      <c r="I115" s="224"/>
      <c r="J115" s="225">
        <f>ROUND(I115*H115,2)</f>
        <v>0</v>
      </c>
      <c r="K115" s="221" t="s">
        <v>19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201</v>
      </c>
      <c r="AT115" s="230" t="s">
        <v>196</v>
      </c>
      <c r="AU115" s="230" t="s">
        <v>80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201</v>
      </c>
      <c r="BM115" s="230" t="s">
        <v>355</v>
      </c>
    </row>
    <row r="116" s="1" customFormat="1">
      <c r="B116" s="37"/>
      <c r="C116" s="38"/>
      <c r="D116" s="232" t="s">
        <v>203</v>
      </c>
      <c r="E116" s="38"/>
      <c r="F116" s="233" t="s">
        <v>3648</v>
      </c>
      <c r="G116" s="38"/>
      <c r="H116" s="38"/>
      <c r="I116" s="145"/>
      <c r="J116" s="38"/>
      <c r="K116" s="38"/>
      <c r="L116" s="42"/>
      <c r="M116" s="234"/>
      <c r="N116" s="82"/>
      <c r="O116" s="82"/>
      <c r="P116" s="82"/>
      <c r="Q116" s="82"/>
      <c r="R116" s="82"/>
      <c r="S116" s="82"/>
      <c r="T116" s="83"/>
      <c r="AT116" s="16" t="s">
        <v>203</v>
      </c>
      <c r="AU116" s="16" t="s">
        <v>80</v>
      </c>
    </row>
    <row r="117" s="1" customFormat="1" ht="16.5" customHeight="1">
      <c r="B117" s="37"/>
      <c r="C117" s="219" t="s">
        <v>266</v>
      </c>
      <c r="D117" s="219" t="s">
        <v>196</v>
      </c>
      <c r="E117" s="220" t="s">
        <v>3600</v>
      </c>
      <c r="F117" s="221" t="s">
        <v>3614</v>
      </c>
      <c r="G117" s="222" t="s">
        <v>1492</v>
      </c>
      <c r="H117" s="223">
        <v>1</v>
      </c>
      <c r="I117" s="224"/>
      <c r="J117" s="225">
        <f>ROUND(I117*H117,2)</f>
        <v>0</v>
      </c>
      <c r="K117" s="221" t="s">
        <v>19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201</v>
      </c>
      <c r="AT117" s="230" t="s">
        <v>196</v>
      </c>
      <c r="AU117" s="230" t="s">
        <v>80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201</v>
      </c>
      <c r="BM117" s="230" t="s">
        <v>368</v>
      </c>
    </row>
    <row r="118" s="1" customFormat="1">
      <c r="B118" s="37"/>
      <c r="C118" s="38"/>
      <c r="D118" s="232" t="s">
        <v>203</v>
      </c>
      <c r="E118" s="38"/>
      <c r="F118" s="233" t="s">
        <v>3614</v>
      </c>
      <c r="G118" s="38"/>
      <c r="H118" s="38"/>
      <c r="I118" s="145"/>
      <c r="J118" s="38"/>
      <c r="K118" s="38"/>
      <c r="L118" s="42"/>
      <c r="M118" s="234"/>
      <c r="N118" s="82"/>
      <c r="O118" s="82"/>
      <c r="P118" s="82"/>
      <c r="Q118" s="82"/>
      <c r="R118" s="82"/>
      <c r="S118" s="82"/>
      <c r="T118" s="83"/>
      <c r="AT118" s="16" t="s">
        <v>203</v>
      </c>
      <c r="AU118" s="16" t="s">
        <v>80</v>
      </c>
    </row>
    <row r="119" s="1" customFormat="1" ht="16.5" customHeight="1">
      <c r="B119" s="37"/>
      <c r="C119" s="219" t="s">
        <v>8</v>
      </c>
      <c r="D119" s="219" t="s">
        <v>196</v>
      </c>
      <c r="E119" s="220" t="s">
        <v>3603</v>
      </c>
      <c r="F119" s="221" t="s">
        <v>3616</v>
      </c>
      <c r="G119" s="222" t="s">
        <v>1492</v>
      </c>
      <c r="H119" s="223">
        <v>1</v>
      </c>
      <c r="I119" s="224"/>
      <c r="J119" s="225">
        <f>ROUND(I119*H119,2)</f>
        <v>0</v>
      </c>
      <c r="K119" s="221" t="s">
        <v>19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201</v>
      </c>
      <c r="AT119" s="230" t="s">
        <v>196</v>
      </c>
      <c r="AU119" s="230" t="s">
        <v>80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201</v>
      </c>
      <c r="BM119" s="230" t="s">
        <v>381</v>
      </c>
    </row>
    <row r="120" s="1" customFormat="1">
      <c r="B120" s="37"/>
      <c r="C120" s="38"/>
      <c r="D120" s="232" t="s">
        <v>203</v>
      </c>
      <c r="E120" s="38"/>
      <c r="F120" s="233" t="s">
        <v>3616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80</v>
      </c>
    </row>
    <row r="121" s="1" customFormat="1" ht="16.5" customHeight="1">
      <c r="B121" s="37"/>
      <c r="C121" s="219" t="s">
        <v>280</v>
      </c>
      <c r="D121" s="219" t="s">
        <v>196</v>
      </c>
      <c r="E121" s="220" t="s">
        <v>3605</v>
      </c>
      <c r="F121" s="221" t="s">
        <v>3618</v>
      </c>
      <c r="G121" s="222" t="s">
        <v>217</v>
      </c>
      <c r="H121" s="223">
        <v>130</v>
      </c>
      <c r="I121" s="224"/>
      <c r="J121" s="225">
        <f>ROUND(I121*H121,2)</f>
        <v>0</v>
      </c>
      <c r="K121" s="221" t="s">
        <v>19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201</v>
      </c>
      <c r="AT121" s="230" t="s">
        <v>196</v>
      </c>
      <c r="AU121" s="230" t="s">
        <v>80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201</v>
      </c>
      <c r="BM121" s="230" t="s">
        <v>392</v>
      </c>
    </row>
    <row r="122" s="1" customFormat="1">
      <c r="B122" s="37"/>
      <c r="C122" s="38"/>
      <c r="D122" s="232" t="s">
        <v>203</v>
      </c>
      <c r="E122" s="38"/>
      <c r="F122" s="233" t="s">
        <v>3618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80</v>
      </c>
    </row>
    <row r="123" s="1" customFormat="1" ht="16.5" customHeight="1">
      <c r="B123" s="37"/>
      <c r="C123" s="219" t="s">
        <v>286</v>
      </c>
      <c r="D123" s="219" t="s">
        <v>196</v>
      </c>
      <c r="E123" s="220" t="s">
        <v>3607</v>
      </c>
      <c r="F123" s="221" t="s">
        <v>3620</v>
      </c>
      <c r="G123" s="222" t="s">
        <v>3088</v>
      </c>
      <c r="H123" s="223">
        <v>1</v>
      </c>
      <c r="I123" s="224"/>
      <c r="J123" s="225">
        <f>ROUND(I123*H123,2)</f>
        <v>0</v>
      </c>
      <c r="K123" s="221" t="s">
        <v>19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201</v>
      </c>
      <c r="AT123" s="230" t="s">
        <v>196</v>
      </c>
      <c r="AU123" s="230" t="s">
        <v>80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201</v>
      </c>
      <c r="BM123" s="230" t="s">
        <v>404</v>
      </c>
    </row>
    <row r="124" s="1" customFormat="1">
      <c r="B124" s="37"/>
      <c r="C124" s="38"/>
      <c r="D124" s="232" t="s">
        <v>203</v>
      </c>
      <c r="E124" s="38"/>
      <c r="F124" s="233" t="s">
        <v>3620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80</v>
      </c>
    </row>
    <row r="125" s="1" customFormat="1" ht="16.5" customHeight="1">
      <c r="B125" s="37"/>
      <c r="C125" s="219" t="s">
        <v>296</v>
      </c>
      <c r="D125" s="219" t="s">
        <v>196</v>
      </c>
      <c r="E125" s="220" t="s">
        <v>3609</v>
      </c>
      <c r="F125" s="221" t="s">
        <v>3596</v>
      </c>
      <c r="G125" s="222" t="s">
        <v>3597</v>
      </c>
      <c r="H125" s="275"/>
      <c r="I125" s="224"/>
      <c r="J125" s="225">
        <f>ROUND(I125*H125,2)</f>
        <v>0</v>
      </c>
      <c r="K125" s="221" t="s">
        <v>19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201</v>
      </c>
      <c r="AT125" s="230" t="s">
        <v>196</v>
      </c>
      <c r="AU125" s="230" t="s">
        <v>80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201</v>
      </c>
      <c r="BM125" s="230" t="s">
        <v>414</v>
      </c>
    </row>
    <row r="126" s="1" customFormat="1">
      <c r="B126" s="37"/>
      <c r="C126" s="38"/>
      <c r="D126" s="232" t="s">
        <v>203</v>
      </c>
      <c r="E126" s="38"/>
      <c r="F126" s="233" t="s">
        <v>3596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80</v>
      </c>
    </row>
    <row r="127" s="11" customFormat="1" ht="25.92" customHeight="1">
      <c r="B127" s="203"/>
      <c r="C127" s="204"/>
      <c r="D127" s="205" t="s">
        <v>72</v>
      </c>
      <c r="E127" s="206" t="s">
        <v>3622</v>
      </c>
      <c r="F127" s="206" t="s">
        <v>3623</v>
      </c>
      <c r="G127" s="204"/>
      <c r="H127" s="204"/>
      <c r="I127" s="207"/>
      <c r="J127" s="208">
        <f>BK127</f>
        <v>0</v>
      </c>
      <c r="K127" s="204"/>
      <c r="L127" s="209"/>
      <c r="M127" s="210"/>
      <c r="N127" s="211"/>
      <c r="O127" s="211"/>
      <c r="P127" s="212">
        <f>SUM(P128:P153)</f>
        <v>0</v>
      </c>
      <c r="Q127" s="211"/>
      <c r="R127" s="212">
        <f>SUM(R128:R153)</f>
        <v>0</v>
      </c>
      <c r="S127" s="211"/>
      <c r="T127" s="213">
        <f>SUM(T128:T153)</f>
        <v>0</v>
      </c>
      <c r="AR127" s="214" t="s">
        <v>80</v>
      </c>
      <c r="AT127" s="215" t="s">
        <v>72</v>
      </c>
      <c r="AU127" s="215" t="s">
        <v>73</v>
      </c>
      <c r="AY127" s="214" t="s">
        <v>194</v>
      </c>
      <c r="BK127" s="216">
        <f>SUM(BK128:BK153)</f>
        <v>0</v>
      </c>
    </row>
    <row r="128" s="1" customFormat="1" ht="16.5" customHeight="1">
      <c r="B128" s="37"/>
      <c r="C128" s="219" t="s">
        <v>301</v>
      </c>
      <c r="D128" s="219" t="s">
        <v>196</v>
      </c>
      <c r="E128" s="220" t="s">
        <v>3611</v>
      </c>
      <c r="F128" s="221" t="s">
        <v>3625</v>
      </c>
      <c r="G128" s="222" t="s">
        <v>217</v>
      </c>
      <c r="H128" s="223">
        <v>4</v>
      </c>
      <c r="I128" s="224"/>
      <c r="J128" s="225">
        <f>ROUND(I128*H128,2)</f>
        <v>0</v>
      </c>
      <c r="K128" s="221" t="s">
        <v>19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AR128" s="230" t="s">
        <v>201</v>
      </c>
      <c r="AT128" s="230" t="s">
        <v>196</v>
      </c>
      <c r="AU128" s="230" t="s">
        <v>80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201</v>
      </c>
      <c r="BM128" s="230" t="s">
        <v>427</v>
      </c>
    </row>
    <row r="129" s="1" customFormat="1">
      <c r="B129" s="37"/>
      <c r="C129" s="38"/>
      <c r="D129" s="232" t="s">
        <v>203</v>
      </c>
      <c r="E129" s="38"/>
      <c r="F129" s="233" t="s">
        <v>3625</v>
      </c>
      <c r="G129" s="38"/>
      <c r="H129" s="38"/>
      <c r="I129" s="145"/>
      <c r="J129" s="38"/>
      <c r="K129" s="38"/>
      <c r="L129" s="42"/>
      <c r="M129" s="234"/>
      <c r="N129" s="82"/>
      <c r="O129" s="82"/>
      <c r="P129" s="82"/>
      <c r="Q129" s="82"/>
      <c r="R129" s="82"/>
      <c r="S129" s="82"/>
      <c r="T129" s="83"/>
      <c r="AT129" s="16" t="s">
        <v>203</v>
      </c>
      <c r="AU129" s="16" t="s">
        <v>80</v>
      </c>
    </row>
    <row r="130" s="1" customFormat="1" ht="16.5" customHeight="1">
      <c r="B130" s="37"/>
      <c r="C130" s="219" t="s">
        <v>308</v>
      </c>
      <c r="D130" s="219" t="s">
        <v>196</v>
      </c>
      <c r="E130" s="220" t="s">
        <v>3613</v>
      </c>
      <c r="F130" s="221" t="s">
        <v>3629</v>
      </c>
      <c r="G130" s="222" t="s">
        <v>217</v>
      </c>
      <c r="H130" s="223">
        <v>10</v>
      </c>
      <c r="I130" s="224"/>
      <c r="J130" s="225">
        <f>ROUND(I130*H130,2)</f>
        <v>0</v>
      </c>
      <c r="K130" s="221" t="s">
        <v>19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AR130" s="230" t="s">
        <v>201</v>
      </c>
      <c r="AT130" s="230" t="s">
        <v>196</v>
      </c>
      <c r="AU130" s="230" t="s">
        <v>80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201</v>
      </c>
      <c r="BM130" s="230" t="s">
        <v>447</v>
      </c>
    </row>
    <row r="131" s="1" customFormat="1">
      <c r="B131" s="37"/>
      <c r="C131" s="38"/>
      <c r="D131" s="232" t="s">
        <v>203</v>
      </c>
      <c r="E131" s="38"/>
      <c r="F131" s="233" t="s">
        <v>3629</v>
      </c>
      <c r="G131" s="38"/>
      <c r="H131" s="38"/>
      <c r="I131" s="145"/>
      <c r="J131" s="38"/>
      <c r="K131" s="38"/>
      <c r="L131" s="42"/>
      <c r="M131" s="234"/>
      <c r="N131" s="82"/>
      <c r="O131" s="82"/>
      <c r="P131" s="82"/>
      <c r="Q131" s="82"/>
      <c r="R131" s="82"/>
      <c r="S131" s="82"/>
      <c r="T131" s="83"/>
      <c r="AT131" s="16" t="s">
        <v>203</v>
      </c>
      <c r="AU131" s="16" t="s">
        <v>80</v>
      </c>
    </row>
    <row r="132" s="1" customFormat="1" ht="16.5" customHeight="1">
      <c r="B132" s="37"/>
      <c r="C132" s="219" t="s">
        <v>7</v>
      </c>
      <c r="D132" s="219" t="s">
        <v>196</v>
      </c>
      <c r="E132" s="220" t="s">
        <v>3615</v>
      </c>
      <c r="F132" s="221" t="s">
        <v>3649</v>
      </c>
      <c r="G132" s="222" t="s">
        <v>217</v>
      </c>
      <c r="H132" s="223">
        <v>20</v>
      </c>
      <c r="I132" s="224"/>
      <c r="J132" s="225">
        <f>ROUND(I132*H132,2)</f>
        <v>0</v>
      </c>
      <c r="K132" s="221" t="s">
        <v>19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AR132" s="230" t="s">
        <v>201</v>
      </c>
      <c r="AT132" s="230" t="s">
        <v>196</v>
      </c>
      <c r="AU132" s="230" t="s">
        <v>80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201</v>
      </c>
      <c r="BM132" s="230" t="s">
        <v>459</v>
      </c>
    </row>
    <row r="133" s="1" customFormat="1">
      <c r="B133" s="37"/>
      <c r="C133" s="38"/>
      <c r="D133" s="232" t="s">
        <v>203</v>
      </c>
      <c r="E133" s="38"/>
      <c r="F133" s="233" t="s">
        <v>3649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80</v>
      </c>
    </row>
    <row r="134" s="1" customFormat="1" ht="16.5" customHeight="1">
      <c r="B134" s="37"/>
      <c r="C134" s="219" t="s">
        <v>317</v>
      </c>
      <c r="D134" s="219" t="s">
        <v>196</v>
      </c>
      <c r="E134" s="220" t="s">
        <v>3617</v>
      </c>
      <c r="F134" s="221" t="s">
        <v>3650</v>
      </c>
      <c r="G134" s="222" t="s">
        <v>217</v>
      </c>
      <c r="H134" s="223">
        <v>20</v>
      </c>
      <c r="I134" s="224"/>
      <c r="J134" s="225">
        <f>ROUND(I134*H134,2)</f>
        <v>0</v>
      </c>
      <c r="K134" s="221" t="s">
        <v>19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AR134" s="230" t="s">
        <v>201</v>
      </c>
      <c r="AT134" s="230" t="s">
        <v>196</v>
      </c>
      <c r="AU134" s="230" t="s">
        <v>80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201</v>
      </c>
      <c r="BM134" s="230" t="s">
        <v>471</v>
      </c>
    </row>
    <row r="135" s="1" customFormat="1">
      <c r="B135" s="37"/>
      <c r="C135" s="38"/>
      <c r="D135" s="232" t="s">
        <v>203</v>
      </c>
      <c r="E135" s="38"/>
      <c r="F135" s="233" t="s">
        <v>3650</v>
      </c>
      <c r="G135" s="38"/>
      <c r="H135" s="38"/>
      <c r="I135" s="145"/>
      <c r="J135" s="38"/>
      <c r="K135" s="38"/>
      <c r="L135" s="42"/>
      <c r="M135" s="234"/>
      <c r="N135" s="82"/>
      <c r="O135" s="82"/>
      <c r="P135" s="82"/>
      <c r="Q135" s="82"/>
      <c r="R135" s="82"/>
      <c r="S135" s="82"/>
      <c r="T135" s="83"/>
      <c r="AT135" s="16" t="s">
        <v>203</v>
      </c>
      <c r="AU135" s="16" t="s">
        <v>80</v>
      </c>
    </row>
    <row r="136" s="1" customFormat="1" ht="16.5" customHeight="1">
      <c r="B136" s="37"/>
      <c r="C136" s="219" t="s">
        <v>323</v>
      </c>
      <c r="D136" s="219" t="s">
        <v>196</v>
      </c>
      <c r="E136" s="220" t="s">
        <v>3619</v>
      </c>
      <c r="F136" s="221" t="s">
        <v>3631</v>
      </c>
      <c r="G136" s="222" t="s">
        <v>1492</v>
      </c>
      <c r="H136" s="223">
        <v>30</v>
      </c>
      <c r="I136" s="224"/>
      <c r="J136" s="225">
        <f>ROUND(I136*H136,2)</f>
        <v>0</v>
      </c>
      <c r="K136" s="221" t="s">
        <v>19</v>
      </c>
      <c r="L136" s="42"/>
      <c r="M136" s="226" t="s">
        <v>19</v>
      </c>
      <c r="N136" s="227" t="s">
        <v>44</v>
      </c>
      <c r="O136" s="82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AR136" s="230" t="s">
        <v>201</v>
      </c>
      <c r="AT136" s="230" t="s">
        <v>196</v>
      </c>
      <c r="AU136" s="230" t="s">
        <v>80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201</v>
      </c>
      <c r="BM136" s="230" t="s">
        <v>482</v>
      </c>
    </row>
    <row r="137" s="1" customFormat="1">
      <c r="B137" s="37"/>
      <c r="C137" s="38"/>
      <c r="D137" s="232" t="s">
        <v>203</v>
      </c>
      <c r="E137" s="38"/>
      <c r="F137" s="233" t="s">
        <v>3631</v>
      </c>
      <c r="G137" s="38"/>
      <c r="H137" s="38"/>
      <c r="I137" s="145"/>
      <c r="J137" s="38"/>
      <c r="K137" s="38"/>
      <c r="L137" s="42"/>
      <c r="M137" s="234"/>
      <c r="N137" s="82"/>
      <c r="O137" s="82"/>
      <c r="P137" s="82"/>
      <c r="Q137" s="82"/>
      <c r="R137" s="82"/>
      <c r="S137" s="82"/>
      <c r="T137" s="83"/>
      <c r="AT137" s="16" t="s">
        <v>203</v>
      </c>
      <c r="AU137" s="16" t="s">
        <v>80</v>
      </c>
    </row>
    <row r="138" s="1" customFormat="1" ht="16.5" customHeight="1">
      <c r="B138" s="37"/>
      <c r="C138" s="219" t="s">
        <v>328</v>
      </c>
      <c r="D138" s="219" t="s">
        <v>196</v>
      </c>
      <c r="E138" s="220" t="s">
        <v>3621</v>
      </c>
      <c r="F138" s="221" t="s">
        <v>3633</v>
      </c>
      <c r="G138" s="222" t="s">
        <v>1492</v>
      </c>
      <c r="H138" s="223">
        <v>30</v>
      </c>
      <c r="I138" s="224"/>
      <c r="J138" s="225">
        <f>ROUND(I138*H138,2)</f>
        <v>0</v>
      </c>
      <c r="K138" s="221" t="s">
        <v>19</v>
      </c>
      <c r="L138" s="42"/>
      <c r="M138" s="226" t="s">
        <v>19</v>
      </c>
      <c r="N138" s="227" t="s">
        <v>44</v>
      </c>
      <c r="O138" s="82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AR138" s="230" t="s">
        <v>201</v>
      </c>
      <c r="AT138" s="230" t="s">
        <v>196</v>
      </c>
      <c r="AU138" s="230" t="s">
        <v>80</v>
      </c>
      <c r="AY138" s="16" t="s">
        <v>194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80</v>
      </c>
      <c r="BK138" s="231">
        <f>ROUND(I138*H138,2)</f>
        <v>0</v>
      </c>
      <c r="BL138" s="16" t="s">
        <v>201</v>
      </c>
      <c r="BM138" s="230" t="s">
        <v>492</v>
      </c>
    </row>
    <row r="139" s="1" customFormat="1">
      <c r="B139" s="37"/>
      <c r="C139" s="38"/>
      <c r="D139" s="232" t="s">
        <v>203</v>
      </c>
      <c r="E139" s="38"/>
      <c r="F139" s="233" t="s">
        <v>3633</v>
      </c>
      <c r="G139" s="38"/>
      <c r="H139" s="38"/>
      <c r="I139" s="145"/>
      <c r="J139" s="38"/>
      <c r="K139" s="38"/>
      <c r="L139" s="42"/>
      <c r="M139" s="234"/>
      <c r="N139" s="82"/>
      <c r="O139" s="82"/>
      <c r="P139" s="82"/>
      <c r="Q139" s="82"/>
      <c r="R139" s="82"/>
      <c r="S139" s="82"/>
      <c r="T139" s="83"/>
      <c r="AT139" s="16" t="s">
        <v>203</v>
      </c>
      <c r="AU139" s="16" t="s">
        <v>80</v>
      </c>
    </row>
    <row r="140" s="1" customFormat="1" ht="16.5" customHeight="1">
      <c r="B140" s="37"/>
      <c r="C140" s="219" t="s">
        <v>333</v>
      </c>
      <c r="D140" s="219" t="s">
        <v>196</v>
      </c>
      <c r="E140" s="220" t="s">
        <v>3624</v>
      </c>
      <c r="F140" s="221" t="s">
        <v>3635</v>
      </c>
      <c r="G140" s="222" t="s">
        <v>1492</v>
      </c>
      <c r="H140" s="223">
        <v>30</v>
      </c>
      <c r="I140" s="224"/>
      <c r="J140" s="225">
        <f>ROUND(I140*H140,2)</f>
        <v>0</v>
      </c>
      <c r="K140" s="221" t="s">
        <v>19</v>
      </c>
      <c r="L140" s="42"/>
      <c r="M140" s="226" t="s">
        <v>19</v>
      </c>
      <c r="N140" s="227" t="s">
        <v>44</v>
      </c>
      <c r="O140" s="82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AR140" s="230" t="s">
        <v>201</v>
      </c>
      <c r="AT140" s="230" t="s">
        <v>196</v>
      </c>
      <c r="AU140" s="230" t="s">
        <v>80</v>
      </c>
      <c r="AY140" s="16" t="s">
        <v>194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80</v>
      </c>
      <c r="BK140" s="231">
        <f>ROUND(I140*H140,2)</f>
        <v>0</v>
      </c>
      <c r="BL140" s="16" t="s">
        <v>201</v>
      </c>
      <c r="BM140" s="230" t="s">
        <v>505</v>
      </c>
    </row>
    <row r="141" s="1" customFormat="1">
      <c r="B141" s="37"/>
      <c r="C141" s="38"/>
      <c r="D141" s="232" t="s">
        <v>203</v>
      </c>
      <c r="E141" s="38"/>
      <c r="F141" s="233" t="s">
        <v>3635</v>
      </c>
      <c r="G141" s="38"/>
      <c r="H141" s="38"/>
      <c r="I141" s="145"/>
      <c r="J141" s="38"/>
      <c r="K141" s="38"/>
      <c r="L141" s="42"/>
      <c r="M141" s="234"/>
      <c r="N141" s="82"/>
      <c r="O141" s="82"/>
      <c r="P141" s="82"/>
      <c r="Q141" s="82"/>
      <c r="R141" s="82"/>
      <c r="S141" s="82"/>
      <c r="T141" s="83"/>
      <c r="AT141" s="16" t="s">
        <v>203</v>
      </c>
      <c r="AU141" s="16" t="s">
        <v>80</v>
      </c>
    </row>
    <row r="142" s="1" customFormat="1" ht="16.5" customHeight="1">
      <c r="B142" s="37"/>
      <c r="C142" s="219" t="s">
        <v>343</v>
      </c>
      <c r="D142" s="219" t="s">
        <v>196</v>
      </c>
      <c r="E142" s="220" t="s">
        <v>3626</v>
      </c>
      <c r="F142" s="221" t="s">
        <v>3637</v>
      </c>
      <c r="G142" s="222" t="s">
        <v>1492</v>
      </c>
      <c r="H142" s="223">
        <v>20</v>
      </c>
      <c r="I142" s="224"/>
      <c r="J142" s="225">
        <f>ROUND(I142*H142,2)</f>
        <v>0</v>
      </c>
      <c r="K142" s="221" t="s">
        <v>19</v>
      </c>
      <c r="L142" s="42"/>
      <c r="M142" s="226" t="s">
        <v>19</v>
      </c>
      <c r="N142" s="227" t="s">
        <v>44</v>
      </c>
      <c r="O142" s="82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AR142" s="230" t="s">
        <v>201</v>
      </c>
      <c r="AT142" s="230" t="s">
        <v>196</v>
      </c>
      <c r="AU142" s="230" t="s">
        <v>80</v>
      </c>
      <c r="AY142" s="16" t="s">
        <v>194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80</v>
      </c>
      <c r="BK142" s="231">
        <f>ROUND(I142*H142,2)</f>
        <v>0</v>
      </c>
      <c r="BL142" s="16" t="s">
        <v>201</v>
      </c>
      <c r="BM142" s="230" t="s">
        <v>517</v>
      </c>
    </row>
    <row r="143" s="1" customFormat="1">
      <c r="B143" s="37"/>
      <c r="C143" s="38"/>
      <c r="D143" s="232" t="s">
        <v>203</v>
      </c>
      <c r="E143" s="38"/>
      <c r="F143" s="233" t="s">
        <v>3637</v>
      </c>
      <c r="G143" s="38"/>
      <c r="H143" s="38"/>
      <c r="I143" s="145"/>
      <c r="J143" s="38"/>
      <c r="K143" s="38"/>
      <c r="L143" s="42"/>
      <c r="M143" s="234"/>
      <c r="N143" s="82"/>
      <c r="O143" s="82"/>
      <c r="P143" s="82"/>
      <c r="Q143" s="82"/>
      <c r="R143" s="82"/>
      <c r="S143" s="82"/>
      <c r="T143" s="83"/>
      <c r="AT143" s="16" t="s">
        <v>203</v>
      </c>
      <c r="AU143" s="16" t="s">
        <v>80</v>
      </c>
    </row>
    <row r="144" s="1" customFormat="1" ht="16.5" customHeight="1">
      <c r="B144" s="37"/>
      <c r="C144" s="219" t="s">
        <v>349</v>
      </c>
      <c r="D144" s="219" t="s">
        <v>196</v>
      </c>
      <c r="E144" s="220" t="s">
        <v>3628</v>
      </c>
      <c r="F144" s="221" t="s">
        <v>3639</v>
      </c>
      <c r="G144" s="222" t="s">
        <v>1492</v>
      </c>
      <c r="H144" s="223">
        <v>20</v>
      </c>
      <c r="I144" s="224"/>
      <c r="J144" s="225">
        <f>ROUND(I144*H144,2)</f>
        <v>0</v>
      </c>
      <c r="K144" s="221" t="s">
        <v>19</v>
      </c>
      <c r="L144" s="42"/>
      <c r="M144" s="226" t="s">
        <v>19</v>
      </c>
      <c r="N144" s="227" t="s">
        <v>44</v>
      </c>
      <c r="O144" s="82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AR144" s="230" t="s">
        <v>201</v>
      </c>
      <c r="AT144" s="230" t="s">
        <v>196</v>
      </c>
      <c r="AU144" s="230" t="s">
        <v>80</v>
      </c>
      <c r="AY144" s="16" t="s">
        <v>194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80</v>
      </c>
      <c r="BK144" s="231">
        <f>ROUND(I144*H144,2)</f>
        <v>0</v>
      </c>
      <c r="BL144" s="16" t="s">
        <v>201</v>
      </c>
      <c r="BM144" s="230" t="s">
        <v>528</v>
      </c>
    </row>
    <row r="145" s="1" customFormat="1">
      <c r="B145" s="37"/>
      <c r="C145" s="38"/>
      <c r="D145" s="232" t="s">
        <v>203</v>
      </c>
      <c r="E145" s="38"/>
      <c r="F145" s="233" t="s">
        <v>3639</v>
      </c>
      <c r="G145" s="38"/>
      <c r="H145" s="38"/>
      <c r="I145" s="145"/>
      <c r="J145" s="38"/>
      <c r="K145" s="38"/>
      <c r="L145" s="42"/>
      <c r="M145" s="234"/>
      <c r="N145" s="82"/>
      <c r="O145" s="82"/>
      <c r="P145" s="82"/>
      <c r="Q145" s="82"/>
      <c r="R145" s="82"/>
      <c r="S145" s="82"/>
      <c r="T145" s="83"/>
      <c r="AT145" s="16" t="s">
        <v>203</v>
      </c>
      <c r="AU145" s="16" t="s">
        <v>80</v>
      </c>
    </row>
    <row r="146" s="1" customFormat="1" ht="16.5" customHeight="1">
      <c r="B146" s="37"/>
      <c r="C146" s="219" t="s">
        <v>355</v>
      </c>
      <c r="D146" s="219" t="s">
        <v>196</v>
      </c>
      <c r="E146" s="220" t="s">
        <v>3651</v>
      </c>
      <c r="F146" s="221" t="s">
        <v>3641</v>
      </c>
      <c r="G146" s="222" t="s">
        <v>1492</v>
      </c>
      <c r="H146" s="223">
        <v>5</v>
      </c>
      <c r="I146" s="224"/>
      <c r="J146" s="225">
        <f>ROUND(I146*H146,2)</f>
        <v>0</v>
      </c>
      <c r="K146" s="221" t="s">
        <v>19</v>
      </c>
      <c r="L146" s="42"/>
      <c r="M146" s="226" t="s">
        <v>19</v>
      </c>
      <c r="N146" s="227" t="s">
        <v>44</v>
      </c>
      <c r="O146" s="82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AR146" s="230" t="s">
        <v>201</v>
      </c>
      <c r="AT146" s="230" t="s">
        <v>196</v>
      </c>
      <c r="AU146" s="230" t="s">
        <v>80</v>
      </c>
      <c r="AY146" s="16" t="s">
        <v>194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80</v>
      </c>
      <c r="BK146" s="231">
        <f>ROUND(I146*H146,2)</f>
        <v>0</v>
      </c>
      <c r="BL146" s="16" t="s">
        <v>201</v>
      </c>
      <c r="BM146" s="230" t="s">
        <v>538</v>
      </c>
    </row>
    <row r="147" s="1" customFormat="1">
      <c r="B147" s="37"/>
      <c r="C147" s="38"/>
      <c r="D147" s="232" t="s">
        <v>203</v>
      </c>
      <c r="E147" s="38"/>
      <c r="F147" s="233" t="s">
        <v>3641</v>
      </c>
      <c r="G147" s="38"/>
      <c r="H147" s="38"/>
      <c r="I147" s="145"/>
      <c r="J147" s="38"/>
      <c r="K147" s="38"/>
      <c r="L147" s="42"/>
      <c r="M147" s="234"/>
      <c r="N147" s="82"/>
      <c r="O147" s="82"/>
      <c r="P147" s="82"/>
      <c r="Q147" s="82"/>
      <c r="R147" s="82"/>
      <c r="S147" s="82"/>
      <c r="T147" s="83"/>
      <c r="AT147" s="16" t="s">
        <v>203</v>
      </c>
      <c r="AU147" s="16" t="s">
        <v>80</v>
      </c>
    </row>
    <row r="148" s="1" customFormat="1" ht="16.5" customHeight="1">
      <c r="B148" s="37"/>
      <c r="C148" s="219" t="s">
        <v>362</v>
      </c>
      <c r="D148" s="219" t="s">
        <v>196</v>
      </c>
      <c r="E148" s="220" t="s">
        <v>3652</v>
      </c>
      <c r="F148" s="221" t="s">
        <v>3643</v>
      </c>
      <c r="G148" s="222" t="s">
        <v>1492</v>
      </c>
      <c r="H148" s="223">
        <v>1</v>
      </c>
      <c r="I148" s="224"/>
      <c r="J148" s="225">
        <f>ROUND(I148*H148,2)</f>
        <v>0</v>
      </c>
      <c r="K148" s="221" t="s">
        <v>19</v>
      </c>
      <c r="L148" s="42"/>
      <c r="M148" s="226" t="s">
        <v>19</v>
      </c>
      <c r="N148" s="227" t="s">
        <v>44</v>
      </c>
      <c r="O148" s="82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AR148" s="230" t="s">
        <v>201</v>
      </c>
      <c r="AT148" s="230" t="s">
        <v>196</v>
      </c>
      <c r="AU148" s="230" t="s">
        <v>80</v>
      </c>
      <c r="AY148" s="16" t="s">
        <v>194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80</v>
      </c>
      <c r="BK148" s="231">
        <f>ROUND(I148*H148,2)</f>
        <v>0</v>
      </c>
      <c r="BL148" s="16" t="s">
        <v>201</v>
      </c>
      <c r="BM148" s="230" t="s">
        <v>548</v>
      </c>
    </row>
    <row r="149" s="1" customFormat="1">
      <c r="B149" s="37"/>
      <c r="C149" s="38"/>
      <c r="D149" s="232" t="s">
        <v>203</v>
      </c>
      <c r="E149" s="38"/>
      <c r="F149" s="233" t="s">
        <v>3643</v>
      </c>
      <c r="G149" s="38"/>
      <c r="H149" s="38"/>
      <c r="I149" s="145"/>
      <c r="J149" s="38"/>
      <c r="K149" s="38"/>
      <c r="L149" s="42"/>
      <c r="M149" s="234"/>
      <c r="N149" s="82"/>
      <c r="O149" s="82"/>
      <c r="P149" s="82"/>
      <c r="Q149" s="82"/>
      <c r="R149" s="82"/>
      <c r="S149" s="82"/>
      <c r="T149" s="83"/>
      <c r="AT149" s="16" t="s">
        <v>203</v>
      </c>
      <c r="AU149" s="16" t="s">
        <v>80</v>
      </c>
    </row>
    <row r="150" s="1" customFormat="1" ht="16.5" customHeight="1">
      <c r="B150" s="37"/>
      <c r="C150" s="219" t="s">
        <v>368</v>
      </c>
      <c r="D150" s="219" t="s">
        <v>196</v>
      </c>
      <c r="E150" s="220" t="s">
        <v>3630</v>
      </c>
      <c r="F150" s="221" t="s">
        <v>3645</v>
      </c>
      <c r="G150" s="222" t="s">
        <v>1492</v>
      </c>
      <c r="H150" s="223">
        <v>15</v>
      </c>
      <c r="I150" s="224"/>
      <c r="J150" s="225">
        <f>ROUND(I150*H150,2)</f>
        <v>0</v>
      </c>
      <c r="K150" s="221" t="s">
        <v>19</v>
      </c>
      <c r="L150" s="42"/>
      <c r="M150" s="226" t="s">
        <v>19</v>
      </c>
      <c r="N150" s="227" t="s">
        <v>44</v>
      </c>
      <c r="O150" s="82"/>
      <c r="P150" s="228">
        <f>O150*H150</f>
        <v>0</v>
      </c>
      <c r="Q150" s="228">
        <v>0</v>
      </c>
      <c r="R150" s="228">
        <f>Q150*H150</f>
        <v>0</v>
      </c>
      <c r="S150" s="228">
        <v>0</v>
      </c>
      <c r="T150" s="229">
        <f>S150*H150</f>
        <v>0</v>
      </c>
      <c r="AR150" s="230" t="s">
        <v>201</v>
      </c>
      <c r="AT150" s="230" t="s">
        <v>196</v>
      </c>
      <c r="AU150" s="230" t="s">
        <v>80</v>
      </c>
      <c r="AY150" s="16" t="s">
        <v>194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80</v>
      </c>
      <c r="BK150" s="231">
        <f>ROUND(I150*H150,2)</f>
        <v>0</v>
      </c>
      <c r="BL150" s="16" t="s">
        <v>201</v>
      </c>
      <c r="BM150" s="230" t="s">
        <v>558</v>
      </c>
    </row>
    <row r="151" s="1" customFormat="1">
      <c r="B151" s="37"/>
      <c r="C151" s="38"/>
      <c r="D151" s="232" t="s">
        <v>203</v>
      </c>
      <c r="E151" s="38"/>
      <c r="F151" s="233" t="s">
        <v>3645</v>
      </c>
      <c r="G151" s="38"/>
      <c r="H151" s="38"/>
      <c r="I151" s="145"/>
      <c r="J151" s="38"/>
      <c r="K151" s="38"/>
      <c r="L151" s="42"/>
      <c r="M151" s="234"/>
      <c r="N151" s="82"/>
      <c r="O151" s="82"/>
      <c r="P151" s="82"/>
      <c r="Q151" s="82"/>
      <c r="R151" s="82"/>
      <c r="S151" s="82"/>
      <c r="T151" s="83"/>
      <c r="AT151" s="16" t="s">
        <v>203</v>
      </c>
      <c r="AU151" s="16" t="s">
        <v>80</v>
      </c>
    </row>
    <row r="152" s="1" customFormat="1" ht="16.5" customHeight="1">
      <c r="B152" s="37"/>
      <c r="C152" s="219" t="s">
        <v>374</v>
      </c>
      <c r="D152" s="219" t="s">
        <v>196</v>
      </c>
      <c r="E152" s="220" t="s">
        <v>3632</v>
      </c>
      <c r="F152" s="221" t="s">
        <v>3596</v>
      </c>
      <c r="G152" s="222" t="s">
        <v>3597</v>
      </c>
      <c r="H152" s="275"/>
      <c r="I152" s="224"/>
      <c r="J152" s="225">
        <f>ROUND(I152*H152,2)</f>
        <v>0</v>
      </c>
      <c r="K152" s="221" t="s">
        <v>19</v>
      </c>
      <c r="L152" s="42"/>
      <c r="M152" s="226" t="s">
        <v>19</v>
      </c>
      <c r="N152" s="227" t="s">
        <v>44</v>
      </c>
      <c r="O152" s="82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AR152" s="230" t="s">
        <v>201</v>
      </c>
      <c r="AT152" s="230" t="s">
        <v>196</v>
      </c>
      <c r="AU152" s="230" t="s">
        <v>80</v>
      </c>
      <c r="AY152" s="16" t="s">
        <v>194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80</v>
      </c>
      <c r="BK152" s="231">
        <f>ROUND(I152*H152,2)</f>
        <v>0</v>
      </c>
      <c r="BL152" s="16" t="s">
        <v>201</v>
      </c>
      <c r="BM152" s="230" t="s">
        <v>568</v>
      </c>
    </row>
    <row r="153" s="1" customFormat="1">
      <c r="B153" s="37"/>
      <c r="C153" s="38"/>
      <c r="D153" s="232" t="s">
        <v>203</v>
      </c>
      <c r="E153" s="38"/>
      <c r="F153" s="233" t="s">
        <v>3596</v>
      </c>
      <c r="G153" s="38"/>
      <c r="H153" s="38"/>
      <c r="I153" s="145"/>
      <c r="J153" s="38"/>
      <c r="K153" s="38"/>
      <c r="L153" s="42"/>
      <c r="M153" s="268"/>
      <c r="N153" s="269"/>
      <c r="O153" s="269"/>
      <c r="P153" s="269"/>
      <c r="Q153" s="269"/>
      <c r="R153" s="269"/>
      <c r="S153" s="269"/>
      <c r="T153" s="270"/>
      <c r="AT153" s="16" t="s">
        <v>203</v>
      </c>
      <c r="AU153" s="16" t="s">
        <v>80</v>
      </c>
    </row>
    <row r="154" s="1" customFormat="1" ht="6.96" customHeight="1">
      <c r="B154" s="57"/>
      <c r="C154" s="58"/>
      <c r="D154" s="58"/>
      <c r="E154" s="58"/>
      <c r="F154" s="58"/>
      <c r="G154" s="58"/>
      <c r="H154" s="58"/>
      <c r="I154" s="170"/>
      <c r="J154" s="58"/>
      <c r="K154" s="58"/>
      <c r="L154" s="42"/>
    </row>
  </sheetData>
  <sheetProtection sheet="1" autoFilter="0" formatColumns="0" formatRows="0" objects="1" scenarios="1" spinCount="100000" saltValue="3UpGzj4Uduo/6bwD04aCDluDnVK8aeLPeucb+uWDckRumK57l+g90ljG5/Ft/Y7che5jo0O3iWZM1tlBcfTRGg==" hashValue="4nkViSkJt2cnjIaX9/MukLhepIWmFteVmYGZ424jfoZz/elDFksqYxoyIakg+oNiTO/2K7dS0JRf8oCbJ59q6Q==" algorithmName="SHA-512" password="C87A"/>
  <autoFilter ref="C87:K15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139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s="1" customFormat="1" ht="12" customHeight="1">
      <c r="B8" s="42"/>
      <c r="D8" s="143" t="s">
        <v>144</v>
      </c>
      <c r="I8" s="145"/>
      <c r="L8" s="42"/>
    </row>
    <row r="9" s="1" customFormat="1" ht="36.96" customHeight="1">
      <c r="B9" s="42"/>
      <c r="E9" s="146" t="s">
        <v>3653</v>
      </c>
      <c r="F9" s="1"/>
      <c r="G9" s="1"/>
      <c r="H9" s="1"/>
      <c r="I9" s="145"/>
      <c r="L9" s="42"/>
    </row>
    <row r="10" s="1" customFormat="1">
      <c r="B10" s="42"/>
      <c r="I10" s="145"/>
      <c r="L10" s="42"/>
    </row>
    <row r="11" s="1" customFormat="1" ht="12" customHeight="1">
      <c r="B11" s="42"/>
      <c r="D11" s="143" t="s">
        <v>18</v>
      </c>
      <c r="F11" s="131" t="s">
        <v>19</v>
      </c>
      <c r="I11" s="147" t="s">
        <v>20</v>
      </c>
      <c r="J11" s="131" t="s">
        <v>19</v>
      </c>
      <c r="L11" s="42"/>
    </row>
    <row r="12" s="1" customFormat="1" ht="12" customHeight="1">
      <c r="B12" s="42"/>
      <c r="D12" s="143" t="s">
        <v>21</v>
      </c>
      <c r="F12" s="131" t="s">
        <v>22</v>
      </c>
      <c r="I12" s="147" t="s">
        <v>23</v>
      </c>
      <c r="J12" s="148" t="str">
        <f>'Rekapitulace stavby'!AN8</f>
        <v>22. 6. 2019</v>
      </c>
      <c r="L12" s="42"/>
    </row>
    <row r="13" s="1" customFormat="1" ht="10.8" customHeight="1">
      <c r="B13" s="42"/>
      <c r="I13" s="145"/>
      <c r="L13" s="42"/>
    </row>
    <row r="14" s="1" customFormat="1" ht="12" customHeight="1">
      <c r="B14" s="42"/>
      <c r="D14" s="143" t="s">
        <v>25</v>
      </c>
      <c r="I14" s="147" t="s">
        <v>26</v>
      </c>
      <c r="J14" s="131" t="s">
        <v>27</v>
      </c>
      <c r="L14" s="42"/>
    </row>
    <row r="15" s="1" customFormat="1" ht="18" customHeight="1">
      <c r="B15" s="42"/>
      <c r="E15" s="131" t="s">
        <v>28</v>
      </c>
      <c r="I15" s="147" t="s">
        <v>29</v>
      </c>
      <c r="J15" s="131" t="s">
        <v>19</v>
      </c>
      <c r="L15" s="42"/>
    </row>
    <row r="16" s="1" customFormat="1" ht="6.96" customHeight="1">
      <c r="B16" s="42"/>
      <c r="I16" s="145"/>
      <c r="L16" s="42"/>
    </row>
    <row r="17" s="1" customFormat="1" ht="12" customHeight="1">
      <c r="B17" s="42"/>
      <c r="D17" s="143" t="s">
        <v>30</v>
      </c>
      <c r="I17" s="147" t="s">
        <v>26</v>
      </c>
      <c r="J17" s="32" t="str">
        <f>'Rekapitulace stavby'!AN13</f>
        <v>Vyplň údaj</v>
      </c>
      <c r="L17" s="42"/>
    </row>
    <row r="18" s="1" customFormat="1" ht="18" customHeight="1">
      <c r="B18" s="42"/>
      <c r="E18" s="32" t="str">
        <f>'Rekapitulace stavby'!E14</f>
        <v>Vyplň údaj</v>
      </c>
      <c r="F18" s="131"/>
      <c r="G18" s="131"/>
      <c r="H18" s="131"/>
      <c r="I18" s="147" t="s">
        <v>29</v>
      </c>
      <c r="J18" s="32" t="str">
        <f>'Rekapitulace stavby'!AN14</f>
        <v>Vyplň údaj</v>
      </c>
      <c r="L18" s="42"/>
    </row>
    <row r="19" s="1" customFormat="1" ht="6.96" customHeight="1">
      <c r="B19" s="42"/>
      <c r="I19" s="145"/>
      <c r="L19" s="42"/>
    </row>
    <row r="20" s="1" customFormat="1" ht="12" customHeight="1">
      <c r="B20" s="42"/>
      <c r="D20" s="143" t="s">
        <v>32</v>
      </c>
      <c r="I20" s="147" t="s">
        <v>26</v>
      </c>
      <c r="J20" s="131" t="s">
        <v>33</v>
      </c>
      <c r="L20" s="42"/>
    </row>
    <row r="21" s="1" customFormat="1" ht="18" customHeight="1">
      <c r="B21" s="42"/>
      <c r="E21" s="131" t="s">
        <v>34</v>
      </c>
      <c r="I21" s="147" t="s">
        <v>29</v>
      </c>
      <c r="J21" s="131" t="s">
        <v>19</v>
      </c>
      <c r="L21" s="42"/>
    </row>
    <row r="22" s="1" customFormat="1" ht="6.96" customHeight="1">
      <c r="B22" s="42"/>
      <c r="I22" s="145"/>
      <c r="L22" s="42"/>
    </row>
    <row r="23" s="1" customFormat="1" ht="12" customHeight="1">
      <c r="B23" s="42"/>
      <c r="D23" s="143" t="s">
        <v>36</v>
      </c>
      <c r="I23" s="147" t="s">
        <v>26</v>
      </c>
      <c r="J23" s="131" t="s">
        <v>33</v>
      </c>
      <c r="L23" s="42"/>
    </row>
    <row r="24" s="1" customFormat="1" ht="18" customHeight="1">
      <c r="B24" s="42"/>
      <c r="E24" s="131" t="s">
        <v>34</v>
      </c>
      <c r="I24" s="147" t="s">
        <v>29</v>
      </c>
      <c r="J24" s="131" t="s">
        <v>19</v>
      </c>
      <c r="L24" s="42"/>
    </row>
    <row r="25" s="1" customFormat="1" ht="6.96" customHeight="1">
      <c r="B25" s="42"/>
      <c r="I25" s="145"/>
      <c r="L25" s="42"/>
    </row>
    <row r="26" s="1" customFormat="1" ht="12" customHeight="1">
      <c r="B26" s="42"/>
      <c r="D26" s="143" t="s">
        <v>37</v>
      </c>
      <c r="I26" s="145"/>
      <c r="L26" s="42"/>
    </row>
    <row r="27" s="7" customFormat="1" ht="16.5" customHeight="1">
      <c r="B27" s="149"/>
      <c r="E27" s="150" t="s">
        <v>19</v>
      </c>
      <c r="F27" s="150"/>
      <c r="G27" s="150"/>
      <c r="H27" s="150"/>
      <c r="I27" s="151"/>
      <c r="L27" s="149"/>
    </row>
    <row r="28" s="1" customFormat="1" ht="6.96" customHeight="1">
      <c r="B28" s="42"/>
      <c r="I28" s="145"/>
      <c r="L28" s="42"/>
    </row>
    <row r="29" s="1" customFormat="1" ht="6.96" customHeight="1">
      <c r="B29" s="42"/>
      <c r="D29" s="74"/>
      <c r="E29" s="74"/>
      <c r="F29" s="74"/>
      <c r="G29" s="74"/>
      <c r="H29" s="74"/>
      <c r="I29" s="152"/>
      <c r="J29" s="74"/>
      <c r="K29" s="74"/>
      <c r="L29" s="42"/>
    </row>
    <row r="30" s="1" customFormat="1" ht="25.44" customHeight="1">
      <c r="B30" s="42"/>
      <c r="D30" s="153" t="s">
        <v>39</v>
      </c>
      <c r="I30" s="145"/>
      <c r="J30" s="154">
        <f>ROUND(J99, 2)</f>
        <v>0</v>
      </c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14.4" customHeight="1">
      <c r="B32" s="42"/>
      <c r="F32" s="155" t="s">
        <v>41</v>
      </c>
      <c r="I32" s="156" t="s">
        <v>40</v>
      </c>
      <c r="J32" s="155" t="s">
        <v>42</v>
      </c>
      <c r="L32" s="42"/>
    </row>
    <row r="33" s="1" customFormat="1" ht="14.4" customHeight="1">
      <c r="B33" s="42"/>
      <c r="D33" s="157" t="s">
        <v>43</v>
      </c>
      <c r="E33" s="143" t="s">
        <v>44</v>
      </c>
      <c r="F33" s="158">
        <f>ROUND((SUM(BE99:BE368)),  2)</f>
        <v>0</v>
      </c>
      <c r="I33" s="159">
        <v>0.20999999999999999</v>
      </c>
      <c r="J33" s="158">
        <f>ROUND(((SUM(BE99:BE368))*I33),  2)</f>
        <v>0</v>
      </c>
      <c r="L33" s="42"/>
    </row>
    <row r="34" s="1" customFormat="1" ht="14.4" customHeight="1">
      <c r="B34" s="42"/>
      <c r="E34" s="143" t="s">
        <v>45</v>
      </c>
      <c r="F34" s="158">
        <f>ROUND((SUM(BF99:BF368)),  2)</f>
        <v>0</v>
      </c>
      <c r="I34" s="159">
        <v>0.14999999999999999</v>
      </c>
      <c r="J34" s="158">
        <f>ROUND(((SUM(BF99:BF368))*I34),  2)</f>
        <v>0</v>
      </c>
      <c r="L34" s="42"/>
    </row>
    <row r="35" hidden="1" s="1" customFormat="1" ht="14.4" customHeight="1">
      <c r="B35" s="42"/>
      <c r="E35" s="143" t="s">
        <v>46</v>
      </c>
      <c r="F35" s="158">
        <f>ROUND((SUM(BG99:BG368)),  2)</f>
        <v>0</v>
      </c>
      <c r="I35" s="159">
        <v>0.20999999999999999</v>
      </c>
      <c r="J35" s="158">
        <f>0</f>
        <v>0</v>
      </c>
      <c r="L35" s="42"/>
    </row>
    <row r="36" hidden="1" s="1" customFormat="1" ht="14.4" customHeight="1">
      <c r="B36" s="42"/>
      <c r="E36" s="143" t="s">
        <v>47</v>
      </c>
      <c r="F36" s="158">
        <f>ROUND((SUM(BH99:BH368)),  2)</f>
        <v>0</v>
      </c>
      <c r="I36" s="159">
        <v>0.14999999999999999</v>
      </c>
      <c r="J36" s="158">
        <f>0</f>
        <v>0</v>
      </c>
      <c r="L36" s="42"/>
    </row>
    <row r="37" hidden="1" s="1" customFormat="1" ht="14.4" customHeight="1">
      <c r="B37" s="42"/>
      <c r="E37" s="143" t="s">
        <v>48</v>
      </c>
      <c r="F37" s="158">
        <f>ROUND((SUM(BI99:BI368)),  2)</f>
        <v>0</v>
      </c>
      <c r="I37" s="159">
        <v>0</v>
      </c>
      <c r="J37" s="158">
        <f>0</f>
        <v>0</v>
      </c>
      <c r="L37" s="42"/>
    </row>
    <row r="38" s="1" customFormat="1" ht="6.96" customHeight="1">
      <c r="B38" s="42"/>
      <c r="I38" s="145"/>
      <c r="L38" s="42"/>
    </row>
    <row r="39" s="1" customFormat="1" ht="25.44" customHeight="1">
      <c r="B39" s="42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5"/>
      <c r="J39" s="166">
        <f>SUM(J30:J37)</f>
        <v>0</v>
      </c>
      <c r="K39" s="167"/>
      <c r="L39" s="42"/>
    </row>
    <row r="40" s="1" customFormat="1" ht="14.4" customHeight="1">
      <c r="B40" s="168"/>
      <c r="C40" s="169"/>
      <c r="D40" s="169"/>
      <c r="E40" s="169"/>
      <c r="F40" s="169"/>
      <c r="G40" s="169"/>
      <c r="H40" s="169"/>
      <c r="I40" s="170"/>
      <c r="J40" s="169"/>
      <c r="K40" s="169"/>
      <c r="L40" s="42"/>
    </row>
    <row r="44" s="1" customFormat="1" ht="6.96" customHeight="1">
      <c r="B44" s="171"/>
      <c r="C44" s="172"/>
      <c r="D44" s="172"/>
      <c r="E44" s="172"/>
      <c r="F44" s="172"/>
      <c r="G44" s="172"/>
      <c r="H44" s="172"/>
      <c r="I44" s="173"/>
      <c r="J44" s="172"/>
      <c r="K44" s="172"/>
      <c r="L44" s="42"/>
    </row>
    <row r="45" s="1" customFormat="1" ht="24.96" customHeight="1">
      <c r="B45" s="37"/>
      <c r="C45" s="22" t="s">
        <v>148</v>
      </c>
      <c r="D45" s="38"/>
      <c r="E45" s="38"/>
      <c r="F45" s="38"/>
      <c r="G45" s="38"/>
      <c r="H45" s="38"/>
      <c r="I45" s="145"/>
      <c r="J45" s="38"/>
      <c r="K45" s="38"/>
      <c r="L45" s="42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145"/>
      <c r="J46" s="38"/>
      <c r="K46" s="38"/>
      <c r="L46" s="42"/>
    </row>
    <row r="47" s="1" customFormat="1" ht="12" customHeight="1">
      <c r="B47" s="37"/>
      <c r="C47" s="31" t="s">
        <v>16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16.5" customHeight="1">
      <c r="B48" s="37"/>
      <c r="C48" s="38"/>
      <c r="D48" s="38"/>
      <c r="E48" s="174" t="str">
        <f>E7</f>
        <v>Stavební úpravy objektů č.p. 6 a st.p.č. 17-6, obec Malšovice - revize č.01</v>
      </c>
      <c r="F48" s="31"/>
      <c r="G48" s="31"/>
      <c r="H48" s="31"/>
      <c r="I48" s="145"/>
      <c r="J48" s="38"/>
      <c r="K48" s="38"/>
      <c r="L48" s="42"/>
    </row>
    <row r="49" s="1" customFormat="1" ht="12" customHeight="1">
      <c r="B49" s="37"/>
      <c r="C49" s="31" t="s">
        <v>144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67" t="str">
        <f>E9</f>
        <v>D.1.4.f - Rozvod plynu</v>
      </c>
      <c r="F50" s="38"/>
      <c r="G50" s="38"/>
      <c r="H50" s="38"/>
      <c r="I50" s="145"/>
      <c r="J50" s="38"/>
      <c r="K50" s="38"/>
      <c r="L50" s="42"/>
    </row>
    <row r="51" s="1" customFormat="1" ht="6.96" customHeight="1">
      <c r="B51" s="37"/>
      <c r="C51" s="38"/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2" customHeight="1">
      <c r="B52" s="37"/>
      <c r="C52" s="31" t="s">
        <v>21</v>
      </c>
      <c r="D52" s="38"/>
      <c r="E52" s="38"/>
      <c r="F52" s="26" t="str">
        <f>F12</f>
        <v>Malšovice</v>
      </c>
      <c r="G52" s="38"/>
      <c r="H52" s="38"/>
      <c r="I52" s="147" t="s">
        <v>23</v>
      </c>
      <c r="J52" s="70" t="str">
        <f>IF(J12="","",J12)</f>
        <v>22. 6. 2019</v>
      </c>
      <c r="K52" s="38"/>
      <c r="L52" s="42"/>
    </row>
    <row r="53" s="1" customFormat="1" ht="6.96" customHeight="1">
      <c r="B53" s="37"/>
      <c r="C53" s="38"/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43.05" customHeight="1">
      <c r="B54" s="37"/>
      <c r="C54" s="31" t="s">
        <v>25</v>
      </c>
      <c r="D54" s="38"/>
      <c r="E54" s="38"/>
      <c r="F54" s="26" t="str">
        <f>E15</f>
        <v>Obec Malšovice, Malšovice 16, 405 02 Děčín 2</v>
      </c>
      <c r="G54" s="38"/>
      <c r="H54" s="38"/>
      <c r="I54" s="147" t="s">
        <v>32</v>
      </c>
      <c r="J54" s="35" t="str">
        <f>E21</f>
        <v>INTECON, spol. s r.o., Ústí nad Labem</v>
      </c>
      <c r="K54" s="38"/>
      <c r="L54" s="42"/>
    </row>
    <row r="55" s="1" customFormat="1" ht="43.05" customHeight="1">
      <c r="B55" s="37"/>
      <c r="C55" s="31" t="s">
        <v>30</v>
      </c>
      <c r="D55" s="38"/>
      <c r="E55" s="38"/>
      <c r="F55" s="26" t="str">
        <f>IF(E18="","",E18)</f>
        <v>Vyplň údaj</v>
      </c>
      <c r="G55" s="38"/>
      <c r="H55" s="38"/>
      <c r="I55" s="147" t="s">
        <v>36</v>
      </c>
      <c r="J55" s="35" t="str">
        <f>E24</f>
        <v>INTECON, spol. s r.o., Ústí nad Labem</v>
      </c>
      <c r="K55" s="38"/>
      <c r="L55" s="42"/>
    </row>
    <row r="56" s="1" customFormat="1" ht="10.32" customHeight="1">
      <c r="B56" s="37"/>
      <c r="C56" s="38"/>
      <c r="D56" s="38"/>
      <c r="E56" s="38"/>
      <c r="F56" s="38"/>
      <c r="G56" s="38"/>
      <c r="H56" s="38"/>
      <c r="I56" s="145"/>
      <c r="J56" s="38"/>
      <c r="K56" s="38"/>
      <c r="L56" s="42"/>
    </row>
    <row r="57" s="1" customFormat="1" ht="29.28" customHeight="1">
      <c r="B57" s="37"/>
      <c r="C57" s="175" t="s">
        <v>149</v>
      </c>
      <c r="D57" s="176"/>
      <c r="E57" s="176"/>
      <c r="F57" s="176"/>
      <c r="G57" s="176"/>
      <c r="H57" s="176"/>
      <c r="I57" s="177"/>
      <c r="J57" s="178" t="s">
        <v>150</v>
      </c>
      <c r="K57" s="176"/>
      <c r="L57" s="42"/>
    </row>
    <row r="58" s="1" customFormat="1" ht="10.32" customHeight="1">
      <c r="B58" s="37"/>
      <c r="C58" s="38"/>
      <c r="D58" s="38"/>
      <c r="E58" s="38"/>
      <c r="F58" s="38"/>
      <c r="G58" s="38"/>
      <c r="H58" s="38"/>
      <c r="I58" s="145"/>
      <c r="J58" s="38"/>
      <c r="K58" s="38"/>
      <c r="L58" s="42"/>
    </row>
    <row r="59" s="1" customFormat="1" ht="22.8" customHeight="1">
      <c r="B59" s="37"/>
      <c r="C59" s="179" t="s">
        <v>71</v>
      </c>
      <c r="D59" s="38"/>
      <c r="E59" s="38"/>
      <c r="F59" s="38"/>
      <c r="G59" s="38"/>
      <c r="H59" s="38"/>
      <c r="I59" s="145"/>
      <c r="J59" s="100">
        <f>J99</f>
        <v>0</v>
      </c>
      <c r="K59" s="38"/>
      <c r="L59" s="42"/>
      <c r="AU59" s="16" t="s">
        <v>151</v>
      </c>
    </row>
    <row r="60" s="8" customFormat="1" ht="24.96" customHeight="1">
      <c r="B60" s="180"/>
      <c r="C60" s="181"/>
      <c r="D60" s="182" t="s">
        <v>3654</v>
      </c>
      <c r="E60" s="183"/>
      <c r="F60" s="183"/>
      <c r="G60" s="183"/>
      <c r="H60" s="183"/>
      <c r="I60" s="184"/>
      <c r="J60" s="185">
        <f>J100</f>
        <v>0</v>
      </c>
      <c r="K60" s="181"/>
      <c r="L60" s="186"/>
    </row>
    <row r="61" s="9" customFormat="1" ht="19.92" customHeight="1">
      <c r="B61" s="187"/>
      <c r="C61" s="123"/>
      <c r="D61" s="188" t="s">
        <v>3655</v>
      </c>
      <c r="E61" s="189"/>
      <c r="F61" s="189"/>
      <c r="G61" s="189"/>
      <c r="H61" s="189"/>
      <c r="I61" s="190"/>
      <c r="J61" s="191">
        <f>J101</f>
        <v>0</v>
      </c>
      <c r="K61" s="123"/>
      <c r="L61" s="192"/>
    </row>
    <row r="62" s="9" customFormat="1" ht="19.92" customHeight="1">
      <c r="B62" s="187"/>
      <c r="C62" s="123"/>
      <c r="D62" s="188" t="s">
        <v>3656</v>
      </c>
      <c r="E62" s="189"/>
      <c r="F62" s="189"/>
      <c r="G62" s="189"/>
      <c r="H62" s="189"/>
      <c r="I62" s="190"/>
      <c r="J62" s="191">
        <f>J144</f>
        <v>0</v>
      </c>
      <c r="K62" s="123"/>
      <c r="L62" s="192"/>
    </row>
    <row r="63" s="8" customFormat="1" ht="24.96" customHeight="1">
      <c r="B63" s="180"/>
      <c r="C63" s="181"/>
      <c r="D63" s="182" t="s">
        <v>3657</v>
      </c>
      <c r="E63" s="183"/>
      <c r="F63" s="183"/>
      <c r="G63" s="183"/>
      <c r="H63" s="183"/>
      <c r="I63" s="184"/>
      <c r="J63" s="185">
        <f>J155</f>
        <v>0</v>
      </c>
      <c r="K63" s="181"/>
      <c r="L63" s="186"/>
    </row>
    <row r="64" s="9" customFormat="1" ht="19.92" customHeight="1">
      <c r="B64" s="187"/>
      <c r="C64" s="123"/>
      <c r="D64" s="188" t="s">
        <v>3655</v>
      </c>
      <c r="E64" s="189"/>
      <c r="F64" s="189"/>
      <c r="G64" s="189"/>
      <c r="H64" s="189"/>
      <c r="I64" s="190"/>
      <c r="J64" s="191">
        <f>J156</f>
        <v>0</v>
      </c>
      <c r="K64" s="123"/>
      <c r="L64" s="192"/>
    </row>
    <row r="65" s="9" customFormat="1" ht="19.92" customHeight="1">
      <c r="B65" s="187"/>
      <c r="C65" s="123"/>
      <c r="D65" s="188" t="s">
        <v>3658</v>
      </c>
      <c r="E65" s="189"/>
      <c r="F65" s="189"/>
      <c r="G65" s="189"/>
      <c r="H65" s="189"/>
      <c r="I65" s="190"/>
      <c r="J65" s="191">
        <f>J169</f>
        <v>0</v>
      </c>
      <c r="K65" s="123"/>
      <c r="L65" s="192"/>
    </row>
    <row r="66" s="9" customFormat="1" ht="19.92" customHeight="1">
      <c r="B66" s="187"/>
      <c r="C66" s="123"/>
      <c r="D66" s="188" t="s">
        <v>3655</v>
      </c>
      <c r="E66" s="189"/>
      <c r="F66" s="189"/>
      <c r="G66" s="189"/>
      <c r="H66" s="189"/>
      <c r="I66" s="190"/>
      <c r="J66" s="191">
        <f>J170</f>
        <v>0</v>
      </c>
      <c r="K66" s="123"/>
      <c r="L66" s="192"/>
    </row>
    <row r="67" s="9" customFormat="1" ht="19.92" customHeight="1">
      <c r="B67" s="187"/>
      <c r="C67" s="123"/>
      <c r="D67" s="188" t="s">
        <v>3659</v>
      </c>
      <c r="E67" s="189"/>
      <c r="F67" s="189"/>
      <c r="G67" s="189"/>
      <c r="H67" s="189"/>
      <c r="I67" s="190"/>
      <c r="J67" s="191">
        <f>J191</f>
        <v>0</v>
      </c>
      <c r="K67" s="123"/>
      <c r="L67" s="192"/>
    </row>
    <row r="68" s="9" customFormat="1" ht="19.92" customHeight="1">
      <c r="B68" s="187"/>
      <c r="C68" s="123"/>
      <c r="D68" s="188" t="s">
        <v>3655</v>
      </c>
      <c r="E68" s="189"/>
      <c r="F68" s="189"/>
      <c r="G68" s="189"/>
      <c r="H68" s="189"/>
      <c r="I68" s="190"/>
      <c r="J68" s="191">
        <f>J192</f>
        <v>0</v>
      </c>
      <c r="K68" s="123"/>
      <c r="L68" s="192"/>
    </row>
    <row r="69" s="8" customFormat="1" ht="24.96" customHeight="1">
      <c r="B69" s="180"/>
      <c r="C69" s="181"/>
      <c r="D69" s="182" t="s">
        <v>3654</v>
      </c>
      <c r="E69" s="183"/>
      <c r="F69" s="183"/>
      <c r="G69" s="183"/>
      <c r="H69" s="183"/>
      <c r="I69" s="184"/>
      <c r="J69" s="185">
        <f>J195</f>
        <v>0</v>
      </c>
      <c r="K69" s="181"/>
      <c r="L69" s="186"/>
    </row>
    <row r="70" s="9" customFormat="1" ht="19.92" customHeight="1">
      <c r="B70" s="187"/>
      <c r="C70" s="123"/>
      <c r="D70" s="188" t="s">
        <v>3660</v>
      </c>
      <c r="E70" s="189"/>
      <c r="F70" s="189"/>
      <c r="G70" s="189"/>
      <c r="H70" s="189"/>
      <c r="I70" s="190"/>
      <c r="J70" s="191">
        <f>J196</f>
        <v>0</v>
      </c>
      <c r="K70" s="123"/>
      <c r="L70" s="192"/>
    </row>
    <row r="71" s="9" customFormat="1" ht="19.92" customHeight="1">
      <c r="B71" s="187"/>
      <c r="C71" s="123"/>
      <c r="D71" s="188" t="s">
        <v>3656</v>
      </c>
      <c r="E71" s="189"/>
      <c r="F71" s="189"/>
      <c r="G71" s="189"/>
      <c r="H71" s="189"/>
      <c r="I71" s="190"/>
      <c r="J71" s="191">
        <f>J241</f>
        <v>0</v>
      </c>
      <c r="K71" s="123"/>
      <c r="L71" s="192"/>
    </row>
    <row r="72" s="9" customFormat="1" ht="19.92" customHeight="1">
      <c r="B72" s="187"/>
      <c r="C72" s="123"/>
      <c r="D72" s="188" t="s">
        <v>3659</v>
      </c>
      <c r="E72" s="189"/>
      <c r="F72" s="189"/>
      <c r="G72" s="189"/>
      <c r="H72" s="189"/>
      <c r="I72" s="190"/>
      <c r="J72" s="191">
        <f>J246</f>
        <v>0</v>
      </c>
      <c r="K72" s="123"/>
      <c r="L72" s="192"/>
    </row>
    <row r="73" s="9" customFormat="1" ht="19.92" customHeight="1">
      <c r="B73" s="187"/>
      <c r="C73" s="123"/>
      <c r="D73" s="188" t="s">
        <v>3660</v>
      </c>
      <c r="E73" s="189"/>
      <c r="F73" s="189"/>
      <c r="G73" s="189"/>
      <c r="H73" s="189"/>
      <c r="I73" s="190"/>
      <c r="J73" s="191">
        <f>J247</f>
        <v>0</v>
      </c>
      <c r="K73" s="123"/>
      <c r="L73" s="192"/>
    </row>
    <row r="74" s="8" customFormat="1" ht="24.96" customHeight="1">
      <c r="B74" s="180"/>
      <c r="C74" s="181"/>
      <c r="D74" s="182" t="s">
        <v>3661</v>
      </c>
      <c r="E74" s="183"/>
      <c r="F74" s="183"/>
      <c r="G74" s="183"/>
      <c r="H74" s="183"/>
      <c r="I74" s="184"/>
      <c r="J74" s="185">
        <f>J250</f>
        <v>0</v>
      </c>
      <c r="K74" s="181"/>
      <c r="L74" s="186"/>
    </row>
    <row r="75" s="9" customFormat="1" ht="19.92" customHeight="1">
      <c r="B75" s="187"/>
      <c r="C75" s="123"/>
      <c r="D75" s="188" t="s">
        <v>3660</v>
      </c>
      <c r="E75" s="189"/>
      <c r="F75" s="189"/>
      <c r="G75" s="189"/>
      <c r="H75" s="189"/>
      <c r="I75" s="190"/>
      <c r="J75" s="191">
        <f>J251</f>
        <v>0</v>
      </c>
      <c r="K75" s="123"/>
      <c r="L75" s="192"/>
    </row>
    <row r="76" s="8" customFormat="1" ht="24.96" customHeight="1">
      <c r="B76" s="180"/>
      <c r="C76" s="181"/>
      <c r="D76" s="182" t="s">
        <v>3662</v>
      </c>
      <c r="E76" s="183"/>
      <c r="F76" s="183"/>
      <c r="G76" s="183"/>
      <c r="H76" s="183"/>
      <c r="I76" s="184"/>
      <c r="J76" s="185">
        <f>J347</f>
        <v>0</v>
      </c>
      <c r="K76" s="181"/>
      <c r="L76" s="186"/>
    </row>
    <row r="77" s="9" customFormat="1" ht="19.92" customHeight="1">
      <c r="B77" s="187"/>
      <c r="C77" s="123"/>
      <c r="D77" s="188" t="s">
        <v>3660</v>
      </c>
      <c r="E77" s="189"/>
      <c r="F77" s="189"/>
      <c r="G77" s="189"/>
      <c r="H77" s="189"/>
      <c r="I77" s="190"/>
      <c r="J77" s="191">
        <f>J348</f>
        <v>0</v>
      </c>
      <c r="K77" s="123"/>
      <c r="L77" s="192"/>
    </row>
    <row r="78" s="8" customFormat="1" ht="24.96" customHeight="1">
      <c r="B78" s="180"/>
      <c r="C78" s="181"/>
      <c r="D78" s="182" t="s">
        <v>3663</v>
      </c>
      <c r="E78" s="183"/>
      <c r="F78" s="183"/>
      <c r="G78" s="183"/>
      <c r="H78" s="183"/>
      <c r="I78" s="184"/>
      <c r="J78" s="185">
        <f>J357</f>
        <v>0</v>
      </c>
      <c r="K78" s="181"/>
      <c r="L78" s="186"/>
    </row>
    <row r="79" s="9" customFormat="1" ht="19.92" customHeight="1">
      <c r="B79" s="187"/>
      <c r="C79" s="123"/>
      <c r="D79" s="188" t="s">
        <v>3660</v>
      </c>
      <c r="E79" s="189"/>
      <c r="F79" s="189"/>
      <c r="G79" s="189"/>
      <c r="H79" s="189"/>
      <c r="I79" s="190"/>
      <c r="J79" s="191">
        <f>J358</f>
        <v>0</v>
      </c>
      <c r="K79" s="123"/>
      <c r="L79" s="192"/>
    </row>
    <row r="80" s="1" customFormat="1" ht="21.84" customHeight="1">
      <c r="B80" s="37"/>
      <c r="C80" s="38"/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57"/>
      <c r="C81" s="58"/>
      <c r="D81" s="58"/>
      <c r="E81" s="58"/>
      <c r="F81" s="58"/>
      <c r="G81" s="58"/>
      <c r="H81" s="58"/>
      <c r="I81" s="170"/>
      <c r="J81" s="58"/>
      <c r="K81" s="58"/>
      <c r="L81" s="42"/>
    </row>
    <row r="85" s="1" customFormat="1" ht="6.96" customHeight="1">
      <c r="B85" s="59"/>
      <c r="C85" s="60"/>
      <c r="D85" s="60"/>
      <c r="E85" s="60"/>
      <c r="F85" s="60"/>
      <c r="G85" s="60"/>
      <c r="H85" s="60"/>
      <c r="I85" s="173"/>
      <c r="J85" s="60"/>
      <c r="K85" s="60"/>
      <c r="L85" s="42"/>
    </row>
    <row r="86" s="1" customFormat="1" ht="24.96" customHeight="1">
      <c r="B86" s="37"/>
      <c r="C86" s="22" t="s">
        <v>179</v>
      </c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6.96" customHeight="1">
      <c r="B87" s="37"/>
      <c r="C87" s="38"/>
      <c r="D87" s="38"/>
      <c r="E87" s="38"/>
      <c r="F87" s="38"/>
      <c r="G87" s="38"/>
      <c r="H87" s="38"/>
      <c r="I87" s="145"/>
      <c r="J87" s="38"/>
      <c r="K87" s="38"/>
      <c r="L87" s="42"/>
    </row>
    <row r="88" s="1" customFormat="1" ht="12" customHeight="1">
      <c r="B88" s="37"/>
      <c r="C88" s="31" t="s">
        <v>16</v>
      </c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16.5" customHeight="1">
      <c r="B89" s="37"/>
      <c r="C89" s="38"/>
      <c r="D89" s="38"/>
      <c r="E89" s="174" t="str">
        <f>E7</f>
        <v>Stavební úpravy objektů č.p. 6 a st.p.č. 17-6, obec Malšovice - revize č.01</v>
      </c>
      <c r="F89" s="31"/>
      <c r="G89" s="31"/>
      <c r="H89" s="31"/>
      <c r="I89" s="145"/>
      <c r="J89" s="38"/>
      <c r="K89" s="38"/>
      <c r="L89" s="42"/>
    </row>
    <row r="90" s="1" customFormat="1" ht="12" customHeight="1">
      <c r="B90" s="37"/>
      <c r="C90" s="31" t="s">
        <v>144</v>
      </c>
      <c r="D90" s="38"/>
      <c r="E90" s="38"/>
      <c r="F90" s="38"/>
      <c r="G90" s="38"/>
      <c r="H90" s="38"/>
      <c r="I90" s="145"/>
      <c r="J90" s="38"/>
      <c r="K90" s="38"/>
      <c r="L90" s="42"/>
    </row>
    <row r="91" s="1" customFormat="1" ht="16.5" customHeight="1">
      <c r="B91" s="37"/>
      <c r="C91" s="38"/>
      <c r="D91" s="38"/>
      <c r="E91" s="67" t="str">
        <f>E9</f>
        <v>D.1.4.f - Rozvod plynu</v>
      </c>
      <c r="F91" s="38"/>
      <c r="G91" s="38"/>
      <c r="H91" s="38"/>
      <c r="I91" s="145"/>
      <c r="J91" s="38"/>
      <c r="K91" s="38"/>
      <c r="L91" s="42"/>
    </row>
    <row r="92" s="1" customFormat="1" ht="6.96" customHeight="1">
      <c r="B92" s="37"/>
      <c r="C92" s="38"/>
      <c r="D92" s="38"/>
      <c r="E92" s="38"/>
      <c r="F92" s="38"/>
      <c r="G92" s="38"/>
      <c r="H92" s="38"/>
      <c r="I92" s="145"/>
      <c r="J92" s="38"/>
      <c r="K92" s="38"/>
      <c r="L92" s="42"/>
    </row>
    <row r="93" s="1" customFormat="1" ht="12" customHeight="1">
      <c r="B93" s="37"/>
      <c r="C93" s="31" t="s">
        <v>21</v>
      </c>
      <c r="D93" s="38"/>
      <c r="E93" s="38"/>
      <c r="F93" s="26" t="str">
        <f>F12</f>
        <v>Malšovice</v>
      </c>
      <c r="G93" s="38"/>
      <c r="H93" s="38"/>
      <c r="I93" s="147" t="s">
        <v>23</v>
      </c>
      <c r="J93" s="70" t="str">
        <f>IF(J12="","",J12)</f>
        <v>22. 6. 2019</v>
      </c>
      <c r="K93" s="38"/>
      <c r="L93" s="42"/>
    </row>
    <row r="94" s="1" customFormat="1" ht="6.96" customHeight="1">
      <c r="B94" s="37"/>
      <c r="C94" s="38"/>
      <c r="D94" s="38"/>
      <c r="E94" s="38"/>
      <c r="F94" s="38"/>
      <c r="G94" s="38"/>
      <c r="H94" s="38"/>
      <c r="I94" s="145"/>
      <c r="J94" s="38"/>
      <c r="K94" s="38"/>
      <c r="L94" s="42"/>
    </row>
    <row r="95" s="1" customFormat="1" ht="43.05" customHeight="1">
      <c r="B95" s="37"/>
      <c r="C95" s="31" t="s">
        <v>25</v>
      </c>
      <c r="D95" s="38"/>
      <c r="E95" s="38"/>
      <c r="F95" s="26" t="str">
        <f>E15</f>
        <v>Obec Malšovice, Malšovice 16, 405 02 Děčín 2</v>
      </c>
      <c r="G95" s="38"/>
      <c r="H95" s="38"/>
      <c r="I95" s="147" t="s">
        <v>32</v>
      </c>
      <c r="J95" s="35" t="str">
        <f>E21</f>
        <v>INTECON, spol. s r.o., Ústí nad Labem</v>
      </c>
      <c r="K95" s="38"/>
      <c r="L95" s="42"/>
    </row>
    <row r="96" s="1" customFormat="1" ht="43.05" customHeight="1">
      <c r="B96" s="37"/>
      <c r="C96" s="31" t="s">
        <v>30</v>
      </c>
      <c r="D96" s="38"/>
      <c r="E96" s="38"/>
      <c r="F96" s="26" t="str">
        <f>IF(E18="","",E18)</f>
        <v>Vyplň údaj</v>
      </c>
      <c r="G96" s="38"/>
      <c r="H96" s="38"/>
      <c r="I96" s="147" t="s">
        <v>36</v>
      </c>
      <c r="J96" s="35" t="str">
        <f>E24</f>
        <v>INTECON, spol. s r.o., Ústí nad Labem</v>
      </c>
      <c r="K96" s="38"/>
      <c r="L96" s="42"/>
    </row>
    <row r="97" s="1" customFormat="1" ht="10.32" customHeight="1">
      <c r="B97" s="37"/>
      <c r="C97" s="38"/>
      <c r="D97" s="38"/>
      <c r="E97" s="38"/>
      <c r="F97" s="38"/>
      <c r="G97" s="38"/>
      <c r="H97" s="38"/>
      <c r="I97" s="145"/>
      <c r="J97" s="38"/>
      <c r="K97" s="38"/>
      <c r="L97" s="42"/>
    </row>
    <row r="98" s="10" customFormat="1" ht="29.28" customHeight="1">
      <c r="B98" s="193"/>
      <c r="C98" s="194" t="s">
        <v>180</v>
      </c>
      <c r="D98" s="195" t="s">
        <v>58</v>
      </c>
      <c r="E98" s="195" t="s">
        <v>54</v>
      </c>
      <c r="F98" s="195" t="s">
        <v>55</v>
      </c>
      <c r="G98" s="195" t="s">
        <v>181</v>
      </c>
      <c r="H98" s="195" t="s">
        <v>182</v>
      </c>
      <c r="I98" s="196" t="s">
        <v>183</v>
      </c>
      <c r="J98" s="195" t="s">
        <v>150</v>
      </c>
      <c r="K98" s="197" t="s">
        <v>184</v>
      </c>
      <c r="L98" s="198"/>
      <c r="M98" s="90" t="s">
        <v>19</v>
      </c>
      <c r="N98" s="91" t="s">
        <v>43</v>
      </c>
      <c r="O98" s="91" t="s">
        <v>185</v>
      </c>
      <c r="P98" s="91" t="s">
        <v>186</v>
      </c>
      <c r="Q98" s="91" t="s">
        <v>187</v>
      </c>
      <c r="R98" s="91" t="s">
        <v>188</v>
      </c>
      <c r="S98" s="91" t="s">
        <v>189</v>
      </c>
      <c r="T98" s="92" t="s">
        <v>190</v>
      </c>
    </row>
    <row r="99" s="1" customFormat="1" ht="22.8" customHeight="1">
      <c r="B99" s="37"/>
      <c r="C99" s="97" t="s">
        <v>191</v>
      </c>
      <c r="D99" s="38"/>
      <c r="E99" s="38"/>
      <c r="F99" s="38"/>
      <c r="G99" s="38"/>
      <c r="H99" s="38"/>
      <c r="I99" s="145"/>
      <c r="J99" s="199">
        <f>BK99</f>
        <v>0</v>
      </c>
      <c r="K99" s="38"/>
      <c r="L99" s="42"/>
      <c r="M99" s="93"/>
      <c r="N99" s="94"/>
      <c r="O99" s="94"/>
      <c r="P99" s="200">
        <f>P100+P155+P195+P250+P347+P357</f>
        <v>0</v>
      </c>
      <c r="Q99" s="94"/>
      <c r="R99" s="200">
        <f>R100+R155+R195+R250+R347+R357</f>
        <v>0.00124</v>
      </c>
      <c r="S99" s="94"/>
      <c r="T99" s="201">
        <f>T100+T155+T195+T250+T347+T357</f>
        <v>0</v>
      </c>
      <c r="AT99" s="16" t="s">
        <v>72</v>
      </c>
      <c r="AU99" s="16" t="s">
        <v>151</v>
      </c>
      <c r="BK99" s="202">
        <f>BK100+BK155+BK195+BK250+BK347+BK357</f>
        <v>0</v>
      </c>
    </row>
    <row r="100" s="11" customFormat="1" ht="25.92" customHeight="1">
      <c r="B100" s="203"/>
      <c r="C100" s="204"/>
      <c r="D100" s="205" t="s">
        <v>72</v>
      </c>
      <c r="E100" s="206" t="s">
        <v>3664</v>
      </c>
      <c r="F100" s="206" t="s">
        <v>195</v>
      </c>
      <c r="G100" s="204"/>
      <c r="H100" s="204"/>
      <c r="I100" s="207"/>
      <c r="J100" s="208">
        <f>BK100</f>
        <v>0</v>
      </c>
      <c r="K100" s="204"/>
      <c r="L100" s="209"/>
      <c r="M100" s="210"/>
      <c r="N100" s="211"/>
      <c r="O100" s="211"/>
      <c r="P100" s="212">
        <f>P101+P144</f>
        <v>0</v>
      </c>
      <c r="Q100" s="211"/>
      <c r="R100" s="212">
        <f>R101+R144</f>
        <v>0.00031</v>
      </c>
      <c r="S100" s="211"/>
      <c r="T100" s="213">
        <f>T101+T144</f>
        <v>0</v>
      </c>
      <c r="AR100" s="214" t="s">
        <v>80</v>
      </c>
      <c r="AT100" s="215" t="s">
        <v>72</v>
      </c>
      <c r="AU100" s="215" t="s">
        <v>73</v>
      </c>
      <c r="AY100" s="214" t="s">
        <v>194</v>
      </c>
      <c r="BK100" s="216">
        <f>BK101+BK144</f>
        <v>0</v>
      </c>
    </row>
    <row r="101" s="11" customFormat="1" ht="22.8" customHeight="1">
      <c r="B101" s="203"/>
      <c r="C101" s="204"/>
      <c r="D101" s="205" t="s">
        <v>72</v>
      </c>
      <c r="E101" s="217" t="s">
        <v>3567</v>
      </c>
      <c r="F101" s="217" t="s">
        <v>3665</v>
      </c>
      <c r="G101" s="204"/>
      <c r="H101" s="204"/>
      <c r="I101" s="207"/>
      <c r="J101" s="218">
        <f>BK101</f>
        <v>0</v>
      </c>
      <c r="K101" s="204"/>
      <c r="L101" s="209"/>
      <c r="M101" s="210"/>
      <c r="N101" s="211"/>
      <c r="O101" s="211"/>
      <c r="P101" s="212">
        <f>SUM(P102:P143)</f>
        <v>0</v>
      </c>
      <c r="Q101" s="211"/>
      <c r="R101" s="212">
        <f>SUM(R102:R143)</f>
        <v>0</v>
      </c>
      <c r="S101" s="211"/>
      <c r="T101" s="213">
        <f>SUM(T102:T143)</f>
        <v>0</v>
      </c>
      <c r="AR101" s="214" t="s">
        <v>80</v>
      </c>
      <c r="AT101" s="215" t="s">
        <v>72</v>
      </c>
      <c r="AU101" s="215" t="s">
        <v>80</v>
      </c>
      <c r="AY101" s="214" t="s">
        <v>194</v>
      </c>
      <c r="BK101" s="216">
        <f>SUM(BK102:BK143)</f>
        <v>0</v>
      </c>
    </row>
    <row r="102" s="1" customFormat="1" ht="16.5" customHeight="1">
      <c r="B102" s="37"/>
      <c r="C102" s="219" t="s">
        <v>80</v>
      </c>
      <c r="D102" s="219" t="s">
        <v>196</v>
      </c>
      <c r="E102" s="220" t="s">
        <v>3666</v>
      </c>
      <c r="F102" s="221" t="s">
        <v>3667</v>
      </c>
      <c r="G102" s="222" t="s">
        <v>217</v>
      </c>
      <c r="H102" s="223">
        <v>2</v>
      </c>
      <c r="I102" s="224"/>
      <c r="J102" s="225">
        <f>ROUND(I102*H102,2)</f>
        <v>0</v>
      </c>
      <c r="K102" s="221" t="s">
        <v>19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201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82</v>
      </c>
    </row>
    <row r="103" s="1" customFormat="1">
      <c r="B103" s="37"/>
      <c r="C103" s="38"/>
      <c r="D103" s="232" t="s">
        <v>203</v>
      </c>
      <c r="E103" s="38"/>
      <c r="F103" s="233" t="s">
        <v>3667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16.5" customHeight="1">
      <c r="B104" s="37"/>
      <c r="C104" s="219" t="s">
        <v>82</v>
      </c>
      <c r="D104" s="219" t="s">
        <v>196</v>
      </c>
      <c r="E104" s="220" t="s">
        <v>3668</v>
      </c>
      <c r="F104" s="221" t="s">
        <v>3669</v>
      </c>
      <c r="G104" s="222" t="s">
        <v>217</v>
      </c>
      <c r="H104" s="223">
        <v>1</v>
      </c>
      <c r="I104" s="224"/>
      <c r="J104" s="225">
        <f>ROUND(I104*H104,2)</f>
        <v>0</v>
      </c>
      <c r="K104" s="221" t="s">
        <v>19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201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201</v>
      </c>
    </row>
    <row r="105" s="1" customFormat="1">
      <c r="B105" s="37"/>
      <c r="C105" s="38"/>
      <c r="D105" s="232" t="s">
        <v>203</v>
      </c>
      <c r="E105" s="38"/>
      <c r="F105" s="233" t="s">
        <v>3669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19" t="s">
        <v>117</v>
      </c>
      <c r="D106" s="219" t="s">
        <v>196</v>
      </c>
      <c r="E106" s="220" t="s">
        <v>3670</v>
      </c>
      <c r="F106" s="221" t="s">
        <v>3671</v>
      </c>
      <c r="G106" s="222" t="s">
        <v>269</v>
      </c>
      <c r="H106" s="223">
        <v>2</v>
      </c>
      <c r="I106" s="224"/>
      <c r="J106" s="225">
        <f>ROUND(I106*H106,2)</f>
        <v>0</v>
      </c>
      <c r="K106" s="221" t="s">
        <v>19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225</v>
      </c>
    </row>
    <row r="107" s="1" customFormat="1">
      <c r="B107" s="37"/>
      <c r="C107" s="38"/>
      <c r="D107" s="232" t="s">
        <v>203</v>
      </c>
      <c r="E107" s="38"/>
      <c r="F107" s="233" t="s">
        <v>3671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16.5" customHeight="1">
      <c r="B108" s="37"/>
      <c r="C108" s="219" t="s">
        <v>201</v>
      </c>
      <c r="D108" s="219" t="s">
        <v>196</v>
      </c>
      <c r="E108" s="220" t="s">
        <v>3672</v>
      </c>
      <c r="F108" s="221" t="s">
        <v>3673</v>
      </c>
      <c r="G108" s="222" t="s">
        <v>269</v>
      </c>
      <c r="H108" s="223">
        <v>3.8399999999999999</v>
      </c>
      <c r="I108" s="224"/>
      <c r="J108" s="225">
        <f>ROUND(I108*H108,2)</f>
        <v>0</v>
      </c>
      <c r="K108" s="221" t="s">
        <v>19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236</v>
      </c>
    </row>
    <row r="109" s="1" customFormat="1">
      <c r="B109" s="37"/>
      <c r="C109" s="38"/>
      <c r="D109" s="232" t="s">
        <v>203</v>
      </c>
      <c r="E109" s="38"/>
      <c r="F109" s="233" t="s">
        <v>3673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16.5" customHeight="1">
      <c r="B110" s="37"/>
      <c r="C110" s="219" t="s">
        <v>220</v>
      </c>
      <c r="D110" s="219" t="s">
        <v>196</v>
      </c>
      <c r="E110" s="220" t="s">
        <v>3674</v>
      </c>
      <c r="F110" s="221" t="s">
        <v>3675</v>
      </c>
      <c r="G110" s="222" t="s">
        <v>269</v>
      </c>
      <c r="H110" s="223">
        <v>1.9199999999999999</v>
      </c>
      <c r="I110" s="224"/>
      <c r="J110" s="225">
        <f>ROUND(I110*H110,2)</f>
        <v>0</v>
      </c>
      <c r="K110" s="221" t="s">
        <v>19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201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201</v>
      </c>
      <c r="BM110" s="230" t="s">
        <v>246</v>
      </c>
    </row>
    <row r="111" s="1" customFormat="1">
      <c r="B111" s="37"/>
      <c r="C111" s="38"/>
      <c r="D111" s="232" t="s">
        <v>203</v>
      </c>
      <c r="E111" s="38"/>
      <c r="F111" s="233" t="s">
        <v>3675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16.5" customHeight="1">
      <c r="B112" s="37"/>
      <c r="C112" s="219" t="s">
        <v>225</v>
      </c>
      <c r="D112" s="219" t="s">
        <v>196</v>
      </c>
      <c r="E112" s="220" t="s">
        <v>3676</v>
      </c>
      <c r="F112" s="221" t="s">
        <v>3677</v>
      </c>
      <c r="G112" s="222" t="s">
        <v>269</v>
      </c>
      <c r="H112" s="223">
        <v>4.5</v>
      </c>
      <c r="I112" s="224"/>
      <c r="J112" s="225">
        <f>ROUND(I112*H112,2)</f>
        <v>0</v>
      </c>
      <c r="K112" s="221" t="s">
        <v>19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201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201</v>
      </c>
      <c r="BM112" s="230" t="s">
        <v>256</v>
      </c>
    </row>
    <row r="113" s="1" customFormat="1">
      <c r="B113" s="37"/>
      <c r="C113" s="38"/>
      <c r="D113" s="232" t="s">
        <v>203</v>
      </c>
      <c r="E113" s="38"/>
      <c r="F113" s="233" t="s">
        <v>3677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16.5" customHeight="1">
      <c r="B114" s="37"/>
      <c r="C114" s="219" t="s">
        <v>231</v>
      </c>
      <c r="D114" s="219" t="s">
        <v>196</v>
      </c>
      <c r="E114" s="220" t="s">
        <v>3678</v>
      </c>
      <c r="F114" s="221" t="s">
        <v>3675</v>
      </c>
      <c r="G114" s="222" t="s">
        <v>269</v>
      </c>
      <c r="H114" s="223">
        <v>2.25</v>
      </c>
      <c r="I114" s="224"/>
      <c r="J114" s="225">
        <f>ROUND(I114*H114,2)</f>
        <v>0</v>
      </c>
      <c r="K114" s="221" t="s">
        <v>19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201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266</v>
      </c>
    </row>
    <row r="115" s="1" customFormat="1">
      <c r="B115" s="37"/>
      <c r="C115" s="38"/>
      <c r="D115" s="232" t="s">
        <v>203</v>
      </c>
      <c r="E115" s="38"/>
      <c r="F115" s="233" t="s">
        <v>3675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16.5" customHeight="1">
      <c r="B116" s="37"/>
      <c r="C116" s="219" t="s">
        <v>236</v>
      </c>
      <c r="D116" s="219" t="s">
        <v>196</v>
      </c>
      <c r="E116" s="220" t="s">
        <v>3679</v>
      </c>
      <c r="F116" s="221" t="s">
        <v>3680</v>
      </c>
      <c r="G116" s="222" t="s">
        <v>199</v>
      </c>
      <c r="H116" s="223">
        <v>12</v>
      </c>
      <c r="I116" s="224"/>
      <c r="J116" s="225">
        <f>ROUND(I116*H116,2)</f>
        <v>0</v>
      </c>
      <c r="K116" s="221" t="s">
        <v>19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201</v>
      </c>
      <c r="AT116" s="230" t="s">
        <v>196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280</v>
      </c>
    </row>
    <row r="117" s="1" customFormat="1">
      <c r="B117" s="37"/>
      <c r="C117" s="38"/>
      <c r="D117" s="232" t="s">
        <v>203</v>
      </c>
      <c r="E117" s="38"/>
      <c r="F117" s="233" t="s">
        <v>3680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" customFormat="1" ht="16.5" customHeight="1">
      <c r="B118" s="37"/>
      <c r="C118" s="219" t="s">
        <v>241</v>
      </c>
      <c r="D118" s="219" t="s">
        <v>196</v>
      </c>
      <c r="E118" s="220" t="s">
        <v>3681</v>
      </c>
      <c r="F118" s="221" t="s">
        <v>3682</v>
      </c>
      <c r="G118" s="222" t="s">
        <v>199</v>
      </c>
      <c r="H118" s="223">
        <v>12</v>
      </c>
      <c r="I118" s="224"/>
      <c r="J118" s="225">
        <f>ROUND(I118*H118,2)</f>
        <v>0</v>
      </c>
      <c r="K118" s="221" t="s">
        <v>19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201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201</v>
      </c>
      <c r="BM118" s="230" t="s">
        <v>296</v>
      </c>
    </row>
    <row r="119" s="1" customFormat="1">
      <c r="B119" s="37"/>
      <c r="C119" s="38"/>
      <c r="D119" s="232" t="s">
        <v>203</v>
      </c>
      <c r="E119" s="38"/>
      <c r="F119" s="233" t="s">
        <v>3682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" customFormat="1" ht="16.5" customHeight="1">
      <c r="B120" s="37"/>
      <c r="C120" s="219" t="s">
        <v>246</v>
      </c>
      <c r="D120" s="219" t="s">
        <v>196</v>
      </c>
      <c r="E120" s="220" t="s">
        <v>3683</v>
      </c>
      <c r="F120" s="221" t="s">
        <v>3684</v>
      </c>
      <c r="G120" s="222" t="s">
        <v>269</v>
      </c>
      <c r="H120" s="223">
        <v>8.3399999999999999</v>
      </c>
      <c r="I120" s="224"/>
      <c r="J120" s="225">
        <f>ROUND(I120*H120,2)</f>
        <v>0</v>
      </c>
      <c r="K120" s="221" t="s">
        <v>19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</v>
      </c>
      <c r="R120" s="228">
        <f>Q120*H120</f>
        <v>0</v>
      </c>
      <c r="S120" s="228">
        <v>0</v>
      </c>
      <c r="T120" s="229">
        <f>S120*H120</f>
        <v>0</v>
      </c>
      <c r="AR120" s="230" t="s">
        <v>201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201</v>
      </c>
      <c r="BM120" s="230" t="s">
        <v>308</v>
      </c>
    </row>
    <row r="121" s="1" customFormat="1">
      <c r="B121" s="37"/>
      <c r="C121" s="38"/>
      <c r="D121" s="232" t="s">
        <v>203</v>
      </c>
      <c r="E121" s="38"/>
      <c r="F121" s="233" t="s">
        <v>3684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16.5" customHeight="1">
      <c r="B122" s="37"/>
      <c r="C122" s="219" t="s">
        <v>251</v>
      </c>
      <c r="D122" s="219" t="s">
        <v>196</v>
      </c>
      <c r="E122" s="220" t="s">
        <v>3685</v>
      </c>
      <c r="F122" s="221" t="s">
        <v>3686</v>
      </c>
      <c r="G122" s="222" t="s">
        <v>269</v>
      </c>
      <c r="H122" s="223">
        <v>2.7000000000000002</v>
      </c>
      <c r="I122" s="224"/>
      <c r="J122" s="225">
        <f>ROUND(I122*H122,2)</f>
        <v>0</v>
      </c>
      <c r="K122" s="221" t="s">
        <v>19</v>
      </c>
      <c r="L122" s="42"/>
      <c r="M122" s="226" t="s">
        <v>19</v>
      </c>
      <c r="N122" s="227" t="s">
        <v>44</v>
      </c>
      <c r="O122" s="82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AR122" s="230" t="s">
        <v>201</v>
      </c>
      <c r="AT122" s="230" t="s">
        <v>196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201</v>
      </c>
      <c r="BM122" s="230" t="s">
        <v>317</v>
      </c>
    </row>
    <row r="123" s="1" customFormat="1">
      <c r="B123" s="37"/>
      <c r="C123" s="38"/>
      <c r="D123" s="232" t="s">
        <v>203</v>
      </c>
      <c r="E123" s="38"/>
      <c r="F123" s="233" t="s">
        <v>3686</v>
      </c>
      <c r="G123" s="38"/>
      <c r="H123" s="38"/>
      <c r="I123" s="145"/>
      <c r="J123" s="38"/>
      <c r="K123" s="38"/>
      <c r="L123" s="42"/>
      <c r="M123" s="234"/>
      <c r="N123" s="82"/>
      <c r="O123" s="82"/>
      <c r="P123" s="82"/>
      <c r="Q123" s="82"/>
      <c r="R123" s="82"/>
      <c r="S123" s="82"/>
      <c r="T123" s="83"/>
      <c r="AT123" s="16" t="s">
        <v>203</v>
      </c>
      <c r="AU123" s="16" t="s">
        <v>82</v>
      </c>
    </row>
    <row r="124" s="1" customFormat="1" ht="16.5" customHeight="1">
      <c r="B124" s="37"/>
      <c r="C124" s="219" t="s">
        <v>256</v>
      </c>
      <c r="D124" s="219" t="s">
        <v>196</v>
      </c>
      <c r="E124" s="220" t="s">
        <v>3687</v>
      </c>
      <c r="F124" s="221" t="s">
        <v>3688</v>
      </c>
      <c r="G124" s="222" t="s">
        <v>269</v>
      </c>
      <c r="H124" s="223">
        <v>5.4000000000000004</v>
      </c>
      <c r="I124" s="224"/>
      <c r="J124" s="225">
        <f>ROUND(I124*H124,2)</f>
        <v>0</v>
      </c>
      <c r="K124" s="221" t="s">
        <v>19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201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201</v>
      </c>
      <c r="BM124" s="230" t="s">
        <v>328</v>
      </c>
    </row>
    <row r="125" s="1" customFormat="1">
      <c r="B125" s="37"/>
      <c r="C125" s="38"/>
      <c r="D125" s="232" t="s">
        <v>203</v>
      </c>
      <c r="E125" s="38"/>
      <c r="F125" s="233" t="s">
        <v>3688</v>
      </c>
      <c r="G125" s="38"/>
      <c r="H125" s="38"/>
      <c r="I125" s="145"/>
      <c r="J125" s="38"/>
      <c r="K125" s="38"/>
      <c r="L125" s="42"/>
      <c r="M125" s="234"/>
      <c r="N125" s="82"/>
      <c r="O125" s="82"/>
      <c r="P125" s="82"/>
      <c r="Q125" s="82"/>
      <c r="R125" s="82"/>
      <c r="S125" s="82"/>
      <c r="T125" s="83"/>
      <c r="AT125" s="16" t="s">
        <v>203</v>
      </c>
      <c r="AU125" s="16" t="s">
        <v>82</v>
      </c>
    </row>
    <row r="126" s="1" customFormat="1" ht="16.5" customHeight="1">
      <c r="B126" s="37"/>
      <c r="C126" s="219" t="s">
        <v>261</v>
      </c>
      <c r="D126" s="219" t="s">
        <v>196</v>
      </c>
      <c r="E126" s="220" t="s">
        <v>3689</v>
      </c>
      <c r="F126" s="221" t="s">
        <v>3690</v>
      </c>
      <c r="G126" s="222" t="s">
        <v>269</v>
      </c>
      <c r="H126" s="223">
        <v>2.7000000000000002</v>
      </c>
      <c r="I126" s="224"/>
      <c r="J126" s="225">
        <f>ROUND(I126*H126,2)</f>
        <v>0</v>
      </c>
      <c r="K126" s="221" t="s">
        <v>19</v>
      </c>
      <c r="L126" s="42"/>
      <c r="M126" s="226" t="s">
        <v>19</v>
      </c>
      <c r="N126" s="227" t="s">
        <v>44</v>
      </c>
      <c r="O126" s="82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AR126" s="230" t="s">
        <v>201</v>
      </c>
      <c r="AT126" s="230" t="s">
        <v>196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201</v>
      </c>
      <c r="BM126" s="230" t="s">
        <v>343</v>
      </c>
    </row>
    <row r="127" s="1" customFormat="1">
      <c r="B127" s="37"/>
      <c r="C127" s="38"/>
      <c r="D127" s="232" t="s">
        <v>203</v>
      </c>
      <c r="E127" s="38"/>
      <c r="F127" s="233" t="s">
        <v>3690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203</v>
      </c>
      <c r="AU127" s="16" t="s">
        <v>82</v>
      </c>
    </row>
    <row r="128" s="1" customFormat="1" ht="16.5" customHeight="1">
      <c r="B128" s="37"/>
      <c r="C128" s="219" t="s">
        <v>266</v>
      </c>
      <c r="D128" s="219" t="s">
        <v>196</v>
      </c>
      <c r="E128" s="220" t="s">
        <v>3691</v>
      </c>
      <c r="F128" s="221" t="s">
        <v>3692</v>
      </c>
      <c r="G128" s="222" t="s">
        <v>269</v>
      </c>
      <c r="H128" s="223">
        <v>2.7000000000000002</v>
      </c>
      <c r="I128" s="224"/>
      <c r="J128" s="225">
        <f>ROUND(I128*H128,2)</f>
        <v>0</v>
      </c>
      <c r="K128" s="221" t="s">
        <v>19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AR128" s="230" t="s">
        <v>201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201</v>
      </c>
      <c r="BM128" s="230" t="s">
        <v>355</v>
      </c>
    </row>
    <row r="129" s="1" customFormat="1">
      <c r="B129" s="37"/>
      <c r="C129" s="38"/>
      <c r="D129" s="232" t="s">
        <v>203</v>
      </c>
      <c r="E129" s="38"/>
      <c r="F129" s="233" t="s">
        <v>3692</v>
      </c>
      <c r="G129" s="38"/>
      <c r="H129" s="38"/>
      <c r="I129" s="145"/>
      <c r="J129" s="38"/>
      <c r="K129" s="38"/>
      <c r="L129" s="42"/>
      <c r="M129" s="234"/>
      <c r="N129" s="82"/>
      <c r="O129" s="82"/>
      <c r="P129" s="82"/>
      <c r="Q129" s="82"/>
      <c r="R129" s="82"/>
      <c r="S129" s="82"/>
      <c r="T129" s="83"/>
      <c r="AT129" s="16" t="s">
        <v>203</v>
      </c>
      <c r="AU129" s="16" t="s">
        <v>82</v>
      </c>
    </row>
    <row r="130" s="1" customFormat="1" ht="16.5" customHeight="1">
      <c r="B130" s="37"/>
      <c r="C130" s="219" t="s">
        <v>8</v>
      </c>
      <c r="D130" s="219" t="s">
        <v>196</v>
      </c>
      <c r="E130" s="220" t="s">
        <v>3693</v>
      </c>
      <c r="F130" s="221" t="s">
        <v>3694</v>
      </c>
      <c r="G130" s="222" t="s">
        <v>269</v>
      </c>
      <c r="H130" s="223">
        <v>2.5</v>
      </c>
      <c r="I130" s="224"/>
      <c r="J130" s="225">
        <f>ROUND(I130*H130,2)</f>
        <v>0</v>
      </c>
      <c r="K130" s="221" t="s">
        <v>19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AR130" s="230" t="s">
        <v>201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201</v>
      </c>
      <c r="BM130" s="230" t="s">
        <v>368</v>
      </c>
    </row>
    <row r="131" s="1" customFormat="1">
      <c r="B131" s="37"/>
      <c r="C131" s="38"/>
      <c r="D131" s="232" t="s">
        <v>203</v>
      </c>
      <c r="E131" s="38"/>
      <c r="F131" s="233" t="s">
        <v>3694</v>
      </c>
      <c r="G131" s="38"/>
      <c r="H131" s="38"/>
      <c r="I131" s="145"/>
      <c r="J131" s="38"/>
      <c r="K131" s="38"/>
      <c r="L131" s="42"/>
      <c r="M131" s="234"/>
      <c r="N131" s="82"/>
      <c r="O131" s="82"/>
      <c r="P131" s="82"/>
      <c r="Q131" s="82"/>
      <c r="R131" s="82"/>
      <c r="S131" s="82"/>
      <c r="T131" s="83"/>
      <c r="AT131" s="16" t="s">
        <v>203</v>
      </c>
      <c r="AU131" s="16" t="s">
        <v>82</v>
      </c>
    </row>
    <row r="132" s="1" customFormat="1" ht="16.5" customHeight="1">
      <c r="B132" s="37"/>
      <c r="C132" s="219" t="s">
        <v>280</v>
      </c>
      <c r="D132" s="219" t="s">
        <v>196</v>
      </c>
      <c r="E132" s="220" t="s">
        <v>3695</v>
      </c>
      <c r="F132" s="221" t="s">
        <v>3696</v>
      </c>
      <c r="G132" s="222" t="s">
        <v>269</v>
      </c>
      <c r="H132" s="223">
        <v>5.6399999999999997</v>
      </c>
      <c r="I132" s="224"/>
      <c r="J132" s="225">
        <f>ROUND(I132*H132,2)</f>
        <v>0</v>
      </c>
      <c r="K132" s="221" t="s">
        <v>19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AR132" s="230" t="s">
        <v>201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201</v>
      </c>
      <c r="BM132" s="230" t="s">
        <v>381</v>
      </c>
    </row>
    <row r="133" s="1" customFormat="1">
      <c r="B133" s="37"/>
      <c r="C133" s="38"/>
      <c r="D133" s="232" t="s">
        <v>203</v>
      </c>
      <c r="E133" s="38"/>
      <c r="F133" s="233" t="s">
        <v>3696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82</v>
      </c>
    </row>
    <row r="134" s="1" customFormat="1" ht="16.5" customHeight="1">
      <c r="B134" s="37"/>
      <c r="C134" s="219" t="s">
        <v>286</v>
      </c>
      <c r="D134" s="219" t="s">
        <v>196</v>
      </c>
      <c r="E134" s="220" t="s">
        <v>3697</v>
      </c>
      <c r="F134" s="221" t="s">
        <v>3698</v>
      </c>
      <c r="G134" s="222" t="s">
        <v>269</v>
      </c>
      <c r="H134" s="223">
        <v>1.6000000000000001</v>
      </c>
      <c r="I134" s="224"/>
      <c r="J134" s="225">
        <f>ROUND(I134*H134,2)</f>
        <v>0</v>
      </c>
      <c r="K134" s="221" t="s">
        <v>19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AR134" s="230" t="s">
        <v>201</v>
      </c>
      <c r="AT134" s="230" t="s">
        <v>196</v>
      </c>
      <c r="AU134" s="230" t="s">
        <v>82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201</v>
      </c>
      <c r="BM134" s="230" t="s">
        <v>392</v>
      </c>
    </row>
    <row r="135" s="1" customFormat="1">
      <c r="B135" s="37"/>
      <c r="C135" s="38"/>
      <c r="D135" s="232" t="s">
        <v>203</v>
      </c>
      <c r="E135" s="38"/>
      <c r="F135" s="233" t="s">
        <v>3698</v>
      </c>
      <c r="G135" s="38"/>
      <c r="H135" s="38"/>
      <c r="I135" s="145"/>
      <c r="J135" s="38"/>
      <c r="K135" s="38"/>
      <c r="L135" s="42"/>
      <c r="M135" s="234"/>
      <c r="N135" s="82"/>
      <c r="O135" s="82"/>
      <c r="P135" s="82"/>
      <c r="Q135" s="82"/>
      <c r="R135" s="82"/>
      <c r="S135" s="82"/>
      <c r="T135" s="83"/>
      <c r="AT135" s="16" t="s">
        <v>203</v>
      </c>
      <c r="AU135" s="16" t="s">
        <v>82</v>
      </c>
    </row>
    <row r="136" s="1" customFormat="1" ht="16.5" customHeight="1">
      <c r="B136" s="37"/>
      <c r="C136" s="219" t="s">
        <v>296</v>
      </c>
      <c r="D136" s="219" t="s">
        <v>196</v>
      </c>
      <c r="E136" s="220" t="s">
        <v>3699</v>
      </c>
      <c r="F136" s="221" t="s">
        <v>3700</v>
      </c>
      <c r="G136" s="222" t="s">
        <v>269</v>
      </c>
      <c r="H136" s="223">
        <v>2</v>
      </c>
      <c r="I136" s="224"/>
      <c r="J136" s="225">
        <f>ROUND(I136*H136,2)</f>
        <v>0</v>
      </c>
      <c r="K136" s="221" t="s">
        <v>19</v>
      </c>
      <c r="L136" s="42"/>
      <c r="M136" s="226" t="s">
        <v>19</v>
      </c>
      <c r="N136" s="227" t="s">
        <v>44</v>
      </c>
      <c r="O136" s="82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AR136" s="230" t="s">
        <v>201</v>
      </c>
      <c r="AT136" s="230" t="s">
        <v>196</v>
      </c>
      <c r="AU136" s="230" t="s">
        <v>82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201</v>
      </c>
      <c r="BM136" s="230" t="s">
        <v>404</v>
      </c>
    </row>
    <row r="137" s="1" customFormat="1">
      <c r="B137" s="37"/>
      <c r="C137" s="38"/>
      <c r="D137" s="232" t="s">
        <v>203</v>
      </c>
      <c r="E137" s="38"/>
      <c r="F137" s="233" t="s">
        <v>3700</v>
      </c>
      <c r="G137" s="38"/>
      <c r="H137" s="38"/>
      <c r="I137" s="145"/>
      <c r="J137" s="38"/>
      <c r="K137" s="38"/>
      <c r="L137" s="42"/>
      <c r="M137" s="234"/>
      <c r="N137" s="82"/>
      <c r="O137" s="82"/>
      <c r="P137" s="82"/>
      <c r="Q137" s="82"/>
      <c r="R137" s="82"/>
      <c r="S137" s="82"/>
      <c r="T137" s="83"/>
      <c r="AT137" s="16" t="s">
        <v>203</v>
      </c>
      <c r="AU137" s="16" t="s">
        <v>82</v>
      </c>
    </row>
    <row r="138" s="1" customFormat="1" ht="16.5" customHeight="1">
      <c r="B138" s="37"/>
      <c r="C138" s="219" t="s">
        <v>301</v>
      </c>
      <c r="D138" s="219" t="s">
        <v>196</v>
      </c>
      <c r="E138" s="220" t="s">
        <v>3701</v>
      </c>
      <c r="F138" s="221" t="s">
        <v>3702</v>
      </c>
      <c r="G138" s="222" t="s">
        <v>199</v>
      </c>
      <c r="H138" s="223">
        <v>10</v>
      </c>
      <c r="I138" s="224"/>
      <c r="J138" s="225">
        <f>ROUND(I138*H138,2)</f>
        <v>0</v>
      </c>
      <c r="K138" s="221" t="s">
        <v>19</v>
      </c>
      <c r="L138" s="42"/>
      <c r="M138" s="226" t="s">
        <v>19</v>
      </c>
      <c r="N138" s="227" t="s">
        <v>44</v>
      </c>
      <c r="O138" s="82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AR138" s="230" t="s">
        <v>201</v>
      </c>
      <c r="AT138" s="230" t="s">
        <v>196</v>
      </c>
      <c r="AU138" s="230" t="s">
        <v>82</v>
      </c>
      <c r="AY138" s="16" t="s">
        <v>194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80</v>
      </c>
      <c r="BK138" s="231">
        <f>ROUND(I138*H138,2)</f>
        <v>0</v>
      </c>
      <c r="BL138" s="16" t="s">
        <v>201</v>
      </c>
      <c r="BM138" s="230" t="s">
        <v>414</v>
      </c>
    </row>
    <row r="139" s="1" customFormat="1">
      <c r="B139" s="37"/>
      <c r="C139" s="38"/>
      <c r="D139" s="232" t="s">
        <v>203</v>
      </c>
      <c r="E139" s="38"/>
      <c r="F139" s="233" t="s">
        <v>3702</v>
      </c>
      <c r="G139" s="38"/>
      <c r="H139" s="38"/>
      <c r="I139" s="145"/>
      <c r="J139" s="38"/>
      <c r="K139" s="38"/>
      <c r="L139" s="42"/>
      <c r="M139" s="234"/>
      <c r="N139" s="82"/>
      <c r="O139" s="82"/>
      <c r="P139" s="82"/>
      <c r="Q139" s="82"/>
      <c r="R139" s="82"/>
      <c r="S139" s="82"/>
      <c r="T139" s="83"/>
      <c r="AT139" s="16" t="s">
        <v>203</v>
      </c>
      <c r="AU139" s="16" t="s">
        <v>82</v>
      </c>
    </row>
    <row r="140" s="1" customFormat="1" ht="16.5" customHeight="1">
      <c r="B140" s="37"/>
      <c r="C140" s="219" t="s">
        <v>308</v>
      </c>
      <c r="D140" s="219" t="s">
        <v>196</v>
      </c>
      <c r="E140" s="220" t="s">
        <v>3703</v>
      </c>
      <c r="F140" s="221" t="s">
        <v>3704</v>
      </c>
      <c r="G140" s="222" t="s">
        <v>336</v>
      </c>
      <c r="H140" s="223">
        <v>3.6499999999999999</v>
      </c>
      <c r="I140" s="224"/>
      <c r="J140" s="225">
        <f>ROUND(I140*H140,2)</f>
        <v>0</v>
      </c>
      <c r="K140" s="221" t="s">
        <v>19</v>
      </c>
      <c r="L140" s="42"/>
      <c r="M140" s="226" t="s">
        <v>19</v>
      </c>
      <c r="N140" s="227" t="s">
        <v>44</v>
      </c>
      <c r="O140" s="82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AR140" s="230" t="s">
        <v>201</v>
      </c>
      <c r="AT140" s="230" t="s">
        <v>196</v>
      </c>
      <c r="AU140" s="230" t="s">
        <v>82</v>
      </c>
      <c r="AY140" s="16" t="s">
        <v>194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80</v>
      </c>
      <c r="BK140" s="231">
        <f>ROUND(I140*H140,2)</f>
        <v>0</v>
      </c>
      <c r="BL140" s="16" t="s">
        <v>201</v>
      </c>
      <c r="BM140" s="230" t="s">
        <v>427</v>
      </c>
    </row>
    <row r="141" s="1" customFormat="1">
      <c r="B141" s="37"/>
      <c r="C141" s="38"/>
      <c r="D141" s="232" t="s">
        <v>203</v>
      </c>
      <c r="E141" s="38"/>
      <c r="F141" s="233" t="s">
        <v>3704</v>
      </c>
      <c r="G141" s="38"/>
      <c r="H141" s="38"/>
      <c r="I141" s="145"/>
      <c r="J141" s="38"/>
      <c r="K141" s="38"/>
      <c r="L141" s="42"/>
      <c r="M141" s="234"/>
      <c r="N141" s="82"/>
      <c r="O141" s="82"/>
      <c r="P141" s="82"/>
      <c r="Q141" s="82"/>
      <c r="R141" s="82"/>
      <c r="S141" s="82"/>
      <c r="T141" s="83"/>
      <c r="AT141" s="16" t="s">
        <v>203</v>
      </c>
      <c r="AU141" s="16" t="s">
        <v>82</v>
      </c>
    </row>
    <row r="142" s="1" customFormat="1" ht="16.5" customHeight="1">
      <c r="B142" s="37"/>
      <c r="C142" s="219" t="s">
        <v>7</v>
      </c>
      <c r="D142" s="219" t="s">
        <v>196</v>
      </c>
      <c r="E142" s="220" t="s">
        <v>3705</v>
      </c>
      <c r="F142" s="221" t="s">
        <v>3706</v>
      </c>
      <c r="G142" s="222" t="s">
        <v>199</v>
      </c>
      <c r="H142" s="223">
        <v>20</v>
      </c>
      <c r="I142" s="224"/>
      <c r="J142" s="225">
        <f>ROUND(I142*H142,2)</f>
        <v>0</v>
      </c>
      <c r="K142" s="221" t="s">
        <v>19</v>
      </c>
      <c r="L142" s="42"/>
      <c r="M142" s="226" t="s">
        <v>19</v>
      </c>
      <c r="N142" s="227" t="s">
        <v>44</v>
      </c>
      <c r="O142" s="82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AR142" s="230" t="s">
        <v>201</v>
      </c>
      <c r="AT142" s="230" t="s">
        <v>196</v>
      </c>
      <c r="AU142" s="230" t="s">
        <v>82</v>
      </c>
      <c r="AY142" s="16" t="s">
        <v>194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80</v>
      </c>
      <c r="BK142" s="231">
        <f>ROUND(I142*H142,2)</f>
        <v>0</v>
      </c>
      <c r="BL142" s="16" t="s">
        <v>201</v>
      </c>
      <c r="BM142" s="230" t="s">
        <v>437</v>
      </c>
    </row>
    <row r="143" s="1" customFormat="1">
      <c r="B143" s="37"/>
      <c r="C143" s="38"/>
      <c r="D143" s="232" t="s">
        <v>203</v>
      </c>
      <c r="E143" s="38"/>
      <c r="F143" s="233" t="s">
        <v>3706</v>
      </c>
      <c r="G143" s="38"/>
      <c r="H143" s="38"/>
      <c r="I143" s="145"/>
      <c r="J143" s="38"/>
      <c r="K143" s="38"/>
      <c r="L143" s="42"/>
      <c r="M143" s="234"/>
      <c r="N143" s="82"/>
      <c r="O143" s="82"/>
      <c r="P143" s="82"/>
      <c r="Q143" s="82"/>
      <c r="R143" s="82"/>
      <c r="S143" s="82"/>
      <c r="T143" s="83"/>
      <c r="AT143" s="16" t="s">
        <v>203</v>
      </c>
      <c r="AU143" s="16" t="s">
        <v>82</v>
      </c>
    </row>
    <row r="144" s="11" customFormat="1" ht="22.8" customHeight="1">
      <c r="B144" s="203"/>
      <c r="C144" s="204"/>
      <c r="D144" s="205" t="s">
        <v>72</v>
      </c>
      <c r="E144" s="217" t="s">
        <v>3707</v>
      </c>
      <c r="F144" s="217" t="s">
        <v>3707</v>
      </c>
      <c r="G144" s="204"/>
      <c r="H144" s="204"/>
      <c r="I144" s="207"/>
      <c r="J144" s="218">
        <f>BK144</f>
        <v>0</v>
      </c>
      <c r="K144" s="204"/>
      <c r="L144" s="209"/>
      <c r="M144" s="210"/>
      <c r="N144" s="211"/>
      <c r="O144" s="211"/>
      <c r="P144" s="212">
        <f>SUM(P145:P154)</f>
        <v>0</v>
      </c>
      <c r="Q144" s="211"/>
      <c r="R144" s="212">
        <f>SUM(R145:R154)</f>
        <v>0.00031</v>
      </c>
      <c r="S144" s="211"/>
      <c r="T144" s="213">
        <f>SUM(T145:T154)</f>
        <v>0</v>
      </c>
      <c r="AR144" s="214" t="s">
        <v>80</v>
      </c>
      <c r="AT144" s="215" t="s">
        <v>72</v>
      </c>
      <c r="AU144" s="215" t="s">
        <v>80</v>
      </c>
      <c r="AY144" s="214" t="s">
        <v>194</v>
      </c>
      <c r="BK144" s="216">
        <f>SUM(BK145:BK154)</f>
        <v>0</v>
      </c>
    </row>
    <row r="145" s="1" customFormat="1" ht="16.5" customHeight="1">
      <c r="B145" s="37"/>
      <c r="C145" s="219" t="s">
        <v>317</v>
      </c>
      <c r="D145" s="219" t="s">
        <v>196</v>
      </c>
      <c r="E145" s="220" t="s">
        <v>3708</v>
      </c>
      <c r="F145" s="221" t="s">
        <v>3709</v>
      </c>
      <c r="G145" s="222" t="s">
        <v>269</v>
      </c>
      <c r="H145" s="223">
        <v>1.1000000000000001</v>
      </c>
      <c r="I145" s="224"/>
      <c r="J145" s="225">
        <f>ROUND(I145*H145,2)</f>
        <v>0</v>
      </c>
      <c r="K145" s="221" t="s">
        <v>19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201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201</v>
      </c>
      <c r="BM145" s="230" t="s">
        <v>447</v>
      </c>
    </row>
    <row r="146" s="1" customFormat="1">
      <c r="B146" s="37"/>
      <c r="C146" s="38"/>
      <c r="D146" s="232" t="s">
        <v>203</v>
      </c>
      <c r="E146" s="38"/>
      <c r="F146" s="233" t="s">
        <v>3709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16.5" customHeight="1">
      <c r="B147" s="37"/>
      <c r="C147" s="219" t="s">
        <v>323</v>
      </c>
      <c r="D147" s="219" t="s">
        <v>196</v>
      </c>
      <c r="E147" s="220" t="s">
        <v>3569</v>
      </c>
      <c r="F147" s="221" t="s">
        <v>3710</v>
      </c>
      <c r="G147" s="222" t="s">
        <v>3088</v>
      </c>
      <c r="H147" s="223">
        <v>1</v>
      </c>
      <c r="I147" s="224"/>
      <c r="J147" s="225">
        <f>ROUND(I147*H147,2)</f>
        <v>0</v>
      </c>
      <c r="K147" s="221" t="s">
        <v>19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AR147" s="230" t="s">
        <v>201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201</v>
      </c>
      <c r="BM147" s="230" t="s">
        <v>459</v>
      </c>
    </row>
    <row r="148" s="1" customFormat="1">
      <c r="B148" s="37"/>
      <c r="C148" s="38"/>
      <c r="D148" s="232" t="s">
        <v>203</v>
      </c>
      <c r="E148" s="38"/>
      <c r="F148" s="233" t="s">
        <v>3710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16.5" customHeight="1">
      <c r="B149" s="37"/>
      <c r="C149" s="219" t="s">
        <v>328</v>
      </c>
      <c r="D149" s="219" t="s">
        <v>196</v>
      </c>
      <c r="E149" s="220" t="s">
        <v>3571</v>
      </c>
      <c r="F149" s="221" t="s">
        <v>3711</v>
      </c>
      <c r="G149" s="222" t="s">
        <v>3712</v>
      </c>
      <c r="H149" s="223">
        <v>1</v>
      </c>
      <c r="I149" s="224"/>
      <c r="J149" s="225">
        <f>ROUND(I149*H149,2)</f>
        <v>0</v>
      </c>
      <c r="K149" s="221" t="s">
        <v>19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AR149" s="230" t="s">
        <v>201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201</v>
      </c>
      <c r="BM149" s="230" t="s">
        <v>471</v>
      </c>
    </row>
    <row r="150" s="1" customFormat="1">
      <c r="B150" s="37"/>
      <c r="C150" s="38"/>
      <c r="D150" s="232" t="s">
        <v>203</v>
      </c>
      <c r="E150" s="38"/>
      <c r="F150" s="233" t="s">
        <v>3711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" customFormat="1" ht="16.5" customHeight="1">
      <c r="B151" s="37"/>
      <c r="C151" s="219" t="s">
        <v>333</v>
      </c>
      <c r="D151" s="219" t="s">
        <v>196</v>
      </c>
      <c r="E151" s="220" t="s">
        <v>3573</v>
      </c>
      <c r="F151" s="221" t="s">
        <v>3713</v>
      </c>
      <c r="G151" s="222" t="s">
        <v>1492</v>
      </c>
      <c r="H151" s="223">
        <v>4</v>
      </c>
      <c r="I151" s="224"/>
      <c r="J151" s="225">
        <f>ROUND(I151*H151,2)</f>
        <v>0</v>
      </c>
      <c r="K151" s="221" t="s">
        <v>19</v>
      </c>
      <c r="L151" s="42"/>
      <c r="M151" s="226" t="s">
        <v>19</v>
      </c>
      <c r="N151" s="227" t="s">
        <v>44</v>
      </c>
      <c r="O151" s="8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AR151" s="230" t="s">
        <v>201</v>
      </c>
      <c r="AT151" s="230" t="s">
        <v>196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201</v>
      </c>
      <c r="BM151" s="230" t="s">
        <v>482</v>
      </c>
    </row>
    <row r="152" s="1" customFormat="1">
      <c r="B152" s="37"/>
      <c r="C152" s="38"/>
      <c r="D152" s="232" t="s">
        <v>203</v>
      </c>
      <c r="E152" s="38"/>
      <c r="F152" s="233" t="s">
        <v>3713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" customFormat="1" ht="16.5" customHeight="1">
      <c r="B153" s="37"/>
      <c r="C153" s="219" t="s">
        <v>343</v>
      </c>
      <c r="D153" s="219" t="s">
        <v>196</v>
      </c>
      <c r="E153" s="220" t="s">
        <v>3575</v>
      </c>
      <c r="F153" s="221" t="s">
        <v>3714</v>
      </c>
      <c r="G153" s="222" t="s">
        <v>1492</v>
      </c>
      <c r="H153" s="223">
        <v>1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0.00031</v>
      </c>
      <c r="R153" s="228">
        <f>Q153*H153</f>
        <v>0.00031</v>
      </c>
      <c r="S153" s="228">
        <v>0</v>
      </c>
      <c r="T153" s="229">
        <f>S153*H153</f>
        <v>0</v>
      </c>
      <c r="AR153" s="230" t="s">
        <v>201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201</v>
      </c>
      <c r="BM153" s="230" t="s">
        <v>492</v>
      </c>
    </row>
    <row r="154" s="1" customFormat="1">
      <c r="B154" s="37"/>
      <c r="C154" s="38"/>
      <c r="D154" s="232" t="s">
        <v>203</v>
      </c>
      <c r="E154" s="38"/>
      <c r="F154" s="233" t="s">
        <v>3714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1" customFormat="1" ht="25.92" customHeight="1">
      <c r="B155" s="203"/>
      <c r="C155" s="204"/>
      <c r="D155" s="205" t="s">
        <v>72</v>
      </c>
      <c r="E155" s="206" t="s">
        <v>3715</v>
      </c>
      <c r="F155" s="206" t="s">
        <v>3716</v>
      </c>
      <c r="G155" s="204"/>
      <c r="H155" s="204"/>
      <c r="I155" s="207"/>
      <c r="J155" s="208">
        <f>BK155</f>
        <v>0</v>
      </c>
      <c r="K155" s="204"/>
      <c r="L155" s="209"/>
      <c r="M155" s="210"/>
      <c r="N155" s="211"/>
      <c r="O155" s="211"/>
      <c r="P155" s="212">
        <f>P156+P169+P170+P191+P192</f>
        <v>0</v>
      </c>
      <c r="Q155" s="211"/>
      <c r="R155" s="212">
        <f>R156+R169+R170+R191+R192</f>
        <v>0</v>
      </c>
      <c r="S155" s="211"/>
      <c r="T155" s="213">
        <f>T156+T169+T170+T191+T192</f>
        <v>0</v>
      </c>
      <c r="AR155" s="214" t="s">
        <v>80</v>
      </c>
      <c r="AT155" s="215" t="s">
        <v>72</v>
      </c>
      <c r="AU155" s="215" t="s">
        <v>73</v>
      </c>
      <c r="AY155" s="214" t="s">
        <v>194</v>
      </c>
      <c r="BK155" s="216">
        <f>BK156+BK169+BK170+BK191+BK192</f>
        <v>0</v>
      </c>
    </row>
    <row r="156" s="11" customFormat="1" ht="22.8" customHeight="1">
      <c r="B156" s="203"/>
      <c r="C156" s="204"/>
      <c r="D156" s="205" t="s">
        <v>72</v>
      </c>
      <c r="E156" s="217" t="s">
        <v>3567</v>
      </c>
      <c r="F156" s="217" t="s">
        <v>3665</v>
      </c>
      <c r="G156" s="204"/>
      <c r="H156" s="204"/>
      <c r="I156" s="207"/>
      <c r="J156" s="218">
        <f>BK156</f>
        <v>0</v>
      </c>
      <c r="K156" s="204"/>
      <c r="L156" s="209"/>
      <c r="M156" s="210"/>
      <c r="N156" s="211"/>
      <c r="O156" s="211"/>
      <c r="P156" s="212">
        <f>SUM(P157:P168)</f>
        <v>0</v>
      </c>
      <c r="Q156" s="211"/>
      <c r="R156" s="212">
        <f>SUM(R157:R168)</f>
        <v>0</v>
      </c>
      <c r="S156" s="211"/>
      <c r="T156" s="213">
        <f>SUM(T157:T168)</f>
        <v>0</v>
      </c>
      <c r="AR156" s="214" t="s">
        <v>80</v>
      </c>
      <c r="AT156" s="215" t="s">
        <v>72</v>
      </c>
      <c r="AU156" s="215" t="s">
        <v>80</v>
      </c>
      <c r="AY156" s="214" t="s">
        <v>194</v>
      </c>
      <c r="BK156" s="216">
        <f>SUM(BK157:BK168)</f>
        <v>0</v>
      </c>
    </row>
    <row r="157" s="1" customFormat="1" ht="16.5" customHeight="1">
      <c r="B157" s="37"/>
      <c r="C157" s="219" t="s">
        <v>349</v>
      </c>
      <c r="D157" s="219" t="s">
        <v>196</v>
      </c>
      <c r="E157" s="220" t="s">
        <v>3717</v>
      </c>
      <c r="F157" s="221" t="s">
        <v>3718</v>
      </c>
      <c r="G157" s="222" t="s">
        <v>217</v>
      </c>
      <c r="H157" s="223">
        <v>4</v>
      </c>
      <c r="I157" s="224"/>
      <c r="J157" s="225">
        <f>ROUND(I157*H157,2)</f>
        <v>0</v>
      </c>
      <c r="K157" s="221" t="s">
        <v>19</v>
      </c>
      <c r="L157" s="42"/>
      <c r="M157" s="226" t="s">
        <v>19</v>
      </c>
      <c r="N157" s="227" t="s">
        <v>44</v>
      </c>
      <c r="O157" s="82"/>
      <c r="P157" s="228">
        <f>O157*H157</f>
        <v>0</v>
      </c>
      <c r="Q157" s="228">
        <v>0</v>
      </c>
      <c r="R157" s="228">
        <f>Q157*H157</f>
        <v>0</v>
      </c>
      <c r="S157" s="228">
        <v>0</v>
      </c>
      <c r="T157" s="229">
        <f>S157*H157</f>
        <v>0</v>
      </c>
      <c r="AR157" s="230" t="s">
        <v>201</v>
      </c>
      <c r="AT157" s="230" t="s">
        <v>196</v>
      </c>
      <c r="AU157" s="230" t="s">
        <v>82</v>
      </c>
      <c r="AY157" s="16" t="s">
        <v>194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80</v>
      </c>
      <c r="BK157" s="231">
        <f>ROUND(I157*H157,2)</f>
        <v>0</v>
      </c>
      <c r="BL157" s="16" t="s">
        <v>201</v>
      </c>
      <c r="BM157" s="230" t="s">
        <v>505</v>
      </c>
    </row>
    <row r="158" s="1" customFormat="1">
      <c r="B158" s="37"/>
      <c r="C158" s="38"/>
      <c r="D158" s="232" t="s">
        <v>203</v>
      </c>
      <c r="E158" s="38"/>
      <c r="F158" s="233" t="s">
        <v>3718</v>
      </c>
      <c r="G158" s="38"/>
      <c r="H158" s="38"/>
      <c r="I158" s="145"/>
      <c r="J158" s="38"/>
      <c r="K158" s="38"/>
      <c r="L158" s="42"/>
      <c r="M158" s="234"/>
      <c r="N158" s="82"/>
      <c r="O158" s="82"/>
      <c r="P158" s="82"/>
      <c r="Q158" s="82"/>
      <c r="R158" s="82"/>
      <c r="S158" s="82"/>
      <c r="T158" s="83"/>
      <c r="AT158" s="16" t="s">
        <v>203</v>
      </c>
      <c r="AU158" s="16" t="s">
        <v>82</v>
      </c>
    </row>
    <row r="159" s="1" customFormat="1" ht="16.5" customHeight="1">
      <c r="B159" s="37"/>
      <c r="C159" s="219" t="s">
        <v>355</v>
      </c>
      <c r="D159" s="219" t="s">
        <v>196</v>
      </c>
      <c r="E159" s="220" t="s">
        <v>3719</v>
      </c>
      <c r="F159" s="221" t="s">
        <v>3720</v>
      </c>
      <c r="G159" s="222" t="s">
        <v>1492</v>
      </c>
      <c r="H159" s="223">
        <v>5</v>
      </c>
      <c r="I159" s="224"/>
      <c r="J159" s="225">
        <f>ROUND(I159*H159,2)</f>
        <v>0</v>
      </c>
      <c r="K159" s="221" t="s">
        <v>19</v>
      </c>
      <c r="L159" s="42"/>
      <c r="M159" s="226" t="s">
        <v>19</v>
      </c>
      <c r="N159" s="227" t="s">
        <v>44</v>
      </c>
      <c r="O159" s="82"/>
      <c r="P159" s="228">
        <f>O159*H159</f>
        <v>0</v>
      </c>
      <c r="Q159" s="228">
        <v>0</v>
      </c>
      <c r="R159" s="228">
        <f>Q159*H159</f>
        <v>0</v>
      </c>
      <c r="S159" s="228">
        <v>0</v>
      </c>
      <c r="T159" s="229">
        <f>S159*H159</f>
        <v>0</v>
      </c>
      <c r="AR159" s="230" t="s">
        <v>201</v>
      </c>
      <c r="AT159" s="230" t="s">
        <v>196</v>
      </c>
      <c r="AU159" s="230" t="s">
        <v>82</v>
      </c>
      <c r="AY159" s="16" t="s">
        <v>194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80</v>
      </c>
      <c r="BK159" s="231">
        <f>ROUND(I159*H159,2)</f>
        <v>0</v>
      </c>
      <c r="BL159" s="16" t="s">
        <v>201</v>
      </c>
      <c r="BM159" s="230" t="s">
        <v>517</v>
      </c>
    </row>
    <row r="160" s="1" customFormat="1">
      <c r="B160" s="37"/>
      <c r="C160" s="38"/>
      <c r="D160" s="232" t="s">
        <v>203</v>
      </c>
      <c r="E160" s="38"/>
      <c r="F160" s="233" t="s">
        <v>3720</v>
      </c>
      <c r="G160" s="38"/>
      <c r="H160" s="38"/>
      <c r="I160" s="145"/>
      <c r="J160" s="38"/>
      <c r="K160" s="38"/>
      <c r="L160" s="42"/>
      <c r="M160" s="234"/>
      <c r="N160" s="82"/>
      <c r="O160" s="82"/>
      <c r="P160" s="82"/>
      <c r="Q160" s="82"/>
      <c r="R160" s="82"/>
      <c r="S160" s="82"/>
      <c r="T160" s="83"/>
      <c r="AT160" s="16" t="s">
        <v>203</v>
      </c>
      <c r="AU160" s="16" t="s">
        <v>82</v>
      </c>
    </row>
    <row r="161" s="1" customFormat="1" ht="24" customHeight="1">
      <c r="B161" s="37"/>
      <c r="C161" s="219" t="s">
        <v>362</v>
      </c>
      <c r="D161" s="219" t="s">
        <v>196</v>
      </c>
      <c r="E161" s="220" t="s">
        <v>3721</v>
      </c>
      <c r="F161" s="221" t="s">
        <v>3722</v>
      </c>
      <c r="G161" s="222" t="s">
        <v>217</v>
      </c>
      <c r="H161" s="223">
        <v>4</v>
      </c>
      <c r="I161" s="224"/>
      <c r="J161" s="225">
        <f>ROUND(I161*H161,2)</f>
        <v>0</v>
      </c>
      <c r="K161" s="221" t="s">
        <v>19</v>
      </c>
      <c r="L161" s="42"/>
      <c r="M161" s="226" t="s">
        <v>19</v>
      </c>
      <c r="N161" s="227" t="s">
        <v>44</v>
      </c>
      <c r="O161" s="82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AR161" s="230" t="s">
        <v>201</v>
      </c>
      <c r="AT161" s="230" t="s">
        <v>196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201</v>
      </c>
      <c r="BM161" s="230" t="s">
        <v>538</v>
      </c>
    </row>
    <row r="162" s="1" customFormat="1">
      <c r="B162" s="37"/>
      <c r="C162" s="38"/>
      <c r="D162" s="232" t="s">
        <v>203</v>
      </c>
      <c r="E162" s="38"/>
      <c r="F162" s="233" t="s">
        <v>3723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203</v>
      </c>
      <c r="AU162" s="16" t="s">
        <v>82</v>
      </c>
    </row>
    <row r="163" s="1" customFormat="1" ht="16.5" customHeight="1">
      <c r="B163" s="37"/>
      <c r="C163" s="219" t="s">
        <v>368</v>
      </c>
      <c r="D163" s="219" t="s">
        <v>196</v>
      </c>
      <c r="E163" s="220" t="s">
        <v>3724</v>
      </c>
      <c r="F163" s="221" t="s">
        <v>3725</v>
      </c>
      <c r="G163" s="222" t="s">
        <v>1492</v>
      </c>
      <c r="H163" s="223">
        <v>4</v>
      </c>
      <c r="I163" s="224"/>
      <c r="J163" s="225">
        <f>ROUND(I163*H163,2)</f>
        <v>0</v>
      </c>
      <c r="K163" s="221" t="s">
        <v>19</v>
      </c>
      <c r="L163" s="42"/>
      <c r="M163" s="226" t="s">
        <v>19</v>
      </c>
      <c r="N163" s="227" t="s">
        <v>44</v>
      </c>
      <c r="O163" s="82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AR163" s="230" t="s">
        <v>201</v>
      </c>
      <c r="AT163" s="230" t="s">
        <v>196</v>
      </c>
      <c r="AU163" s="230" t="s">
        <v>82</v>
      </c>
      <c r="AY163" s="16" t="s">
        <v>194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80</v>
      </c>
      <c r="BK163" s="231">
        <f>ROUND(I163*H163,2)</f>
        <v>0</v>
      </c>
      <c r="BL163" s="16" t="s">
        <v>201</v>
      </c>
      <c r="BM163" s="230" t="s">
        <v>548</v>
      </c>
    </row>
    <row r="164" s="1" customFormat="1">
      <c r="B164" s="37"/>
      <c r="C164" s="38"/>
      <c r="D164" s="232" t="s">
        <v>203</v>
      </c>
      <c r="E164" s="38"/>
      <c r="F164" s="233" t="s">
        <v>3725</v>
      </c>
      <c r="G164" s="38"/>
      <c r="H164" s="38"/>
      <c r="I164" s="145"/>
      <c r="J164" s="38"/>
      <c r="K164" s="38"/>
      <c r="L164" s="42"/>
      <c r="M164" s="234"/>
      <c r="N164" s="82"/>
      <c r="O164" s="82"/>
      <c r="P164" s="82"/>
      <c r="Q164" s="82"/>
      <c r="R164" s="82"/>
      <c r="S164" s="82"/>
      <c r="T164" s="83"/>
      <c r="AT164" s="16" t="s">
        <v>203</v>
      </c>
      <c r="AU164" s="16" t="s">
        <v>82</v>
      </c>
    </row>
    <row r="165" s="1" customFormat="1" ht="16.5" customHeight="1">
      <c r="B165" s="37"/>
      <c r="C165" s="219" t="s">
        <v>374</v>
      </c>
      <c r="D165" s="219" t="s">
        <v>196</v>
      </c>
      <c r="E165" s="220" t="s">
        <v>3726</v>
      </c>
      <c r="F165" s="221" t="s">
        <v>3727</v>
      </c>
      <c r="G165" s="222" t="s">
        <v>1492</v>
      </c>
      <c r="H165" s="223">
        <v>1</v>
      </c>
      <c r="I165" s="224"/>
      <c r="J165" s="225">
        <f>ROUND(I165*H165,2)</f>
        <v>0</v>
      </c>
      <c r="K165" s="221" t="s">
        <v>19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AR165" s="230" t="s">
        <v>201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201</v>
      </c>
      <c r="BM165" s="230" t="s">
        <v>558</v>
      </c>
    </row>
    <row r="166" s="1" customFormat="1">
      <c r="B166" s="37"/>
      <c r="C166" s="38"/>
      <c r="D166" s="232" t="s">
        <v>203</v>
      </c>
      <c r="E166" s="38"/>
      <c r="F166" s="233" t="s">
        <v>3727</v>
      </c>
      <c r="G166" s="38"/>
      <c r="H166" s="38"/>
      <c r="I166" s="145"/>
      <c r="J166" s="38"/>
      <c r="K166" s="38"/>
      <c r="L166" s="42"/>
      <c r="M166" s="234"/>
      <c r="N166" s="82"/>
      <c r="O166" s="82"/>
      <c r="P166" s="82"/>
      <c r="Q166" s="82"/>
      <c r="R166" s="82"/>
      <c r="S166" s="82"/>
      <c r="T166" s="83"/>
      <c r="AT166" s="16" t="s">
        <v>203</v>
      </c>
      <c r="AU166" s="16" t="s">
        <v>82</v>
      </c>
    </row>
    <row r="167" s="1" customFormat="1" ht="24" customHeight="1">
      <c r="B167" s="37"/>
      <c r="C167" s="219" t="s">
        <v>381</v>
      </c>
      <c r="D167" s="219" t="s">
        <v>196</v>
      </c>
      <c r="E167" s="220" t="s">
        <v>3728</v>
      </c>
      <c r="F167" s="221" t="s">
        <v>3729</v>
      </c>
      <c r="G167" s="222" t="s">
        <v>1492</v>
      </c>
      <c r="H167" s="223">
        <v>1</v>
      </c>
      <c r="I167" s="224"/>
      <c r="J167" s="225">
        <f>ROUND(I167*H167,2)</f>
        <v>0</v>
      </c>
      <c r="K167" s="221" t="s">
        <v>19</v>
      </c>
      <c r="L167" s="42"/>
      <c r="M167" s="226" t="s">
        <v>19</v>
      </c>
      <c r="N167" s="227" t="s">
        <v>44</v>
      </c>
      <c r="O167" s="82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AR167" s="230" t="s">
        <v>201</v>
      </c>
      <c r="AT167" s="230" t="s">
        <v>196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201</v>
      </c>
      <c r="BM167" s="230" t="s">
        <v>568</v>
      </c>
    </row>
    <row r="168" s="1" customFormat="1">
      <c r="B168" s="37"/>
      <c r="C168" s="38"/>
      <c r="D168" s="232" t="s">
        <v>203</v>
      </c>
      <c r="E168" s="38"/>
      <c r="F168" s="233" t="s">
        <v>3729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1" customFormat="1" ht="22.8" customHeight="1">
      <c r="B169" s="203"/>
      <c r="C169" s="204"/>
      <c r="D169" s="205" t="s">
        <v>72</v>
      </c>
      <c r="E169" s="217" t="s">
        <v>3598</v>
      </c>
      <c r="F169" s="217" t="s">
        <v>3730</v>
      </c>
      <c r="G169" s="204"/>
      <c r="H169" s="204"/>
      <c r="I169" s="207"/>
      <c r="J169" s="218">
        <f>BK169</f>
        <v>0</v>
      </c>
      <c r="K169" s="204"/>
      <c r="L169" s="209"/>
      <c r="M169" s="210"/>
      <c r="N169" s="211"/>
      <c r="O169" s="211"/>
      <c r="P169" s="212">
        <v>0</v>
      </c>
      <c r="Q169" s="211"/>
      <c r="R169" s="212">
        <v>0</v>
      </c>
      <c r="S169" s="211"/>
      <c r="T169" s="213">
        <v>0</v>
      </c>
      <c r="AR169" s="214" t="s">
        <v>80</v>
      </c>
      <c r="AT169" s="215" t="s">
        <v>72</v>
      </c>
      <c r="AU169" s="215" t="s">
        <v>80</v>
      </c>
      <c r="AY169" s="214" t="s">
        <v>194</v>
      </c>
      <c r="BK169" s="216">
        <v>0</v>
      </c>
    </row>
    <row r="170" s="11" customFormat="1" ht="22.8" customHeight="1">
      <c r="B170" s="203"/>
      <c r="C170" s="204"/>
      <c r="D170" s="205" t="s">
        <v>72</v>
      </c>
      <c r="E170" s="217" t="s">
        <v>3567</v>
      </c>
      <c r="F170" s="217" t="s">
        <v>3665</v>
      </c>
      <c r="G170" s="204"/>
      <c r="H170" s="204"/>
      <c r="I170" s="207"/>
      <c r="J170" s="218">
        <f>BK170</f>
        <v>0</v>
      </c>
      <c r="K170" s="204"/>
      <c r="L170" s="209"/>
      <c r="M170" s="210"/>
      <c r="N170" s="211"/>
      <c r="O170" s="211"/>
      <c r="P170" s="212">
        <f>SUM(P171:P190)</f>
        <v>0</v>
      </c>
      <c r="Q170" s="211"/>
      <c r="R170" s="212">
        <f>SUM(R171:R190)</f>
        <v>0</v>
      </c>
      <c r="S170" s="211"/>
      <c r="T170" s="213">
        <f>SUM(T171:T190)</f>
        <v>0</v>
      </c>
      <c r="AR170" s="214" t="s">
        <v>80</v>
      </c>
      <c r="AT170" s="215" t="s">
        <v>72</v>
      </c>
      <c r="AU170" s="215" t="s">
        <v>80</v>
      </c>
      <c r="AY170" s="214" t="s">
        <v>194</v>
      </c>
      <c r="BK170" s="216">
        <f>SUM(BK171:BK190)</f>
        <v>0</v>
      </c>
    </row>
    <row r="171" s="1" customFormat="1" ht="16.5" customHeight="1">
      <c r="B171" s="37"/>
      <c r="C171" s="219" t="s">
        <v>387</v>
      </c>
      <c r="D171" s="219" t="s">
        <v>196</v>
      </c>
      <c r="E171" s="220" t="s">
        <v>3731</v>
      </c>
      <c r="F171" s="221" t="s">
        <v>3732</v>
      </c>
      <c r="G171" s="222" t="s">
        <v>217</v>
      </c>
      <c r="H171" s="223">
        <v>5</v>
      </c>
      <c r="I171" s="224"/>
      <c r="J171" s="225">
        <f>ROUND(I171*H171,2)</f>
        <v>0</v>
      </c>
      <c r="K171" s="221" t="s">
        <v>19</v>
      </c>
      <c r="L171" s="42"/>
      <c r="M171" s="226" t="s">
        <v>19</v>
      </c>
      <c r="N171" s="227" t="s">
        <v>44</v>
      </c>
      <c r="O171" s="82"/>
      <c r="P171" s="228">
        <f>O171*H171</f>
        <v>0</v>
      </c>
      <c r="Q171" s="228">
        <v>0</v>
      </c>
      <c r="R171" s="228">
        <f>Q171*H171</f>
        <v>0</v>
      </c>
      <c r="S171" s="228">
        <v>0</v>
      </c>
      <c r="T171" s="229">
        <f>S171*H171</f>
        <v>0</v>
      </c>
      <c r="AR171" s="230" t="s">
        <v>201</v>
      </c>
      <c r="AT171" s="230" t="s">
        <v>196</v>
      </c>
      <c r="AU171" s="230" t="s">
        <v>82</v>
      </c>
      <c r="AY171" s="16" t="s">
        <v>194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80</v>
      </c>
      <c r="BK171" s="231">
        <f>ROUND(I171*H171,2)</f>
        <v>0</v>
      </c>
      <c r="BL171" s="16" t="s">
        <v>201</v>
      </c>
      <c r="BM171" s="230" t="s">
        <v>574</v>
      </c>
    </row>
    <row r="172" s="1" customFormat="1">
      <c r="B172" s="37"/>
      <c r="C172" s="38"/>
      <c r="D172" s="232" t="s">
        <v>203</v>
      </c>
      <c r="E172" s="38"/>
      <c r="F172" s="233" t="s">
        <v>3732</v>
      </c>
      <c r="G172" s="38"/>
      <c r="H172" s="38"/>
      <c r="I172" s="145"/>
      <c r="J172" s="38"/>
      <c r="K172" s="38"/>
      <c r="L172" s="42"/>
      <c r="M172" s="234"/>
      <c r="N172" s="82"/>
      <c r="O172" s="82"/>
      <c r="P172" s="82"/>
      <c r="Q172" s="82"/>
      <c r="R172" s="82"/>
      <c r="S172" s="82"/>
      <c r="T172" s="83"/>
      <c r="AT172" s="16" t="s">
        <v>203</v>
      </c>
      <c r="AU172" s="16" t="s">
        <v>82</v>
      </c>
    </row>
    <row r="173" s="1" customFormat="1" ht="16.5" customHeight="1">
      <c r="B173" s="37"/>
      <c r="C173" s="219" t="s">
        <v>392</v>
      </c>
      <c r="D173" s="219" t="s">
        <v>196</v>
      </c>
      <c r="E173" s="220" t="s">
        <v>3733</v>
      </c>
      <c r="F173" s="221" t="s">
        <v>3734</v>
      </c>
      <c r="G173" s="222" t="s">
        <v>217</v>
      </c>
      <c r="H173" s="223">
        <v>4</v>
      </c>
      <c r="I173" s="224"/>
      <c r="J173" s="225">
        <f>ROUND(I173*H173,2)</f>
        <v>0</v>
      </c>
      <c r="K173" s="221" t="s">
        <v>19</v>
      </c>
      <c r="L173" s="42"/>
      <c r="M173" s="226" t="s">
        <v>19</v>
      </c>
      <c r="N173" s="227" t="s">
        <v>44</v>
      </c>
      <c r="O173" s="82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AR173" s="230" t="s">
        <v>201</v>
      </c>
      <c r="AT173" s="230" t="s">
        <v>196</v>
      </c>
      <c r="AU173" s="230" t="s">
        <v>82</v>
      </c>
      <c r="AY173" s="16" t="s">
        <v>194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80</v>
      </c>
      <c r="BK173" s="231">
        <f>ROUND(I173*H173,2)</f>
        <v>0</v>
      </c>
      <c r="BL173" s="16" t="s">
        <v>201</v>
      </c>
      <c r="BM173" s="230" t="s">
        <v>585</v>
      </c>
    </row>
    <row r="174" s="1" customFormat="1">
      <c r="B174" s="37"/>
      <c r="C174" s="38"/>
      <c r="D174" s="232" t="s">
        <v>203</v>
      </c>
      <c r="E174" s="38"/>
      <c r="F174" s="233" t="s">
        <v>3734</v>
      </c>
      <c r="G174" s="38"/>
      <c r="H174" s="38"/>
      <c r="I174" s="145"/>
      <c r="J174" s="38"/>
      <c r="K174" s="38"/>
      <c r="L174" s="42"/>
      <c r="M174" s="234"/>
      <c r="N174" s="82"/>
      <c r="O174" s="82"/>
      <c r="P174" s="82"/>
      <c r="Q174" s="82"/>
      <c r="R174" s="82"/>
      <c r="S174" s="82"/>
      <c r="T174" s="83"/>
      <c r="AT174" s="16" t="s">
        <v>203</v>
      </c>
      <c r="AU174" s="16" t="s">
        <v>82</v>
      </c>
    </row>
    <row r="175" s="1" customFormat="1" ht="16.5" customHeight="1">
      <c r="B175" s="37"/>
      <c r="C175" s="219" t="s">
        <v>398</v>
      </c>
      <c r="D175" s="219" t="s">
        <v>196</v>
      </c>
      <c r="E175" s="220" t="s">
        <v>3735</v>
      </c>
      <c r="F175" s="221" t="s">
        <v>3736</v>
      </c>
      <c r="G175" s="222" t="s">
        <v>217</v>
      </c>
      <c r="H175" s="223">
        <v>5</v>
      </c>
      <c r="I175" s="224"/>
      <c r="J175" s="225">
        <f>ROUND(I175*H175,2)</f>
        <v>0</v>
      </c>
      <c r="K175" s="221" t="s">
        <v>19</v>
      </c>
      <c r="L175" s="42"/>
      <c r="M175" s="226" t="s">
        <v>19</v>
      </c>
      <c r="N175" s="227" t="s">
        <v>44</v>
      </c>
      <c r="O175" s="8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AR175" s="230" t="s">
        <v>201</v>
      </c>
      <c r="AT175" s="230" t="s">
        <v>196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201</v>
      </c>
      <c r="BM175" s="230" t="s">
        <v>595</v>
      </c>
    </row>
    <row r="176" s="1" customFormat="1">
      <c r="B176" s="37"/>
      <c r="C176" s="38"/>
      <c r="D176" s="232" t="s">
        <v>203</v>
      </c>
      <c r="E176" s="38"/>
      <c r="F176" s="233" t="s">
        <v>3736</v>
      </c>
      <c r="G176" s="38"/>
      <c r="H176" s="38"/>
      <c r="I176" s="145"/>
      <c r="J176" s="38"/>
      <c r="K176" s="38"/>
      <c r="L176" s="42"/>
      <c r="M176" s="234"/>
      <c r="N176" s="82"/>
      <c r="O176" s="82"/>
      <c r="P176" s="82"/>
      <c r="Q176" s="82"/>
      <c r="R176" s="82"/>
      <c r="S176" s="82"/>
      <c r="T176" s="83"/>
      <c r="AT176" s="16" t="s">
        <v>203</v>
      </c>
      <c r="AU176" s="16" t="s">
        <v>82</v>
      </c>
    </row>
    <row r="177" s="1" customFormat="1" ht="24" customHeight="1">
      <c r="B177" s="37"/>
      <c r="C177" s="219" t="s">
        <v>404</v>
      </c>
      <c r="D177" s="219" t="s">
        <v>196</v>
      </c>
      <c r="E177" s="220" t="s">
        <v>3577</v>
      </c>
      <c r="F177" s="221" t="s">
        <v>3737</v>
      </c>
      <c r="G177" s="222" t="s">
        <v>3088</v>
      </c>
      <c r="H177" s="223">
        <v>1</v>
      </c>
      <c r="I177" s="224"/>
      <c r="J177" s="225">
        <f>ROUND(I177*H177,2)</f>
        <v>0</v>
      </c>
      <c r="K177" s="221" t="s">
        <v>19</v>
      </c>
      <c r="L177" s="42"/>
      <c r="M177" s="226" t="s">
        <v>19</v>
      </c>
      <c r="N177" s="227" t="s">
        <v>44</v>
      </c>
      <c r="O177" s="82"/>
      <c r="P177" s="228">
        <f>O177*H177</f>
        <v>0</v>
      </c>
      <c r="Q177" s="228">
        <v>0</v>
      </c>
      <c r="R177" s="228">
        <f>Q177*H177</f>
        <v>0</v>
      </c>
      <c r="S177" s="228">
        <v>0</v>
      </c>
      <c r="T177" s="229">
        <f>S177*H177</f>
        <v>0</v>
      </c>
      <c r="AR177" s="230" t="s">
        <v>201</v>
      </c>
      <c r="AT177" s="230" t="s">
        <v>196</v>
      </c>
      <c r="AU177" s="230" t="s">
        <v>82</v>
      </c>
      <c r="AY177" s="16" t="s">
        <v>194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80</v>
      </c>
      <c r="BK177" s="231">
        <f>ROUND(I177*H177,2)</f>
        <v>0</v>
      </c>
      <c r="BL177" s="16" t="s">
        <v>201</v>
      </c>
      <c r="BM177" s="230" t="s">
        <v>613</v>
      </c>
    </row>
    <row r="178" s="1" customFormat="1">
      <c r="B178" s="37"/>
      <c r="C178" s="38"/>
      <c r="D178" s="232" t="s">
        <v>203</v>
      </c>
      <c r="E178" s="38"/>
      <c r="F178" s="233" t="s">
        <v>3737</v>
      </c>
      <c r="G178" s="38"/>
      <c r="H178" s="38"/>
      <c r="I178" s="145"/>
      <c r="J178" s="38"/>
      <c r="K178" s="38"/>
      <c r="L178" s="42"/>
      <c r="M178" s="234"/>
      <c r="N178" s="82"/>
      <c r="O178" s="82"/>
      <c r="P178" s="82"/>
      <c r="Q178" s="82"/>
      <c r="R178" s="82"/>
      <c r="S178" s="82"/>
      <c r="T178" s="83"/>
      <c r="AT178" s="16" t="s">
        <v>203</v>
      </c>
      <c r="AU178" s="16" t="s">
        <v>82</v>
      </c>
    </row>
    <row r="179" s="1" customFormat="1" ht="16.5" customHeight="1">
      <c r="B179" s="37"/>
      <c r="C179" s="219" t="s">
        <v>409</v>
      </c>
      <c r="D179" s="219" t="s">
        <v>196</v>
      </c>
      <c r="E179" s="220" t="s">
        <v>3738</v>
      </c>
      <c r="F179" s="221" t="s">
        <v>3739</v>
      </c>
      <c r="G179" s="222" t="s">
        <v>3088</v>
      </c>
      <c r="H179" s="223">
        <v>1</v>
      </c>
      <c r="I179" s="224"/>
      <c r="J179" s="225">
        <f>ROUND(I179*H179,2)</f>
        <v>0</v>
      </c>
      <c r="K179" s="221" t="s">
        <v>19</v>
      </c>
      <c r="L179" s="42"/>
      <c r="M179" s="226" t="s">
        <v>19</v>
      </c>
      <c r="N179" s="227" t="s">
        <v>44</v>
      </c>
      <c r="O179" s="82"/>
      <c r="P179" s="228">
        <f>O179*H179</f>
        <v>0</v>
      </c>
      <c r="Q179" s="228">
        <v>0</v>
      </c>
      <c r="R179" s="228">
        <f>Q179*H179</f>
        <v>0</v>
      </c>
      <c r="S179" s="228">
        <v>0</v>
      </c>
      <c r="T179" s="229">
        <f>S179*H179</f>
        <v>0</v>
      </c>
      <c r="AR179" s="230" t="s">
        <v>201</v>
      </c>
      <c r="AT179" s="230" t="s">
        <v>196</v>
      </c>
      <c r="AU179" s="230" t="s">
        <v>82</v>
      </c>
      <c r="AY179" s="16" t="s">
        <v>194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80</v>
      </c>
      <c r="BK179" s="231">
        <f>ROUND(I179*H179,2)</f>
        <v>0</v>
      </c>
      <c r="BL179" s="16" t="s">
        <v>201</v>
      </c>
      <c r="BM179" s="230" t="s">
        <v>628</v>
      </c>
    </row>
    <row r="180" s="1" customFormat="1">
      <c r="B180" s="37"/>
      <c r="C180" s="38"/>
      <c r="D180" s="232" t="s">
        <v>203</v>
      </c>
      <c r="E180" s="38"/>
      <c r="F180" s="233" t="s">
        <v>3739</v>
      </c>
      <c r="G180" s="38"/>
      <c r="H180" s="38"/>
      <c r="I180" s="145"/>
      <c r="J180" s="38"/>
      <c r="K180" s="38"/>
      <c r="L180" s="42"/>
      <c r="M180" s="234"/>
      <c r="N180" s="82"/>
      <c r="O180" s="82"/>
      <c r="P180" s="82"/>
      <c r="Q180" s="82"/>
      <c r="R180" s="82"/>
      <c r="S180" s="82"/>
      <c r="T180" s="83"/>
      <c r="AT180" s="16" t="s">
        <v>203</v>
      </c>
      <c r="AU180" s="16" t="s">
        <v>82</v>
      </c>
    </row>
    <row r="181" s="1" customFormat="1" ht="16.5" customHeight="1">
      <c r="B181" s="37"/>
      <c r="C181" s="219" t="s">
        <v>414</v>
      </c>
      <c r="D181" s="219" t="s">
        <v>196</v>
      </c>
      <c r="E181" s="220" t="s">
        <v>3579</v>
      </c>
      <c r="F181" s="221" t="s">
        <v>3740</v>
      </c>
      <c r="G181" s="222" t="s">
        <v>3712</v>
      </c>
      <c r="H181" s="223">
        <v>1</v>
      </c>
      <c r="I181" s="224"/>
      <c r="J181" s="225">
        <f>ROUND(I181*H181,2)</f>
        <v>0</v>
      </c>
      <c r="K181" s="221" t="s">
        <v>19</v>
      </c>
      <c r="L181" s="42"/>
      <c r="M181" s="226" t="s">
        <v>19</v>
      </c>
      <c r="N181" s="227" t="s">
        <v>44</v>
      </c>
      <c r="O181" s="82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AR181" s="230" t="s">
        <v>201</v>
      </c>
      <c r="AT181" s="230" t="s">
        <v>196</v>
      </c>
      <c r="AU181" s="230" t="s">
        <v>82</v>
      </c>
      <c r="AY181" s="16" t="s">
        <v>194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80</v>
      </c>
      <c r="BK181" s="231">
        <f>ROUND(I181*H181,2)</f>
        <v>0</v>
      </c>
      <c r="BL181" s="16" t="s">
        <v>201</v>
      </c>
      <c r="BM181" s="230" t="s">
        <v>653</v>
      </c>
    </row>
    <row r="182" s="1" customFormat="1">
      <c r="B182" s="37"/>
      <c r="C182" s="38"/>
      <c r="D182" s="232" t="s">
        <v>203</v>
      </c>
      <c r="E182" s="38"/>
      <c r="F182" s="233" t="s">
        <v>3741</v>
      </c>
      <c r="G182" s="38"/>
      <c r="H182" s="38"/>
      <c r="I182" s="145"/>
      <c r="J182" s="38"/>
      <c r="K182" s="38"/>
      <c r="L182" s="42"/>
      <c r="M182" s="234"/>
      <c r="N182" s="82"/>
      <c r="O182" s="82"/>
      <c r="P182" s="82"/>
      <c r="Q182" s="82"/>
      <c r="R182" s="82"/>
      <c r="S182" s="82"/>
      <c r="T182" s="83"/>
      <c r="AT182" s="16" t="s">
        <v>203</v>
      </c>
      <c r="AU182" s="16" t="s">
        <v>82</v>
      </c>
    </row>
    <row r="183" s="1" customFormat="1" ht="16.5" customHeight="1">
      <c r="B183" s="37"/>
      <c r="C183" s="219" t="s">
        <v>421</v>
      </c>
      <c r="D183" s="219" t="s">
        <v>196</v>
      </c>
      <c r="E183" s="220" t="s">
        <v>3742</v>
      </c>
      <c r="F183" s="221" t="s">
        <v>3743</v>
      </c>
      <c r="G183" s="222" t="s">
        <v>3088</v>
      </c>
      <c r="H183" s="223">
        <v>1</v>
      </c>
      <c r="I183" s="224"/>
      <c r="J183" s="225">
        <f>ROUND(I183*H183,2)</f>
        <v>0</v>
      </c>
      <c r="K183" s="221" t="s">
        <v>19</v>
      </c>
      <c r="L183" s="42"/>
      <c r="M183" s="226" t="s">
        <v>19</v>
      </c>
      <c r="N183" s="227" t="s">
        <v>44</v>
      </c>
      <c r="O183" s="82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AR183" s="230" t="s">
        <v>201</v>
      </c>
      <c r="AT183" s="230" t="s">
        <v>196</v>
      </c>
      <c r="AU183" s="230" t="s">
        <v>82</v>
      </c>
      <c r="AY183" s="16" t="s">
        <v>194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80</v>
      </c>
      <c r="BK183" s="231">
        <f>ROUND(I183*H183,2)</f>
        <v>0</v>
      </c>
      <c r="BL183" s="16" t="s">
        <v>201</v>
      </c>
      <c r="BM183" s="230" t="s">
        <v>663</v>
      </c>
    </row>
    <row r="184" s="1" customFormat="1">
      <c r="B184" s="37"/>
      <c r="C184" s="38"/>
      <c r="D184" s="232" t="s">
        <v>203</v>
      </c>
      <c r="E184" s="38"/>
      <c r="F184" s="233" t="s">
        <v>3743</v>
      </c>
      <c r="G184" s="38"/>
      <c r="H184" s="38"/>
      <c r="I184" s="145"/>
      <c r="J184" s="38"/>
      <c r="K184" s="38"/>
      <c r="L184" s="42"/>
      <c r="M184" s="234"/>
      <c r="N184" s="82"/>
      <c r="O184" s="82"/>
      <c r="P184" s="82"/>
      <c r="Q184" s="82"/>
      <c r="R184" s="82"/>
      <c r="S184" s="82"/>
      <c r="T184" s="83"/>
      <c r="AT184" s="16" t="s">
        <v>203</v>
      </c>
      <c r="AU184" s="16" t="s">
        <v>82</v>
      </c>
    </row>
    <row r="185" s="1" customFormat="1" ht="16.5" customHeight="1">
      <c r="B185" s="37"/>
      <c r="C185" s="219" t="s">
        <v>427</v>
      </c>
      <c r="D185" s="219" t="s">
        <v>196</v>
      </c>
      <c r="E185" s="220" t="s">
        <v>3581</v>
      </c>
      <c r="F185" s="221" t="s">
        <v>3744</v>
      </c>
      <c r="G185" s="222" t="s">
        <v>3712</v>
      </c>
      <c r="H185" s="223">
        <v>1</v>
      </c>
      <c r="I185" s="224"/>
      <c r="J185" s="225">
        <f>ROUND(I185*H185,2)</f>
        <v>0</v>
      </c>
      <c r="K185" s="221" t="s">
        <v>19</v>
      </c>
      <c r="L185" s="42"/>
      <c r="M185" s="226" t="s">
        <v>19</v>
      </c>
      <c r="N185" s="227" t="s">
        <v>44</v>
      </c>
      <c r="O185" s="82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AR185" s="230" t="s">
        <v>201</v>
      </c>
      <c r="AT185" s="230" t="s">
        <v>196</v>
      </c>
      <c r="AU185" s="230" t="s">
        <v>82</v>
      </c>
      <c r="AY185" s="16" t="s">
        <v>194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80</v>
      </c>
      <c r="BK185" s="231">
        <f>ROUND(I185*H185,2)</f>
        <v>0</v>
      </c>
      <c r="BL185" s="16" t="s">
        <v>201</v>
      </c>
      <c r="BM185" s="230" t="s">
        <v>673</v>
      </c>
    </row>
    <row r="186" s="1" customFormat="1">
      <c r="B186" s="37"/>
      <c r="C186" s="38"/>
      <c r="D186" s="232" t="s">
        <v>203</v>
      </c>
      <c r="E186" s="38"/>
      <c r="F186" s="233" t="s">
        <v>3744</v>
      </c>
      <c r="G186" s="38"/>
      <c r="H186" s="38"/>
      <c r="I186" s="145"/>
      <c r="J186" s="38"/>
      <c r="K186" s="38"/>
      <c r="L186" s="42"/>
      <c r="M186" s="234"/>
      <c r="N186" s="82"/>
      <c r="O186" s="82"/>
      <c r="P186" s="82"/>
      <c r="Q186" s="82"/>
      <c r="R186" s="82"/>
      <c r="S186" s="82"/>
      <c r="T186" s="83"/>
      <c r="AT186" s="16" t="s">
        <v>203</v>
      </c>
      <c r="AU186" s="16" t="s">
        <v>82</v>
      </c>
    </row>
    <row r="187" s="1" customFormat="1" ht="16.5" customHeight="1">
      <c r="B187" s="37"/>
      <c r="C187" s="219" t="s">
        <v>432</v>
      </c>
      <c r="D187" s="219" t="s">
        <v>196</v>
      </c>
      <c r="E187" s="220" t="s">
        <v>3583</v>
      </c>
      <c r="F187" s="221" t="s">
        <v>3745</v>
      </c>
      <c r="G187" s="222" t="s">
        <v>1492</v>
      </c>
      <c r="H187" s="223">
        <v>1</v>
      </c>
      <c r="I187" s="224"/>
      <c r="J187" s="225">
        <f>ROUND(I187*H187,2)</f>
        <v>0</v>
      </c>
      <c r="K187" s="221" t="s">
        <v>19</v>
      </c>
      <c r="L187" s="42"/>
      <c r="M187" s="226" t="s">
        <v>19</v>
      </c>
      <c r="N187" s="227" t="s">
        <v>44</v>
      </c>
      <c r="O187" s="82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AR187" s="230" t="s">
        <v>201</v>
      </c>
      <c r="AT187" s="230" t="s">
        <v>196</v>
      </c>
      <c r="AU187" s="230" t="s">
        <v>82</v>
      </c>
      <c r="AY187" s="16" t="s">
        <v>194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80</v>
      </c>
      <c r="BK187" s="231">
        <f>ROUND(I187*H187,2)</f>
        <v>0</v>
      </c>
      <c r="BL187" s="16" t="s">
        <v>201</v>
      </c>
      <c r="BM187" s="230" t="s">
        <v>685</v>
      </c>
    </row>
    <row r="188" s="1" customFormat="1">
      <c r="B188" s="37"/>
      <c r="C188" s="38"/>
      <c r="D188" s="232" t="s">
        <v>203</v>
      </c>
      <c r="E188" s="38"/>
      <c r="F188" s="233" t="s">
        <v>3745</v>
      </c>
      <c r="G188" s="38"/>
      <c r="H188" s="38"/>
      <c r="I188" s="145"/>
      <c r="J188" s="38"/>
      <c r="K188" s="38"/>
      <c r="L188" s="42"/>
      <c r="M188" s="234"/>
      <c r="N188" s="82"/>
      <c r="O188" s="82"/>
      <c r="P188" s="82"/>
      <c r="Q188" s="82"/>
      <c r="R188" s="82"/>
      <c r="S188" s="82"/>
      <c r="T188" s="83"/>
      <c r="AT188" s="16" t="s">
        <v>203</v>
      </c>
      <c r="AU188" s="16" t="s">
        <v>82</v>
      </c>
    </row>
    <row r="189" s="1" customFormat="1" ht="16.5" customHeight="1">
      <c r="B189" s="37"/>
      <c r="C189" s="219" t="s">
        <v>437</v>
      </c>
      <c r="D189" s="219" t="s">
        <v>196</v>
      </c>
      <c r="E189" s="220" t="s">
        <v>3585</v>
      </c>
      <c r="F189" s="221" t="s">
        <v>3746</v>
      </c>
      <c r="G189" s="222" t="s">
        <v>3712</v>
      </c>
      <c r="H189" s="223">
        <v>1</v>
      </c>
      <c r="I189" s="224"/>
      <c r="J189" s="225">
        <f>ROUND(I189*H189,2)</f>
        <v>0</v>
      </c>
      <c r="K189" s="221" t="s">
        <v>19</v>
      </c>
      <c r="L189" s="42"/>
      <c r="M189" s="226" t="s">
        <v>19</v>
      </c>
      <c r="N189" s="227" t="s">
        <v>44</v>
      </c>
      <c r="O189" s="82"/>
      <c r="P189" s="228">
        <f>O189*H189</f>
        <v>0</v>
      </c>
      <c r="Q189" s="228">
        <v>0</v>
      </c>
      <c r="R189" s="228">
        <f>Q189*H189</f>
        <v>0</v>
      </c>
      <c r="S189" s="228">
        <v>0</v>
      </c>
      <c r="T189" s="229">
        <f>S189*H189</f>
        <v>0</v>
      </c>
      <c r="AR189" s="230" t="s">
        <v>201</v>
      </c>
      <c r="AT189" s="230" t="s">
        <v>196</v>
      </c>
      <c r="AU189" s="230" t="s">
        <v>82</v>
      </c>
      <c r="AY189" s="16" t="s">
        <v>194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80</v>
      </c>
      <c r="BK189" s="231">
        <f>ROUND(I189*H189,2)</f>
        <v>0</v>
      </c>
      <c r="BL189" s="16" t="s">
        <v>201</v>
      </c>
      <c r="BM189" s="230" t="s">
        <v>695</v>
      </c>
    </row>
    <row r="190" s="1" customFormat="1">
      <c r="B190" s="37"/>
      <c r="C190" s="38"/>
      <c r="D190" s="232" t="s">
        <v>203</v>
      </c>
      <c r="E190" s="38"/>
      <c r="F190" s="233" t="s">
        <v>3746</v>
      </c>
      <c r="G190" s="38"/>
      <c r="H190" s="38"/>
      <c r="I190" s="145"/>
      <c r="J190" s="38"/>
      <c r="K190" s="38"/>
      <c r="L190" s="42"/>
      <c r="M190" s="234"/>
      <c r="N190" s="82"/>
      <c r="O190" s="82"/>
      <c r="P190" s="82"/>
      <c r="Q190" s="82"/>
      <c r="R190" s="82"/>
      <c r="S190" s="82"/>
      <c r="T190" s="83"/>
      <c r="AT190" s="16" t="s">
        <v>203</v>
      </c>
      <c r="AU190" s="16" t="s">
        <v>82</v>
      </c>
    </row>
    <row r="191" s="11" customFormat="1" ht="22.8" customHeight="1">
      <c r="B191" s="203"/>
      <c r="C191" s="204"/>
      <c r="D191" s="205" t="s">
        <v>72</v>
      </c>
      <c r="E191" s="217" t="s">
        <v>3622</v>
      </c>
      <c r="F191" s="217" t="s">
        <v>3747</v>
      </c>
      <c r="G191" s="204"/>
      <c r="H191" s="204"/>
      <c r="I191" s="207"/>
      <c r="J191" s="218">
        <f>BK191</f>
        <v>0</v>
      </c>
      <c r="K191" s="204"/>
      <c r="L191" s="209"/>
      <c r="M191" s="210"/>
      <c r="N191" s="211"/>
      <c r="O191" s="211"/>
      <c r="P191" s="212">
        <v>0</v>
      </c>
      <c r="Q191" s="211"/>
      <c r="R191" s="212">
        <v>0</v>
      </c>
      <c r="S191" s="211"/>
      <c r="T191" s="213">
        <v>0</v>
      </c>
      <c r="AR191" s="214" t="s">
        <v>80</v>
      </c>
      <c r="AT191" s="215" t="s">
        <v>72</v>
      </c>
      <c r="AU191" s="215" t="s">
        <v>80</v>
      </c>
      <c r="AY191" s="214" t="s">
        <v>194</v>
      </c>
      <c r="BK191" s="216">
        <v>0</v>
      </c>
    </row>
    <row r="192" s="11" customFormat="1" ht="22.8" customHeight="1">
      <c r="B192" s="203"/>
      <c r="C192" s="204"/>
      <c r="D192" s="205" t="s">
        <v>72</v>
      </c>
      <c r="E192" s="217" t="s">
        <v>3567</v>
      </c>
      <c r="F192" s="217" t="s">
        <v>3665</v>
      </c>
      <c r="G192" s="204"/>
      <c r="H192" s="204"/>
      <c r="I192" s="207"/>
      <c r="J192" s="218">
        <f>BK192</f>
        <v>0</v>
      </c>
      <c r="K192" s="204"/>
      <c r="L192" s="209"/>
      <c r="M192" s="210"/>
      <c r="N192" s="211"/>
      <c r="O192" s="211"/>
      <c r="P192" s="212">
        <f>SUM(P193:P194)</f>
        <v>0</v>
      </c>
      <c r="Q192" s="211"/>
      <c r="R192" s="212">
        <f>SUM(R193:R194)</f>
        <v>0</v>
      </c>
      <c r="S192" s="211"/>
      <c r="T192" s="213">
        <f>SUM(T193:T194)</f>
        <v>0</v>
      </c>
      <c r="AR192" s="214" t="s">
        <v>80</v>
      </c>
      <c r="AT192" s="215" t="s">
        <v>72</v>
      </c>
      <c r="AU192" s="215" t="s">
        <v>80</v>
      </c>
      <c r="AY192" s="214" t="s">
        <v>194</v>
      </c>
      <c r="BK192" s="216">
        <f>SUM(BK193:BK194)</f>
        <v>0</v>
      </c>
    </row>
    <row r="193" s="1" customFormat="1" ht="16.5" customHeight="1">
      <c r="B193" s="37"/>
      <c r="C193" s="219" t="s">
        <v>442</v>
      </c>
      <c r="D193" s="219" t="s">
        <v>196</v>
      </c>
      <c r="E193" s="220" t="s">
        <v>3587</v>
      </c>
      <c r="F193" s="221" t="s">
        <v>3748</v>
      </c>
      <c r="G193" s="222" t="s">
        <v>336</v>
      </c>
      <c r="H193" s="223">
        <v>4.5999999999999996</v>
      </c>
      <c r="I193" s="224"/>
      <c r="J193" s="225">
        <f>ROUND(I193*H193,2)</f>
        <v>0</v>
      </c>
      <c r="K193" s="221" t="s">
        <v>19</v>
      </c>
      <c r="L193" s="42"/>
      <c r="M193" s="226" t="s">
        <v>19</v>
      </c>
      <c r="N193" s="227" t="s">
        <v>44</v>
      </c>
      <c r="O193" s="82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AR193" s="230" t="s">
        <v>201</v>
      </c>
      <c r="AT193" s="230" t="s">
        <v>196</v>
      </c>
      <c r="AU193" s="230" t="s">
        <v>82</v>
      </c>
      <c r="AY193" s="16" t="s">
        <v>194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80</v>
      </c>
      <c r="BK193" s="231">
        <f>ROUND(I193*H193,2)</f>
        <v>0</v>
      </c>
      <c r="BL193" s="16" t="s">
        <v>201</v>
      </c>
      <c r="BM193" s="230" t="s">
        <v>709</v>
      </c>
    </row>
    <row r="194" s="1" customFormat="1">
      <c r="B194" s="37"/>
      <c r="C194" s="38"/>
      <c r="D194" s="232" t="s">
        <v>203</v>
      </c>
      <c r="E194" s="38"/>
      <c r="F194" s="233" t="s">
        <v>3748</v>
      </c>
      <c r="G194" s="38"/>
      <c r="H194" s="38"/>
      <c r="I194" s="145"/>
      <c r="J194" s="38"/>
      <c r="K194" s="38"/>
      <c r="L194" s="42"/>
      <c r="M194" s="234"/>
      <c r="N194" s="82"/>
      <c r="O194" s="82"/>
      <c r="P194" s="82"/>
      <c r="Q194" s="82"/>
      <c r="R194" s="82"/>
      <c r="S194" s="82"/>
      <c r="T194" s="83"/>
      <c r="AT194" s="16" t="s">
        <v>203</v>
      </c>
      <c r="AU194" s="16" t="s">
        <v>82</v>
      </c>
    </row>
    <row r="195" s="11" customFormat="1" ht="25.92" customHeight="1">
      <c r="B195" s="203"/>
      <c r="C195" s="204"/>
      <c r="D195" s="205" t="s">
        <v>72</v>
      </c>
      <c r="E195" s="206" t="s">
        <v>3664</v>
      </c>
      <c r="F195" s="206" t="s">
        <v>195</v>
      </c>
      <c r="G195" s="204"/>
      <c r="H195" s="204"/>
      <c r="I195" s="207"/>
      <c r="J195" s="208">
        <f>BK195</f>
        <v>0</v>
      </c>
      <c r="K195" s="204"/>
      <c r="L195" s="209"/>
      <c r="M195" s="210"/>
      <c r="N195" s="211"/>
      <c r="O195" s="211"/>
      <c r="P195" s="212">
        <f>P196+P241+P246+P247</f>
        <v>0</v>
      </c>
      <c r="Q195" s="211"/>
      <c r="R195" s="212">
        <f>R196+R241+R246+R247</f>
        <v>0.00093000000000000005</v>
      </c>
      <c r="S195" s="211"/>
      <c r="T195" s="213">
        <f>T196+T241+T246+T247</f>
        <v>0</v>
      </c>
      <c r="AR195" s="214" t="s">
        <v>80</v>
      </c>
      <c r="AT195" s="215" t="s">
        <v>72</v>
      </c>
      <c r="AU195" s="215" t="s">
        <v>73</v>
      </c>
      <c r="AY195" s="214" t="s">
        <v>194</v>
      </c>
      <c r="BK195" s="216">
        <f>BK196+BK241+BK246+BK247</f>
        <v>0</v>
      </c>
    </row>
    <row r="196" s="11" customFormat="1" ht="22.8" customHeight="1">
      <c r="B196" s="203"/>
      <c r="C196" s="204"/>
      <c r="D196" s="205" t="s">
        <v>72</v>
      </c>
      <c r="E196" s="217" t="s">
        <v>3749</v>
      </c>
      <c r="F196" s="217" t="s">
        <v>3750</v>
      </c>
      <c r="G196" s="204"/>
      <c r="H196" s="204"/>
      <c r="I196" s="207"/>
      <c r="J196" s="218">
        <f>BK196</f>
        <v>0</v>
      </c>
      <c r="K196" s="204"/>
      <c r="L196" s="209"/>
      <c r="M196" s="210"/>
      <c r="N196" s="211"/>
      <c r="O196" s="211"/>
      <c r="P196" s="212">
        <f>SUM(P197:P240)</f>
        <v>0</v>
      </c>
      <c r="Q196" s="211"/>
      <c r="R196" s="212">
        <f>SUM(R197:R240)</f>
        <v>0</v>
      </c>
      <c r="S196" s="211"/>
      <c r="T196" s="213">
        <f>SUM(T197:T240)</f>
        <v>0</v>
      </c>
      <c r="AR196" s="214" t="s">
        <v>80</v>
      </c>
      <c r="AT196" s="215" t="s">
        <v>72</v>
      </c>
      <c r="AU196" s="215" t="s">
        <v>80</v>
      </c>
      <c r="AY196" s="214" t="s">
        <v>194</v>
      </c>
      <c r="BK196" s="216">
        <f>SUM(BK197:BK240)</f>
        <v>0</v>
      </c>
    </row>
    <row r="197" s="1" customFormat="1" ht="16.5" customHeight="1">
      <c r="B197" s="37"/>
      <c r="C197" s="219" t="s">
        <v>447</v>
      </c>
      <c r="D197" s="219" t="s">
        <v>196</v>
      </c>
      <c r="E197" s="220" t="s">
        <v>3666</v>
      </c>
      <c r="F197" s="221" t="s">
        <v>3667</v>
      </c>
      <c r="G197" s="222" t="s">
        <v>217</v>
      </c>
      <c r="H197" s="223">
        <v>3</v>
      </c>
      <c r="I197" s="224"/>
      <c r="J197" s="225">
        <f>ROUND(I197*H197,2)</f>
        <v>0</v>
      </c>
      <c r="K197" s="221" t="s">
        <v>19</v>
      </c>
      <c r="L197" s="42"/>
      <c r="M197" s="226" t="s">
        <v>19</v>
      </c>
      <c r="N197" s="227" t="s">
        <v>44</v>
      </c>
      <c r="O197" s="82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AR197" s="230" t="s">
        <v>201</v>
      </c>
      <c r="AT197" s="230" t="s">
        <v>196</v>
      </c>
      <c r="AU197" s="230" t="s">
        <v>82</v>
      </c>
      <c r="AY197" s="16" t="s">
        <v>194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80</v>
      </c>
      <c r="BK197" s="231">
        <f>ROUND(I197*H197,2)</f>
        <v>0</v>
      </c>
      <c r="BL197" s="16" t="s">
        <v>201</v>
      </c>
      <c r="BM197" s="230" t="s">
        <v>725</v>
      </c>
    </row>
    <row r="198" s="1" customFormat="1">
      <c r="B198" s="37"/>
      <c r="C198" s="38"/>
      <c r="D198" s="232" t="s">
        <v>203</v>
      </c>
      <c r="E198" s="38"/>
      <c r="F198" s="233" t="s">
        <v>3667</v>
      </c>
      <c r="G198" s="38"/>
      <c r="H198" s="38"/>
      <c r="I198" s="145"/>
      <c r="J198" s="38"/>
      <c r="K198" s="38"/>
      <c r="L198" s="42"/>
      <c r="M198" s="234"/>
      <c r="N198" s="82"/>
      <c r="O198" s="82"/>
      <c r="P198" s="82"/>
      <c r="Q198" s="82"/>
      <c r="R198" s="82"/>
      <c r="S198" s="82"/>
      <c r="T198" s="83"/>
      <c r="AT198" s="16" t="s">
        <v>203</v>
      </c>
      <c r="AU198" s="16" t="s">
        <v>82</v>
      </c>
    </row>
    <row r="199" s="1" customFormat="1" ht="16.5" customHeight="1">
      <c r="B199" s="37"/>
      <c r="C199" s="219" t="s">
        <v>452</v>
      </c>
      <c r="D199" s="219" t="s">
        <v>196</v>
      </c>
      <c r="E199" s="220" t="s">
        <v>3668</v>
      </c>
      <c r="F199" s="221" t="s">
        <v>3669</v>
      </c>
      <c r="G199" s="222" t="s">
        <v>217</v>
      </c>
      <c r="H199" s="223">
        <v>2</v>
      </c>
      <c r="I199" s="224"/>
      <c r="J199" s="225">
        <f>ROUND(I199*H199,2)</f>
        <v>0</v>
      </c>
      <c r="K199" s="221" t="s">
        <v>19</v>
      </c>
      <c r="L199" s="42"/>
      <c r="M199" s="226" t="s">
        <v>19</v>
      </c>
      <c r="N199" s="227" t="s">
        <v>44</v>
      </c>
      <c r="O199" s="82"/>
      <c r="P199" s="228">
        <f>O199*H199</f>
        <v>0</v>
      </c>
      <c r="Q199" s="228">
        <v>0</v>
      </c>
      <c r="R199" s="228">
        <f>Q199*H199</f>
        <v>0</v>
      </c>
      <c r="S199" s="228">
        <v>0</v>
      </c>
      <c r="T199" s="229">
        <f>S199*H199</f>
        <v>0</v>
      </c>
      <c r="AR199" s="230" t="s">
        <v>201</v>
      </c>
      <c r="AT199" s="230" t="s">
        <v>196</v>
      </c>
      <c r="AU199" s="230" t="s">
        <v>82</v>
      </c>
      <c r="AY199" s="16" t="s">
        <v>194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80</v>
      </c>
      <c r="BK199" s="231">
        <f>ROUND(I199*H199,2)</f>
        <v>0</v>
      </c>
      <c r="BL199" s="16" t="s">
        <v>201</v>
      </c>
      <c r="BM199" s="230" t="s">
        <v>739</v>
      </c>
    </row>
    <row r="200" s="1" customFormat="1">
      <c r="B200" s="37"/>
      <c r="C200" s="38"/>
      <c r="D200" s="232" t="s">
        <v>203</v>
      </c>
      <c r="E200" s="38"/>
      <c r="F200" s="233" t="s">
        <v>3669</v>
      </c>
      <c r="G200" s="38"/>
      <c r="H200" s="38"/>
      <c r="I200" s="145"/>
      <c r="J200" s="38"/>
      <c r="K200" s="38"/>
      <c r="L200" s="42"/>
      <c r="M200" s="234"/>
      <c r="N200" s="82"/>
      <c r="O200" s="82"/>
      <c r="P200" s="82"/>
      <c r="Q200" s="82"/>
      <c r="R200" s="82"/>
      <c r="S200" s="82"/>
      <c r="T200" s="83"/>
      <c r="AT200" s="16" t="s">
        <v>203</v>
      </c>
      <c r="AU200" s="16" t="s">
        <v>82</v>
      </c>
    </row>
    <row r="201" s="1" customFormat="1" ht="16.5" customHeight="1">
      <c r="B201" s="37"/>
      <c r="C201" s="219" t="s">
        <v>459</v>
      </c>
      <c r="D201" s="219" t="s">
        <v>196</v>
      </c>
      <c r="E201" s="220" t="s">
        <v>3670</v>
      </c>
      <c r="F201" s="221" t="s">
        <v>3671</v>
      </c>
      <c r="G201" s="222" t="s">
        <v>269</v>
      </c>
      <c r="H201" s="223">
        <v>4</v>
      </c>
      <c r="I201" s="224"/>
      <c r="J201" s="225">
        <f>ROUND(I201*H201,2)</f>
        <v>0</v>
      </c>
      <c r="K201" s="221" t="s">
        <v>19</v>
      </c>
      <c r="L201" s="42"/>
      <c r="M201" s="226" t="s">
        <v>19</v>
      </c>
      <c r="N201" s="227" t="s">
        <v>44</v>
      </c>
      <c r="O201" s="82"/>
      <c r="P201" s="228">
        <f>O201*H201</f>
        <v>0</v>
      </c>
      <c r="Q201" s="228">
        <v>0</v>
      </c>
      <c r="R201" s="228">
        <f>Q201*H201</f>
        <v>0</v>
      </c>
      <c r="S201" s="228">
        <v>0</v>
      </c>
      <c r="T201" s="229">
        <f>S201*H201</f>
        <v>0</v>
      </c>
      <c r="AR201" s="230" t="s">
        <v>201</v>
      </c>
      <c r="AT201" s="230" t="s">
        <v>196</v>
      </c>
      <c r="AU201" s="230" t="s">
        <v>82</v>
      </c>
      <c r="AY201" s="16" t="s">
        <v>194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80</v>
      </c>
      <c r="BK201" s="231">
        <f>ROUND(I201*H201,2)</f>
        <v>0</v>
      </c>
      <c r="BL201" s="16" t="s">
        <v>201</v>
      </c>
      <c r="BM201" s="230" t="s">
        <v>753</v>
      </c>
    </row>
    <row r="202" s="1" customFormat="1">
      <c r="B202" s="37"/>
      <c r="C202" s="38"/>
      <c r="D202" s="232" t="s">
        <v>203</v>
      </c>
      <c r="E202" s="38"/>
      <c r="F202" s="233" t="s">
        <v>3671</v>
      </c>
      <c r="G202" s="38"/>
      <c r="H202" s="38"/>
      <c r="I202" s="145"/>
      <c r="J202" s="38"/>
      <c r="K202" s="38"/>
      <c r="L202" s="42"/>
      <c r="M202" s="234"/>
      <c r="N202" s="82"/>
      <c r="O202" s="82"/>
      <c r="P202" s="82"/>
      <c r="Q202" s="82"/>
      <c r="R202" s="82"/>
      <c r="S202" s="82"/>
      <c r="T202" s="83"/>
      <c r="AT202" s="16" t="s">
        <v>203</v>
      </c>
      <c r="AU202" s="16" t="s">
        <v>82</v>
      </c>
    </row>
    <row r="203" s="1" customFormat="1" ht="16.5" customHeight="1">
      <c r="B203" s="37"/>
      <c r="C203" s="219" t="s">
        <v>466</v>
      </c>
      <c r="D203" s="219" t="s">
        <v>196</v>
      </c>
      <c r="E203" s="220" t="s">
        <v>3672</v>
      </c>
      <c r="F203" s="221" t="s">
        <v>3673</v>
      </c>
      <c r="G203" s="222" t="s">
        <v>269</v>
      </c>
      <c r="H203" s="223">
        <v>20</v>
      </c>
      <c r="I203" s="224"/>
      <c r="J203" s="225">
        <f>ROUND(I203*H203,2)</f>
        <v>0</v>
      </c>
      <c r="K203" s="221" t="s">
        <v>19</v>
      </c>
      <c r="L203" s="42"/>
      <c r="M203" s="226" t="s">
        <v>19</v>
      </c>
      <c r="N203" s="227" t="s">
        <v>44</v>
      </c>
      <c r="O203" s="82"/>
      <c r="P203" s="228">
        <f>O203*H203</f>
        <v>0</v>
      </c>
      <c r="Q203" s="228">
        <v>0</v>
      </c>
      <c r="R203" s="228">
        <f>Q203*H203</f>
        <v>0</v>
      </c>
      <c r="S203" s="228">
        <v>0</v>
      </c>
      <c r="T203" s="229">
        <f>S203*H203</f>
        <v>0</v>
      </c>
      <c r="AR203" s="230" t="s">
        <v>201</v>
      </c>
      <c r="AT203" s="230" t="s">
        <v>196</v>
      </c>
      <c r="AU203" s="230" t="s">
        <v>82</v>
      </c>
      <c r="AY203" s="16" t="s">
        <v>194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80</v>
      </c>
      <c r="BK203" s="231">
        <f>ROUND(I203*H203,2)</f>
        <v>0</v>
      </c>
      <c r="BL203" s="16" t="s">
        <v>201</v>
      </c>
      <c r="BM203" s="230" t="s">
        <v>765</v>
      </c>
    </row>
    <row r="204" s="1" customFormat="1">
      <c r="B204" s="37"/>
      <c r="C204" s="38"/>
      <c r="D204" s="232" t="s">
        <v>203</v>
      </c>
      <c r="E204" s="38"/>
      <c r="F204" s="233" t="s">
        <v>3673</v>
      </c>
      <c r="G204" s="38"/>
      <c r="H204" s="38"/>
      <c r="I204" s="145"/>
      <c r="J204" s="38"/>
      <c r="K204" s="38"/>
      <c r="L204" s="42"/>
      <c r="M204" s="234"/>
      <c r="N204" s="82"/>
      <c r="O204" s="82"/>
      <c r="P204" s="82"/>
      <c r="Q204" s="82"/>
      <c r="R204" s="82"/>
      <c r="S204" s="82"/>
      <c r="T204" s="83"/>
      <c r="AT204" s="16" t="s">
        <v>203</v>
      </c>
      <c r="AU204" s="16" t="s">
        <v>82</v>
      </c>
    </row>
    <row r="205" s="1" customFormat="1" ht="16.5" customHeight="1">
      <c r="B205" s="37"/>
      <c r="C205" s="219" t="s">
        <v>471</v>
      </c>
      <c r="D205" s="219" t="s">
        <v>196</v>
      </c>
      <c r="E205" s="220" t="s">
        <v>3674</v>
      </c>
      <c r="F205" s="221" t="s">
        <v>3675</v>
      </c>
      <c r="G205" s="222" t="s">
        <v>269</v>
      </c>
      <c r="H205" s="223">
        <v>10</v>
      </c>
      <c r="I205" s="224"/>
      <c r="J205" s="225">
        <f>ROUND(I205*H205,2)</f>
        <v>0</v>
      </c>
      <c r="K205" s="221" t="s">
        <v>19</v>
      </c>
      <c r="L205" s="42"/>
      <c r="M205" s="226" t="s">
        <v>19</v>
      </c>
      <c r="N205" s="227" t="s">
        <v>44</v>
      </c>
      <c r="O205" s="82"/>
      <c r="P205" s="228">
        <f>O205*H205</f>
        <v>0</v>
      </c>
      <c r="Q205" s="228">
        <v>0</v>
      </c>
      <c r="R205" s="228">
        <f>Q205*H205</f>
        <v>0</v>
      </c>
      <c r="S205" s="228">
        <v>0</v>
      </c>
      <c r="T205" s="229">
        <f>S205*H205</f>
        <v>0</v>
      </c>
      <c r="AR205" s="230" t="s">
        <v>201</v>
      </c>
      <c r="AT205" s="230" t="s">
        <v>196</v>
      </c>
      <c r="AU205" s="230" t="s">
        <v>82</v>
      </c>
      <c r="AY205" s="16" t="s">
        <v>194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6" t="s">
        <v>80</v>
      </c>
      <c r="BK205" s="231">
        <f>ROUND(I205*H205,2)</f>
        <v>0</v>
      </c>
      <c r="BL205" s="16" t="s">
        <v>201</v>
      </c>
      <c r="BM205" s="230" t="s">
        <v>777</v>
      </c>
    </row>
    <row r="206" s="1" customFormat="1">
      <c r="B206" s="37"/>
      <c r="C206" s="38"/>
      <c r="D206" s="232" t="s">
        <v>203</v>
      </c>
      <c r="E206" s="38"/>
      <c r="F206" s="233" t="s">
        <v>3675</v>
      </c>
      <c r="G206" s="38"/>
      <c r="H206" s="38"/>
      <c r="I206" s="145"/>
      <c r="J206" s="38"/>
      <c r="K206" s="38"/>
      <c r="L206" s="42"/>
      <c r="M206" s="234"/>
      <c r="N206" s="82"/>
      <c r="O206" s="82"/>
      <c r="P206" s="82"/>
      <c r="Q206" s="82"/>
      <c r="R206" s="82"/>
      <c r="S206" s="82"/>
      <c r="T206" s="83"/>
      <c r="AT206" s="16" t="s">
        <v>203</v>
      </c>
      <c r="AU206" s="16" t="s">
        <v>82</v>
      </c>
    </row>
    <row r="207" s="1" customFormat="1" ht="16.5" customHeight="1">
      <c r="B207" s="37"/>
      <c r="C207" s="219" t="s">
        <v>477</v>
      </c>
      <c r="D207" s="219" t="s">
        <v>196</v>
      </c>
      <c r="E207" s="220" t="s">
        <v>3676</v>
      </c>
      <c r="F207" s="221" t="s">
        <v>3677</v>
      </c>
      <c r="G207" s="222" t="s">
        <v>269</v>
      </c>
      <c r="H207" s="223">
        <v>4.5</v>
      </c>
      <c r="I207" s="224"/>
      <c r="J207" s="225">
        <f>ROUND(I207*H207,2)</f>
        <v>0</v>
      </c>
      <c r="K207" s="221" t="s">
        <v>19</v>
      </c>
      <c r="L207" s="42"/>
      <c r="M207" s="226" t="s">
        <v>19</v>
      </c>
      <c r="N207" s="227" t="s">
        <v>44</v>
      </c>
      <c r="O207" s="82"/>
      <c r="P207" s="228">
        <f>O207*H207</f>
        <v>0</v>
      </c>
      <c r="Q207" s="228">
        <v>0</v>
      </c>
      <c r="R207" s="228">
        <f>Q207*H207</f>
        <v>0</v>
      </c>
      <c r="S207" s="228">
        <v>0</v>
      </c>
      <c r="T207" s="229">
        <f>S207*H207</f>
        <v>0</v>
      </c>
      <c r="AR207" s="230" t="s">
        <v>201</v>
      </c>
      <c r="AT207" s="230" t="s">
        <v>196</v>
      </c>
      <c r="AU207" s="230" t="s">
        <v>82</v>
      </c>
      <c r="AY207" s="16" t="s">
        <v>194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80</v>
      </c>
      <c r="BK207" s="231">
        <f>ROUND(I207*H207,2)</f>
        <v>0</v>
      </c>
      <c r="BL207" s="16" t="s">
        <v>201</v>
      </c>
      <c r="BM207" s="230" t="s">
        <v>790</v>
      </c>
    </row>
    <row r="208" s="1" customFormat="1">
      <c r="B208" s="37"/>
      <c r="C208" s="38"/>
      <c r="D208" s="232" t="s">
        <v>203</v>
      </c>
      <c r="E208" s="38"/>
      <c r="F208" s="233" t="s">
        <v>3677</v>
      </c>
      <c r="G208" s="38"/>
      <c r="H208" s="38"/>
      <c r="I208" s="145"/>
      <c r="J208" s="38"/>
      <c r="K208" s="38"/>
      <c r="L208" s="42"/>
      <c r="M208" s="234"/>
      <c r="N208" s="82"/>
      <c r="O208" s="82"/>
      <c r="P208" s="82"/>
      <c r="Q208" s="82"/>
      <c r="R208" s="82"/>
      <c r="S208" s="82"/>
      <c r="T208" s="83"/>
      <c r="AT208" s="16" t="s">
        <v>203</v>
      </c>
      <c r="AU208" s="16" t="s">
        <v>82</v>
      </c>
    </row>
    <row r="209" s="1" customFormat="1" ht="16.5" customHeight="1">
      <c r="B209" s="37"/>
      <c r="C209" s="219" t="s">
        <v>482</v>
      </c>
      <c r="D209" s="219" t="s">
        <v>196</v>
      </c>
      <c r="E209" s="220" t="s">
        <v>3678</v>
      </c>
      <c r="F209" s="221" t="s">
        <v>3675</v>
      </c>
      <c r="G209" s="222" t="s">
        <v>269</v>
      </c>
      <c r="H209" s="223">
        <v>2.25</v>
      </c>
      <c r="I209" s="224"/>
      <c r="J209" s="225">
        <f>ROUND(I209*H209,2)</f>
        <v>0</v>
      </c>
      <c r="K209" s="221" t="s">
        <v>19</v>
      </c>
      <c r="L209" s="42"/>
      <c r="M209" s="226" t="s">
        <v>19</v>
      </c>
      <c r="N209" s="227" t="s">
        <v>44</v>
      </c>
      <c r="O209" s="82"/>
      <c r="P209" s="228">
        <f>O209*H209</f>
        <v>0</v>
      </c>
      <c r="Q209" s="228">
        <v>0</v>
      </c>
      <c r="R209" s="228">
        <f>Q209*H209</f>
        <v>0</v>
      </c>
      <c r="S209" s="228">
        <v>0</v>
      </c>
      <c r="T209" s="229">
        <f>S209*H209</f>
        <v>0</v>
      </c>
      <c r="AR209" s="230" t="s">
        <v>201</v>
      </c>
      <c r="AT209" s="230" t="s">
        <v>196</v>
      </c>
      <c r="AU209" s="230" t="s">
        <v>82</v>
      </c>
      <c r="AY209" s="16" t="s">
        <v>194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16" t="s">
        <v>80</v>
      </c>
      <c r="BK209" s="231">
        <f>ROUND(I209*H209,2)</f>
        <v>0</v>
      </c>
      <c r="BL209" s="16" t="s">
        <v>201</v>
      </c>
      <c r="BM209" s="230" t="s">
        <v>800</v>
      </c>
    </row>
    <row r="210" s="1" customFormat="1">
      <c r="B210" s="37"/>
      <c r="C210" s="38"/>
      <c r="D210" s="232" t="s">
        <v>203</v>
      </c>
      <c r="E210" s="38"/>
      <c r="F210" s="233" t="s">
        <v>3675</v>
      </c>
      <c r="G210" s="38"/>
      <c r="H210" s="38"/>
      <c r="I210" s="145"/>
      <c r="J210" s="38"/>
      <c r="K210" s="38"/>
      <c r="L210" s="42"/>
      <c r="M210" s="234"/>
      <c r="N210" s="82"/>
      <c r="O210" s="82"/>
      <c r="P210" s="82"/>
      <c r="Q210" s="82"/>
      <c r="R210" s="82"/>
      <c r="S210" s="82"/>
      <c r="T210" s="83"/>
      <c r="AT210" s="16" t="s">
        <v>203</v>
      </c>
      <c r="AU210" s="16" t="s">
        <v>82</v>
      </c>
    </row>
    <row r="211" s="1" customFormat="1" ht="16.5" customHeight="1">
      <c r="B211" s="37"/>
      <c r="C211" s="219" t="s">
        <v>486</v>
      </c>
      <c r="D211" s="219" t="s">
        <v>196</v>
      </c>
      <c r="E211" s="220" t="s">
        <v>3679</v>
      </c>
      <c r="F211" s="221" t="s">
        <v>3680</v>
      </c>
      <c r="G211" s="222" t="s">
        <v>199</v>
      </c>
      <c r="H211" s="223">
        <v>12</v>
      </c>
      <c r="I211" s="224"/>
      <c r="J211" s="225">
        <f>ROUND(I211*H211,2)</f>
        <v>0</v>
      </c>
      <c r="K211" s="221" t="s">
        <v>19</v>
      </c>
      <c r="L211" s="42"/>
      <c r="M211" s="226" t="s">
        <v>19</v>
      </c>
      <c r="N211" s="227" t="s">
        <v>44</v>
      </c>
      <c r="O211" s="82"/>
      <c r="P211" s="228">
        <f>O211*H211</f>
        <v>0</v>
      </c>
      <c r="Q211" s="228">
        <v>0</v>
      </c>
      <c r="R211" s="228">
        <f>Q211*H211</f>
        <v>0</v>
      </c>
      <c r="S211" s="228">
        <v>0</v>
      </c>
      <c r="T211" s="229">
        <f>S211*H211</f>
        <v>0</v>
      </c>
      <c r="AR211" s="230" t="s">
        <v>201</v>
      </c>
      <c r="AT211" s="230" t="s">
        <v>196</v>
      </c>
      <c r="AU211" s="230" t="s">
        <v>82</v>
      </c>
      <c r="AY211" s="16" t="s">
        <v>194</v>
      </c>
      <c r="BE211" s="231">
        <f>IF(N211="základní",J211,0)</f>
        <v>0</v>
      </c>
      <c r="BF211" s="231">
        <f>IF(N211="snížená",J211,0)</f>
        <v>0</v>
      </c>
      <c r="BG211" s="231">
        <f>IF(N211="zákl. přenesená",J211,0)</f>
        <v>0</v>
      </c>
      <c r="BH211" s="231">
        <f>IF(N211="sníž. přenesená",J211,0)</f>
        <v>0</v>
      </c>
      <c r="BI211" s="231">
        <f>IF(N211="nulová",J211,0)</f>
        <v>0</v>
      </c>
      <c r="BJ211" s="16" t="s">
        <v>80</v>
      </c>
      <c r="BK211" s="231">
        <f>ROUND(I211*H211,2)</f>
        <v>0</v>
      </c>
      <c r="BL211" s="16" t="s">
        <v>201</v>
      </c>
      <c r="BM211" s="230" t="s">
        <v>814</v>
      </c>
    </row>
    <row r="212" s="1" customFormat="1">
      <c r="B212" s="37"/>
      <c r="C212" s="38"/>
      <c r="D212" s="232" t="s">
        <v>203</v>
      </c>
      <c r="E212" s="38"/>
      <c r="F212" s="233" t="s">
        <v>3680</v>
      </c>
      <c r="G212" s="38"/>
      <c r="H212" s="38"/>
      <c r="I212" s="145"/>
      <c r="J212" s="38"/>
      <c r="K212" s="38"/>
      <c r="L212" s="42"/>
      <c r="M212" s="234"/>
      <c r="N212" s="82"/>
      <c r="O212" s="82"/>
      <c r="P212" s="82"/>
      <c r="Q212" s="82"/>
      <c r="R212" s="82"/>
      <c r="S212" s="82"/>
      <c r="T212" s="83"/>
      <c r="AT212" s="16" t="s">
        <v>203</v>
      </c>
      <c r="AU212" s="16" t="s">
        <v>82</v>
      </c>
    </row>
    <row r="213" s="1" customFormat="1" ht="16.5" customHeight="1">
      <c r="B213" s="37"/>
      <c r="C213" s="219" t="s">
        <v>492</v>
      </c>
      <c r="D213" s="219" t="s">
        <v>196</v>
      </c>
      <c r="E213" s="220" t="s">
        <v>3681</v>
      </c>
      <c r="F213" s="221" t="s">
        <v>3682</v>
      </c>
      <c r="G213" s="222" t="s">
        <v>199</v>
      </c>
      <c r="H213" s="223">
        <v>12</v>
      </c>
      <c r="I213" s="224"/>
      <c r="J213" s="225">
        <f>ROUND(I213*H213,2)</f>
        <v>0</v>
      </c>
      <c r="K213" s="221" t="s">
        <v>19</v>
      </c>
      <c r="L213" s="42"/>
      <c r="M213" s="226" t="s">
        <v>19</v>
      </c>
      <c r="N213" s="227" t="s">
        <v>44</v>
      </c>
      <c r="O213" s="82"/>
      <c r="P213" s="228">
        <f>O213*H213</f>
        <v>0</v>
      </c>
      <c r="Q213" s="228">
        <v>0</v>
      </c>
      <c r="R213" s="228">
        <f>Q213*H213</f>
        <v>0</v>
      </c>
      <c r="S213" s="228">
        <v>0</v>
      </c>
      <c r="T213" s="229">
        <f>S213*H213</f>
        <v>0</v>
      </c>
      <c r="AR213" s="230" t="s">
        <v>201</v>
      </c>
      <c r="AT213" s="230" t="s">
        <v>196</v>
      </c>
      <c r="AU213" s="230" t="s">
        <v>82</v>
      </c>
      <c r="AY213" s="16" t="s">
        <v>194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6" t="s">
        <v>80</v>
      </c>
      <c r="BK213" s="231">
        <f>ROUND(I213*H213,2)</f>
        <v>0</v>
      </c>
      <c r="BL213" s="16" t="s">
        <v>201</v>
      </c>
      <c r="BM213" s="230" t="s">
        <v>825</v>
      </c>
    </row>
    <row r="214" s="1" customFormat="1">
      <c r="B214" s="37"/>
      <c r="C214" s="38"/>
      <c r="D214" s="232" t="s">
        <v>203</v>
      </c>
      <c r="E214" s="38"/>
      <c r="F214" s="233" t="s">
        <v>3682</v>
      </c>
      <c r="G214" s="38"/>
      <c r="H214" s="38"/>
      <c r="I214" s="145"/>
      <c r="J214" s="38"/>
      <c r="K214" s="38"/>
      <c r="L214" s="42"/>
      <c r="M214" s="234"/>
      <c r="N214" s="82"/>
      <c r="O214" s="82"/>
      <c r="P214" s="82"/>
      <c r="Q214" s="82"/>
      <c r="R214" s="82"/>
      <c r="S214" s="82"/>
      <c r="T214" s="83"/>
      <c r="AT214" s="16" t="s">
        <v>203</v>
      </c>
      <c r="AU214" s="16" t="s">
        <v>82</v>
      </c>
    </row>
    <row r="215" s="1" customFormat="1" ht="16.5" customHeight="1">
      <c r="B215" s="37"/>
      <c r="C215" s="219" t="s">
        <v>498</v>
      </c>
      <c r="D215" s="219" t="s">
        <v>196</v>
      </c>
      <c r="E215" s="220" t="s">
        <v>3683</v>
      </c>
      <c r="F215" s="221" t="s">
        <v>3684</v>
      </c>
      <c r="G215" s="222" t="s">
        <v>269</v>
      </c>
      <c r="H215" s="223">
        <v>22.5</v>
      </c>
      <c r="I215" s="224"/>
      <c r="J215" s="225">
        <f>ROUND(I215*H215,2)</f>
        <v>0</v>
      </c>
      <c r="K215" s="221" t="s">
        <v>19</v>
      </c>
      <c r="L215" s="42"/>
      <c r="M215" s="226" t="s">
        <v>19</v>
      </c>
      <c r="N215" s="227" t="s">
        <v>44</v>
      </c>
      <c r="O215" s="82"/>
      <c r="P215" s="228">
        <f>O215*H215</f>
        <v>0</v>
      </c>
      <c r="Q215" s="228">
        <v>0</v>
      </c>
      <c r="R215" s="228">
        <f>Q215*H215</f>
        <v>0</v>
      </c>
      <c r="S215" s="228">
        <v>0</v>
      </c>
      <c r="T215" s="229">
        <f>S215*H215</f>
        <v>0</v>
      </c>
      <c r="AR215" s="230" t="s">
        <v>201</v>
      </c>
      <c r="AT215" s="230" t="s">
        <v>196</v>
      </c>
      <c r="AU215" s="230" t="s">
        <v>82</v>
      </c>
      <c r="AY215" s="16" t="s">
        <v>194</v>
      </c>
      <c r="BE215" s="231">
        <f>IF(N215="základní",J215,0)</f>
        <v>0</v>
      </c>
      <c r="BF215" s="231">
        <f>IF(N215="snížená",J215,0)</f>
        <v>0</v>
      </c>
      <c r="BG215" s="231">
        <f>IF(N215="zákl. přenesená",J215,0)</f>
        <v>0</v>
      </c>
      <c r="BH215" s="231">
        <f>IF(N215="sníž. přenesená",J215,0)</f>
        <v>0</v>
      </c>
      <c r="BI215" s="231">
        <f>IF(N215="nulová",J215,0)</f>
        <v>0</v>
      </c>
      <c r="BJ215" s="16" t="s">
        <v>80</v>
      </c>
      <c r="BK215" s="231">
        <f>ROUND(I215*H215,2)</f>
        <v>0</v>
      </c>
      <c r="BL215" s="16" t="s">
        <v>201</v>
      </c>
      <c r="BM215" s="230" t="s">
        <v>837</v>
      </c>
    </row>
    <row r="216" s="1" customFormat="1">
      <c r="B216" s="37"/>
      <c r="C216" s="38"/>
      <c r="D216" s="232" t="s">
        <v>203</v>
      </c>
      <c r="E216" s="38"/>
      <c r="F216" s="233" t="s">
        <v>3684</v>
      </c>
      <c r="G216" s="38"/>
      <c r="H216" s="38"/>
      <c r="I216" s="145"/>
      <c r="J216" s="38"/>
      <c r="K216" s="38"/>
      <c r="L216" s="42"/>
      <c r="M216" s="234"/>
      <c r="N216" s="82"/>
      <c r="O216" s="82"/>
      <c r="P216" s="82"/>
      <c r="Q216" s="82"/>
      <c r="R216" s="82"/>
      <c r="S216" s="82"/>
      <c r="T216" s="83"/>
      <c r="AT216" s="16" t="s">
        <v>203</v>
      </c>
      <c r="AU216" s="16" t="s">
        <v>82</v>
      </c>
    </row>
    <row r="217" s="1" customFormat="1" ht="16.5" customHeight="1">
      <c r="B217" s="37"/>
      <c r="C217" s="219" t="s">
        <v>505</v>
      </c>
      <c r="D217" s="219" t="s">
        <v>196</v>
      </c>
      <c r="E217" s="220" t="s">
        <v>3685</v>
      </c>
      <c r="F217" s="221" t="s">
        <v>3686</v>
      </c>
      <c r="G217" s="222" t="s">
        <v>269</v>
      </c>
      <c r="H217" s="223">
        <v>21.449999999999999</v>
      </c>
      <c r="I217" s="224"/>
      <c r="J217" s="225">
        <f>ROUND(I217*H217,2)</f>
        <v>0</v>
      </c>
      <c r="K217" s="221" t="s">
        <v>19</v>
      </c>
      <c r="L217" s="42"/>
      <c r="M217" s="226" t="s">
        <v>19</v>
      </c>
      <c r="N217" s="227" t="s">
        <v>44</v>
      </c>
      <c r="O217" s="82"/>
      <c r="P217" s="228">
        <f>O217*H217</f>
        <v>0</v>
      </c>
      <c r="Q217" s="228">
        <v>0</v>
      </c>
      <c r="R217" s="228">
        <f>Q217*H217</f>
        <v>0</v>
      </c>
      <c r="S217" s="228">
        <v>0</v>
      </c>
      <c r="T217" s="229">
        <f>S217*H217</f>
        <v>0</v>
      </c>
      <c r="AR217" s="230" t="s">
        <v>201</v>
      </c>
      <c r="AT217" s="230" t="s">
        <v>196</v>
      </c>
      <c r="AU217" s="230" t="s">
        <v>82</v>
      </c>
      <c r="AY217" s="16" t="s">
        <v>194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6" t="s">
        <v>80</v>
      </c>
      <c r="BK217" s="231">
        <f>ROUND(I217*H217,2)</f>
        <v>0</v>
      </c>
      <c r="BL217" s="16" t="s">
        <v>201</v>
      </c>
      <c r="BM217" s="230" t="s">
        <v>849</v>
      </c>
    </row>
    <row r="218" s="1" customFormat="1">
      <c r="B218" s="37"/>
      <c r="C218" s="38"/>
      <c r="D218" s="232" t="s">
        <v>203</v>
      </c>
      <c r="E218" s="38"/>
      <c r="F218" s="233" t="s">
        <v>3686</v>
      </c>
      <c r="G218" s="38"/>
      <c r="H218" s="38"/>
      <c r="I218" s="145"/>
      <c r="J218" s="38"/>
      <c r="K218" s="38"/>
      <c r="L218" s="42"/>
      <c r="M218" s="234"/>
      <c r="N218" s="82"/>
      <c r="O218" s="82"/>
      <c r="P218" s="82"/>
      <c r="Q218" s="82"/>
      <c r="R218" s="82"/>
      <c r="S218" s="82"/>
      <c r="T218" s="83"/>
      <c r="AT218" s="16" t="s">
        <v>203</v>
      </c>
      <c r="AU218" s="16" t="s">
        <v>82</v>
      </c>
    </row>
    <row r="219" s="1" customFormat="1" ht="16.5" customHeight="1">
      <c r="B219" s="37"/>
      <c r="C219" s="219" t="s">
        <v>511</v>
      </c>
      <c r="D219" s="219" t="s">
        <v>196</v>
      </c>
      <c r="E219" s="220" t="s">
        <v>3687</v>
      </c>
      <c r="F219" s="221" t="s">
        <v>3688</v>
      </c>
      <c r="G219" s="222" t="s">
        <v>269</v>
      </c>
      <c r="H219" s="223">
        <v>42.899999999999999</v>
      </c>
      <c r="I219" s="224"/>
      <c r="J219" s="225">
        <f>ROUND(I219*H219,2)</f>
        <v>0</v>
      </c>
      <c r="K219" s="221" t="s">
        <v>19</v>
      </c>
      <c r="L219" s="42"/>
      <c r="M219" s="226" t="s">
        <v>19</v>
      </c>
      <c r="N219" s="227" t="s">
        <v>44</v>
      </c>
      <c r="O219" s="82"/>
      <c r="P219" s="228">
        <f>O219*H219</f>
        <v>0</v>
      </c>
      <c r="Q219" s="228">
        <v>0</v>
      </c>
      <c r="R219" s="228">
        <f>Q219*H219</f>
        <v>0</v>
      </c>
      <c r="S219" s="228">
        <v>0</v>
      </c>
      <c r="T219" s="229">
        <f>S219*H219</f>
        <v>0</v>
      </c>
      <c r="AR219" s="230" t="s">
        <v>201</v>
      </c>
      <c r="AT219" s="230" t="s">
        <v>196</v>
      </c>
      <c r="AU219" s="230" t="s">
        <v>82</v>
      </c>
      <c r="AY219" s="16" t="s">
        <v>194</v>
      </c>
      <c r="BE219" s="231">
        <f>IF(N219="základní",J219,0)</f>
        <v>0</v>
      </c>
      <c r="BF219" s="231">
        <f>IF(N219="snížená",J219,0)</f>
        <v>0</v>
      </c>
      <c r="BG219" s="231">
        <f>IF(N219="zákl. přenesená",J219,0)</f>
        <v>0</v>
      </c>
      <c r="BH219" s="231">
        <f>IF(N219="sníž. přenesená",J219,0)</f>
        <v>0</v>
      </c>
      <c r="BI219" s="231">
        <f>IF(N219="nulová",J219,0)</f>
        <v>0</v>
      </c>
      <c r="BJ219" s="16" t="s">
        <v>80</v>
      </c>
      <c r="BK219" s="231">
        <f>ROUND(I219*H219,2)</f>
        <v>0</v>
      </c>
      <c r="BL219" s="16" t="s">
        <v>201</v>
      </c>
      <c r="BM219" s="230" t="s">
        <v>857</v>
      </c>
    </row>
    <row r="220" s="1" customFormat="1">
      <c r="B220" s="37"/>
      <c r="C220" s="38"/>
      <c r="D220" s="232" t="s">
        <v>203</v>
      </c>
      <c r="E220" s="38"/>
      <c r="F220" s="233" t="s">
        <v>3688</v>
      </c>
      <c r="G220" s="38"/>
      <c r="H220" s="38"/>
      <c r="I220" s="145"/>
      <c r="J220" s="38"/>
      <c r="K220" s="38"/>
      <c r="L220" s="42"/>
      <c r="M220" s="234"/>
      <c r="N220" s="82"/>
      <c r="O220" s="82"/>
      <c r="P220" s="82"/>
      <c r="Q220" s="82"/>
      <c r="R220" s="82"/>
      <c r="S220" s="82"/>
      <c r="T220" s="83"/>
      <c r="AT220" s="16" t="s">
        <v>203</v>
      </c>
      <c r="AU220" s="16" t="s">
        <v>82</v>
      </c>
    </row>
    <row r="221" s="1" customFormat="1" ht="16.5" customHeight="1">
      <c r="B221" s="37"/>
      <c r="C221" s="219" t="s">
        <v>517</v>
      </c>
      <c r="D221" s="219" t="s">
        <v>196</v>
      </c>
      <c r="E221" s="220" t="s">
        <v>3689</v>
      </c>
      <c r="F221" s="221" t="s">
        <v>3690</v>
      </c>
      <c r="G221" s="222" t="s">
        <v>269</v>
      </c>
      <c r="H221" s="223">
        <v>21.449999999999999</v>
      </c>
      <c r="I221" s="224"/>
      <c r="J221" s="225">
        <f>ROUND(I221*H221,2)</f>
        <v>0</v>
      </c>
      <c r="K221" s="221" t="s">
        <v>19</v>
      </c>
      <c r="L221" s="42"/>
      <c r="M221" s="226" t="s">
        <v>19</v>
      </c>
      <c r="N221" s="227" t="s">
        <v>44</v>
      </c>
      <c r="O221" s="82"/>
      <c r="P221" s="228">
        <f>O221*H221</f>
        <v>0</v>
      </c>
      <c r="Q221" s="228">
        <v>0</v>
      </c>
      <c r="R221" s="228">
        <f>Q221*H221</f>
        <v>0</v>
      </c>
      <c r="S221" s="228">
        <v>0</v>
      </c>
      <c r="T221" s="229">
        <f>S221*H221</f>
        <v>0</v>
      </c>
      <c r="AR221" s="230" t="s">
        <v>201</v>
      </c>
      <c r="AT221" s="230" t="s">
        <v>196</v>
      </c>
      <c r="AU221" s="230" t="s">
        <v>82</v>
      </c>
      <c r="AY221" s="16" t="s">
        <v>194</v>
      </c>
      <c r="BE221" s="231">
        <f>IF(N221="základní",J221,0)</f>
        <v>0</v>
      </c>
      <c r="BF221" s="231">
        <f>IF(N221="snížená",J221,0)</f>
        <v>0</v>
      </c>
      <c r="BG221" s="231">
        <f>IF(N221="zákl. přenesená",J221,0)</f>
        <v>0</v>
      </c>
      <c r="BH221" s="231">
        <f>IF(N221="sníž. přenesená",J221,0)</f>
        <v>0</v>
      </c>
      <c r="BI221" s="231">
        <f>IF(N221="nulová",J221,0)</f>
        <v>0</v>
      </c>
      <c r="BJ221" s="16" t="s">
        <v>80</v>
      </c>
      <c r="BK221" s="231">
        <f>ROUND(I221*H221,2)</f>
        <v>0</v>
      </c>
      <c r="BL221" s="16" t="s">
        <v>201</v>
      </c>
      <c r="BM221" s="230" t="s">
        <v>865</v>
      </c>
    </row>
    <row r="222" s="1" customFormat="1">
      <c r="B222" s="37"/>
      <c r="C222" s="38"/>
      <c r="D222" s="232" t="s">
        <v>203</v>
      </c>
      <c r="E222" s="38"/>
      <c r="F222" s="233" t="s">
        <v>3690</v>
      </c>
      <c r="G222" s="38"/>
      <c r="H222" s="38"/>
      <c r="I222" s="145"/>
      <c r="J222" s="38"/>
      <c r="K222" s="38"/>
      <c r="L222" s="42"/>
      <c r="M222" s="234"/>
      <c r="N222" s="82"/>
      <c r="O222" s="82"/>
      <c r="P222" s="82"/>
      <c r="Q222" s="82"/>
      <c r="R222" s="82"/>
      <c r="S222" s="82"/>
      <c r="T222" s="83"/>
      <c r="AT222" s="16" t="s">
        <v>203</v>
      </c>
      <c r="AU222" s="16" t="s">
        <v>82</v>
      </c>
    </row>
    <row r="223" s="1" customFormat="1" ht="16.5" customHeight="1">
      <c r="B223" s="37"/>
      <c r="C223" s="219" t="s">
        <v>522</v>
      </c>
      <c r="D223" s="219" t="s">
        <v>196</v>
      </c>
      <c r="E223" s="220" t="s">
        <v>3691</v>
      </c>
      <c r="F223" s="221" t="s">
        <v>3692</v>
      </c>
      <c r="G223" s="222" t="s">
        <v>269</v>
      </c>
      <c r="H223" s="223">
        <v>21.449999999999999</v>
      </c>
      <c r="I223" s="224"/>
      <c r="J223" s="225">
        <f>ROUND(I223*H223,2)</f>
        <v>0</v>
      </c>
      <c r="K223" s="221" t="s">
        <v>19</v>
      </c>
      <c r="L223" s="42"/>
      <c r="M223" s="226" t="s">
        <v>19</v>
      </c>
      <c r="N223" s="227" t="s">
        <v>44</v>
      </c>
      <c r="O223" s="82"/>
      <c r="P223" s="228">
        <f>O223*H223</f>
        <v>0</v>
      </c>
      <c r="Q223" s="228">
        <v>0</v>
      </c>
      <c r="R223" s="228">
        <f>Q223*H223</f>
        <v>0</v>
      </c>
      <c r="S223" s="228">
        <v>0</v>
      </c>
      <c r="T223" s="229">
        <f>S223*H223</f>
        <v>0</v>
      </c>
      <c r="AR223" s="230" t="s">
        <v>201</v>
      </c>
      <c r="AT223" s="230" t="s">
        <v>196</v>
      </c>
      <c r="AU223" s="230" t="s">
        <v>82</v>
      </c>
      <c r="AY223" s="16" t="s">
        <v>194</v>
      </c>
      <c r="BE223" s="231">
        <f>IF(N223="základní",J223,0)</f>
        <v>0</v>
      </c>
      <c r="BF223" s="231">
        <f>IF(N223="snížená",J223,0)</f>
        <v>0</v>
      </c>
      <c r="BG223" s="231">
        <f>IF(N223="zákl. přenesená",J223,0)</f>
        <v>0</v>
      </c>
      <c r="BH223" s="231">
        <f>IF(N223="sníž. přenesená",J223,0)</f>
        <v>0</v>
      </c>
      <c r="BI223" s="231">
        <f>IF(N223="nulová",J223,0)</f>
        <v>0</v>
      </c>
      <c r="BJ223" s="16" t="s">
        <v>80</v>
      </c>
      <c r="BK223" s="231">
        <f>ROUND(I223*H223,2)</f>
        <v>0</v>
      </c>
      <c r="BL223" s="16" t="s">
        <v>201</v>
      </c>
      <c r="BM223" s="230" t="s">
        <v>874</v>
      </c>
    </row>
    <row r="224" s="1" customFormat="1">
      <c r="B224" s="37"/>
      <c r="C224" s="38"/>
      <c r="D224" s="232" t="s">
        <v>203</v>
      </c>
      <c r="E224" s="38"/>
      <c r="F224" s="233" t="s">
        <v>3692</v>
      </c>
      <c r="G224" s="38"/>
      <c r="H224" s="38"/>
      <c r="I224" s="145"/>
      <c r="J224" s="38"/>
      <c r="K224" s="38"/>
      <c r="L224" s="42"/>
      <c r="M224" s="234"/>
      <c r="N224" s="82"/>
      <c r="O224" s="82"/>
      <c r="P224" s="82"/>
      <c r="Q224" s="82"/>
      <c r="R224" s="82"/>
      <c r="S224" s="82"/>
      <c r="T224" s="83"/>
      <c r="AT224" s="16" t="s">
        <v>203</v>
      </c>
      <c r="AU224" s="16" t="s">
        <v>82</v>
      </c>
    </row>
    <row r="225" s="1" customFormat="1" ht="16.5" customHeight="1">
      <c r="B225" s="37"/>
      <c r="C225" s="219" t="s">
        <v>528</v>
      </c>
      <c r="D225" s="219" t="s">
        <v>196</v>
      </c>
      <c r="E225" s="220" t="s">
        <v>3693</v>
      </c>
      <c r="F225" s="221" t="s">
        <v>3694</v>
      </c>
      <c r="G225" s="222" t="s">
        <v>269</v>
      </c>
      <c r="H225" s="223">
        <v>14.25</v>
      </c>
      <c r="I225" s="224"/>
      <c r="J225" s="225">
        <f>ROUND(I225*H225,2)</f>
        <v>0</v>
      </c>
      <c r="K225" s="221" t="s">
        <v>19</v>
      </c>
      <c r="L225" s="42"/>
      <c r="M225" s="226" t="s">
        <v>19</v>
      </c>
      <c r="N225" s="227" t="s">
        <v>44</v>
      </c>
      <c r="O225" s="82"/>
      <c r="P225" s="228">
        <f>O225*H225</f>
        <v>0</v>
      </c>
      <c r="Q225" s="228">
        <v>0</v>
      </c>
      <c r="R225" s="228">
        <f>Q225*H225</f>
        <v>0</v>
      </c>
      <c r="S225" s="228">
        <v>0</v>
      </c>
      <c r="T225" s="229">
        <f>S225*H225</f>
        <v>0</v>
      </c>
      <c r="AR225" s="230" t="s">
        <v>201</v>
      </c>
      <c r="AT225" s="230" t="s">
        <v>196</v>
      </c>
      <c r="AU225" s="230" t="s">
        <v>82</v>
      </c>
      <c r="AY225" s="16" t="s">
        <v>194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6" t="s">
        <v>80</v>
      </c>
      <c r="BK225" s="231">
        <f>ROUND(I225*H225,2)</f>
        <v>0</v>
      </c>
      <c r="BL225" s="16" t="s">
        <v>201</v>
      </c>
      <c r="BM225" s="230" t="s">
        <v>883</v>
      </c>
    </row>
    <row r="226" s="1" customFormat="1">
      <c r="B226" s="37"/>
      <c r="C226" s="38"/>
      <c r="D226" s="232" t="s">
        <v>203</v>
      </c>
      <c r="E226" s="38"/>
      <c r="F226" s="233" t="s">
        <v>3694</v>
      </c>
      <c r="G226" s="38"/>
      <c r="H226" s="38"/>
      <c r="I226" s="145"/>
      <c r="J226" s="38"/>
      <c r="K226" s="38"/>
      <c r="L226" s="42"/>
      <c r="M226" s="234"/>
      <c r="N226" s="82"/>
      <c r="O226" s="82"/>
      <c r="P226" s="82"/>
      <c r="Q226" s="82"/>
      <c r="R226" s="82"/>
      <c r="S226" s="82"/>
      <c r="T226" s="83"/>
      <c r="AT226" s="16" t="s">
        <v>203</v>
      </c>
      <c r="AU226" s="16" t="s">
        <v>82</v>
      </c>
    </row>
    <row r="227" s="1" customFormat="1" ht="16.5" customHeight="1">
      <c r="B227" s="37"/>
      <c r="C227" s="219" t="s">
        <v>533</v>
      </c>
      <c r="D227" s="219" t="s">
        <v>196</v>
      </c>
      <c r="E227" s="220" t="s">
        <v>3695</v>
      </c>
      <c r="F227" s="221" t="s">
        <v>3696</v>
      </c>
      <c r="G227" s="222" t="s">
        <v>269</v>
      </c>
      <c r="H227" s="223">
        <v>1.05</v>
      </c>
      <c r="I227" s="224"/>
      <c r="J227" s="225">
        <f>ROUND(I227*H227,2)</f>
        <v>0</v>
      </c>
      <c r="K227" s="221" t="s">
        <v>19</v>
      </c>
      <c r="L227" s="42"/>
      <c r="M227" s="226" t="s">
        <v>19</v>
      </c>
      <c r="N227" s="227" t="s">
        <v>44</v>
      </c>
      <c r="O227" s="82"/>
      <c r="P227" s="228">
        <f>O227*H227</f>
        <v>0</v>
      </c>
      <c r="Q227" s="228">
        <v>0</v>
      </c>
      <c r="R227" s="228">
        <f>Q227*H227</f>
        <v>0</v>
      </c>
      <c r="S227" s="228">
        <v>0</v>
      </c>
      <c r="T227" s="229">
        <f>S227*H227</f>
        <v>0</v>
      </c>
      <c r="AR227" s="230" t="s">
        <v>201</v>
      </c>
      <c r="AT227" s="230" t="s">
        <v>196</v>
      </c>
      <c r="AU227" s="230" t="s">
        <v>82</v>
      </c>
      <c r="AY227" s="16" t="s">
        <v>194</v>
      </c>
      <c r="BE227" s="231">
        <f>IF(N227="základní",J227,0)</f>
        <v>0</v>
      </c>
      <c r="BF227" s="231">
        <f>IF(N227="snížená",J227,0)</f>
        <v>0</v>
      </c>
      <c r="BG227" s="231">
        <f>IF(N227="zákl. přenesená",J227,0)</f>
        <v>0</v>
      </c>
      <c r="BH227" s="231">
        <f>IF(N227="sníž. přenesená",J227,0)</f>
        <v>0</v>
      </c>
      <c r="BI227" s="231">
        <f>IF(N227="nulová",J227,0)</f>
        <v>0</v>
      </c>
      <c r="BJ227" s="16" t="s">
        <v>80</v>
      </c>
      <c r="BK227" s="231">
        <f>ROUND(I227*H227,2)</f>
        <v>0</v>
      </c>
      <c r="BL227" s="16" t="s">
        <v>201</v>
      </c>
      <c r="BM227" s="230" t="s">
        <v>893</v>
      </c>
    </row>
    <row r="228" s="1" customFormat="1">
      <c r="B228" s="37"/>
      <c r="C228" s="38"/>
      <c r="D228" s="232" t="s">
        <v>203</v>
      </c>
      <c r="E228" s="38"/>
      <c r="F228" s="233" t="s">
        <v>3696</v>
      </c>
      <c r="G228" s="38"/>
      <c r="H228" s="38"/>
      <c r="I228" s="145"/>
      <c r="J228" s="38"/>
      <c r="K228" s="38"/>
      <c r="L228" s="42"/>
      <c r="M228" s="234"/>
      <c r="N228" s="82"/>
      <c r="O228" s="82"/>
      <c r="P228" s="82"/>
      <c r="Q228" s="82"/>
      <c r="R228" s="82"/>
      <c r="S228" s="82"/>
      <c r="T228" s="83"/>
      <c r="AT228" s="16" t="s">
        <v>203</v>
      </c>
      <c r="AU228" s="16" t="s">
        <v>82</v>
      </c>
    </row>
    <row r="229" s="1" customFormat="1" ht="16.5" customHeight="1">
      <c r="B229" s="37"/>
      <c r="C229" s="219" t="s">
        <v>538</v>
      </c>
      <c r="D229" s="219" t="s">
        <v>196</v>
      </c>
      <c r="E229" s="220" t="s">
        <v>3697</v>
      </c>
      <c r="F229" s="221" t="s">
        <v>3698</v>
      </c>
      <c r="G229" s="222" t="s">
        <v>269</v>
      </c>
      <c r="H229" s="223">
        <v>4</v>
      </c>
      <c r="I229" s="224"/>
      <c r="J229" s="225">
        <f>ROUND(I229*H229,2)</f>
        <v>0</v>
      </c>
      <c r="K229" s="221" t="s">
        <v>19</v>
      </c>
      <c r="L229" s="42"/>
      <c r="M229" s="226" t="s">
        <v>19</v>
      </c>
      <c r="N229" s="227" t="s">
        <v>44</v>
      </c>
      <c r="O229" s="82"/>
      <c r="P229" s="228">
        <f>O229*H229</f>
        <v>0</v>
      </c>
      <c r="Q229" s="228">
        <v>0</v>
      </c>
      <c r="R229" s="228">
        <f>Q229*H229</f>
        <v>0</v>
      </c>
      <c r="S229" s="228">
        <v>0</v>
      </c>
      <c r="T229" s="229">
        <f>S229*H229</f>
        <v>0</v>
      </c>
      <c r="AR229" s="230" t="s">
        <v>201</v>
      </c>
      <c r="AT229" s="230" t="s">
        <v>196</v>
      </c>
      <c r="AU229" s="230" t="s">
        <v>82</v>
      </c>
      <c r="AY229" s="16" t="s">
        <v>194</v>
      </c>
      <c r="BE229" s="231">
        <f>IF(N229="základní",J229,0)</f>
        <v>0</v>
      </c>
      <c r="BF229" s="231">
        <f>IF(N229="snížená",J229,0)</f>
        <v>0</v>
      </c>
      <c r="BG229" s="231">
        <f>IF(N229="zákl. přenesená",J229,0)</f>
        <v>0</v>
      </c>
      <c r="BH229" s="231">
        <f>IF(N229="sníž. přenesená",J229,0)</f>
        <v>0</v>
      </c>
      <c r="BI229" s="231">
        <f>IF(N229="nulová",J229,0)</f>
        <v>0</v>
      </c>
      <c r="BJ229" s="16" t="s">
        <v>80</v>
      </c>
      <c r="BK229" s="231">
        <f>ROUND(I229*H229,2)</f>
        <v>0</v>
      </c>
      <c r="BL229" s="16" t="s">
        <v>201</v>
      </c>
      <c r="BM229" s="230" t="s">
        <v>902</v>
      </c>
    </row>
    <row r="230" s="1" customFormat="1">
      <c r="B230" s="37"/>
      <c r="C230" s="38"/>
      <c r="D230" s="232" t="s">
        <v>203</v>
      </c>
      <c r="E230" s="38"/>
      <c r="F230" s="233" t="s">
        <v>3698</v>
      </c>
      <c r="G230" s="38"/>
      <c r="H230" s="38"/>
      <c r="I230" s="145"/>
      <c r="J230" s="38"/>
      <c r="K230" s="38"/>
      <c r="L230" s="42"/>
      <c r="M230" s="234"/>
      <c r="N230" s="82"/>
      <c r="O230" s="82"/>
      <c r="P230" s="82"/>
      <c r="Q230" s="82"/>
      <c r="R230" s="82"/>
      <c r="S230" s="82"/>
      <c r="T230" s="83"/>
      <c r="AT230" s="16" t="s">
        <v>203</v>
      </c>
      <c r="AU230" s="16" t="s">
        <v>82</v>
      </c>
    </row>
    <row r="231" s="1" customFormat="1" ht="16.5" customHeight="1">
      <c r="B231" s="37"/>
      <c r="C231" s="219" t="s">
        <v>543</v>
      </c>
      <c r="D231" s="219" t="s">
        <v>196</v>
      </c>
      <c r="E231" s="220" t="s">
        <v>3751</v>
      </c>
      <c r="F231" s="221" t="s">
        <v>3700</v>
      </c>
      <c r="G231" s="222" t="s">
        <v>269</v>
      </c>
      <c r="H231" s="223">
        <v>1</v>
      </c>
      <c r="I231" s="224"/>
      <c r="J231" s="225">
        <f>ROUND(I231*H231,2)</f>
        <v>0</v>
      </c>
      <c r="K231" s="221" t="s">
        <v>19</v>
      </c>
      <c r="L231" s="42"/>
      <c r="M231" s="226" t="s">
        <v>19</v>
      </c>
      <c r="N231" s="227" t="s">
        <v>44</v>
      </c>
      <c r="O231" s="82"/>
      <c r="P231" s="228">
        <f>O231*H231</f>
        <v>0</v>
      </c>
      <c r="Q231" s="228">
        <v>0</v>
      </c>
      <c r="R231" s="228">
        <f>Q231*H231</f>
        <v>0</v>
      </c>
      <c r="S231" s="228">
        <v>0</v>
      </c>
      <c r="T231" s="229">
        <f>S231*H231</f>
        <v>0</v>
      </c>
      <c r="AR231" s="230" t="s">
        <v>201</v>
      </c>
      <c r="AT231" s="230" t="s">
        <v>196</v>
      </c>
      <c r="AU231" s="230" t="s">
        <v>82</v>
      </c>
      <c r="AY231" s="16" t="s">
        <v>194</v>
      </c>
      <c r="BE231" s="231">
        <f>IF(N231="základní",J231,0)</f>
        <v>0</v>
      </c>
      <c r="BF231" s="231">
        <f>IF(N231="snížená",J231,0)</f>
        <v>0</v>
      </c>
      <c r="BG231" s="231">
        <f>IF(N231="zákl. přenesená",J231,0)</f>
        <v>0</v>
      </c>
      <c r="BH231" s="231">
        <f>IF(N231="sníž. přenesená",J231,0)</f>
        <v>0</v>
      </c>
      <c r="BI231" s="231">
        <f>IF(N231="nulová",J231,0)</f>
        <v>0</v>
      </c>
      <c r="BJ231" s="16" t="s">
        <v>80</v>
      </c>
      <c r="BK231" s="231">
        <f>ROUND(I231*H231,2)</f>
        <v>0</v>
      </c>
      <c r="BL231" s="16" t="s">
        <v>201</v>
      </c>
      <c r="BM231" s="230" t="s">
        <v>915</v>
      </c>
    </row>
    <row r="232" s="1" customFormat="1">
      <c r="B232" s="37"/>
      <c r="C232" s="38"/>
      <c r="D232" s="232" t="s">
        <v>203</v>
      </c>
      <c r="E232" s="38"/>
      <c r="F232" s="233" t="s">
        <v>3700</v>
      </c>
      <c r="G232" s="38"/>
      <c r="H232" s="38"/>
      <c r="I232" s="145"/>
      <c r="J232" s="38"/>
      <c r="K232" s="38"/>
      <c r="L232" s="42"/>
      <c r="M232" s="234"/>
      <c r="N232" s="82"/>
      <c r="O232" s="82"/>
      <c r="P232" s="82"/>
      <c r="Q232" s="82"/>
      <c r="R232" s="82"/>
      <c r="S232" s="82"/>
      <c r="T232" s="83"/>
      <c r="AT232" s="16" t="s">
        <v>203</v>
      </c>
      <c r="AU232" s="16" t="s">
        <v>82</v>
      </c>
    </row>
    <row r="233" s="1" customFormat="1" ht="16.5" customHeight="1">
      <c r="B233" s="37"/>
      <c r="C233" s="219" t="s">
        <v>548</v>
      </c>
      <c r="D233" s="219" t="s">
        <v>196</v>
      </c>
      <c r="E233" s="220" t="s">
        <v>3752</v>
      </c>
      <c r="F233" s="221" t="s">
        <v>3702</v>
      </c>
      <c r="G233" s="222" t="s">
        <v>199</v>
      </c>
      <c r="H233" s="223">
        <v>5</v>
      </c>
      <c r="I233" s="224"/>
      <c r="J233" s="225">
        <f>ROUND(I233*H233,2)</f>
        <v>0</v>
      </c>
      <c r="K233" s="221" t="s">
        <v>19</v>
      </c>
      <c r="L233" s="42"/>
      <c r="M233" s="226" t="s">
        <v>19</v>
      </c>
      <c r="N233" s="227" t="s">
        <v>44</v>
      </c>
      <c r="O233" s="82"/>
      <c r="P233" s="228">
        <f>O233*H233</f>
        <v>0</v>
      </c>
      <c r="Q233" s="228">
        <v>0</v>
      </c>
      <c r="R233" s="228">
        <f>Q233*H233</f>
        <v>0</v>
      </c>
      <c r="S233" s="228">
        <v>0</v>
      </c>
      <c r="T233" s="229">
        <f>S233*H233</f>
        <v>0</v>
      </c>
      <c r="AR233" s="230" t="s">
        <v>201</v>
      </c>
      <c r="AT233" s="230" t="s">
        <v>196</v>
      </c>
      <c r="AU233" s="230" t="s">
        <v>82</v>
      </c>
      <c r="AY233" s="16" t="s">
        <v>194</v>
      </c>
      <c r="BE233" s="231">
        <f>IF(N233="základní",J233,0)</f>
        <v>0</v>
      </c>
      <c r="BF233" s="231">
        <f>IF(N233="snížená",J233,0)</f>
        <v>0</v>
      </c>
      <c r="BG233" s="231">
        <f>IF(N233="zákl. přenesená",J233,0)</f>
        <v>0</v>
      </c>
      <c r="BH233" s="231">
        <f>IF(N233="sníž. přenesená",J233,0)</f>
        <v>0</v>
      </c>
      <c r="BI233" s="231">
        <f>IF(N233="nulová",J233,0)</f>
        <v>0</v>
      </c>
      <c r="BJ233" s="16" t="s">
        <v>80</v>
      </c>
      <c r="BK233" s="231">
        <f>ROUND(I233*H233,2)</f>
        <v>0</v>
      </c>
      <c r="BL233" s="16" t="s">
        <v>201</v>
      </c>
      <c r="BM233" s="230" t="s">
        <v>924</v>
      </c>
    </row>
    <row r="234" s="1" customFormat="1">
      <c r="B234" s="37"/>
      <c r="C234" s="38"/>
      <c r="D234" s="232" t="s">
        <v>203</v>
      </c>
      <c r="E234" s="38"/>
      <c r="F234" s="233" t="s">
        <v>3702</v>
      </c>
      <c r="G234" s="38"/>
      <c r="H234" s="38"/>
      <c r="I234" s="145"/>
      <c r="J234" s="38"/>
      <c r="K234" s="38"/>
      <c r="L234" s="42"/>
      <c r="M234" s="234"/>
      <c r="N234" s="82"/>
      <c r="O234" s="82"/>
      <c r="P234" s="82"/>
      <c r="Q234" s="82"/>
      <c r="R234" s="82"/>
      <c r="S234" s="82"/>
      <c r="T234" s="83"/>
      <c r="AT234" s="16" t="s">
        <v>203</v>
      </c>
      <c r="AU234" s="16" t="s">
        <v>82</v>
      </c>
    </row>
    <row r="235" s="1" customFormat="1" ht="16.5" customHeight="1">
      <c r="B235" s="37"/>
      <c r="C235" s="219" t="s">
        <v>553</v>
      </c>
      <c r="D235" s="219" t="s">
        <v>196</v>
      </c>
      <c r="E235" s="220" t="s">
        <v>3703</v>
      </c>
      <c r="F235" s="221" t="s">
        <v>3704</v>
      </c>
      <c r="G235" s="222" t="s">
        <v>336</v>
      </c>
      <c r="H235" s="223">
        <v>9.1199999999999992</v>
      </c>
      <c r="I235" s="224"/>
      <c r="J235" s="225">
        <f>ROUND(I235*H235,2)</f>
        <v>0</v>
      </c>
      <c r="K235" s="221" t="s">
        <v>19</v>
      </c>
      <c r="L235" s="42"/>
      <c r="M235" s="226" t="s">
        <v>19</v>
      </c>
      <c r="N235" s="227" t="s">
        <v>44</v>
      </c>
      <c r="O235" s="82"/>
      <c r="P235" s="228">
        <f>O235*H235</f>
        <v>0</v>
      </c>
      <c r="Q235" s="228">
        <v>0</v>
      </c>
      <c r="R235" s="228">
        <f>Q235*H235</f>
        <v>0</v>
      </c>
      <c r="S235" s="228">
        <v>0</v>
      </c>
      <c r="T235" s="229">
        <f>S235*H235</f>
        <v>0</v>
      </c>
      <c r="AR235" s="230" t="s">
        <v>201</v>
      </c>
      <c r="AT235" s="230" t="s">
        <v>196</v>
      </c>
      <c r="AU235" s="230" t="s">
        <v>82</v>
      </c>
      <c r="AY235" s="16" t="s">
        <v>194</v>
      </c>
      <c r="BE235" s="231">
        <f>IF(N235="základní",J235,0)</f>
        <v>0</v>
      </c>
      <c r="BF235" s="231">
        <f>IF(N235="snížená",J235,0)</f>
        <v>0</v>
      </c>
      <c r="BG235" s="231">
        <f>IF(N235="zákl. přenesená",J235,0)</f>
        <v>0</v>
      </c>
      <c r="BH235" s="231">
        <f>IF(N235="sníž. přenesená",J235,0)</f>
        <v>0</v>
      </c>
      <c r="BI235" s="231">
        <f>IF(N235="nulová",J235,0)</f>
        <v>0</v>
      </c>
      <c r="BJ235" s="16" t="s">
        <v>80</v>
      </c>
      <c r="BK235" s="231">
        <f>ROUND(I235*H235,2)</f>
        <v>0</v>
      </c>
      <c r="BL235" s="16" t="s">
        <v>201</v>
      </c>
      <c r="BM235" s="230" t="s">
        <v>933</v>
      </c>
    </row>
    <row r="236" s="1" customFormat="1">
      <c r="B236" s="37"/>
      <c r="C236" s="38"/>
      <c r="D236" s="232" t="s">
        <v>203</v>
      </c>
      <c r="E236" s="38"/>
      <c r="F236" s="233" t="s">
        <v>3704</v>
      </c>
      <c r="G236" s="38"/>
      <c r="H236" s="38"/>
      <c r="I236" s="145"/>
      <c r="J236" s="38"/>
      <c r="K236" s="38"/>
      <c r="L236" s="42"/>
      <c r="M236" s="234"/>
      <c r="N236" s="82"/>
      <c r="O236" s="82"/>
      <c r="P236" s="82"/>
      <c r="Q236" s="82"/>
      <c r="R236" s="82"/>
      <c r="S236" s="82"/>
      <c r="T236" s="83"/>
      <c r="AT236" s="16" t="s">
        <v>203</v>
      </c>
      <c r="AU236" s="16" t="s">
        <v>82</v>
      </c>
    </row>
    <row r="237" s="1" customFormat="1" ht="16.5" customHeight="1">
      <c r="B237" s="37"/>
      <c r="C237" s="219" t="s">
        <v>558</v>
      </c>
      <c r="D237" s="219" t="s">
        <v>196</v>
      </c>
      <c r="E237" s="220" t="s">
        <v>3589</v>
      </c>
      <c r="F237" s="221" t="s">
        <v>3753</v>
      </c>
      <c r="G237" s="222" t="s">
        <v>336</v>
      </c>
      <c r="H237" s="223">
        <v>28.199999999999999</v>
      </c>
      <c r="I237" s="224"/>
      <c r="J237" s="225">
        <f>ROUND(I237*H237,2)</f>
        <v>0</v>
      </c>
      <c r="K237" s="221" t="s">
        <v>19</v>
      </c>
      <c r="L237" s="42"/>
      <c r="M237" s="226" t="s">
        <v>19</v>
      </c>
      <c r="N237" s="227" t="s">
        <v>44</v>
      </c>
      <c r="O237" s="82"/>
      <c r="P237" s="228">
        <f>O237*H237</f>
        <v>0</v>
      </c>
      <c r="Q237" s="228">
        <v>0</v>
      </c>
      <c r="R237" s="228">
        <f>Q237*H237</f>
        <v>0</v>
      </c>
      <c r="S237" s="228">
        <v>0</v>
      </c>
      <c r="T237" s="229">
        <f>S237*H237</f>
        <v>0</v>
      </c>
      <c r="AR237" s="230" t="s">
        <v>201</v>
      </c>
      <c r="AT237" s="230" t="s">
        <v>196</v>
      </c>
      <c r="AU237" s="230" t="s">
        <v>82</v>
      </c>
      <c r="AY237" s="16" t="s">
        <v>194</v>
      </c>
      <c r="BE237" s="231">
        <f>IF(N237="základní",J237,0)</f>
        <v>0</v>
      </c>
      <c r="BF237" s="231">
        <f>IF(N237="snížená",J237,0)</f>
        <v>0</v>
      </c>
      <c r="BG237" s="231">
        <f>IF(N237="zákl. přenesená",J237,0)</f>
        <v>0</v>
      </c>
      <c r="BH237" s="231">
        <f>IF(N237="sníž. přenesená",J237,0)</f>
        <v>0</v>
      </c>
      <c r="BI237" s="231">
        <f>IF(N237="nulová",J237,0)</f>
        <v>0</v>
      </c>
      <c r="BJ237" s="16" t="s">
        <v>80</v>
      </c>
      <c r="BK237" s="231">
        <f>ROUND(I237*H237,2)</f>
        <v>0</v>
      </c>
      <c r="BL237" s="16" t="s">
        <v>201</v>
      </c>
      <c r="BM237" s="230" t="s">
        <v>942</v>
      </c>
    </row>
    <row r="238" s="1" customFormat="1">
      <c r="B238" s="37"/>
      <c r="C238" s="38"/>
      <c r="D238" s="232" t="s">
        <v>203</v>
      </c>
      <c r="E238" s="38"/>
      <c r="F238" s="233" t="s">
        <v>3753</v>
      </c>
      <c r="G238" s="38"/>
      <c r="H238" s="38"/>
      <c r="I238" s="145"/>
      <c r="J238" s="38"/>
      <c r="K238" s="38"/>
      <c r="L238" s="42"/>
      <c r="M238" s="234"/>
      <c r="N238" s="82"/>
      <c r="O238" s="82"/>
      <c r="P238" s="82"/>
      <c r="Q238" s="82"/>
      <c r="R238" s="82"/>
      <c r="S238" s="82"/>
      <c r="T238" s="83"/>
      <c r="AT238" s="16" t="s">
        <v>203</v>
      </c>
      <c r="AU238" s="16" t="s">
        <v>82</v>
      </c>
    </row>
    <row r="239" s="1" customFormat="1" ht="16.5" customHeight="1">
      <c r="B239" s="37"/>
      <c r="C239" s="219" t="s">
        <v>564</v>
      </c>
      <c r="D239" s="219" t="s">
        <v>196</v>
      </c>
      <c r="E239" s="220" t="s">
        <v>3705</v>
      </c>
      <c r="F239" s="221" t="s">
        <v>3706</v>
      </c>
      <c r="G239" s="222" t="s">
        <v>199</v>
      </c>
      <c r="H239" s="223">
        <v>5</v>
      </c>
      <c r="I239" s="224"/>
      <c r="J239" s="225">
        <f>ROUND(I239*H239,2)</f>
        <v>0</v>
      </c>
      <c r="K239" s="221" t="s">
        <v>19</v>
      </c>
      <c r="L239" s="42"/>
      <c r="M239" s="226" t="s">
        <v>19</v>
      </c>
      <c r="N239" s="227" t="s">
        <v>44</v>
      </c>
      <c r="O239" s="82"/>
      <c r="P239" s="228">
        <f>O239*H239</f>
        <v>0</v>
      </c>
      <c r="Q239" s="228">
        <v>0</v>
      </c>
      <c r="R239" s="228">
        <f>Q239*H239</f>
        <v>0</v>
      </c>
      <c r="S239" s="228">
        <v>0</v>
      </c>
      <c r="T239" s="229">
        <f>S239*H239</f>
        <v>0</v>
      </c>
      <c r="AR239" s="230" t="s">
        <v>201</v>
      </c>
      <c r="AT239" s="230" t="s">
        <v>196</v>
      </c>
      <c r="AU239" s="230" t="s">
        <v>82</v>
      </c>
      <c r="AY239" s="16" t="s">
        <v>194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6" t="s">
        <v>80</v>
      </c>
      <c r="BK239" s="231">
        <f>ROUND(I239*H239,2)</f>
        <v>0</v>
      </c>
      <c r="BL239" s="16" t="s">
        <v>201</v>
      </c>
      <c r="BM239" s="230" t="s">
        <v>951</v>
      </c>
    </row>
    <row r="240" s="1" customFormat="1">
      <c r="B240" s="37"/>
      <c r="C240" s="38"/>
      <c r="D240" s="232" t="s">
        <v>203</v>
      </c>
      <c r="E240" s="38"/>
      <c r="F240" s="233" t="s">
        <v>3706</v>
      </c>
      <c r="G240" s="38"/>
      <c r="H240" s="38"/>
      <c r="I240" s="145"/>
      <c r="J240" s="38"/>
      <c r="K240" s="38"/>
      <c r="L240" s="42"/>
      <c r="M240" s="234"/>
      <c r="N240" s="82"/>
      <c r="O240" s="82"/>
      <c r="P240" s="82"/>
      <c r="Q240" s="82"/>
      <c r="R240" s="82"/>
      <c r="S240" s="82"/>
      <c r="T240" s="83"/>
      <c r="AT240" s="16" t="s">
        <v>203</v>
      </c>
      <c r="AU240" s="16" t="s">
        <v>82</v>
      </c>
    </row>
    <row r="241" s="11" customFormat="1" ht="22.8" customHeight="1">
      <c r="B241" s="203"/>
      <c r="C241" s="204"/>
      <c r="D241" s="205" t="s">
        <v>72</v>
      </c>
      <c r="E241" s="217" t="s">
        <v>3707</v>
      </c>
      <c r="F241" s="217" t="s">
        <v>3707</v>
      </c>
      <c r="G241" s="204"/>
      <c r="H241" s="204"/>
      <c r="I241" s="207"/>
      <c r="J241" s="218">
        <f>BK241</f>
        <v>0</v>
      </c>
      <c r="K241" s="204"/>
      <c r="L241" s="209"/>
      <c r="M241" s="210"/>
      <c r="N241" s="211"/>
      <c r="O241" s="211"/>
      <c r="P241" s="212">
        <f>SUM(P242:P245)</f>
        <v>0</v>
      </c>
      <c r="Q241" s="211"/>
      <c r="R241" s="212">
        <f>SUM(R242:R245)</f>
        <v>0.00093000000000000005</v>
      </c>
      <c r="S241" s="211"/>
      <c r="T241" s="213">
        <f>SUM(T242:T245)</f>
        <v>0</v>
      </c>
      <c r="AR241" s="214" t="s">
        <v>80</v>
      </c>
      <c r="AT241" s="215" t="s">
        <v>72</v>
      </c>
      <c r="AU241" s="215" t="s">
        <v>80</v>
      </c>
      <c r="AY241" s="214" t="s">
        <v>194</v>
      </c>
      <c r="BK241" s="216">
        <f>SUM(BK242:BK245)</f>
        <v>0</v>
      </c>
    </row>
    <row r="242" s="1" customFormat="1" ht="16.5" customHeight="1">
      <c r="B242" s="37"/>
      <c r="C242" s="219" t="s">
        <v>568</v>
      </c>
      <c r="D242" s="219" t="s">
        <v>196</v>
      </c>
      <c r="E242" s="220" t="s">
        <v>3708</v>
      </c>
      <c r="F242" s="221" t="s">
        <v>3709</v>
      </c>
      <c r="G242" s="222" t="s">
        <v>269</v>
      </c>
      <c r="H242" s="223">
        <v>3.2000000000000002</v>
      </c>
      <c r="I242" s="224"/>
      <c r="J242" s="225">
        <f>ROUND(I242*H242,2)</f>
        <v>0</v>
      </c>
      <c r="K242" s="221" t="s">
        <v>19</v>
      </c>
      <c r="L242" s="42"/>
      <c r="M242" s="226" t="s">
        <v>19</v>
      </c>
      <c r="N242" s="227" t="s">
        <v>44</v>
      </c>
      <c r="O242" s="82"/>
      <c r="P242" s="228">
        <f>O242*H242</f>
        <v>0</v>
      </c>
      <c r="Q242" s="228">
        <v>0</v>
      </c>
      <c r="R242" s="228">
        <f>Q242*H242</f>
        <v>0</v>
      </c>
      <c r="S242" s="228">
        <v>0</v>
      </c>
      <c r="T242" s="229">
        <f>S242*H242</f>
        <v>0</v>
      </c>
      <c r="AR242" s="230" t="s">
        <v>201</v>
      </c>
      <c r="AT242" s="230" t="s">
        <v>196</v>
      </c>
      <c r="AU242" s="230" t="s">
        <v>82</v>
      </c>
      <c r="AY242" s="16" t="s">
        <v>194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16" t="s">
        <v>80</v>
      </c>
      <c r="BK242" s="231">
        <f>ROUND(I242*H242,2)</f>
        <v>0</v>
      </c>
      <c r="BL242" s="16" t="s">
        <v>201</v>
      </c>
      <c r="BM242" s="230" t="s">
        <v>960</v>
      </c>
    </row>
    <row r="243" s="1" customFormat="1">
      <c r="B243" s="37"/>
      <c r="C243" s="38"/>
      <c r="D243" s="232" t="s">
        <v>203</v>
      </c>
      <c r="E243" s="38"/>
      <c r="F243" s="233" t="s">
        <v>3709</v>
      </c>
      <c r="G243" s="38"/>
      <c r="H243" s="38"/>
      <c r="I243" s="145"/>
      <c r="J243" s="38"/>
      <c r="K243" s="38"/>
      <c r="L243" s="42"/>
      <c r="M243" s="234"/>
      <c r="N243" s="82"/>
      <c r="O243" s="82"/>
      <c r="P243" s="82"/>
      <c r="Q243" s="82"/>
      <c r="R243" s="82"/>
      <c r="S243" s="82"/>
      <c r="T243" s="83"/>
      <c r="AT243" s="16" t="s">
        <v>203</v>
      </c>
      <c r="AU243" s="16" t="s">
        <v>82</v>
      </c>
    </row>
    <row r="244" s="1" customFormat="1" ht="16.5" customHeight="1">
      <c r="B244" s="37"/>
      <c r="C244" s="219" t="s">
        <v>570</v>
      </c>
      <c r="D244" s="219" t="s">
        <v>196</v>
      </c>
      <c r="E244" s="220" t="s">
        <v>3754</v>
      </c>
      <c r="F244" s="221" t="s">
        <v>3714</v>
      </c>
      <c r="G244" s="222" t="s">
        <v>1492</v>
      </c>
      <c r="H244" s="223">
        <v>3</v>
      </c>
      <c r="I244" s="224"/>
      <c r="J244" s="225">
        <f>ROUND(I244*H244,2)</f>
        <v>0</v>
      </c>
      <c r="K244" s="221" t="s">
        <v>200</v>
      </c>
      <c r="L244" s="42"/>
      <c r="M244" s="226" t="s">
        <v>19</v>
      </c>
      <c r="N244" s="227" t="s">
        <v>44</v>
      </c>
      <c r="O244" s="82"/>
      <c r="P244" s="228">
        <f>O244*H244</f>
        <v>0</v>
      </c>
      <c r="Q244" s="228">
        <v>0.00031</v>
      </c>
      <c r="R244" s="228">
        <f>Q244*H244</f>
        <v>0.00093000000000000005</v>
      </c>
      <c r="S244" s="228">
        <v>0</v>
      </c>
      <c r="T244" s="229">
        <f>S244*H244</f>
        <v>0</v>
      </c>
      <c r="AR244" s="230" t="s">
        <v>201</v>
      </c>
      <c r="AT244" s="230" t="s">
        <v>196</v>
      </c>
      <c r="AU244" s="230" t="s">
        <v>82</v>
      </c>
      <c r="AY244" s="16" t="s">
        <v>194</v>
      </c>
      <c r="BE244" s="231">
        <f>IF(N244="základní",J244,0)</f>
        <v>0</v>
      </c>
      <c r="BF244" s="231">
        <f>IF(N244="snížená",J244,0)</f>
        <v>0</v>
      </c>
      <c r="BG244" s="231">
        <f>IF(N244="zákl. přenesená",J244,0)</f>
        <v>0</v>
      </c>
      <c r="BH244" s="231">
        <f>IF(N244="sníž. přenesená",J244,0)</f>
        <v>0</v>
      </c>
      <c r="BI244" s="231">
        <f>IF(N244="nulová",J244,0)</f>
        <v>0</v>
      </c>
      <c r="BJ244" s="16" t="s">
        <v>80</v>
      </c>
      <c r="BK244" s="231">
        <f>ROUND(I244*H244,2)</f>
        <v>0</v>
      </c>
      <c r="BL244" s="16" t="s">
        <v>201</v>
      </c>
      <c r="BM244" s="230" t="s">
        <v>969</v>
      </c>
    </row>
    <row r="245" s="1" customFormat="1">
      <c r="B245" s="37"/>
      <c r="C245" s="38"/>
      <c r="D245" s="232" t="s">
        <v>203</v>
      </c>
      <c r="E245" s="38"/>
      <c r="F245" s="233" t="s">
        <v>3714</v>
      </c>
      <c r="G245" s="38"/>
      <c r="H245" s="38"/>
      <c r="I245" s="145"/>
      <c r="J245" s="38"/>
      <c r="K245" s="38"/>
      <c r="L245" s="42"/>
      <c r="M245" s="234"/>
      <c r="N245" s="82"/>
      <c r="O245" s="82"/>
      <c r="P245" s="82"/>
      <c r="Q245" s="82"/>
      <c r="R245" s="82"/>
      <c r="S245" s="82"/>
      <c r="T245" s="83"/>
      <c r="AT245" s="16" t="s">
        <v>203</v>
      </c>
      <c r="AU245" s="16" t="s">
        <v>82</v>
      </c>
    </row>
    <row r="246" s="11" customFormat="1" ht="22.8" customHeight="1">
      <c r="B246" s="203"/>
      <c r="C246" s="204"/>
      <c r="D246" s="205" t="s">
        <v>72</v>
      </c>
      <c r="E246" s="217" t="s">
        <v>3622</v>
      </c>
      <c r="F246" s="217" t="s">
        <v>3747</v>
      </c>
      <c r="G246" s="204"/>
      <c r="H246" s="204"/>
      <c r="I246" s="207"/>
      <c r="J246" s="218">
        <f>BK246</f>
        <v>0</v>
      </c>
      <c r="K246" s="204"/>
      <c r="L246" s="209"/>
      <c r="M246" s="210"/>
      <c r="N246" s="211"/>
      <c r="O246" s="211"/>
      <c r="P246" s="212">
        <v>0</v>
      </c>
      <c r="Q246" s="211"/>
      <c r="R246" s="212">
        <v>0</v>
      </c>
      <c r="S246" s="211"/>
      <c r="T246" s="213">
        <v>0</v>
      </c>
      <c r="AR246" s="214" t="s">
        <v>80</v>
      </c>
      <c r="AT246" s="215" t="s">
        <v>72</v>
      </c>
      <c r="AU246" s="215" t="s">
        <v>80</v>
      </c>
      <c r="AY246" s="214" t="s">
        <v>194</v>
      </c>
      <c r="BK246" s="216">
        <v>0</v>
      </c>
    </row>
    <row r="247" s="11" customFormat="1" ht="22.8" customHeight="1">
      <c r="B247" s="203"/>
      <c r="C247" s="204"/>
      <c r="D247" s="205" t="s">
        <v>72</v>
      </c>
      <c r="E247" s="217" t="s">
        <v>3749</v>
      </c>
      <c r="F247" s="217" t="s">
        <v>3750</v>
      </c>
      <c r="G247" s="204"/>
      <c r="H247" s="204"/>
      <c r="I247" s="207"/>
      <c r="J247" s="218">
        <f>BK247</f>
        <v>0</v>
      </c>
      <c r="K247" s="204"/>
      <c r="L247" s="209"/>
      <c r="M247" s="210"/>
      <c r="N247" s="211"/>
      <c r="O247" s="211"/>
      <c r="P247" s="212">
        <f>SUM(P248:P249)</f>
        <v>0</v>
      </c>
      <c r="Q247" s="211"/>
      <c r="R247" s="212">
        <f>SUM(R248:R249)</f>
        <v>0</v>
      </c>
      <c r="S247" s="211"/>
      <c r="T247" s="213">
        <f>SUM(T248:T249)</f>
        <v>0</v>
      </c>
      <c r="AR247" s="214" t="s">
        <v>80</v>
      </c>
      <c r="AT247" s="215" t="s">
        <v>72</v>
      </c>
      <c r="AU247" s="215" t="s">
        <v>80</v>
      </c>
      <c r="AY247" s="214" t="s">
        <v>194</v>
      </c>
      <c r="BK247" s="216">
        <f>SUM(BK248:BK249)</f>
        <v>0</v>
      </c>
    </row>
    <row r="248" s="1" customFormat="1" ht="16.5" customHeight="1">
      <c r="B248" s="37"/>
      <c r="C248" s="219" t="s">
        <v>574</v>
      </c>
      <c r="D248" s="219" t="s">
        <v>196</v>
      </c>
      <c r="E248" s="220" t="s">
        <v>3587</v>
      </c>
      <c r="F248" s="221" t="s">
        <v>3748</v>
      </c>
      <c r="G248" s="222" t="s">
        <v>336</v>
      </c>
      <c r="H248" s="223">
        <v>36.5</v>
      </c>
      <c r="I248" s="224"/>
      <c r="J248" s="225">
        <f>ROUND(I248*H248,2)</f>
        <v>0</v>
      </c>
      <c r="K248" s="221" t="s">
        <v>19</v>
      </c>
      <c r="L248" s="42"/>
      <c r="M248" s="226" t="s">
        <v>19</v>
      </c>
      <c r="N248" s="227" t="s">
        <v>44</v>
      </c>
      <c r="O248" s="82"/>
      <c r="P248" s="228">
        <f>O248*H248</f>
        <v>0</v>
      </c>
      <c r="Q248" s="228">
        <v>0</v>
      </c>
      <c r="R248" s="228">
        <f>Q248*H248</f>
        <v>0</v>
      </c>
      <c r="S248" s="228">
        <v>0</v>
      </c>
      <c r="T248" s="229">
        <f>S248*H248</f>
        <v>0</v>
      </c>
      <c r="AR248" s="230" t="s">
        <v>201</v>
      </c>
      <c r="AT248" s="230" t="s">
        <v>196</v>
      </c>
      <c r="AU248" s="230" t="s">
        <v>82</v>
      </c>
      <c r="AY248" s="16" t="s">
        <v>194</v>
      </c>
      <c r="BE248" s="231">
        <f>IF(N248="základní",J248,0)</f>
        <v>0</v>
      </c>
      <c r="BF248" s="231">
        <f>IF(N248="snížená",J248,0)</f>
        <v>0</v>
      </c>
      <c r="BG248" s="231">
        <f>IF(N248="zákl. přenesená",J248,0)</f>
        <v>0</v>
      </c>
      <c r="BH248" s="231">
        <f>IF(N248="sníž. přenesená",J248,0)</f>
        <v>0</v>
      </c>
      <c r="BI248" s="231">
        <f>IF(N248="nulová",J248,0)</f>
        <v>0</v>
      </c>
      <c r="BJ248" s="16" t="s">
        <v>80</v>
      </c>
      <c r="BK248" s="231">
        <f>ROUND(I248*H248,2)</f>
        <v>0</v>
      </c>
      <c r="BL248" s="16" t="s">
        <v>201</v>
      </c>
      <c r="BM248" s="230" t="s">
        <v>978</v>
      </c>
    </row>
    <row r="249" s="1" customFormat="1">
      <c r="B249" s="37"/>
      <c r="C249" s="38"/>
      <c r="D249" s="232" t="s">
        <v>203</v>
      </c>
      <c r="E249" s="38"/>
      <c r="F249" s="233" t="s">
        <v>3748</v>
      </c>
      <c r="G249" s="38"/>
      <c r="H249" s="38"/>
      <c r="I249" s="145"/>
      <c r="J249" s="38"/>
      <c r="K249" s="38"/>
      <c r="L249" s="42"/>
      <c r="M249" s="234"/>
      <c r="N249" s="82"/>
      <c r="O249" s="82"/>
      <c r="P249" s="82"/>
      <c r="Q249" s="82"/>
      <c r="R249" s="82"/>
      <c r="S249" s="82"/>
      <c r="T249" s="83"/>
      <c r="AT249" s="16" t="s">
        <v>203</v>
      </c>
      <c r="AU249" s="16" t="s">
        <v>82</v>
      </c>
    </row>
    <row r="250" s="11" customFormat="1" ht="25.92" customHeight="1">
      <c r="B250" s="203"/>
      <c r="C250" s="204"/>
      <c r="D250" s="205" t="s">
        <v>72</v>
      </c>
      <c r="E250" s="206" t="s">
        <v>3755</v>
      </c>
      <c r="F250" s="206" t="s">
        <v>138</v>
      </c>
      <c r="G250" s="204"/>
      <c r="H250" s="204"/>
      <c r="I250" s="207"/>
      <c r="J250" s="208">
        <f>BK250</f>
        <v>0</v>
      </c>
      <c r="K250" s="204"/>
      <c r="L250" s="209"/>
      <c r="M250" s="210"/>
      <c r="N250" s="211"/>
      <c r="O250" s="211"/>
      <c r="P250" s="212">
        <f>P251</f>
        <v>0</v>
      </c>
      <c r="Q250" s="211"/>
      <c r="R250" s="212">
        <f>R251</f>
        <v>0</v>
      </c>
      <c r="S250" s="211"/>
      <c r="T250" s="213">
        <f>T251</f>
        <v>0</v>
      </c>
      <c r="AR250" s="214" t="s">
        <v>80</v>
      </c>
      <c r="AT250" s="215" t="s">
        <v>72</v>
      </c>
      <c r="AU250" s="215" t="s">
        <v>73</v>
      </c>
      <c r="AY250" s="214" t="s">
        <v>194</v>
      </c>
      <c r="BK250" s="216">
        <f>BK251</f>
        <v>0</v>
      </c>
    </row>
    <row r="251" s="11" customFormat="1" ht="22.8" customHeight="1">
      <c r="B251" s="203"/>
      <c r="C251" s="204"/>
      <c r="D251" s="205" t="s">
        <v>72</v>
      </c>
      <c r="E251" s="217" t="s">
        <v>3749</v>
      </c>
      <c r="F251" s="217" t="s">
        <v>3750</v>
      </c>
      <c r="G251" s="204"/>
      <c r="H251" s="204"/>
      <c r="I251" s="207"/>
      <c r="J251" s="218">
        <f>BK251</f>
        <v>0</v>
      </c>
      <c r="K251" s="204"/>
      <c r="L251" s="209"/>
      <c r="M251" s="210"/>
      <c r="N251" s="211"/>
      <c r="O251" s="211"/>
      <c r="P251" s="212">
        <f>SUM(P252:P346)</f>
        <v>0</v>
      </c>
      <c r="Q251" s="211"/>
      <c r="R251" s="212">
        <f>SUM(R252:R346)</f>
        <v>0</v>
      </c>
      <c r="S251" s="211"/>
      <c r="T251" s="213">
        <f>SUM(T252:T346)</f>
        <v>0</v>
      </c>
      <c r="AR251" s="214" t="s">
        <v>80</v>
      </c>
      <c r="AT251" s="215" t="s">
        <v>72</v>
      </c>
      <c r="AU251" s="215" t="s">
        <v>80</v>
      </c>
      <c r="AY251" s="214" t="s">
        <v>194</v>
      </c>
      <c r="BK251" s="216">
        <f>SUM(BK252:BK346)</f>
        <v>0</v>
      </c>
    </row>
    <row r="252" s="1" customFormat="1" ht="24" customHeight="1">
      <c r="B252" s="37"/>
      <c r="C252" s="219" t="s">
        <v>580</v>
      </c>
      <c r="D252" s="219" t="s">
        <v>196</v>
      </c>
      <c r="E252" s="220" t="s">
        <v>3756</v>
      </c>
      <c r="F252" s="221" t="s">
        <v>3757</v>
      </c>
      <c r="G252" s="222" t="s">
        <v>217</v>
      </c>
      <c r="H252" s="223">
        <v>16</v>
      </c>
      <c r="I252" s="224"/>
      <c r="J252" s="225">
        <f>ROUND(I252*H252,2)</f>
        <v>0</v>
      </c>
      <c r="K252" s="221" t="s">
        <v>19</v>
      </c>
      <c r="L252" s="42"/>
      <c r="M252" s="226" t="s">
        <v>19</v>
      </c>
      <c r="N252" s="227" t="s">
        <v>44</v>
      </c>
      <c r="O252" s="82"/>
      <c r="P252" s="228">
        <f>O252*H252</f>
        <v>0</v>
      </c>
      <c r="Q252" s="228">
        <v>0</v>
      </c>
      <c r="R252" s="228">
        <f>Q252*H252</f>
        <v>0</v>
      </c>
      <c r="S252" s="228">
        <v>0</v>
      </c>
      <c r="T252" s="229">
        <f>S252*H252</f>
        <v>0</v>
      </c>
      <c r="AR252" s="230" t="s">
        <v>201</v>
      </c>
      <c r="AT252" s="230" t="s">
        <v>196</v>
      </c>
      <c r="AU252" s="230" t="s">
        <v>82</v>
      </c>
      <c r="AY252" s="16" t="s">
        <v>194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6" t="s">
        <v>80</v>
      </c>
      <c r="BK252" s="231">
        <f>ROUND(I252*H252,2)</f>
        <v>0</v>
      </c>
      <c r="BL252" s="16" t="s">
        <v>201</v>
      </c>
      <c r="BM252" s="230" t="s">
        <v>988</v>
      </c>
    </row>
    <row r="253" s="1" customFormat="1">
      <c r="B253" s="37"/>
      <c r="C253" s="38"/>
      <c r="D253" s="232" t="s">
        <v>203</v>
      </c>
      <c r="E253" s="38"/>
      <c r="F253" s="233" t="s">
        <v>3757</v>
      </c>
      <c r="G253" s="38"/>
      <c r="H253" s="38"/>
      <c r="I253" s="145"/>
      <c r="J253" s="38"/>
      <c r="K253" s="38"/>
      <c r="L253" s="42"/>
      <c r="M253" s="234"/>
      <c r="N253" s="82"/>
      <c r="O253" s="82"/>
      <c r="P253" s="82"/>
      <c r="Q253" s="82"/>
      <c r="R253" s="82"/>
      <c r="S253" s="82"/>
      <c r="T253" s="83"/>
      <c r="AT253" s="16" t="s">
        <v>203</v>
      </c>
      <c r="AU253" s="16" t="s">
        <v>82</v>
      </c>
    </row>
    <row r="254" s="1" customFormat="1" ht="24" customHeight="1">
      <c r="B254" s="37"/>
      <c r="C254" s="219" t="s">
        <v>585</v>
      </c>
      <c r="D254" s="219" t="s">
        <v>196</v>
      </c>
      <c r="E254" s="220" t="s">
        <v>3758</v>
      </c>
      <c r="F254" s="221" t="s">
        <v>3759</v>
      </c>
      <c r="G254" s="222" t="s">
        <v>217</v>
      </c>
      <c r="H254" s="223">
        <v>4</v>
      </c>
      <c r="I254" s="224"/>
      <c r="J254" s="225">
        <f>ROUND(I254*H254,2)</f>
        <v>0</v>
      </c>
      <c r="K254" s="221" t="s">
        <v>19</v>
      </c>
      <c r="L254" s="42"/>
      <c r="M254" s="226" t="s">
        <v>19</v>
      </c>
      <c r="N254" s="227" t="s">
        <v>44</v>
      </c>
      <c r="O254" s="82"/>
      <c r="P254" s="228">
        <f>O254*H254</f>
        <v>0</v>
      </c>
      <c r="Q254" s="228">
        <v>0</v>
      </c>
      <c r="R254" s="228">
        <f>Q254*H254</f>
        <v>0</v>
      </c>
      <c r="S254" s="228">
        <v>0</v>
      </c>
      <c r="T254" s="229">
        <f>S254*H254</f>
        <v>0</v>
      </c>
      <c r="AR254" s="230" t="s">
        <v>201</v>
      </c>
      <c r="AT254" s="230" t="s">
        <v>196</v>
      </c>
      <c r="AU254" s="230" t="s">
        <v>82</v>
      </c>
      <c r="AY254" s="16" t="s">
        <v>194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6" t="s">
        <v>80</v>
      </c>
      <c r="BK254" s="231">
        <f>ROUND(I254*H254,2)</f>
        <v>0</v>
      </c>
      <c r="BL254" s="16" t="s">
        <v>201</v>
      </c>
      <c r="BM254" s="230" t="s">
        <v>1008</v>
      </c>
    </row>
    <row r="255" s="1" customFormat="1">
      <c r="B255" s="37"/>
      <c r="C255" s="38"/>
      <c r="D255" s="232" t="s">
        <v>203</v>
      </c>
      <c r="E255" s="38"/>
      <c r="F255" s="233" t="s">
        <v>3760</v>
      </c>
      <c r="G255" s="38"/>
      <c r="H255" s="38"/>
      <c r="I255" s="145"/>
      <c r="J255" s="38"/>
      <c r="K255" s="38"/>
      <c r="L255" s="42"/>
      <c r="M255" s="234"/>
      <c r="N255" s="82"/>
      <c r="O255" s="82"/>
      <c r="P255" s="82"/>
      <c r="Q255" s="82"/>
      <c r="R255" s="82"/>
      <c r="S255" s="82"/>
      <c r="T255" s="83"/>
      <c r="AT255" s="16" t="s">
        <v>203</v>
      </c>
      <c r="AU255" s="16" t="s">
        <v>82</v>
      </c>
    </row>
    <row r="256" s="1" customFormat="1" ht="16.5" customHeight="1">
      <c r="B256" s="37"/>
      <c r="C256" s="219" t="s">
        <v>590</v>
      </c>
      <c r="D256" s="219" t="s">
        <v>196</v>
      </c>
      <c r="E256" s="220" t="s">
        <v>3761</v>
      </c>
      <c r="F256" s="221" t="s">
        <v>3762</v>
      </c>
      <c r="G256" s="222" t="s">
        <v>1492</v>
      </c>
      <c r="H256" s="223">
        <v>1</v>
      </c>
      <c r="I256" s="224"/>
      <c r="J256" s="225">
        <f>ROUND(I256*H256,2)</f>
        <v>0</v>
      </c>
      <c r="K256" s="221" t="s">
        <v>19</v>
      </c>
      <c r="L256" s="42"/>
      <c r="M256" s="226" t="s">
        <v>19</v>
      </c>
      <c r="N256" s="227" t="s">
        <v>44</v>
      </c>
      <c r="O256" s="82"/>
      <c r="P256" s="228">
        <f>O256*H256</f>
        <v>0</v>
      </c>
      <c r="Q256" s="228">
        <v>0</v>
      </c>
      <c r="R256" s="228">
        <f>Q256*H256</f>
        <v>0</v>
      </c>
      <c r="S256" s="228">
        <v>0</v>
      </c>
      <c r="T256" s="229">
        <f>S256*H256</f>
        <v>0</v>
      </c>
      <c r="AR256" s="230" t="s">
        <v>201</v>
      </c>
      <c r="AT256" s="230" t="s">
        <v>196</v>
      </c>
      <c r="AU256" s="230" t="s">
        <v>82</v>
      </c>
      <c r="AY256" s="16" t="s">
        <v>194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16" t="s">
        <v>80</v>
      </c>
      <c r="BK256" s="231">
        <f>ROUND(I256*H256,2)</f>
        <v>0</v>
      </c>
      <c r="BL256" s="16" t="s">
        <v>201</v>
      </c>
      <c r="BM256" s="230" t="s">
        <v>1017</v>
      </c>
    </row>
    <row r="257" s="1" customFormat="1">
      <c r="B257" s="37"/>
      <c r="C257" s="38"/>
      <c r="D257" s="232" t="s">
        <v>203</v>
      </c>
      <c r="E257" s="38"/>
      <c r="F257" s="233" t="s">
        <v>3762</v>
      </c>
      <c r="G257" s="38"/>
      <c r="H257" s="38"/>
      <c r="I257" s="145"/>
      <c r="J257" s="38"/>
      <c r="K257" s="38"/>
      <c r="L257" s="42"/>
      <c r="M257" s="234"/>
      <c r="N257" s="82"/>
      <c r="O257" s="82"/>
      <c r="P257" s="82"/>
      <c r="Q257" s="82"/>
      <c r="R257" s="82"/>
      <c r="S257" s="82"/>
      <c r="T257" s="83"/>
      <c r="AT257" s="16" t="s">
        <v>203</v>
      </c>
      <c r="AU257" s="16" t="s">
        <v>82</v>
      </c>
    </row>
    <row r="258" s="1" customFormat="1" ht="16.5" customHeight="1">
      <c r="B258" s="37"/>
      <c r="C258" s="219" t="s">
        <v>595</v>
      </c>
      <c r="D258" s="219" t="s">
        <v>196</v>
      </c>
      <c r="E258" s="220" t="s">
        <v>3763</v>
      </c>
      <c r="F258" s="221" t="s">
        <v>3764</v>
      </c>
      <c r="G258" s="222" t="s">
        <v>1492</v>
      </c>
      <c r="H258" s="223">
        <v>4</v>
      </c>
      <c r="I258" s="224"/>
      <c r="J258" s="225">
        <f>ROUND(I258*H258,2)</f>
        <v>0</v>
      </c>
      <c r="K258" s="221" t="s">
        <v>19</v>
      </c>
      <c r="L258" s="42"/>
      <c r="M258" s="226" t="s">
        <v>19</v>
      </c>
      <c r="N258" s="227" t="s">
        <v>44</v>
      </c>
      <c r="O258" s="82"/>
      <c r="P258" s="228">
        <f>O258*H258</f>
        <v>0</v>
      </c>
      <c r="Q258" s="228">
        <v>0</v>
      </c>
      <c r="R258" s="228">
        <f>Q258*H258</f>
        <v>0</v>
      </c>
      <c r="S258" s="228">
        <v>0</v>
      </c>
      <c r="T258" s="229">
        <f>S258*H258</f>
        <v>0</v>
      </c>
      <c r="AR258" s="230" t="s">
        <v>201</v>
      </c>
      <c r="AT258" s="230" t="s">
        <v>196</v>
      </c>
      <c r="AU258" s="230" t="s">
        <v>82</v>
      </c>
      <c r="AY258" s="16" t="s">
        <v>194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6" t="s">
        <v>80</v>
      </c>
      <c r="BK258" s="231">
        <f>ROUND(I258*H258,2)</f>
        <v>0</v>
      </c>
      <c r="BL258" s="16" t="s">
        <v>201</v>
      </c>
      <c r="BM258" s="230" t="s">
        <v>1026</v>
      </c>
    </row>
    <row r="259" s="1" customFormat="1">
      <c r="B259" s="37"/>
      <c r="C259" s="38"/>
      <c r="D259" s="232" t="s">
        <v>203</v>
      </c>
      <c r="E259" s="38"/>
      <c r="F259" s="233" t="s">
        <v>3764</v>
      </c>
      <c r="G259" s="38"/>
      <c r="H259" s="38"/>
      <c r="I259" s="145"/>
      <c r="J259" s="38"/>
      <c r="K259" s="38"/>
      <c r="L259" s="42"/>
      <c r="M259" s="234"/>
      <c r="N259" s="82"/>
      <c r="O259" s="82"/>
      <c r="P259" s="82"/>
      <c r="Q259" s="82"/>
      <c r="R259" s="82"/>
      <c r="S259" s="82"/>
      <c r="T259" s="83"/>
      <c r="AT259" s="16" t="s">
        <v>203</v>
      </c>
      <c r="AU259" s="16" t="s">
        <v>82</v>
      </c>
    </row>
    <row r="260" s="1" customFormat="1" ht="16.5" customHeight="1">
      <c r="B260" s="37"/>
      <c r="C260" s="219" t="s">
        <v>600</v>
      </c>
      <c r="D260" s="219" t="s">
        <v>196</v>
      </c>
      <c r="E260" s="220" t="s">
        <v>3765</v>
      </c>
      <c r="F260" s="221" t="s">
        <v>3766</v>
      </c>
      <c r="G260" s="222" t="s">
        <v>1492</v>
      </c>
      <c r="H260" s="223">
        <v>2</v>
      </c>
      <c r="I260" s="224"/>
      <c r="J260" s="225">
        <f>ROUND(I260*H260,2)</f>
        <v>0</v>
      </c>
      <c r="K260" s="221" t="s">
        <v>19</v>
      </c>
      <c r="L260" s="42"/>
      <c r="M260" s="226" t="s">
        <v>19</v>
      </c>
      <c r="N260" s="227" t="s">
        <v>44</v>
      </c>
      <c r="O260" s="82"/>
      <c r="P260" s="228">
        <f>O260*H260</f>
        <v>0</v>
      </c>
      <c r="Q260" s="228">
        <v>0</v>
      </c>
      <c r="R260" s="228">
        <f>Q260*H260</f>
        <v>0</v>
      </c>
      <c r="S260" s="228">
        <v>0</v>
      </c>
      <c r="T260" s="229">
        <f>S260*H260</f>
        <v>0</v>
      </c>
      <c r="AR260" s="230" t="s">
        <v>201</v>
      </c>
      <c r="AT260" s="230" t="s">
        <v>196</v>
      </c>
      <c r="AU260" s="230" t="s">
        <v>82</v>
      </c>
      <c r="AY260" s="16" t="s">
        <v>194</v>
      </c>
      <c r="BE260" s="231">
        <f>IF(N260="základní",J260,0)</f>
        <v>0</v>
      </c>
      <c r="BF260" s="231">
        <f>IF(N260="snížená",J260,0)</f>
        <v>0</v>
      </c>
      <c r="BG260" s="231">
        <f>IF(N260="zákl. přenesená",J260,0)</f>
        <v>0</v>
      </c>
      <c r="BH260" s="231">
        <f>IF(N260="sníž. přenesená",J260,0)</f>
        <v>0</v>
      </c>
      <c r="BI260" s="231">
        <f>IF(N260="nulová",J260,0)</f>
        <v>0</v>
      </c>
      <c r="BJ260" s="16" t="s">
        <v>80</v>
      </c>
      <c r="BK260" s="231">
        <f>ROUND(I260*H260,2)</f>
        <v>0</v>
      </c>
      <c r="BL260" s="16" t="s">
        <v>201</v>
      </c>
      <c r="BM260" s="230" t="s">
        <v>1036</v>
      </c>
    </row>
    <row r="261" s="1" customFormat="1">
      <c r="B261" s="37"/>
      <c r="C261" s="38"/>
      <c r="D261" s="232" t="s">
        <v>203</v>
      </c>
      <c r="E261" s="38"/>
      <c r="F261" s="233" t="s">
        <v>3766</v>
      </c>
      <c r="G261" s="38"/>
      <c r="H261" s="38"/>
      <c r="I261" s="145"/>
      <c r="J261" s="38"/>
      <c r="K261" s="38"/>
      <c r="L261" s="42"/>
      <c r="M261" s="234"/>
      <c r="N261" s="82"/>
      <c r="O261" s="82"/>
      <c r="P261" s="82"/>
      <c r="Q261" s="82"/>
      <c r="R261" s="82"/>
      <c r="S261" s="82"/>
      <c r="T261" s="83"/>
      <c r="AT261" s="16" t="s">
        <v>203</v>
      </c>
      <c r="AU261" s="16" t="s">
        <v>82</v>
      </c>
    </row>
    <row r="262" s="1" customFormat="1" ht="16.5" customHeight="1">
      <c r="B262" s="37"/>
      <c r="C262" s="219" t="s">
        <v>605</v>
      </c>
      <c r="D262" s="219" t="s">
        <v>196</v>
      </c>
      <c r="E262" s="220" t="s">
        <v>3767</v>
      </c>
      <c r="F262" s="221" t="s">
        <v>3768</v>
      </c>
      <c r="G262" s="222" t="s">
        <v>1492</v>
      </c>
      <c r="H262" s="223">
        <v>1</v>
      </c>
      <c r="I262" s="224"/>
      <c r="J262" s="225">
        <f>ROUND(I262*H262,2)</f>
        <v>0</v>
      </c>
      <c r="K262" s="221" t="s">
        <v>19</v>
      </c>
      <c r="L262" s="42"/>
      <c r="M262" s="226" t="s">
        <v>19</v>
      </c>
      <c r="N262" s="227" t="s">
        <v>44</v>
      </c>
      <c r="O262" s="82"/>
      <c r="P262" s="228">
        <f>O262*H262</f>
        <v>0</v>
      </c>
      <c r="Q262" s="228">
        <v>0</v>
      </c>
      <c r="R262" s="228">
        <f>Q262*H262</f>
        <v>0</v>
      </c>
      <c r="S262" s="228">
        <v>0</v>
      </c>
      <c r="T262" s="229">
        <f>S262*H262</f>
        <v>0</v>
      </c>
      <c r="AR262" s="230" t="s">
        <v>201</v>
      </c>
      <c r="AT262" s="230" t="s">
        <v>196</v>
      </c>
      <c r="AU262" s="230" t="s">
        <v>82</v>
      </c>
      <c r="AY262" s="16" t="s">
        <v>194</v>
      </c>
      <c r="BE262" s="231">
        <f>IF(N262="základní",J262,0)</f>
        <v>0</v>
      </c>
      <c r="BF262" s="231">
        <f>IF(N262="snížená",J262,0)</f>
        <v>0</v>
      </c>
      <c r="BG262" s="231">
        <f>IF(N262="zákl. přenesená",J262,0)</f>
        <v>0</v>
      </c>
      <c r="BH262" s="231">
        <f>IF(N262="sníž. přenesená",J262,0)</f>
        <v>0</v>
      </c>
      <c r="BI262" s="231">
        <f>IF(N262="nulová",J262,0)</f>
        <v>0</v>
      </c>
      <c r="BJ262" s="16" t="s">
        <v>80</v>
      </c>
      <c r="BK262" s="231">
        <f>ROUND(I262*H262,2)</f>
        <v>0</v>
      </c>
      <c r="BL262" s="16" t="s">
        <v>201</v>
      </c>
      <c r="BM262" s="230" t="s">
        <v>1045</v>
      </c>
    </row>
    <row r="263" s="1" customFormat="1">
      <c r="B263" s="37"/>
      <c r="C263" s="38"/>
      <c r="D263" s="232" t="s">
        <v>203</v>
      </c>
      <c r="E263" s="38"/>
      <c r="F263" s="233" t="s">
        <v>3768</v>
      </c>
      <c r="G263" s="38"/>
      <c r="H263" s="38"/>
      <c r="I263" s="145"/>
      <c r="J263" s="38"/>
      <c r="K263" s="38"/>
      <c r="L263" s="42"/>
      <c r="M263" s="234"/>
      <c r="N263" s="82"/>
      <c r="O263" s="82"/>
      <c r="P263" s="82"/>
      <c r="Q263" s="82"/>
      <c r="R263" s="82"/>
      <c r="S263" s="82"/>
      <c r="T263" s="83"/>
      <c r="AT263" s="16" t="s">
        <v>203</v>
      </c>
      <c r="AU263" s="16" t="s">
        <v>82</v>
      </c>
    </row>
    <row r="264" s="1" customFormat="1" ht="16.5" customHeight="1">
      <c r="B264" s="37"/>
      <c r="C264" s="219" t="s">
        <v>609</v>
      </c>
      <c r="D264" s="219" t="s">
        <v>196</v>
      </c>
      <c r="E264" s="220" t="s">
        <v>3726</v>
      </c>
      <c r="F264" s="221" t="s">
        <v>3727</v>
      </c>
      <c r="G264" s="222" t="s">
        <v>1492</v>
      </c>
      <c r="H264" s="223">
        <v>2</v>
      </c>
      <c r="I264" s="224"/>
      <c r="J264" s="225">
        <f>ROUND(I264*H264,2)</f>
        <v>0</v>
      </c>
      <c r="K264" s="221" t="s">
        <v>19</v>
      </c>
      <c r="L264" s="42"/>
      <c r="M264" s="226" t="s">
        <v>19</v>
      </c>
      <c r="N264" s="227" t="s">
        <v>44</v>
      </c>
      <c r="O264" s="82"/>
      <c r="P264" s="228">
        <f>O264*H264</f>
        <v>0</v>
      </c>
      <c r="Q264" s="228">
        <v>0</v>
      </c>
      <c r="R264" s="228">
        <f>Q264*H264</f>
        <v>0</v>
      </c>
      <c r="S264" s="228">
        <v>0</v>
      </c>
      <c r="T264" s="229">
        <f>S264*H264</f>
        <v>0</v>
      </c>
      <c r="AR264" s="230" t="s">
        <v>201</v>
      </c>
      <c r="AT264" s="230" t="s">
        <v>196</v>
      </c>
      <c r="AU264" s="230" t="s">
        <v>82</v>
      </c>
      <c r="AY264" s="16" t="s">
        <v>194</v>
      </c>
      <c r="BE264" s="231">
        <f>IF(N264="základní",J264,0)</f>
        <v>0</v>
      </c>
      <c r="BF264" s="231">
        <f>IF(N264="snížená",J264,0)</f>
        <v>0</v>
      </c>
      <c r="BG264" s="231">
        <f>IF(N264="zákl. přenesená",J264,0)</f>
        <v>0</v>
      </c>
      <c r="BH264" s="231">
        <f>IF(N264="sníž. přenesená",J264,0)</f>
        <v>0</v>
      </c>
      <c r="BI264" s="231">
        <f>IF(N264="nulová",J264,0)</f>
        <v>0</v>
      </c>
      <c r="BJ264" s="16" t="s">
        <v>80</v>
      </c>
      <c r="BK264" s="231">
        <f>ROUND(I264*H264,2)</f>
        <v>0</v>
      </c>
      <c r="BL264" s="16" t="s">
        <v>201</v>
      </c>
      <c r="BM264" s="230" t="s">
        <v>1054</v>
      </c>
    </row>
    <row r="265" s="1" customFormat="1">
      <c r="B265" s="37"/>
      <c r="C265" s="38"/>
      <c r="D265" s="232" t="s">
        <v>203</v>
      </c>
      <c r="E265" s="38"/>
      <c r="F265" s="233" t="s">
        <v>3727</v>
      </c>
      <c r="G265" s="38"/>
      <c r="H265" s="38"/>
      <c r="I265" s="145"/>
      <c r="J265" s="38"/>
      <c r="K265" s="38"/>
      <c r="L265" s="42"/>
      <c r="M265" s="234"/>
      <c r="N265" s="82"/>
      <c r="O265" s="82"/>
      <c r="P265" s="82"/>
      <c r="Q265" s="82"/>
      <c r="R265" s="82"/>
      <c r="S265" s="82"/>
      <c r="T265" s="83"/>
      <c r="AT265" s="16" t="s">
        <v>203</v>
      </c>
      <c r="AU265" s="16" t="s">
        <v>82</v>
      </c>
    </row>
    <row r="266" s="1" customFormat="1" ht="24" customHeight="1">
      <c r="B266" s="37"/>
      <c r="C266" s="219" t="s">
        <v>613</v>
      </c>
      <c r="D266" s="219" t="s">
        <v>196</v>
      </c>
      <c r="E266" s="220" t="s">
        <v>3769</v>
      </c>
      <c r="F266" s="221" t="s">
        <v>3770</v>
      </c>
      <c r="G266" s="222" t="s">
        <v>1492</v>
      </c>
      <c r="H266" s="223">
        <v>1</v>
      </c>
      <c r="I266" s="224"/>
      <c r="J266" s="225">
        <f>ROUND(I266*H266,2)</f>
        <v>0</v>
      </c>
      <c r="K266" s="221" t="s">
        <v>19</v>
      </c>
      <c r="L266" s="42"/>
      <c r="M266" s="226" t="s">
        <v>19</v>
      </c>
      <c r="N266" s="227" t="s">
        <v>44</v>
      </c>
      <c r="O266" s="82"/>
      <c r="P266" s="228">
        <f>O266*H266</f>
        <v>0</v>
      </c>
      <c r="Q266" s="228">
        <v>0</v>
      </c>
      <c r="R266" s="228">
        <f>Q266*H266</f>
        <v>0</v>
      </c>
      <c r="S266" s="228">
        <v>0</v>
      </c>
      <c r="T266" s="229">
        <f>S266*H266</f>
        <v>0</v>
      </c>
      <c r="AR266" s="230" t="s">
        <v>201</v>
      </c>
      <c r="AT266" s="230" t="s">
        <v>196</v>
      </c>
      <c r="AU266" s="230" t="s">
        <v>82</v>
      </c>
      <c r="AY266" s="16" t="s">
        <v>194</v>
      </c>
      <c r="BE266" s="231">
        <f>IF(N266="základní",J266,0)</f>
        <v>0</v>
      </c>
      <c r="BF266" s="231">
        <f>IF(N266="snížená",J266,0)</f>
        <v>0</v>
      </c>
      <c r="BG266" s="231">
        <f>IF(N266="zákl. přenesená",J266,0)</f>
        <v>0</v>
      </c>
      <c r="BH266" s="231">
        <f>IF(N266="sníž. přenesená",J266,0)</f>
        <v>0</v>
      </c>
      <c r="BI266" s="231">
        <f>IF(N266="nulová",J266,0)</f>
        <v>0</v>
      </c>
      <c r="BJ266" s="16" t="s">
        <v>80</v>
      </c>
      <c r="BK266" s="231">
        <f>ROUND(I266*H266,2)</f>
        <v>0</v>
      </c>
      <c r="BL266" s="16" t="s">
        <v>201</v>
      </c>
      <c r="BM266" s="230" t="s">
        <v>1065</v>
      </c>
    </row>
    <row r="267" s="1" customFormat="1">
      <c r="B267" s="37"/>
      <c r="C267" s="38"/>
      <c r="D267" s="232" t="s">
        <v>203</v>
      </c>
      <c r="E267" s="38"/>
      <c r="F267" s="233" t="s">
        <v>3770</v>
      </c>
      <c r="G267" s="38"/>
      <c r="H267" s="38"/>
      <c r="I267" s="145"/>
      <c r="J267" s="38"/>
      <c r="K267" s="38"/>
      <c r="L267" s="42"/>
      <c r="M267" s="234"/>
      <c r="N267" s="82"/>
      <c r="O267" s="82"/>
      <c r="P267" s="82"/>
      <c r="Q267" s="82"/>
      <c r="R267" s="82"/>
      <c r="S267" s="82"/>
      <c r="T267" s="83"/>
      <c r="AT267" s="16" t="s">
        <v>203</v>
      </c>
      <c r="AU267" s="16" t="s">
        <v>82</v>
      </c>
    </row>
    <row r="268" s="1" customFormat="1" ht="16.5" customHeight="1">
      <c r="B268" s="37"/>
      <c r="C268" s="219" t="s">
        <v>622</v>
      </c>
      <c r="D268" s="219" t="s">
        <v>196</v>
      </c>
      <c r="E268" s="220" t="s">
        <v>3771</v>
      </c>
      <c r="F268" s="221" t="s">
        <v>3772</v>
      </c>
      <c r="G268" s="222" t="s">
        <v>1492</v>
      </c>
      <c r="H268" s="223">
        <v>1</v>
      </c>
      <c r="I268" s="224"/>
      <c r="J268" s="225">
        <f>ROUND(I268*H268,2)</f>
        <v>0</v>
      </c>
      <c r="K268" s="221" t="s">
        <v>19</v>
      </c>
      <c r="L268" s="42"/>
      <c r="M268" s="226" t="s">
        <v>19</v>
      </c>
      <c r="N268" s="227" t="s">
        <v>44</v>
      </c>
      <c r="O268" s="82"/>
      <c r="P268" s="228">
        <f>O268*H268</f>
        <v>0</v>
      </c>
      <c r="Q268" s="228">
        <v>0</v>
      </c>
      <c r="R268" s="228">
        <f>Q268*H268</f>
        <v>0</v>
      </c>
      <c r="S268" s="228">
        <v>0</v>
      </c>
      <c r="T268" s="229">
        <f>S268*H268</f>
        <v>0</v>
      </c>
      <c r="AR268" s="230" t="s">
        <v>201</v>
      </c>
      <c r="AT268" s="230" t="s">
        <v>196</v>
      </c>
      <c r="AU268" s="230" t="s">
        <v>82</v>
      </c>
      <c r="AY268" s="16" t="s">
        <v>194</v>
      </c>
      <c r="BE268" s="231">
        <f>IF(N268="základní",J268,0)</f>
        <v>0</v>
      </c>
      <c r="BF268" s="231">
        <f>IF(N268="snížená",J268,0)</f>
        <v>0</v>
      </c>
      <c r="BG268" s="231">
        <f>IF(N268="zákl. přenesená",J268,0)</f>
        <v>0</v>
      </c>
      <c r="BH268" s="231">
        <f>IF(N268="sníž. přenesená",J268,0)</f>
        <v>0</v>
      </c>
      <c r="BI268" s="231">
        <f>IF(N268="nulová",J268,0)</f>
        <v>0</v>
      </c>
      <c r="BJ268" s="16" t="s">
        <v>80</v>
      </c>
      <c r="BK268" s="231">
        <f>ROUND(I268*H268,2)</f>
        <v>0</v>
      </c>
      <c r="BL268" s="16" t="s">
        <v>201</v>
      </c>
      <c r="BM268" s="230" t="s">
        <v>1085</v>
      </c>
    </row>
    <row r="269" s="1" customFormat="1">
      <c r="B269" s="37"/>
      <c r="C269" s="38"/>
      <c r="D269" s="232" t="s">
        <v>203</v>
      </c>
      <c r="E269" s="38"/>
      <c r="F269" s="233" t="s">
        <v>3772</v>
      </c>
      <c r="G269" s="38"/>
      <c r="H269" s="38"/>
      <c r="I269" s="145"/>
      <c r="J269" s="38"/>
      <c r="K269" s="38"/>
      <c r="L269" s="42"/>
      <c r="M269" s="234"/>
      <c r="N269" s="82"/>
      <c r="O269" s="82"/>
      <c r="P269" s="82"/>
      <c r="Q269" s="82"/>
      <c r="R269" s="82"/>
      <c r="S269" s="82"/>
      <c r="T269" s="83"/>
      <c r="AT269" s="16" t="s">
        <v>203</v>
      </c>
      <c r="AU269" s="16" t="s">
        <v>82</v>
      </c>
    </row>
    <row r="270" s="1" customFormat="1" ht="16.5" customHeight="1">
      <c r="B270" s="37"/>
      <c r="C270" s="219" t="s">
        <v>628</v>
      </c>
      <c r="D270" s="219" t="s">
        <v>196</v>
      </c>
      <c r="E270" s="220" t="s">
        <v>3773</v>
      </c>
      <c r="F270" s="221" t="s">
        <v>3774</v>
      </c>
      <c r="G270" s="222" t="s">
        <v>1492</v>
      </c>
      <c r="H270" s="223">
        <v>2</v>
      </c>
      <c r="I270" s="224"/>
      <c r="J270" s="225">
        <f>ROUND(I270*H270,2)</f>
        <v>0</v>
      </c>
      <c r="K270" s="221" t="s">
        <v>19</v>
      </c>
      <c r="L270" s="42"/>
      <c r="M270" s="226" t="s">
        <v>19</v>
      </c>
      <c r="N270" s="227" t="s">
        <v>44</v>
      </c>
      <c r="O270" s="82"/>
      <c r="P270" s="228">
        <f>O270*H270</f>
        <v>0</v>
      </c>
      <c r="Q270" s="228">
        <v>0</v>
      </c>
      <c r="R270" s="228">
        <f>Q270*H270</f>
        <v>0</v>
      </c>
      <c r="S270" s="228">
        <v>0</v>
      </c>
      <c r="T270" s="229">
        <f>S270*H270</f>
        <v>0</v>
      </c>
      <c r="AR270" s="230" t="s">
        <v>201</v>
      </c>
      <c r="AT270" s="230" t="s">
        <v>196</v>
      </c>
      <c r="AU270" s="230" t="s">
        <v>82</v>
      </c>
      <c r="AY270" s="16" t="s">
        <v>194</v>
      </c>
      <c r="BE270" s="231">
        <f>IF(N270="základní",J270,0)</f>
        <v>0</v>
      </c>
      <c r="BF270" s="231">
        <f>IF(N270="snížená",J270,0)</f>
        <v>0</v>
      </c>
      <c r="BG270" s="231">
        <f>IF(N270="zákl. přenesená",J270,0)</f>
        <v>0</v>
      </c>
      <c r="BH270" s="231">
        <f>IF(N270="sníž. přenesená",J270,0)</f>
        <v>0</v>
      </c>
      <c r="BI270" s="231">
        <f>IF(N270="nulová",J270,0)</f>
        <v>0</v>
      </c>
      <c r="BJ270" s="16" t="s">
        <v>80</v>
      </c>
      <c r="BK270" s="231">
        <f>ROUND(I270*H270,2)</f>
        <v>0</v>
      </c>
      <c r="BL270" s="16" t="s">
        <v>201</v>
      </c>
      <c r="BM270" s="230" t="s">
        <v>1097</v>
      </c>
    </row>
    <row r="271" s="1" customFormat="1">
      <c r="B271" s="37"/>
      <c r="C271" s="38"/>
      <c r="D271" s="232" t="s">
        <v>203</v>
      </c>
      <c r="E271" s="38"/>
      <c r="F271" s="233" t="s">
        <v>3774</v>
      </c>
      <c r="G271" s="38"/>
      <c r="H271" s="38"/>
      <c r="I271" s="145"/>
      <c r="J271" s="38"/>
      <c r="K271" s="38"/>
      <c r="L271" s="42"/>
      <c r="M271" s="234"/>
      <c r="N271" s="82"/>
      <c r="O271" s="82"/>
      <c r="P271" s="82"/>
      <c r="Q271" s="82"/>
      <c r="R271" s="82"/>
      <c r="S271" s="82"/>
      <c r="T271" s="83"/>
      <c r="AT271" s="16" t="s">
        <v>203</v>
      </c>
      <c r="AU271" s="16" t="s">
        <v>82</v>
      </c>
    </row>
    <row r="272" s="1" customFormat="1">
      <c r="B272" s="37"/>
      <c r="C272" s="38"/>
      <c r="D272" s="232" t="s">
        <v>306</v>
      </c>
      <c r="E272" s="38"/>
      <c r="F272" s="257" t="s">
        <v>3775</v>
      </c>
      <c r="G272" s="38"/>
      <c r="H272" s="38"/>
      <c r="I272" s="145"/>
      <c r="J272" s="38"/>
      <c r="K272" s="38"/>
      <c r="L272" s="42"/>
      <c r="M272" s="234"/>
      <c r="N272" s="82"/>
      <c r="O272" s="82"/>
      <c r="P272" s="82"/>
      <c r="Q272" s="82"/>
      <c r="R272" s="82"/>
      <c r="S272" s="82"/>
      <c r="T272" s="83"/>
      <c r="AT272" s="16" t="s">
        <v>306</v>
      </c>
      <c r="AU272" s="16" t="s">
        <v>82</v>
      </c>
    </row>
    <row r="273" s="1" customFormat="1" ht="24" customHeight="1">
      <c r="B273" s="37"/>
      <c r="C273" s="219" t="s">
        <v>635</v>
      </c>
      <c r="D273" s="219" t="s">
        <v>196</v>
      </c>
      <c r="E273" s="220" t="s">
        <v>3776</v>
      </c>
      <c r="F273" s="221" t="s">
        <v>3777</v>
      </c>
      <c r="G273" s="222" t="s">
        <v>217</v>
      </c>
      <c r="H273" s="223">
        <v>4</v>
      </c>
      <c r="I273" s="224"/>
      <c r="J273" s="225">
        <f>ROUND(I273*H273,2)</f>
        <v>0</v>
      </c>
      <c r="K273" s="221" t="s">
        <v>19</v>
      </c>
      <c r="L273" s="42"/>
      <c r="M273" s="226" t="s">
        <v>19</v>
      </c>
      <c r="N273" s="227" t="s">
        <v>44</v>
      </c>
      <c r="O273" s="82"/>
      <c r="P273" s="228">
        <f>O273*H273</f>
        <v>0</v>
      </c>
      <c r="Q273" s="228">
        <v>0</v>
      </c>
      <c r="R273" s="228">
        <f>Q273*H273</f>
        <v>0</v>
      </c>
      <c r="S273" s="228">
        <v>0</v>
      </c>
      <c r="T273" s="229">
        <f>S273*H273</f>
        <v>0</v>
      </c>
      <c r="AR273" s="230" t="s">
        <v>201</v>
      </c>
      <c r="AT273" s="230" t="s">
        <v>196</v>
      </c>
      <c r="AU273" s="230" t="s">
        <v>82</v>
      </c>
      <c r="AY273" s="16" t="s">
        <v>194</v>
      </c>
      <c r="BE273" s="231">
        <f>IF(N273="základní",J273,0)</f>
        <v>0</v>
      </c>
      <c r="BF273" s="231">
        <f>IF(N273="snížená",J273,0)</f>
        <v>0</v>
      </c>
      <c r="BG273" s="231">
        <f>IF(N273="zákl. přenesená",J273,0)</f>
        <v>0</v>
      </c>
      <c r="BH273" s="231">
        <f>IF(N273="sníž. přenesená",J273,0)</f>
        <v>0</v>
      </c>
      <c r="BI273" s="231">
        <f>IF(N273="nulová",J273,0)</f>
        <v>0</v>
      </c>
      <c r="BJ273" s="16" t="s">
        <v>80</v>
      </c>
      <c r="BK273" s="231">
        <f>ROUND(I273*H273,2)</f>
        <v>0</v>
      </c>
      <c r="BL273" s="16" t="s">
        <v>201</v>
      </c>
      <c r="BM273" s="230" t="s">
        <v>1109</v>
      </c>
    </row>
    <row r="274" s="1" customFormat="1">
      <c r="B274" s="37"/>
      <c r="C274" s="38"/>
      <c r="D274" s="232" t="s">
        <v>203</v>
      </c>
      <c r="E274" s="38"/>
      <c r="F274" s="233" t="s">
        <v>3777</v>
      </c>
      <c r="G274" s="38"/>
      <c r="H274" s="38"/>
      <c r="I274" s="145"/>
      <c r="J274" s="38"/>
      <c r="K274" s="38"/>
      <c r="L274" s="42"/>
      <c r="M274" s="234"/>
      <c r="N274" s="82"/>
      <c r="O274" s="82"/>
      <c r="P274" s="82"/>
      <c r="Q274" s="82"/>
      <c r="R274" s="82"/>
      <c r="S274" s="82"/>
      <c r="T274" s="83"/>
      <c r="AT274" s="16" t="s">
        <v>203</v>
      </c>
      <c r="AU274" s="16" t="s">
        <v>82</v>
      </c>
    </row>
    <row r="275" s="1" customFormat="1" ht="24" customHeight="1">
      <c r="B275" s="37"/>
      <c r="C275" s="219" t="s">
        <v>642</v>
      </c>
      <c r="D275" s="219" t="s">
        <v>196</v>
      </c>
      <c r="E275" s="220" t="s">
        <v>3778</v>
      </c>
      <c r="F275" s="221" t="s">
        <v>3779</v>
      </c>
      <c r="G275" s="222" t="s">
        <v>217</v>
      </c>
      <c r="H275" s="223">
        <v>1.5</v>
      </c>
      <c r="I275" s="224"/>
      <c r="J275" s="225">
        <f>ROUND(I275*H275,2)</f>
        <v>0</v>
      </c>
      <c r="K275" s="221" t="s">
        <v>19</v>
      </c>
      <c r="L275" s="42"/>
      <c r="M275" s="226" t="s">
        <v>19</v>
      </c>
      <c r="N275" s="227" t="s">
        <v>44</v>
      </c>
      <c r="O275" s="82"/>
      <c r="P275" s="228">
        <f>O275*H275</f>
        <v>0</v>
      </c>
      <c r="Q275" s="228">
        <v>0</v>
      </c>
      <c r="R275" s="228">
        <f>Q275*H275</f>
        <v>0</v>
      </c>
      <c r="S275" s="228">
        <v>0</v>
      </c>
      <c r="T275" s="229">
        <f>S275*H275</f>
        <v>0</v>
      </c>
      <c r="AR275" s="230" t="s">
        <v>201</v>
      </c>
      <c r="AT275" s="230" t="s">
        <v>196</v>
      </c>
      <c r="AU275" s="230" t="s">
        <v>82</v>
      </c>
      <c r="AY275" s="16" t="s">
        <v>194</v>
      </c>
      <c r="BE275" s="231">
        <f>IF(N275="základní",J275,0)</f>
        <v>0</v>
      </c>
      <c r="BF275" s="231">
        <f>IF(N275="snížená",J275,0)</f>
        <v>0</v>
      </c>
      <c r="BG275" s="231">
        <f>IF(N275="zákl. přenesená",J275,0)</f>
        <v>0</v>
      </c>
      <c r="BH275" s="231">
        <f>IF(N275="sníž. přenesená",J275,0)</f>
        <v>0</v>
      </c>
      <c r="BI275" s="231">
        <f>IF(N275="nulová",J275,0)</f>
        <v>0</v>
      </c>
      <c r="BJ275" s="16" t="s">
        <v>80</v>
      </c>
      <c r="BK275" s="231">
        <f>ROUND(I275*H275,2)</f>
        <v>0</v>
      </c>
      <c r="BL275" s="16" t="s">
        <v>201</v>
      </c>
      <c r="BM275" s="230" t="s">
        <v>1122</v>
      </c>
    </row>
    <row r="276" s="1" customFormat="1">
      <c r="B276" s="37"/>
      <c r="C276" s="38"/>
      <c r="D276" s="232" t="s">
        <v>203</v>
      </c>
      <c r="E276" s="38"/>
      <c r="F276" s="233" t="s">
        <v>3779</v>
      </c>
      <c r="G276" s="38"/>
      <c r="H276" s="38"/>
      <c r="I276" s="145"/>
      <c r="J276" s="38"/>
      <c r="K276" s="38"/>
      <c r="L276" s="42"/>
      <c r="M276" s="234"/>
      <c r="N276" s="82"/>
      <c r="O276" s="82"/>
      <c r="P276" s="82"/>
      <c r="Q276" s="82"/>
      <c r="R276" s="82"/>
      <c r="S276" s="82"/>
      <c r="T276" s="83"/>
      <c r="AT276" s="16" t="s">
        <v>203</v>
      </c>
      <c r="AU276" s="16" t="s">
        <v>82</v>
      </c>
    </row>
    <row r="277" s="1" customFormat="1" ht="16.5" customHeight="1">
      <c r="B277" s="37"/>
      <c r="C277" s="219" t="s">
        <v>647</v>
      </c>
      <c r="D277" s="219" t="s">
        <v>196</v>
      </c>
      <c r="E277" s="220" t="s">
        <v>3780</v>
      </c>
      <c r="F277" s="221" t="s">
        <v>3781</v>
      </c>
      <c r="G277" s="222" t="s">
        <v>217</v>
      </c>
      <c r="H277" s="223">
        <v>1</v>
      </c>
      <c r="I277" s="224"/>
      <c r="J277" s="225">
        <f>ROUND(I277*H277,2)</f>
        <v>0</v>
      </c>
      <c r="K277" s="221" t="s">
        <v>19</v>
      </c>
      <c r="L277" s="42"/>
      <c r="M277" s="226" t="s">
        <v>19</v>
      </c>
      <c r="N277" s="227" t="s">
        <v>44</v>
      </c>
      <c r="O277" s="82"/>
      <c r="P277" s="228">
        <f>O277*H277</f>
        <v>0</v>
      </c>
      <c r="Q277" s="228">
        <v>0</v>
      </c>
      <c r="R277" s="228">
        <f>Q277*H277</f>
        <v>0</v>
      </c>
      <c r="S277" s="228">
        <v>0</v>
      </c>
      <c r="T277" s="229">
        <f>S277*H277</f>
        <v>0</v>
      </c>
      <c r="AR277" s="230" t="s">
        <v>201</v>
      </c>
      <c r="AT277" s="230" t="s">
        <v>196</v>
      </c>
      <c r="AU277" s="230" t="s">
        <v>82</v>
      </c>
      <c r="AY277" s="16" t="s">
        <v>194</v>
      </c>
      <c r="BE277" s="231">
        <f>IF(N277="základní",J277,0)</f>
        <v>0</v>
      </c>
      <c r="BF277" s="231">
        <f>IF(N277="snížená",J277,0)</f>
        <v>0</v>
      </c>
      <c r="BG277" s="231">
        <f>IF(N277="zákl. přenesená",J277,0)</f>
        <v>0</v>
      </c>
      <c r="BH277" s="231">
        <f>IF(N277="sníž. přenesená",J277,0)</f>
        <v>0</v>
      </c>
      <c r="BI277" s="231">
        <f>IF(N277="nulová",J277,0)</f>
        <v>0</v>
      </c>
      <c r="BJ277" s="16" t="s">
        <v>80</v>
      </c>
      <c r="BK277" s="231">
        <f>ROUND(I277*H277,2)</f>
        <v>0</v>
      </c>
      <c r="BL277" s="16" t="s">
        <v>201</v>
      </c>
      <c r="BM277" s="230" t="s">
        <v>1134</v>
      </c>
    </row>
    <row r="278" s="1" customFormat="1">
      <c r="B278" s="37"/>
      <c r="C278" s="38"/>
      <c r="D278" s="232" t="s">
        <v>203</v>
      </c>
      <c r="E278" s="38"/>
      <c r="F278" s="233" t="s">
        <v>3781</v>
      </c>
      <c r="G278" s="38"/>
      <c r="H278" s="38"/>
      <c r="I278" s="145"/>
      <c r="J278" s="38"/>
      <c r="K278" s="38"/>
      <c r="L278" s="42"/>
      <c r="M278" s="234"/>
      <c r="N278" s="82"/>
      <c r="O278" s="82"/>
      <c r="P278" s="82"/>
      <c r="Q278" s="82"/>
      <c r="R278" s="82"/>
      <c r="S278" s="82"/>
      <c r="T278" s="83"/>
      <c r="AT278" s="16" t="s">
        <v>203</v>
      </c>
      <c r="AU278" s="16" t="s">
        <v>82</v>
      </c>
    </row>
    <row r="279" s="1" customFormat="1" ht="16.5" customHeight="1">
      <c r="B279" s="37"/>
      <c r="C279" s="219" t="s">
        <v>653</v>
      </c>
      <c r="D279" s="219" t="s">
        <v>196</v>
      </c>
      <c r="E279" s="220" t="s">
        <v>3782</v>
      </c>
      <c r="F279" s="221" t="s">
        <v>3783</v>
      </c>
      <c r="G279" s="222" t="s">
        <v>217</v>
      </c>
      <c r="H279" s="223">
        <v>8</v>
      </c>
      <c r="I279" s="224"/>
      <c r="J279" s="225">
        <f>ROUND(I279*H279,2)</f>
        <v>0</v>
      </c>
      <c r="K279" s="221" t="s">
        <v>19</v>
      </c>
      <c r="L279" s="42"/>
      <c r="M279" s="226" t="s">
        <v>19</v>
      </c>
      <c r="N279" s="227" t="s">
        <v>44</v>
      </c>
      <c r="O279" s="82"/>
      <c r="P279" s="228">
        <f>O279*H279</f>
        <v>0</v>
      </c>
      <c r="Q279" s="228">
        <v>0</v>
      </c>
      <c r="R279" s="228">
        <f>Q279*H279</f>
        <v>0</v>
      </c>
      <c r="S279" s="228">
        <v>0</v>
      </c>
      <c r="T279" s="229">
        <f>S279*H279</f>
        <v>0</v>
      </c>
      <c r="AR279" s="230" t="s">
        <v>201</v>
      </c>
      <c r="AT279" s="230" t="s">
        <v>196</v>
      </c>
      <c r="AU279" s="230" t="s">
        <v>82</v>
      </c>
      <c r="AY279" s="16" t="s">
        <v>194</v>
      </c>
      <c r="BE279" s="231">
        <f>IF(N279="základní",J279,0)</f>
        <v>0</v>
      </c>
      <c r="BF279" s="231">
        <f>IF(N279="snížená",J279,0)</f>
        <v>0</v>
      </c>
      <c r="BG279" s="231">
        <f>IF(N279="zákl. přenesená",J279,0)</f>
        <v>0</v>
      </c>
      <c r="BH279" s="231">
        <f>IF(N279="sníž. přenesená",J279,0)</f>
        <v>0</v>
      </c>
      <c r="BI279" s="231">
        <f>IF(N279="nulová",J279,0)</f>
        <v>0</v>
      </c>
      <c r="BJ279" s="16" t="s">
        <v>80</v>
      </c>
      <c r="BK279" s="231">
        <f>ROUND(I279*H279,2)</f>
        <v>0</v>
      </c>
      <c r="BL279" s="16" t="s">
        <v>201</v>
      </c>
      <c r="BM279" s="230" t="s">
        <v>1146</v>
      </c>
    </row>
    <row r="280" s="1" customFormat="1">
      <c r="B280" s="37"/>
      <c r="C280" s="38"/>
      <c r="D280" s="232" t="s">
        <v>203</v>
      </c>
      <c r="E280" s="38"/>
      <c r="F280" s="233" t="s">
        <v>3783</v>
      </c>
      <c r="G280" s="38"/>
      <c r="H280" s="38"/>
      <c r="I280" s="145"/>
      <c r="J280" s="38"/>
      <c r="K280" s="38"/>
      <c r="L280" s="42"/>
      <c r="M280" s="234"/>
      <c r="N280" s="82"/>
      <c r="O280" s="82"/>
      <c r="P280" s="82"/>
      <c r="Q280" s="82"/>
      <c r="R280" s="82"/>
      <c r="S280" s="82"/>
      <c r="T280" s="83"/>
      <c r="AT280" s="16" t="s">
        <v>203</v>
      </c>
      <c r="AU280" s="16" t="s">
        <v>82</v>
      </c>
    </row>
    <row r="281" s="1" customFormat="1" ht="16.5" customHeight="1">
      <c r="B281" s="37"/>
      <c r="C281" s="219" t="s">
        <v>658</v>
      </c>
      <c r="D281" s="219" t="s">
        <v>196</v>
      </c>
      <c r="E281" s="220" t="s">
        <v>3784</v>
      </c>
      <c r="F281" s="221" t="s">
        <v>3785</v>
      </c>
      <c r="G281" s="222" t="s">
        <v>1492</v>
      </c>
      <c r="H281" s="223">
        <v>1</v>
      </c>
      <c r="I281" s="224"/>
      <c r="J281" s="225">
        <f>ROUND(I281*H281,2)</f>
        <v>0</v>
      </c>
      <c r="K281" s="221" t="s">
        <v>19</v>
      </c>
      <c r="L281" s="42"/>
      <c r="M281" s="226" t="s">
        <v>19</v>
      </c>
      <c r="N281" s="227" t="s">
        <v>44</v>
      </c>
      <c r="O281" s="82"/>
      <c r="P281" s="228">
        <f>O281*H281</f>
        <v>0</v>
      </c>
      <c r="Q281" s="228">
        <v>0</v>
      </c>
      <c r="R281" s="228">
        <f>Q281*H281</f>
        <v>0</v>
      </c>
      <c r="S281" s="228">
        <v>0</v>
      </c>
      <c r="T281" s="229">
        <f>S281*H281</f>
        <v>0</v>
      </c>
      <c r="AR281" s="230" t="s">
        <v>201</v>
      </c>
      <c r="AT281" s="230" t="s">
        <v>196</v>
      </c>
      <c r="AU281" s="230" t="s">
        <v>82</v>
      </c>
      <c r="AY281" s="16" t="s">
        <v>194</v>
      </c>
      <c r="BE281" s="231">
        <f>IF(N281="základní",J281,0)</f>
        <v>0</v>
      </c>
      <c r="BF281" s="231">
        <f>IF(N281="snížená",J281,0)</f>
        <v>0</v>
      </c>
      <c r="BG281" s="231">
        <f>IF(N281="zákl. přenesená",J281,0)</f>
        <v>0</v>
      </c>
      <c r="BH281" s="231">
        <f>IF(N281="sníž. přenesená",J281,0)</f>
        <v>0</v>
      </c>
      <c r="BI281" s="231">
        <f>IF(N281="nulová",J281,0)</f>
        <v>0</v>
      </c>
      <c r="BJ281" s="16" t="s">
        <v>80</v>
      </c>
      <c r="BK281" s="231">
        <f>ROUND(I281*H281,2)</f>
        <v>0</v>
      </c>
      <c r="BL281" s="16" t="s">
        <v>201</v>
      </c>
      <c r="BM281" s="230" t="s">
        <v>1157</v>
      </c>
    </row>
    <row r="282" s="1" customFormat="1">
      <c r="B282" s="37"/>
      <c r="C282" s="38"/>
      <c r="D282" s="232" t="s">
        <v>203</v>
      </c>
      <c r="E282" s="38"/>
      <c r="F282" s="233" t="s">
        <v>3785</v>
      </c>
      <c r="G282" s="38"/>
      <c r="H282" s="38"/>
      <c r="I282" s="145"/>
      <c r="J282" s="38"/>
      <c r="K282" s="38"/>
      <c r="L282" s="42"/>
      <c r="M282" s="234"/>
      <c r="N282" s="82"/>
      <c r="O282" s="82"/>
      <c r="P282" s="82"/>
      <c r="Q282" s="82"/>
      <c r="R282" s="82"/>
      <c r="S282" s="82"/>
      <c r="T282" s="83"/>
      <c r="AT282" s="16" t="s">
        <v>203</v>
      </c>
      <c r="AU282" s="16" t="s">
        <v>82</v>
      </c>
    </row>
    <row r="283" s="1" customFormat="1" ht="16.5" customHeight="1">
      <c r="B283" s="37"/>
      <c r="C283" s="219" t="s">
        <v>663</v>
      </c>
      <c r="D283" s="219" t="s">
        <v>196</v>
      </c>
      <c r="E283" s="220" t="s">
        <v>3786</v>
      </c>
      <c r="F283" s="221" t="s">
        <v>3787</v>
      </c>
      <c r="G283" s="222" t="s">
        <v>1492</v>
      </c>
      <c r="H283" s="223">
        <v>1</v>
      </c>
      <c r="I283" s="224"/>
      <c r="J283" s="225">
        <f>ROUND(I283*H283,2)</f>
        <v>0</v>
      </c>
      <c r="K283" s="221" t="s">
        <v>19</v>
      </c>
      <c r="L283" s="42"/>
      <c r="M283" s="226" t="s">
        <v>19</v>
      </c>
      <c r="N283" s="227" t="s">
        <v>44</v>
      </c>
      <c r="O283" s="82"/>
      <c r="P283" s="228">
        <f>O283*H283</f>
        <v>0</v>
      </c>
      <c r="Q283" s="228">
        <v>0</v>
      </c>
      <c r="R283" s="228">
        <f>Q283*H283</f>
        <v>0</v>
      </c>
      <c r="S283" s="228">
        <v>0</v>
      </c>
      <c r="T283" s="229">
        <f>S283*H283</f>
        <v>0</v>
      </c>
      <c r="AR283" s="230" t="s">
        <v>201</v>
      </c>
      <c r="AT283" s="230" t="s">
        <v>196</v>
      </c>
      <c r="AU283" s="230" t="s">
        <v>82</v>
      </c>
      <c r="AY283" s="16" t="s">
        <v>194</v>
      </c>
      <c r="BE283" s="231">
        <f>IF(N283="základní",J283,0)</f>
        <v>0</v>
      </c>
      <c r="BF283" s="231">
        <f>IF(N283="snížená",J283,0)</f>
        <v>0</v>
      </c>
      <c r="BG283" s="231">
        <f>IF(N283="zákl. přenesená",J283,0)</f>
        <v>0</v>
      </c>
      <c r="BH283" s="231">
        <f>IF(N283="sníž. přenesená",J283,0)</f>
        <v>0</v>
      </c>
      <c r="BI283" s="231">
        <f>IF(N283="nulová",J283,0)</f>
        <v>0</v>
      </c>
      <c r="BJ283" s="16" t="s">
        <v>80</v>
      </c>
      <c r="BK283" s="231">
        <f>ROUND(I283*H283,2)</f>
        <v>0</v>
      </c>
      <c r="BL283" s="16" t="s">
        <v>201</v>
      </c>
      <c r="BM283" s="230" t="s">
        <v>1169</v>
      </c>
    </row>
    <row r="284" s="1" customFormat="1">
      <c r="B284" s="37"/>
      <c r="C284" s="38"/>
      <c r="D284" s="232" t="s">
        <v>203</v>
      </c>
      <c r="E284" s="38"/>
      <c r="F284" s="233" t="s">
        <v>3787</v>
      </c>
      <c r="G284" s="38"/>
      <c r="H284" s="38"/>
      <c r="I284" s="145"/>
      <c r="J284" s="38"/>
      <c r="K284" s="38"/>
      <c r="L284" s="42"/>
      <c r="M284" s="234"/>
      <c r="N284" s="82"/>
      <c r="O284" s="82"/>
      <c r="P284" s="82"/>
      <c r="Q284" s="82"/>
      <c r="R284" s="82"/>
      <c r="S284" s="82"/>
      <c r="T284" s="83"/>
      <c r="AT284" s="16" t="s">
        <v>203</v>
      </c>
      <c r="AU284" s="16" t="s">
        <v>82</v>
      </c>
    </row>
    <row r="285" s="1" customFormat="1" ht="16.5" customHeight="1">
      <c r="B285" s="37"/>
      <c r="C285" s="219" t="s">
        <v>668</v>
      </c>
      <c r="D285" s="219" t="s">
        <v>196</v>
      </c>
      <c r="E285" s="220" t="s">
        <v>3788</v>
      </c>
      <c r="F285" s="221" t="s">
        <v>3789</v>
      </c>
      <c r="G285" s="222" t="s">
        <v>217</v>
      </c>
      <c r="H285" s="223">
        <v>2</v>
      </c>
      <c r="I285" s="224"/>
      <c r="J285" s="225">
        <f>ROUND(I285*H285,2)</f>
        <v>0</v>
      </c>
      <c r="K285" s="221" t="s">
        <v>19</v>
      </c>
      <c r="L285" s="42"/>
      <c r="M285" s="226" t="s">
        <v>19</v>
      </c>
      <c r="N285" s="227" t="s">
        <v>44</v>
      </c>
      <c r="O285" s="82"/>
      <c r="P285" s="228">
        <f>O285*H285</f>
        <v>0</v>
      </c>
      <c r="Q285" s="228">
        <v>0</v>
      </c>
      <c r="R285" s="228">
        <f>Q285*H285</f>
        <v>0</v>
      </c>
      <c r="S285" s="228">
        <v>0</v>
      </c>
      <c r="T285" s="229">
        <f>S285*H285</f>
        <v>0</v>
      </c>
      <c r="AR285" s="230" t="s">
        <v>201</v>
      </c>
      <c r="AT285" s="230" t="s">
        <v>196</v>
      </c>
      <c r="AU285" s="230" t="s">
        <v>82</v>
      </c>
      <c r="AY285" s="16" t="s">
        <v>194</v>
      </c>
      <c r="BE285" s="231">
        <f>IF(N285="základní",J285,0)</f>
        <v>0</v>
      </c>
      <c r="BF285" s="231">
        <f>IF(N285="snížená",J285,0)</f>
        <v>0</v>
      </c>
      <c r="BG285" s="231">
        <f>IF(N285="zákl. přenesená",J285,0)</f>
        <v>0</v>
      </c>
      <c r="BH285" s="231">
        <f>IF(N285="sníž. přenesená",J285,0)</f>
        <v>0</v>
      </c>
      <c r="BI285" s="231">
        <f>IF(N285="nulová",J285,0)</f>
        <v>0</v>
      </c>
      <c r="BJ285" s="16" t="s">
        <v>80</v>
      </c>
      <c r="BK285" s="231">
        <f>ROUND(I285*H285,2)</f>
        <v>0</v>
      </c>
      <c r="BL285" s="16" t="s">
        <v>201</v>
      </c>
      <c r="BM285" s="230" t="s">
        <v>1180</v>
      </c>
    </row>
    <row r="286" s="1" customFormat="1">
      <c r="B286" s="37"/>
      <c r="C286" s="38"/>
      <c r="D286" s="232" t="s">
        <v>203</v>
      </c>
      <c r="E286" s="38"/>
      <c r="F286" s="233" t="s">
        <v>3789</v>
      </c>
      <c r="G286" s="38"/>
      <c r="H286" s="38"/>
      <c r="I286" s="145"/>
      <c r="J286" s="38"/>
      <c r="K286" s="38"/>
      <c r="L286" s="42"/>
      <c r="M286" s="234"/>
      <c r="N286" s="82"/>
      <c r="O286" s="82"/>
      <c r="P286" s="82"/>
      <c r="Q286" s="82"/>
      <c r="R286" s="82"/>
      <c r="S286" s="82"/>
      <c r="T286" s="83"/>
      <c r="AT286" s="16" t="s">
        <v>203</v>
      </c>
      <c r="AU286" s="16" t="s">
        <v>82</v>
      </c>
    </row>
    <row r="287" s="1" customFormat="1" ht="16.5" customHeight="1">
      <c r="B287" s="37"/>
      <c r="C287" s="219" t="s">
        <v>673</v>
      </c>
      <c r="D287" s="219" t="s">
        <v>196</v>
      </c>
      <c r="E287" s="220" t="s">
        <v>3790</v>
      </c>
      <c r="F287" s="221" t="s">
        <v>3791</v>
      </c>
      <c r="G287" s="222" t="s">
        <v>217</v>
      </c>
      <c r="H287" s="223">
        <v>1</v>
      </c>
      <c r="I287" s="224"/>
      <c r="J287" s="225">
        <f>ROUND(I287*H287,2)</f>
        <v>0</v>
      </c>
      <c r="K287" s="221" t="s">
        <v>19</v>
      </c>
      <c r="L287" s="42"/>
      <c r="M287" s="226" t="s">
        <v>19</v>
      </c>
      <c r="N287" s="227" t="s">
        <v>44</v>
      </c>
      <c r="O287" s="82"/>
      <c r="P287" s="228">
        <f>O287*H287</f>
        <v>0</v>
      </c>
      <c r="Q287" s="228">
        <v>0</v>
      </c>
      <c r="R287" s="228">
        <f>Q287*H287</f>
        <v>0</v>
      </c>
      <c r="S287" s="228">
        <v>0</v>
      </c>
      <c r="T287" s="229">
        <f>S287*H287</f>
        <v>0</v>
      </c>
      <c r="AR287" s="230" t="s">
        <v>201</v>
      </c>
      <c r="AT287" s="230" t="s">
        <v>196</v>
      </c>
      <c r="AU287" s="230" t="s">
        <v>82</v>
      </c>
      <c r="AY287" s="16" t="s">
        <v>194</v>
      </c>
      <c r="BE287" s="231">
        <f>IF(N287="základní",J287,0)</f>
        <v>0</v>
      </c>
      <c r="BF287" s="231">
        <f>IF(N287="snížená",J287,0)</f>
        <v>0</v>
      </c>
      <c r="BG287" s="231">
        <f>IF(N287="zákl. přenesená",J287,0)</f>
        <v>0</v>
      </c>
      <c r="BH287" s="231">
        <f>IF(N287="sníž. přenesená",J287,0)</f>
        <v>0</v>
      </c>
      <c r="BI287" s="231">
        <f>IF(N287="nulová",J287,0)</f>
        <v>0</v>
      </c>
      <c r="BJ287" s="16" t="s">
        <v>80</v>
      </c>
      <c r="BK287" s="231">
        <f>ROUND(I287*H287,2)</f>
        <v>0</v>
      </c>
      <c r="BL287" s="16" t="s">
        <v>201</v>
      </c>
      <c r="BM287" s="230" t="s">
        <v>1190</v>
      </c>
    </row>
    <row r="288" s="1" customFormat="1">
      <c r="B288" s="37"/>
      <c r="C288" s="38"/>
      <c r="D288" s="232" t="s">
        <v>203</v>
      </c>
      <c r="E288" s="38"/>
      <c r="F288" s="233" t="s">
        <v>3791</v>
      </c>
      <c r="G288" s="38"/>
      <c r="H288" s="38"/>
      <c r="I288" s="145"/>
      <c r="J288" s="38"/>
      <c r="K288" s="38"/>
      <c r="L288" s="42"/>
      <c r="M288" s="234"/>
      <c r="N288" s="82"/>
      <c r="O288" s="82"/>
      <c r="P288" s="82"/>
      <c r="Q288" s="82"/>
      <c r="R288" s="82"/>
      <c r="S288" s="82"/>
      <c r="T288" s="83"/>
      <c r="AT288" s="16" t="s">
        <v>203</v>
      </c>
      <c r="AU288" s="16" t="s">
        <v>82</v>
      </c>
    </row>
    <row r="289" s="1" customFormat="1" ht="16.5" customHeight="1">
      <c r="B289" s="37"/>
      <c r="C289" s="219" t="s">
        <v>678</v>
      </c>
      <c r="D289" s="219" t="s">
        <v>196</v>
      </c>
      <c r="E289" s="220" t="s">
        <v>3792</v>
      </c>
      <c r="F289" s="221" t="s">
        <v>3793</v>
      </c>
      <c r="G289" s="222" t="s">
        <v>3088</v>
      </c>
      <c r="H289" s="223">
        <v>1</v>
      </c>
      <c r="I289" s="224"/>
      <c r="J289" s="225">
        <f>ROUND(I289*H289,2)</f>
        <v>0</v>
      </c>
      <c r="K289" s="221" t="s">
        <v>19</v>
      </c>
      <c r="L289" s="42"/>
      <c r="M289" s="226" t="s">
        <v>19</v>
      </c>
      <c r="N289" s="227" t="s">
        <v>44</v>
      </c>
      <c r="O289" s="82"/>
      <c r="P289" s="228">
        <f>O289*H289</f>
        <v>0</v>
      </c>
      <c r="Q289" s="228">
        <v>0</v>
      </c>
      <c r="R289" s="228">
        <f>Q289*H289</f>
        <v>0</v>
      </c>
      <c r="S289" s="228">
        <v>0</v>
      </c>
      <c r="T289" s="229">
        <f>S289*H289</f>
        <v>0</v>
      </c>
      <c r="AR289" s="230" t="s">
        <v>201</v>
      </c>
      <c r="AT289" s="230" t="s">
        <v>196</v>
      </c>
      <c r="AU289" s="230" t="s">
        <v>82</v>
      </c>
      <c r="AY289" s="16" t="s">
        <v>194</v>
      </c>
      <c r="BE289" s="231">
        <f>IF(N289="základní",J289,0)</f>
        <v>0</v>
      </c>
      <c r="BF289" s="231">
        <f>IF(N289="snížená",J289,0)</f>
        <v>0</v>
      </c>
      <c r="BG289" s="231">
        <f>IF(N289="zákl. přenesená",J289,0)</f>
        <v>0</v>
      </c>
      <c r="BH289" s="231">
        <f>IF(N289="sníž. přenesená",J289,0)</f>
        <v>0</v>
      </c>
      <c r="BI289" s="231">
        <f>IF(N289="nulová",J289,0)</f>
        <v>0</v>
      </c>
      <c r="BJ289" s="16" t="s">
        <v>80</v>
      </c>
      <c r="BK289" s="231">
        <f>ROUND(I289*H289,2)</f>
        <v>0</v>
      </c>
      <c r="BL289" s="16" t="s">
        <v>201</v>
      </c>
      <c r="BM289" s="230" t="s">
        <v>1203</v>
      </c>
    </row>
    <row r="290" s="1" customFormat="1">
      <c r="B290" s="37"/>
      <c r="C290" s="38"/>
      <c r="D290" s="232" t="s">
        <v>203</v>
      </c>
      <c r="E290" s="38"/>
      <c r="F290" s="233" t="s">
        <v>3793</v>
      </c>
      <c r="G290" s="38"/>
      <c r="H290" s="38"/>
      <c r="I290" s="145"/>
      <c r="J290" s="38"/>
      <c r="K290" s="38"/>
      <c r="L290" s="42"/>
      <c r="M290" s="234"/>
      <c r="N290" s="82"/>
      <c r="O290" s="82"/>
      <c r="P290" s="82"/>
      <c r="Q290" s="82"/>
      <c r="R290" s="82"/>
      <c r="S290" s="82"/>
      <c r="T290" s="83"/>
      <c r="AT290" s="16" t="s">
        <v>203</v>
      </c>
      <c r="AU290" s="16" t="s">
        <v>82</v>
      </c>
    </row>
    <row r="291" s="1" customFormat="1" ht="16.5" customHeight="1">
      <c r="B291" s="37"/>
      <c r="C291" s="219" t="s">
        <v>685</v>
      </c>
      <c r="D291" s="219" t="s">
        <v>196</v>
      </c>
      <c r="E291" s="220" t="s">
        <v>3794</v>
      </c>
      <c r="F291" s="221" t="s">
        <v>3795</v>
      </c>
      <c r="G291" s="222" t="s">
        <v>3088</v>
      </c>
      <c r="H291" s="223">
        <v>1</v>
      </c>
      <c r="I291" s="224"/>
      <c r="J291" s="225">
        <f>ROUND(I291*H291,2)</f>
        <v>0</v>
      </c>
      <c r="K291" s="221" t="s">
        <v>19</v>
      </c>
      <c r="L291" s="42"/>
      <c r="M291" s="226" t="s">
        <v>19</v>
      </c>
      <c r="N291" s="227" t="s">
        <v>44</v>
      </c>
      <c r="O291" s="82"/>
      <c r="P291" s="228">
        <f>O291*H291</f>
        <v>0</v>
      </c>
      <c r="Q291" s="228">
        <v>0</v>
      </c>
      <c r="R291" s="228">
        <f>Q291*H291</f>
        <v>0</v>
      </c>
      <c r="S291" s="228">
        <v>0</v>
      </c>
      <c r="T291" s="229">
        <f>S291*H291</f>
        <v>0</v>
      </c>
      <c r="AR291" s="230" t="s">
        <v>201</v>
      </c>
      <c r="AT291" s="230" t="s">
        <v>196</v>
      </c>
      <c r="AU291" s="230" t="s">
        <v>82</v>
      </c>
      <c r="AY291" s="16" t="s">
        <v>194</v>
      </c>
      <c r="BE291" s="231">
        <f>IF(N291="základní",J291,0)</f>
        <v>0</v>
      </c>
      <c r="BF291" s="231">
        <f>IF(N291="snížená",J291,0)</f>
        <v>0</v>
      </c>
      <c r="BG291" s="231">
        <f>IF(N291="zákl. přenesená",J291,0)</f>
        <v>0</v>
      </c>
      <c r="BH291" s="231">
        <f>IF(N291="sníž. přenesená",J291,0)</f>
        <v>0</v>
      </c>
      <c r="BI291" s="231">
        <f>IF(N291="nulová",J291,0)</f>
        <v>0</v>
      </c>
      <c r="BJ291" s="16" t="s">
        <v>80</v>
      </c>
      <c r="BK291" s="231">
        <f>ROUND(I291*H291,2)</f>
        <v>0</v>
      </c>
      <c r="BL291" s="16" t="s">
        <v>201</v>
      </c>
      <c r="BM291" s="230" t="s">
        <v>1216</v>
      </c>
    </row>
    <row r="292" s="1" customFormat="1">
      <c r="B292" s="37"/>
      <c r="C292" s="38"/>
      <c r="D292" s="232" t="s">
        <v>203</v>
      </c>
      <c r="E292" s="38"/>
      <c r="F292" s="233" t="s">
        <v>3795</v>
      </c>
      <c r="G292" s="38"/>
      <c r="H292" s="38"/>
      <c r="I292" s="145"/>
      <c r="J292" s="38"/>
      <c r="K292" s="38"/>
      <c r="L292" s="42"/>
      <c r="M292" s="234"/>
      <c r="N292" s="82"/>
      <c r="O292" s="82"/>
      <c r="P292" s="82"/>
      <c r="Q292" s="82"/>
      <c r="R292" s="82"/>
      <c r="S292" s="82"/>
      <c r="T292" s="83"/>
      <c r="AT292" s="16" t="s">
        <v>203</v>
      </c>
      <c r="AU292" s="16" t="s">
        <v>82</v>
      </c>
    </row>
    <row r="293" s="1" customFormat="1" ht="16.5" customHeight="1">
      <c r="B293" s="37"/>
      <c r="C293" s="219" t="s">
        <v>690</v>
      </c>
      <c r="D293" s="219" t="s">
        <v>196</v>
      </c>
      <c r="E293" s="220" t="s">
        <v>3796</v>
      </c>
      <c r="F293" s="221" t="s">
        <v>3797</v>
      </c>
      <c r="G293" s="222" t="s">
        <v>217</v>
      </c>
      <c r="H293" s="223">
        <v>1</v>
      </c>
      <c r="I293" s="224"/>
      <c r="J293" s="225">
        <f>ROUND(I293*H293,2)</f>
        <v>0</v>
      </c>
      <c r="K293" s="221" t="s">
        <v>19</v>
      </c>
      <c r="L293" s="42"/>
      <c r="M293" s="226" t="s">
        <v>19</v>
      </c>
      <c r="N293" s="227" t="s">
        <v>44</v>
      </c>
      <c r="O293" s="82"/>
      <c r="P293" s="228">
        <f>O293*H293</f>
        <v>0</v>
      </c>
      <c r="Q293" s="228">
        <v>0</v>
      </c>
      <c r="R293" s="228">
        <f>Q293*H293</f>
        <v>0</v>
      </c>
      <c r="S293" s="228">
        <v>0</v>
      </c>
      <c r="T293" s="229">
        <f>S293*H293</f>
        <v>0</v>
      </c>
      <c r="AR293" s="230" t="s">
        <v>201</v>
      </c>
      <c r="AT293" s="230" t="s">
        <v>196</v>
      </c>
      <c r="AU293" s="230" t="s">
        <v>82</v>
      </c>
      <c r="AY293" s="16" t="s">
        <v>194</v>
      </c>
      <c r="BE293" s="231">
        <f>IF(N293="základní",J293,0)</f>
        <v>0</v>
      </c>
      <c r="BF293" s="231">
        <f>IF(N293="snížená",J293,0)</f>
        <v>0</v>
      </c>
      <c r="BG293" s="231">
        <f>IF(N293="zákl. přenesená",J293,0)</f>
        <v>0</v>
      </c>
      <c r="BH293" s="231">
        <f>IF(N293="sníž. přenesená",J293,0)</f>
        <v>0</v>
      </c>
      <c r="BI293" s="231">
        <f>IF(N293="nulová",J293,0)</f>
        <v>0</v>
      </c>
      <c r="BJ293" s="16" t="s">
        <v>80</v>
      </c>
      <c r="BK293" s="231">
        <f>ROUND(I293*H293,2)</f>
        <v>0</v>
      </c>
      <c r="BL293" s="16" t="s">
        <v>201</v>
      </c>
      <c r="BM293" s="230" t="s">
        <v>1228</v>
      </c>
    </row>
    <row r="294" s="1" customFormat="1">
      <c r="B294" s="37"/>
      <c r="C294" s="38"/>
      <c r="D294" s="232" t="s">
        <v>203</v>
      </c>
      <c r="E294" s="38"/>
      <c r="F294" s="233" t="s">
        <v>3797</v>
      </c>
      <c r="G294" s="38"/>
      <c r="H294" s="38"/>
      <c r="I294" s="145"/>
      <c r="J294" s="38"/>
      <c r="K294" s="38"/>
      <c r="L294" s="42"/>
      <c r="M294" s="234"/>
      <c r="N294" s="82"/>
      <c r="O294" s="82"/>
      <c r="P294" s="82"/>
      <c r="Q294" s="82"/>
      <c r="R294" s="82"/>
      <c r="S294" s="82"/>
      <c r="T294" s="83"/>
      <c r="AT294" s="16" t="s">
        <v>203</v>
      </c>
      <c r="AU294" s="16" t="s">
        <v>82</v>
      </c>
    </row>
    <row r="295" s="1" customFormat="1" ht="16.5" customHeight="1">
      <c r="B295" s="37"/>
      <c r="C295" s="219" t="s">
        <v>695</v>
      </c>
      <c r="D295" s="219" t="s">
        <v>196</v>
      </c>
      <c r="E295" s="220" t="s">
        <v>3798</v>
      </c>
      <c r="F295" s="221" t="s">
        <v>3799</v>
      </c>
      <c r="G295" s="222" t="s">
        <v>217</v>
      </c>
      <c r="H295" s="223">
        <v>33</v>
      </c>
      <c r="I295" s="224"/>
      <c r="J295" s="225">
        <f>ROUND(I295*H295,2)</f>
        <v>0</v>
      </c>
      <c r="K295" s="221" t="s">
        <v>19</v>
      </c>
      <c r="L295" s="42"/>
      <c r="M295" s="226" t="s">
        <v>19</v>
      </c>
      <c r="N295" s="227" t="s">
        <v>44</v>
      </c>
      <c r="O295" s="82"/>
      <c r="P295" s="228">
        <f>O295*H295</f>
        <v>0</v>
      </c>
      <c r="Q295" s="228">
        <v>0</v>
      </c>
      <c r="R295" s="228">
        <f>Q295*H295</f>
        <v>0</v>
      </c>
      <c r="S295" s="228">
        <v>0</v>
      </c>
      <c r="T295" s="229">
        <f>S295*H295</f>
        <v>0</v>
      </c>
      <c r="AR295" s="230" t="s">
        <v>201</v>
      </c>
      <c r="AT295" s="230" t="s">
        <v>196</v>
      </c>
      <c r="AU295" s="230" t="s">
        <v>82</v>
      </c>
      <c r="AY295" s="16" t="s">
        <v>194</v>
      </c>
      <c r="BE295" s="231">
        <f>IF(N295="základní",J295,0)</f>
        <v>0</v>
      </c>
      <c r="BF295" s="231">
        <f>IF(N295="snížená",J295,0)</f>
        <v>0</v>
      </c>
      <c r="BG295" s="231">
        <f>IF(N295="zákl. přenesená",J295,0)</f>
        <v>0</v>
      </c>
      <c r="BH295" s="231">
        <f>IF(N295="sníž. přenesená",J295,0)</f>
        <v>0</v>
      </c>
      <c r="BI295" s="231">
        <f>IF(N295="nulová",J295,0)</f>
        <v>0</v>
      </c>
      <c r="BJ295" s="16" t="s">
        <v>80</v>
      </c>
      <c r="BK295" s="231">
        <f>ROUND(I295*H295,2)</f>
        <v>0</v>
      </c>
      <c r="BL295" s="16" t="s">
        <v>201</v>
      </c>
      <c r="BM295" s="230" t="s">
        <v>1239</v>
      </c>
    </row>
    <row r="296" s="1" customFormat="1">
      <c r="B296" s="37"/>
      <c r="C296" s="38"/>
      <c r="D296" s="232" t="s">
        <v>203</v>
      </c>
      <c r="E296" s="38"/>
      <c r="F296" s="233" t="s">
        <v>3799</v>
      </c>
      <c r="G296" s="38"/>
      <c r="H296" s="38"/>
      <c r="I296" s="145"/>
      <c r="J296" s="38"/>
      <c r="K296" s="38"/>
      <c r="L296" s="42"/>
      <c r="M296" s="234"/>
      <c r="N296" s="82"/>
      <c r="O296" s="82"/>
      <c r="P296" s="82"/>
      <c r="Q296" s="82"/>
      <c r="R296" s="82"/>
      <c r="S296" s="82"/>
      <c r="T296" s="83"/>
      <c r="AT296" s="16" t="s">
        <v>203</v>
      </c>
      <c r="AU296" s="16" t="s">
        <v>82</v>
      </c>
    </row>
    <row r="297" s="1" customFormat="1" ht="16.5" customHeight="1">
      <c r="B297" s="37"/>
      <c r="C297" s="219" t="s">
        <v>700</v>
      </c>
      <c r="D297" s="219" t="s">
        <v>196</v>
      </c>
      <c r="E297" s="220" t="s">
        <v>3800</v>
      </c>
      <c r="F297" s="221" t="s">
        <v>3801</v>
      </c>
      <c r="G297" s="222" t="s">
        <v>217</v>
      </c>
      <c r="H297" s="223">
        <v>10</v>
      </c>
      <c r="I297" s="224"/>
      <c r="J297" s="225">
        <f>ROUND(I297*H297,2)</f>
        <v>0</v>
      </c>
      <c r="K297" s="221" t="s">
        <v>19</v>
      </c>
      <c r="L297" s="42"/>
      <c r="M297" s="226" t="s">
        <v>19</v>
      </c>
      <c r="N297" s="227" t="s">
        <v>44</v>
      </c>
      <c r="O297" s="82"/>
      <c r="P297" s="228">
        <f>O297*H297</f>
        <v>0</v>
      </c>
      <c r="Q297" s="228">
        <v>0</v>
      </c>
      <c r="R297" s="228">
        <f>Q297*H297</f>
        <v>0</v>
      </c>
      <c r="S297" s="228">
        <v>0</v>
      </c>
      <c r="T297" s="229">
        <f>S297*H297</f>
        <v>0</v>
      </c>
      <c r="AR297" s="230" t="s">
        <v>201</v>
      </c>
      <c r="AT297" s="230" t="s">
        <v>196</v>
      </c>
      <c r="AU297" s="230" t="s">
        <v>82</v>
      </c>
      <c r="AY297" s="16" t="s">
        <v>194</v>
      </c>
      <c r="BE297" s="231">
        <f>IF(N297="základní",J297,0)</f>
        <v>0</v>
      </c>
      <c r="BF297" s="231">
        <f>IF(N297="snížená",J297,0)</f>
        <v>0</v>
      </c>
      <c r="BG297" s="231">
        <f>IF(N297="zákl. přenesená",J297,0)</f>
        <v>0</v>
      </c>
      <c r="BH297" s="231">
        <f>IF(N297="sníž. přenesená",J297,0)</f>
        <v>0</v>
      </c>
      <c r="BI297" s="231">
        <f>IF(N297="nulová",J297,0)</f>
        <v>0</v>
      </c>
      <c r="BJ297" s="16" t="s">
        <v>80</v>
      </c>
      <c r="BK297" s="231">
        <f>ROUND(I297*H297,2)</f>
        <v>0</v>
      </c>
      <c r="BL297" s="16" t="s">
        <v>201</v>
      </c>
      <c r="BM297" s="230" t="s">
        <v>1251</v>
      </c>
    </row>
    <row r="298" s="1" customFormat="1">
      <c r="B298" s="37"/>
      <c r="C298" s="38"/>
      <c r="D298" s="232" t="s">
        <v>203</v>
      </c>
      <c r="E298" s="38"/>
      <c r="F298" s="233" t="s">
        <v>3801</v>
      </c>
      <c r="G298" s="38"/>
      <c r="H298" s="38"/>
      <c r="I298" s="145"/>
      <c r="J298" s="38"/>
      <c r="K298" s="38"/>
      <c r="L298" s="42"/>
      <c r="M298" s="234"/>
      <c r="N298" s="82"/>
      <c r="O298" s="82"/>
      <c r="P298" s="82"/>
      <c r="Q298" s="82"/>
      <c r="R298" s="82"/>
      <c r="S298" s="82"/>
      <c r="T298" s="83"/>
      <c r="AT298" s="16" t="s">
        <v>203</v>
      </c>
      <c r="AU298" s="16" t="s">
        <v>82</v>
      </c>
    </row>
    <row r="299" s="1" customFormat="1" ht="16.5" customHeight="1">
      <c r="B299" s="37"/>
      <c r="C299" s="219" t="s">
        <v>709</v>
      </c>
      <c r="D299" s="219" t="s">
        <v>196</v>
      </c>
      <c r="E299" s="220" t="s">
        <v>3802</v>
      </c>
      <c r="F299" s="221" t="s">
        <v>3803</v>
      </c>
      <c r="G299" s="222" t="s">
        <v>217</v>
      </c>
      <c r="H299" s="223">
        <v>3</v>
      </c>
      <c r="I299" s="224"/>
      <c r="J299" s="225">
        <f>ROUND(I299*H299,2)</f>
        <v>0</v>
      </c>
      <c r="K299" s="221" t="s">
        <v>19</v>
      </c>
      <c r="L299" s="42"/>
      <c r="M299" s="226" t="s">
        <v>19</v>
      </c>
      <c r="N299" s="227" t="s">
        <v>44</v>
      </c>
      <c r="O299" s="82"/>
      <c r="P299" s="228">
        <f>O299*H299</f>
        <v>0</v>
      </c>
      <c r="Q299" s="228">
        <v>0</v>
      </c>
      <c r="R299" s="228">
        <f>Q299*H299</f>
        <v>0</v>
      </c>
      <c r="S299" s="228">
        <v>0</v>
      </c>
      <c r="T299" s="229">
        <f>S299*H299</f>
        <v>0</v>
      </c>
      <c r="AR299" s="230" t="s">
        <v>201</v>
      </c>
      <c r="AT299" s="230" t="s">
        <v>196</v>
      </c>
      <c r="AU299" s="230" t="s">
        <v>82</v>
      </c>
      <c r="AY299" s="16" t="s">
        <v>194</v>
      </c>
      <c r="BE299" s="231">
        <f>IF(N299="základní",J299,0)</f>
        <v>0</v>
      </c>
      <c r="BF299" s="231">
        <f>IF(N299="snížená",J299,0)</f>
        <v>0</v>
      </c>
      <c r="BG299" s="231">
        <f>IF(N299="zákl. přenesená",J299,0)</f>
        <v>0</v>
      </c>
      <c r="BH299" s="231">
        <f>IF(N299="sníž. přenesená",J299,0)</f>
        <v>0</v>
      </c>
      <c r="BI299" s="231">
        <f>IF(N299="nulová",J299,0)</f>
        <v>0</v>
      </c>
      <c r="BJ299" s="16" t="s">
        <v>80</v>
      </c>
      <c r="BK299" s="231">
        <f>ROUND(I299*H299,2)</f>
        <v>0</v>
      </c>
      <c r="BL299" s="16" t="s">
        <v>201</v>
      </c>
      <c r="BM299" s="230" t="s">
        <v>1266</v>
      </c>
    </row>
    <row r="300" s="1" customFormat="1">
      <c r="B300" s="37"/>
      <c r="C300" s="38"/>
      <c r="D300" s="232" t="s">
        <v>203</v>
      </c>
      <c r="E300" s="38"/>
      <c r="F300" s="233" t="s">
        <v>3803</v>
      </c>
      <c r="G300" s="38"/>
      <c r="H300" s="38"/>
      <c r="I300" s="145"/>
      <c r="J300" s="38"/>
      <c r="K300" s="38"/>
      <c r="L300" s="42"/>
      <c r="M300" s="234"/>
      <c r="N300" s="82"/>
      <c r="O300" s="82"/>
      <c r="P300" s="82"/>
      <c r="Q300" s="82"/>
      <c r="R300" s="82"/>
      <c r="S300" s="82"/>
      <c r="T300" s="83"/>
      <c r="AT300" s="16" t="s">
        <v>203</v>
      </c>
      <c r="AU300" s="16" t="s">
        <v>82</v>
      </c>
    </row>
    <row r="301" s="1" customFormat="1" ht="16.5" customHeight="1">
      <c r="B301" s="37"/>
      <c r="C301" s="219" t="s">
        <v>719</v>
      </c>
      <c r="D301" s="219" t="s">
        <v>196</v>
      </c>
      <c r="E301" s="220" t="s">
        <v>3804</v>
      </c>
      <c r="F301" s="221" t="s">
        <v>3805</v>
      </c>
      <c r="G301" s="222" t="s">
        <v>217</v>
      </c>
      <c r="H301" s="223">
        <v>1</v>
      </c>
      <c r="I301" s="224"/>
      <c r="J301" s="225">
        <f>ROUND(I301*H301,2)</f>
        <v>0</v>
      </c>
      <c r="K301" s="221" t="s">
        <v>19</v>
      </c>
      <c r="L301" s="42"/>
      <c r="M301" s="226" t="s">
        <v>19</v>
      </c>
      <c r="N301" s="227" t="s">
        <v>44</v>
      </c>
      <c r="O301" s="82"/>
      <c r="P301" s="228">
        <f>O301*H301</f>
        <v>0</v>
      </c>
      <c r="Q301" s="228">
        <v>0</v>
      </c>
      <c r="R301" s="228">
        <f>Q301*H301</f>
        <v>0</v>
      </c>
      <c r="S301" s="228">
        <v>0</v>
      </c>
      <c r="T301" s="229">
        <f>S301*H301</f>
        <v>0</v>
      </c>
      <c r="AR301" s="230" t="s">
        <v>201</v>
      </c>
      <c r="AT301" s="230" t="s">
        <v>196</v>
      </c>
      <c r="AU301" s="230" t="s">
        <v>82</v>
      </c>
      <c r="AY301" s="16" t="s">
        <v>194</v>
      </c>
      <c r="BE301" s="231">
        <f>IF(N301="základní",J301,0)</f>
        <v>0</v>
      </c>
      <c r="BF301" s="231">
        <f>IF(N301="snížená",J301,0)</f>
        <v>0</v>
      </c>
      <c r="BG301" s="231">
        <f>IF(N301="zákl. přenesená",J301,0)</f>
        <v>0</v>
      </c>
      <c r="BH301" s="231">
        <f>IF(N301="sníž. přenesená",J301,0)</f>
        <v>0</v>
      </c>
      <c r="BI301" s="231">
        <f>IF(N301="nulová",J301,0)</f>
        <v>0</v>
      </c>
      <c r="BJ301" s="16" t="s">
        <v>80</v>
      </c>
      <c r="BK301" s="231">
        <f>ROUND(I301*H301,2)</f>
        <v>0</v>
      </c>
      <c r="BL301" s="16" t="s">
        <v>201</v>
      </c>
      <c r="BM301" s="230" t="s">
        <v>1277</v>
      </c>
    </row>
    <row r="302" s="1" customFormat="1">
      <c r="B302" s="37"/>
      <c r="C302" s="38"/>
      <c r="D302" s="232" t="s">
        <v>203</v>
      </c>
      <c r="E302" s="38"/>
      <c r="F302" s="233" t="s">
        <v>3805</v>
      </c>
      <c r="G302" s="38"/>
      <c r="H302" s="38"/>
      <c r="I302" s="145"/>
      <c r="J302" s="38"/>
      <c r="K302" s="38"/>
      <c r="L302" s="42"/>
      <c r="M302" s="234"/>
      <c r="N302" s="82"/>
      <c r="O302" s="82"/>
      <c r="P302" s="82"/>
      <c r="Q302" s="82"/>
      <c r="R302" s="82"/>
      <c r="S302" s="82"/>
      <c r="T302" s="83"/>
      <c r="AT302" s="16" t="s">
        <v>203</v>
      </c>
      <c r="AU302" s="16" t="s">
        <v>82</v>
      </c>
    </row>
    <row r="303" s="1" customFormat="1" ht="16.5" customHeight="1">
      <c r="B303" s="37"/>
      <c r="C303" s="219" t="s">
        <v>725</v>
      </c>
      <c r="D303" s="219" t="s">
        <v>196</v>
      </c>
      <c r="E303" s="220" t="s">
        <v>3806</v>
      </c>
      <c r="F303" s="221" t="s">
        <v>3807</v>
      </c>
      <c r="G303" s="222" t="s">
        <v>1492</v>
      </c>
      <c r="H303" s="223">
        <v>1</v>
      </c>
      <c r="I303" s="224"/>
      <c r="J303" s="225">
        <f>ROUND(I303*H303,2)</f>
        <v>0</v>
      </c>
      <c r="K303" s="221" t="s">
        <v>19</v>
      </c>
      <c r="L303" s="42"/>
      <c r="M303" s="226" t="s">
        <v>19</v>
      </c>
      <c r="N303" s="227" t="s">
        <v>44</v>
      </c>
      <c r="O303" s="82"/>
      <c r="P303" s="228">
        <f>O303*H303</f>
        <v>0</v>
      </c>
      <c r="Q303" s="228">
        <v>0</v>
      </c>
      <c r="R303" s="228">
        <f>Q303*H303</f>
        <v>0</v>
      </c>
      <c r="S303" s="228">
        <v>0</v>
      </c>
      <c r="T303" s="229">
        <f>S303*H303</f>
        <v>0</v>
      </c>
      <c r="AR303" s="230" t="s">
        <v>201</v>
      </c>
      <c r="AT303" s="230" t="s">
        <v>196</v>
      </c>
      <c r="AU303" s="230" t="s">
        <v>82</v>
      </c>
      <c r="AY303" s="16" t="s">
        <v>194</v>
      </c>
      <c r="BE303" s="231">
        <f>IF(N303="základní",J303,0)</f>
        <v>0</v>
      </c>
      <c r="BF303" s="231">
        <f>IF(N303="snížená",J303,0)</f>
        <v>0</v>
      </c>
      <c r="BG303" s="231">
        <f>IF(N303="zákl. přenesená",J303,0)</f>
        <v>0</v>
      </c>
      <c r="BH303" s="231">
        <f>IF(N303="sníž. přenesená",J303,0)</f>
        <v>0</v>
      </c>
      <c r="BI303" s="231">
        <f>IF(N303="nulová",J303,0)</f>
        <v>0</v>
      </c>
      <c r="BJ303" s="16" t="s">
        <v>80</v>
      </c>
      <c r="BK303" s="231">
        <f>ROUND(I303*H303,2)</f>
        <v>0</v>
      </c>
      <c r="BL303" s="16" t="s">
        <v>201</v>
      </c>
      <c r="BM303" s="230" t="s">
        <v>1288</v>
      </c>
    </row>
    <row r="304" s="1" customFormat="1">
      <c r="B304" s="37"/>
      <c r="C304" s="38"/>
      <c r="D304" s="232" t="s">
        <v>203</v>
      </c>
      <c r="E304" s="38"/>
      <c r="F304" s="233" t="s">
        <v>3807</v>
      </c>
      <c r="G304" s="38"/>
      <c r="H304" s="38"/>
      <c r="I304" s="145"/>
      <c r="J304" s="38"/>
      <c r="K304" s="38"/>
      <c r="L304" s="42"/>
      <c r="M304" s="234"/>
      <c r="N304" s="82"/>
      <c r="O304" s="82"/>
      <c r="P304" s="82"/>
      <c r="Q304" s="82"/>
      <c r="R304" s="82"/>
      <c r="S304" s="82"/>
      <c r="T304" s="83"/>
      <c r="AT304" s="16" t="s">
        <v>203</v>
      </c>
      <c r="AU304" s="16" t="s">
        <v>82</v>
      </c>
    </row>
    <row r="305" s="1" customFormat="1" ht="16.5" customHeight="1">
      <c r="B305" s="37"/>
      <c r="C305" s="219" t="s">
        <v>730</v>
      </c>
      <c r="D305" s="219" t="s">
        <v>196</v>
      </c>
      <c r="E305" s="220" t="s">
        <v>3808</v>
      </c>
      <c r="F305" s="221" t="s">
        <v>3809</v>
      </c>
      <c r="G305" s="222" t="s">
        <v>1492</v>
      </c>
      <c r="H305" s="223">
        <v>1</v>
      </c>
      <c r="I305" s="224"/>
      <c r="J305" s="225">
        <f>ROUND(I305*H305,2)</f>
        <v>0</v>
      </c>
      <c r="K305" s="221" t="s">
        <v>19</v>
      </c>
      <c r="L305" s="42"/>
      <c r="M305" s="226" t="s">
        <v>19</v>
      </c>
      <c r="N305" s="227" t="s">
        <v>44</v>
      </c>
      <c r="O305" s="82"/>
      <c r="P305" s="228">
        <f>O305*H305</f>
        <v>0</v>
      </c>
      <c r="Q305" s="228">
        <v>0</v>
      </c>
      <c r="R305" s="228">
        <f>Q305*H305</f>
        <v>0</v>
      </c>
      <c r="S305" s="228">
        <v>0</v>
      </c>
      <c r="T305" s="229">
        <f>S305*H305</f>
        <v>0</v>
      </c>
      <c r="AR305" s="230" t="s">
        <v>201</v>
      </c>
      <c r="AT305" s="230" t="s">
        <v>196</v>
      </c>
      <c r="AU305" s="230" t="s">
        <v>82</v>
      </c>
      <c r="AY305" s="16" t="s">
        <v>194</v>
      </c>
      <c r="BE305" s="231">
        <f>IF(N305="základní",J305,0)</f>
        <v>0</v>
      </c>
      <c r="BF305" s="231">
        <f>IF(N305="snížená",J305,0)</f>
        <v>0</v>
      </c>
      <c r="BG305" s="231">
        <f>IF(N305="zákl. přenesená",J305,0)</f>
        <v>0</v>
      </c>
      <c r="BH305" s="231">
        <f>IF(N305="sníž. přenesená",J305,0)</f>
        <v>0</v>
      </c>
      <c r="BI305" s="231">
        <f>IF(N305="nulová",J305,0)</f>
        <v>0</v>
      </c>
      <c r="BJ305" s="16" t="s">
        <v>80</v>
      </c>
      <c r="BK305" s="231">
        <f>ROUND(I305*H305,2)</f>
        <v>0</v>
      </c>
      <c r="BL305" s="16" t="s">
        <v>201</v>
      </c>
      <c r="BM305" s="230" t="s">
        <v>1298</v>
      </c>
    </row>
    <row r="306" s="1" customFormat="1">
      <c r="B306" s="37"/>
      <c r="C306" s="38"/>
      <c r="D306" s="232" t="s">
        <v>203</v>
      </c>
      <c r="E306" s="38"/>
      <c r="F306" s="233" t="s">
        <v>3809</v>
      </c>
      <c r="G306" s="38"/>
      <c r="H306" s="38"/>
      <c r="I306" s="145"/>
      <c r="J306" s="38"/>
      <c r="K306" s="38"/>
      <c r="L306" s="42"/>
      <c r="M306" s="234"/>
      <c r="N306" s="82"/>
      <c r="O306" s="82"/>
      <c r="P306" s="82"/>
      <c r="Q306" s="82"/>
      <c r="R306" s="82"/>
      <c r="S306" s="82"/>
      <c r="T306" s="83"/>
      <c r="AT306" s="16" t="s">
        <v>203</v>
      </c>
      <c r="AU306" s="16" t="s">
        <v>82</v>
      </c>
    </row>
    <row r="307" s="1" customFormat="1" ht="16.5" customHeight="1">
      <c r="B307" s="37"/>
      <c r="C307" s="219" t="s">
        <v>739</v>
      </c>
      <c r="D307" s="219" t="s">
        <v>196</v>
      </c>
      <c r="E307" s="220" t="s">
        <v>3810</v>
      </c>
      <c r="F307" s="221" t="s">
        <v>3811</v>
      </c>
      <c r="G307" s="222" t="s">
        <v>1492</v>
      </c>
      <c r="H307" s="223">
        <v>1</v>
      </c>
      <c r="I307" s="224"/>
      <c r="J307" s="225">
        <f>ROUND(I307*H307,2)</f>
        <v>0</v>
      </c>
      <c r="K307" s="221" t="s">
        <v>19</v>
      </c>
      <c r="L307" s="42"/>
      <c r="M307" s="226" t="s">
        <v>19</v>
      </c>
      <c r="N307" s="227" t="s">
        <v>44</v>
      </c>
      <c r="O307" s="82"/>
      <c r="P307" s="228">
        <f>O307*H307</f>
        <v>0</v>
      </c>
      <c r="Q307" s="228">
        <v>0</v>
      </c>
      <c r="R307" s="228">
        <f>Q307*H307</f>
        <v>0</v>
      </c>
      <c r="S307" s="228">
        <v>0</v>
      </c>
      <c r="T307" s="229">
        <f>S307*H307</f>
        <v>0</v>
      </c>
      <c r="AR307" s="230" t="s">
        <v>201</v>
      </c>
      <c r="AT307" s="230" t="s">
        <v>196</v>
      </c>
      <c r="AU307" s="230" t="s">
        <v>82</v>
      </c>
      <c r="AY307" s="16" t="s">
        <v>194</v>
      </c>
      <c r="BE307" s="231">
        <f>IF(N307="základní",J307,0)</f>
        <v>0</v>
      </c>
      <c r="BF307" s="231">
        <f>IF(N307="snížená",J307,0)</f>
        <v>0</v>
      </c>
      <c r="BG307" s="231">
        <f>IF(N307="zákl. přenesená",J307,0)</f>
        <v>0</v>
      </c>
      <c r="BH307" s="231">
        <f>IF(N307="sníž. přenesená",J307,0)</f>
        <v>0</v>
      </c>
      <c r="BI307" s="231">
        <f>IF(N307="nulová",J307,0)</f>
        <v>0</v>
      </c>
      <c r="BJ307" s="16" t="s">
        <v>80</v>
      </c>
      <c r="BK307" s="231">
        <f>ROUND(I307*H307,2)</f>
        <v>0</v>
      </c>
      <c r="BL307" s="16" t="s">
        <v>201</v>
      </c>
      <c r="BM307" s="230" t="s">
        <v>1307</v>
      </c>
    </row>
    <row r="308" s="1" customFormat="1">
      <c r="B308" s="37"/>
      <c r="C308" s="38"/>
      <c r="D308" s="232" t="s">
        <v>203</v>
      </c>
      <c r="E308" s="38"/>
      <c r="F308" s="233" t="s">
        <v>3811</v>
      </c>
      <c r="G308" s="38"/>
      <c r="H308" s="38"/>
      <c r="I308" s="145"/>
      <c r="J308" s="38"/>
      <c r="K308" s="38"/>
      <c r="L308" s="42"/>
      <c r="M308" s="234"/>
      <c r="N308" s="82"/>
      <c r="O308" s="82"/>
      <c r="P308" s="82"/>
      <c r="Q308" s="82"/>
      <c r="R308" s="82"/>
      <c r="S308" s="82"/>
      <c r="T308" s="83"/>
      <c r="AT308" s="16" t="s">
        <v>203</v>
      </c>
      <c r="AU308" s="16" t="s">
        <v>82</v>
      </c>
    </row>
    <row r="309" s="1" customFormat="1" ht="16.5" customHeight="1">
      <c r="B309" s="37"/>
      <c r="C309" s="219" t="s">
        <v>746</v>
      </c>
      <c r="D309" s="219" t="s">
        <v>196</v>
      </c>
      <c r="E309" s="220" t="s">
        <v>3812</v>
      </c>
      <c r="F309" s="221" t="s">
        <v>3813</v>
      </c>
      <c r="G309" s="222" t="s">
        <v>1492</v>
      </c>
      <c r="H309" s="223">
        <v>1</v>
      </c>
      <c r="I309" s="224"/>
      <c r="J309" s="225">
        <f>ROUND(I309*H309,2)</f>
        <v>0</v>
      </c>
      <c r="K309" s="221" t="s">
        <v>19</v>
      </c>
      <c r="L309" s="42"/>
      <c r="M309" s="226" t="s">
        <v>19</v>
      </c>
      <c r="N309" s="227" t="s">
        <v>44</v>
      </c>
      <c r="O309" s="82"/>
      <c r="P309" s="228">
        <f>O309*H309</f>
        <v>0</v>
      </c>
      <c r="Q309" s="228">
        <v>0</v>
      </c>
      <c r="R309" s="228">
        <f>Q309*H309</f>
        <v>0</v>
      </c>
      <c r="S309" s="228">
        <v>0</v>
      </c>
      <c r="T309" s="229">
        <f>S309*H309</f>
        <v>0</v>
      </c>
      <c r="AR309" s="230" t="s">
        <v>201</v>
      </c>
      <c r="AT309" s="230" t="s">
        <v>196</v>
      </c>
      <c r="AU309" s="230" t="s">
        <v>82</v>
      </c>
      <c r="AY309" s="16" t="s">
        <v>194</v>
      </c>
      <c r="BE309" s="231">
        <f>IF(N309="základní",J309,0)</f>
        <v>0</v>
      </c>
      <c r="BF309" s="231">
        <f>IF(N309="snížená",J309,0)</f>
        <v>0</v>
      </c>
      <c r="BG309" s="231">
        <f>IF(N309="zákl. přenesená",J309,0)</f>
        <v>0</v>
      </c>
      <c r="BH309" s="231">
        <f>IF(N309="sníž. přenesená",J309,0)</f>
        <v>0</v>
      </c>
      <c r="BI309" s="231">
        <f>IF(N309="nulová",J309,0)</f>
        <v>0</v>
      </c>
      <c r="BJ309" s="16" t="s">
        <v>80</v>
      </c>
      <c r="BK309" s="231">
        <f>ROUND(I309*H309,2)</f>
        <v>0</v>
      </c>
      <c r="BL309" s="16" t="s">
        <v>201</v>
      </c>
      <c r="BM309" s="230" t="s">
        <v>1320</v>
      </c>
    </row>
    <row r="310" s="1" customFormat="1">
      <c r="B310" s="37"/>
      <c r="C310" s="38"/>
      <c r="D310" s="232" t="s">
        <v>203</v>
      </c>
      <c r="E310" s="38"/>
      <c r="F310" s="233" t="s">
        <v>3813</v>
      </c>
      <c r="G310" s="38"/>
      <c r="H310" s="38"/>
      <c r="I310" s="145"/>
      <c r="J310" s="38"/>
      <c r="K310" s="38"/>
      <c r="L310" s="42"/>
      <c r="M310" s="234"/>
      <c r="N310" s="82"/>
      <c r="O310" s="82"/>
      <c r="P310" s="82"/>
      <c r="Q310" s="82"/>
      <c r="R310" s="82"/>
      <c r="S310" s="82"/>
      <c r="T310" s="83"/>
      <c r="AT310" s="16" t="s">
        <v>203</v>
      </c>
      <c r="AU310" s="16" t="s">
        <v>82</v>
      </c>
    </row>
    <row r="311" s="1" customFormat="1" ht="16.5" customHeight="1">
      <c r="B311" s="37"/>
      <c r="C311" s="219" t="s">
        <v>753</v>
      </c>
      <c r="D311" s="219" t="s">
        <v>196</v>
      </c>
      <c r="E311" s="220" t="s">
        <v>3814</v>
      </c>
      <c r="F311" s="221" t="s">
        <v>3815</v>
      </c>
      <c r="G311" s="222" t="s">
        <v>1492</v>
      </c>
      <c r="H311" s="223">
        <v>2</v>
      </c>
      <c r="I311" s="224"/>
      <c r="J311" s="225">
        <f>ROUND(I311*H311,2)</f>
        <v>0</v>
      </c>
      <c r="K311" s="221" t="s">
        <v>19</v>
      </c>
      <c r="L311" s="42"/>
      <c r="M311" s="226" t="s">
        <v>19</v>
      </c>
      <c r="N311" s="227" t="s">
        <v>44</v>
      </c>
      <c r="O311" s="82"/>
      <c r="P311" s="228">
        <f>O311*H311</f>
        <v>0</v>
      </c>
      <c r="Q311" s="228">
        <v>0</v>
      </c>
      <c r="R311" s="228">
        <f>Q311*H311</f>
        <v>0</v>
      </c>
      <c r="S311" s="228">
        <v>0</v>
      </c>
      <c r="T311" s="229">
        <f>S311*H311</f>
        <v>0</v>
      </c>
      <c r="AR311" s="230" t="s">
        <v>201</v>
      </c>
      <c r="AT311" s="230" t="s">
        <v>196</v>
      </c>
      <c r="AU311" s="230" t="s">
        <v>82</v>
      </c>
      <c r="AY311" s="16" t="s">
        <v>194</v>
      </c>
      <c r="BE311" s="231">
        <f>IF(N311="základní",J311,0)</f>
        <v>0</v>
      </c>
      <c r="BF311" s="231">
        <f>IF(N311="snížená",J311,0)</f>
        <v>0</v>
      </c>
      <c r="BG311" s="231">
        <f>IF(N311="zákl. přenesená",J311,0)</f>
        <v>0</v>
      </c>
      <c r="BH311" s="231">
        <f>IF(N311="sníž. přenesená",J311,0)</f>
        <v>0</v>
      </c>
      <c r="BI311" s="231">
        <f>IF(N311="nulová",J311,0)</f>
        <v>0</v>
      </c>
      <c r="BJ311" s="16" t="s">
        <v>80</v>
      </c>
      <c r="BK311" s="231">
        <f>ROUND(I311*H311,2)</f>
        <v>0</v>
      </c>
      <c r="BL311" s="16" t="s">
        <v>201</v>
      </c>
      <c r="BM311" s="230" t="s">
        <v>1330</v>
      </c>
    </row>
    <row r="312" s="1" customFormat="1">
      <c r="B312" s="37"/>
      <c r="C312" s="38"/>
      <c r="D312" s="232" t="s">
        <v>203</v>
      </c>
      <c r="E312" s="38"/>
      <c r="F312" s="233" t="s">
        <v>3815</v>
      </c>
      <c r="G312" s="38"/>
      <c r="H312" s="38"/>
      <c r="I312" s="145"/>
      <c r="J312" s="38"/>
      <c r="K312" s="38"/>
      <c r="L312" s="42"/>
      <c r="M312" s="234"/>
      <c r="N312" s="82"/>
      <c r="O312" s="82"/>
      <c r="P312" s="82"/>
      <c r="Q312" s="82"/>
      <c r="R312" s="82"/>
      <c r="S312" s="82"/>
      <c r="T312" s="83"/>
      <c r="AT312" s="16" t="s">
        <v>203</v>
      </c>
      <c r="AU312" s="16" t="s">
        <v>82</v>
      </c>
    </row>
    <row r="313" s="1" customFormat="1" ht="16.5" customHeight="1">
      <c r="B313" s="37"/>
      <c r="C313" s="219" t="s">
        <v>760</v>
      </c>
      <c r="D313" s="219" t="s">
        <v>196</v>
      </c>
      <c r="E313" s="220" t="s">
        <v>3816</v>
      </c>
      <c r="F313" s="221" t="s">
        <v>3817</v>
      </c>
      <c r="G313" s="222" t="s">
        <v>1492</v>
      </c>
      <c r="H313" s="223">
        <v>1</v>
      </c>
      <c r="I313" s="224"/>
      <c r="J313" s="225">
        <f>ROUND(I313*H313,2)</f>
        <v>0</v>
      </c>
      <c r="K313" s="221" t="s">
        <v>19</v>
      </c>
      <c r="L313" s="42"/>
      <c r="M313" s="226" t="s">
        <v>19</v>
      </c>
      <c r="N313" s="227" t="s">
        <v>44</v>
      </c>
      <c r="O313" s="82"/>
      <c r="P313" s="228">
        <f>O313*H313</f>
        <v>0</v>
      </c>
      <c r="Q313" s="228">
        <v>0</v>
      </c>
      <c r="R313" s="228">
        <f>Q313*H313</f>
        <v>0</v>
      </c>
      <c r="S313" s="228">
        <v>0</v>
      </c>
      <c r="T313" s="229">
        <f>S313*H313</f>
        <v>0</v>
      </c>
      <c r="AR313" s="230" t="s">
        <v>201</v>
      </c>
      <c r="AT313" s="230" t="s">
        <v>196</v>
      </c>
      <c r="AU313" s="230" t="s">
        <v>82</v>
      </c>
      <c r="AY313" s="16" t="s">
        <v>194</v>
      </c>
      <c r="BE313" s="231">
        <f>IF(N313="základní",J313,0)</f>
        <v>0</v>
      </c>
      <c r="BF313" s="231">
        <f>IF(N313="snížená",J313,0)</f>
        <v>0</v>
      </c>
      <c r="BG313" s="231">
        <f>IF(N313="zákl. přenesená",J313,0)</f>
        <v>0</v>
      </c>
      <c r="BH313" s="231">
        <f>IF(N313="sníž. přenesená",J313,0)</f>
        <v>0</v>
      </c>
      <c r="BI313" s="231">
        <f>IF(N313="nulová",J313,0)</f>
        <v>0</v>
      </c>
      <c r="BJ313" s="16" t="s">
        <v>80</v>
      </c>
      <c r="BK313" s="231">
        <f>ROUND(I313*H313,2)</f>
        <v>0</v>
      </c>
      <c r="BL313" s="16" t="s">
        <v>201</v>
      </c>
      <c r="BM313" s="230" t="s">
        <v>1341</v>
      </c>
    </row>
    <row r="314" s="1" customFormat="1">
      <c r="B314" s="37"/>
      <c r="C314" s="38"/>
      <c r="D314" s="232" t="s">
        <v>203</v>
      </c>
      <c r="E314" s="38"/>
      <c r="F314" s="233" t="s">
        <v>3817</v>
      </c>
      <c r="G314" s="38"/>
      <c r="H314" s="38"/>
      <c r="I314" s="145"/>
      <c r="J314" s="38"/>
      <c r="K314" s="38"/>
      <c r="L314" s="42"/>
      <c r="M314" s="234"/>
      <c r="N314" s="82"/>
      <c r="O314" s="82"/>
      <c r="P314" s="82"/>
      <c r="Q314" s="82"/>
      <c r="R314" s="82"/>
      <c r="S314" s="82"/>
      <c r="T314" s="83"/>
      <c r="AT314" s="16" t="s">
        <v>203</v>
      </c>
      <c r="AU314" s="16" t="s">
        <v>82</v>
      </c>
    </row>
    <row r="315" s="1" customFormat="1" ht="16.5" customHeight="1">
      <c r="B315" s="37"/>
      <c r="C315" s="219" t="s">
        <v>765</v>
      </c>
      <c r="D315" s="219" t="s">
        <v>196</v>
      </c>
      <c r="E315" s="220" t="s">
        <v>3818</v>
      </c>
      <c r="F315" s="221" t="s">
        <v>3819</v>
      </c>
      <c r="G315" s="222" t="s">
        <v>1492</v>
      </c>
      <c r="H315" s="223">
        <v>1</v>
      </c>
      <c r="I315" s="224"/>
      <c r="J315" s="225">
        <f>ROUND(I315*H315,2)</f>
        <v>0</v>
      </c>
      <c r="K315" s="221" t="s">
        <v>19</v>
      </c>
      <c r="L315" s="42"/>
      <c r="M315" s="226" t="s">
        <v>19</v>
      </c>
      <c r="N315" s="227" t="s">
        <v>44</v>
      </c>
      <c r="O315" s="82"/>
      <c r="P315" s="228">
        <f>O315*H315</f>
        <v>0</v>
      </c>
      <c r="Q315" s="228">
        <v>0</v>
      </c>
      <c r="R315" s="228">
        <f>Q315*H315</f>
        <v>0</v>
      </c>
      <c r="S315" s="228">
        <v>0</v>
      </c>
      <c r="T315" s="229">
        <f>S315*H315</f>
        <v>0</v>
      </c>
      <c r="AR315" s="230" t="s">
        <v>201</v>
      </c>
      <c r="AT315" s="230" t="s">
        <v>196</v>
      </c>
      <c r="AU315" s="230" t="s">
        <v>82</v>
      </c>
      <c r="AY315" s="16" t="s">
        <v>194</v>
      </c>
      <c r="BE315" s="231">
        <f>IF(N315="základní",J315,0)</f>
        <v>0</v>
      </c>
      <c r="BF315" s="231">
        <f>IF(N315="snížená",J315,0)</f>
        <v>0</v>
      </c>
      <c r="BG315" s="231">
        <f>IF(N315="zákl. přenesená",J315,0)</f>
        <v>0</v>
      </c>
      <c r="BH315" s="231">
        <f>IF(N315="sníž. přenesená",J315,0)</f>
        <v>0</v>
      </c>
      <c r="BI315" s="231">
        <f>IF(N315="nulová",J315,0)</f>
        <v>0</v>
      </c>
      <c r="BJ315" s="16" t="s">
        <v>80</v>
      </c>
      <c r="BK315" s="231">
        <f>ROUND(I315*H315,2)</f>
        <v>0</v>
      </c>
      <c r="BL315" s="16" t="s">
        <v>201</v>
      </c>
      <c r="BM315" s="230" t="s">
        <v>1351</v>
      </c>
    </row>
    <row r="316" s="1" customFormat="1">
      <c r="B316" s="37"/>
      <c r="C316" s="38"/>
      <c r="D316" s="232" t="s">
        <v>203</v>
      </c>
      <c r="E316" s="38"/>
      <c r="F316" s="233" t="s">
        <v>3819</v>
      </c>
      <c r="G316" s="38"/>
      <c r="H316" s="38"/>
      <c r="I316" s="145"/>
      <c r="J316" s="38"/>
      <c r="K316" s="38"/>
      <c r="L316" s="42"/>
      <c r="M316" s="234"/>
      <c r="N316" s="82"/>
      <c r="O316" s="82"/>
      <c r="P316" s="82"/>
      <c r="Q316" s="82"/>
      <c r="R316" s="82"/>
      <c r="S316" s="82"/>
      <c r="T316" s="83"/>
      <c r="AT316" s="16" t="s">
        <v>203</v>
      </c>
      <c r="AU316" s="16" t="s">
        <v>82</v>
      </c>
    </row>
    <row r="317" s="1" customFormat="1" ht="16.5" customHeight="1">
      <c r="B317" s="37"/>
      <c r="C317" s="219" t="s">
        <v>770</v>
      </c>
      <c r="D317" s="219" t="s">
        <v>196</v>
      </c>
      <c r="E317" s="220" t="s">
        <v>3820</v>
      </c>
      <c r="F317" s="221" t="s">
        <v>3821</v>
      </c>
      <c r="G317" s="222" t="s">
        <v>3088</v>
      </c>
      <c r="H317" s="223">
        <v>1</v>
      </c>
      <c r="I317" s="224"/>
      <c r="J317" s="225">
        <f>ROUND(I317*H317,2)</f>
        <v>0</v>
      </c>
      <c r="K317" s="221" t="s">
        <v>19</v>
      </c>
      <c r="L317" s="42"/>
      <c r="M317" s="226" t="s">
        <v>19</v>
      </c>
      <c r="N317" s="227" t="s">
        <v>44</v>
      </c>
      <c r="O317" s="82"/>
      <c r="P317" s="228">
        <f>O317*H317</f>
        <v>0</v>
      </c>
      <c r="Q317" s="228">
        <v>0</v>
      </c>
      <c r="R317" s="228">
        <f>Q317*H317</f>
        <v>0</v>
      </c>
      <c r="S317" s="228">
        <v>0</v>
      </c>
      <c r="T317" s="229">
        <f>S317*H317</f>
        <v>0</v>
      </c>
      <c r="AR317" s="230" t="s">
        <v>201</v>
      </c>
      <c r="AT317" s="230" t="s">
        <v>196</v>
      </c>
      <c r="AU317" s="230" t="s">
        <v>82</v>
      </c>
      <c r="AY317" s="16" t="s">
        <v>194</v>
      </c>
      <c r="BE317" s="231">
        <f>IF(N317="základní",J317,0)</f>
        <v>0</v>
      </c>
      <c r="BF317" s="231">
        <f>IF(N317="snížená",J317,0)</f>
        <v>0</v>
      </c>
      <c r="BG317" s="231">
        <f>IF(N317="zákl. přenesená",J317,0)</f>
        <v>0</v>
      </c>
      <c r="BH317" s="231">
        <f>IF(N317="sníž. přenesená",J317,0)</f>
        <v>0</v>
      </c>
      <c r="BI317" s="231">
        <f>IF(N317="nulová",J317,0)</f>
        <v>0</v>
      </c>
      <c r="BJ317" s="16" t="s">
        <v>80</v>
      </c>
      <c r="BK317" s="231">
        <f>ROUND(I317*H317,2)</f>
        <v>0</v>
      </c>
      <c r="BL317" s="16" t="s">
        <v>201</v>
      </c>
      <c r="BM317" s="230" t="s">
        <v>1360</v>
      </c>
    </row>
    <row r="318" s="1" customFormat="1">
      <c r="B318" s="37"/>
      <c r="C318" s="38"/>
      <c r="D318" s="232" t="s">
        <v>203</v>
      </c>
      <c r="E318" s="38"/>
      <c r="F318" s="233" t="s">
        <v>3821</v>
      </c>
      <c r="G318" s="38"/>
      <c r="H318" s="38"/>
      <c r="I318" s="145"/>
      <c r="J318" s="38"/>
      <c r="K318" s="38"/>
      <c r="L318" s="42"/>
      <c r="M318" s="234"/>
      <c r="N318" s="82"/>
      <c r="O318" s="82"/>
      <c r="P318" s="82"/>
      <c r="Q318" s="82"/>
      <c r="R318" s="82"/>
      <c r="S318" s="82"/>
      <c r="T318" s="83"/>
      <c r="AT318" s="16" t="s">
        <v>203</v>
      </c>
      <c r="AU318" s="16" t="s">
        <v>82</v>
      </c>
    </row>
    <row r="319" s="1" customFormat="1" ht="16.5" customHeight="1">
      <c r="B319" s="37"/>
      <c r="C319" s="219" t="s">
        <v>777</v>
      </c>
      <c r="D319" s="219" t="s">
        <v>196</v>
      </c>
      <c r="E319" s="220" t="s">
        <v>3822</v>
      </c>
      <c r="F319" s="221" t="s">
        <v>3823</v>
      </c>
      <c r="G319" s="222" t="s">
        <v>217</v>
      </c>
      <c r="H319" s="223">
        <v>10</v>
      </c>
      <c r="I319" s="224"/>
      <c r="J319" s="225">
        <f>ROUND(I319*H319,2)</f>
        <v>0</v>
      </c>
      <c r="K319" s="221" t="s">
        <v>19</v>
      </c>
      <c r="L319" s="42"/>
      <c r="M319" s="226" t="s">
        <v>19</v>
      </c>
      <c r="N319" s="227" t="s">
        <v>44</v>
      </c>
      <c r="O319" s="82"/>
      <c r="P319" s="228">
        <f>O319*H319</f>
        <v>0</v>
      </c>
      <c r="Q319" s="228">
        <v>0</v>
      </c>
      <c r="R319" s="228">
        <f>Q319*H319</f>
        <v>0</v>
      </c>
      <c r="S319" s="228">
        <v>0</v>
      </c>
      <c r="T319" s="229">
        <f>S319*H319</f>
        <v>0</v>
      </c>
      <c r="AR319" s="230" t="s">
        <v>201</v>
      </c>
      <c r="AT319" s="230" t="s">
        <v>196</v>
      </c>
      <c r="AU319" s="230" t="s">
        <v>82</v>
      </c>
      <c r="AY319" s="16" t="s">
        <v>194</v>
      </c>
      <c r="BE319" s="231">
        <f>IF(N319="základní",J319,0)</f>
        <v>0</v>
      </c>
      <c r="BF319" s="231">
        <f>IF(N319="snížená",J319,0)</f>
        <v>0</v>
      </c>
      <c r="BG319" s="231">
        <f>IF(N319="zákl. přenesená",J319,0)</f>
        <v>0</v>
      </c>
      <c r="BH319" s="231">
        <f>IF(N319="sníž. přenesená",J319,0)</f>
        <v>0</v>
      </c>
      <c r="BI319" s="231">
        <f>IF(N319="nulová",J319,0)</f>
        <v>0</v>
      </c>
      <c r="BJ319" s="16" t="s">
        <v>80</v>
      </c>
      <c r="BK319" s="231">
        <f>ROUND(I319*H319,2)</f>
        <v>0</v>
      </c>
      <c r="BL319" s="16" t="s">
        <v>201</v>
      </c>
      <c r="BM319" s="230" t="s">
        <v>1372</v>
      </c>
    </row>
    <row r="320" s="1" customFormat="1">
      <c r="B320" s="37"/>
      <c r="C320" s="38"/>
      <c r="D320" s="232" t="s">
        <v>203</v>
      </c>
      <c r="E320" s="38"/>
      <c r="F320" s="233" t="s">
        <v>3823</v>
      </c>
      <c r="G320" s="38"/>
      <c r="H320" s="38"/>
      <c r="I320" s="145"/>
      <c r="J320" s="38"/>
      <c r="K320" s="38"/>
      <c r="L320" s="42"/>
      <c r="M320" s="234"/>
      <c r="N320" s="82"/>
      <c r="O320" s="82"/>
      <c r="P320" s="82"/>
      <c r="Q320" s="82"/>
      <c r="R320" s="82"/>
      <c r="S320" s="82"/>
      <c r="T320" s="83"/>
      <c r="AT320" s="16" t="s">
        <v>203</v>
      </c>
      <c r="AU320" s="16" t="s">
        <v>82</v>
      </c>
    </row>
    <row r="321" s="1" customFormat="1" ht="16.5" customHeight="1">
      <c r="B321" s="37"/>
      <c r="C321" s="219" t="s">
        <v>784</v>
      </c>
      <c r="D321" s="219" t="s">
        <v>196</v>
      </c>
      <c r="E321" s="220" t="s">
        <v>3824</v>
      </c>
      <c r="F321" s="221" t="s">
        <v>3825</v>
      </c>
      <c r="G321" s="222" t="s">
        <v>3088</v>
      </c>
      <c r="H321" s="223">
        <v>1</v>
      </c>
      <c r="I321" s="224"/>
      <c r="J321" s="225">
        <f>ROUND(I321*H321,2)</f>
        <v>0</v>
      </c>
      <c r="K321" s="221" t="s">
        <v>19</v>
      </c>
      <c r="L321" s="42"/>
      <c r="M321" s="226" t="s">
        <v>19</v>
      </c>
      <c r="N321" s="227" t="s">
        <v>44</v>
      </c>
      <c r="O321" s="82"/>
      <c r="P321" s="228">
        <f>O321*H321</f>
        <v>0</v>
      </c>
      <c r="Q321" s="228">
        <v>0</v>
      </c>
      <c r="R321" s="228">
        <f>Q321*H321</f>
        <v>0</v>
      </c>
      <c r="S321" s="228">
        <v>0</v>
      </c>
      <c r="T321" s="229">
        <f>S321*H321</f>
        <v>0</v>
      </c>
      <c r="AR321" s="230" t="s">
        <v>201</v>
      </c>
      <c r="AT321" s="230" t="s">
        <v>196</v>
      </c>
      <c r="AU321" s="230" t="s">
        <v>82</v>
      </c>
      <c r="AY321" s="16" t="s">
        <v>194</v>
      </c>
      <c r="BE321" s="231">
        <f>IF(N321="základní",J321,0)</f>
        <v>0</v>
      </c>
      <c r="BF321" s="231">
        <f>IF(N321="snížená",J321,0)</f>
        <v>0</v>
      </c>
      <c r="BG321" s="231">
        <f>IF(N321="zákl. přenesená",J321,0)</f>
        <v>0</v>
      </c>
      <c r="BH321" s="231">
        <f>IF(N321="sníž. přenesená",J321,0)</f>
        <v>0</v>
      </c>
      <c r="BI321" s="231">
        <f>IF(N321="nulová",J321,0)</f>
        <v>0</v>
      </c>
      <c r="BJ321" s="16" t="s">
        <v>80</v>
      </c>
      <c r="BK321" s="231">
        <f>ROUND(I321*H321,2)</f>
        <v>0</v>
      </c>
      <c r="BL321" s="16" t="s">
        <v>201</v>
      </c>
      <c r="BM321" s="230" t="s">
        <v>1383</v>
      </c>
    </row>
    <row r="322" s="1" customFormat="1">
      <c r="B322" s="37"/>
      <c r="C322" s="38"/>
      <c r="D322" s="232" t="s">
        <v>203</v>
      </c>
      <c r="E322" s="38"/>
      <c r="F322" s="233" t="s">
        <v>3825</v>
      </c>
      <c r="G322" s="38"/>
      <c r="H322" s="38"/>
      <c r="I322" s="145"/>
      <c r="J322" s="38"/>
      <c r="K322" s="38"/>
      <c r="L322" s="42"/>
      <c r="M322" s="234"/>
      <c r="N322" s="82"/>
      <c r="O322" s="82"/>
      <c r="P322" s="82"/>
      <c r="Q322" s="82"/>
      <c r="R322" s="82"/>
      <c r="S322" s="82"/>
      <c r="T322" s="83"/>
      <c r="AT322" s="16" t="s">
        <v>203</v>
      </c>
      <c r="AU322" s="16" t="s">
        <v>82</v>
      </c>
    </row>
    <row r="323" s="1" customFormat="1" ht="16.5" customHeight="1">
      <c r="B323" s="37"/>
      <c r="C323" s="219" t="s">
        <v>790</v>
      </c>
      <c r="D323" s="219" t="s">
        <v>196</v>
      </c>
      <c r="E323" s="220" t="s">
        <v>3826</v>
      </c>
      <c r="F323" s="221" t="s">
        <v>3827</v>
      </c>
      <c r="G323" s="222" t="s">
        <v>217</v>
      </c>
      <c r="H323" s="223">
        <v>5</v>
      </c>
      <c r="I323" s="224"/>
      <c r="J323" s="225">
        <f>ROUND(I323*H323,2)</f>
        <v>0</v>
      </c>
      <c r="K323" s="221" t="s">
        <v>19</v>
      </c>
      <c r="L323" s="42"/>
      <c r="M323" s="226" t="s">
        <v>19</v>
      </c>
      <c r="N323" s="227" t="s">
        <v>44</v>
      </c>
      <c r="O323" s="82"/>
      <c r="P323" s="228">
        <f>O323*H323</f>
        <v>0</v>
      </c>
      <c r="Q323" s="228">
        <v>0</v>
      </c>
      <c r="R323" s="228">
        <f>Q323*H323</f>
        <v>0</v>
      </c>
      <c r="S323" s="228">
        <v>0</v>
      </c>
      <c r="T323" s="229">
        <f>S323*H323</f>
        <v>0</v>
      </c>
      <c r="AR323" s="230" t="s">
        <v>201</v>
      </c>
      <c r="AT323" s="230" t="s">
        <v>196</v>
      </c>
      <c r="AU323" s="230" t="s">
        <v>82</v>
      </c>
      <c r="AY323" s="16" t="s">
        <v>194</v>
      </c>
      <c r="BE323" s="231">
        <f>IF(N323="základní",J323,0)</f>
        <v>0</v>
      </c>
      <c r="BF323" s="231">
        <f>IF(N323="snížená",J323,0)</f>
        <v>0</v>
      </c>
      <c r="BG323" s="231">
        <f>IF(N323="zákl. přenesená",J323,0)</f>
        <v>0</v>
      </c>
      <c r="BH323" s="231">
        <f>IF(N323="sníž. přenesená",J323,0)</f>
        <v>0</v>
      </c>
      <c r="BI323" s="231">
        <f>IF(N323="nulová",J323,0)</f>
        <v>0</v>
      </c>
      <c r="BJ323" s="16" t="s">
        <v>80</v>
      </c>
      <c r="BK323" s="231">
        <f>ROUND(I323*H323,2)</f>
        <v>0</v>
      </c>
      <c r="BL323" s="16" t="s">
        <v>201</v>
      </c>
      <c r="BM323" s="230" t="s">
        <v>1392</v>
      </c>
    </row>
    <row r="324" s="1" customFormat="1">
      <c r="B324" s="37"/>
      <c r="C324" s="38"/>
      <c r="D324" s="232" t="s">
        <v>203</v>
      </c>
      <c r="E324" s="38"/>
      <c r="F324" s="233" t="s">
        <v>3827</v>
      </c>
      <c r="G324" s="38"/>
      <c r="H324" s="38"/>
      <c r="I324" s="145"/>
      <c r="J324" s="38"/>
      <c r="K324" s="38"/>
      <c r="L324" s="42"/>
      <c r="M324" s="234"/>
      <c r="N324" s="82"/>
      <c r="O324" s="82"/>
      <c r="P324" s="82"/>
      <c r="Q324" s="82"/>
      <c r="R324" s="82"/>
      <c r="S324" s="82"/>
      <c r="T324" s="83"/>
      <c r="AT324" s="16" t="s">
        <v>203</v>
      </c>
      <c r="AU324" s="16" t="s">
        <v>82</v>
      </c>
    </row>
    <row r="325" s="1" customFormat="1" ht="16.5" customHeight="1">
      <c r="B325" s="37"/>
      <c r="C325" s="219" t="s">
        <v>795</v>
      </c>
      <c r="D325" s="219" t="s">
        <v>196</v>
      </c>
      <c r="E325" s="220" t="s">
        <v>3828</v>
      </c>
      <c r="F325" s="221" t="s">
        <v>3829</v>
      </c>
      <c r="G325" s="222" t="s">
        <v>217</v>
      </c>
      <c r="H325" s="223">
        <v>5</v>
      </c>
      <c r="I325" s="224"/>
      <c r="J325" s="225">
        <f>ROUND(I325*H325,2)</f>
        <v>0</v>
      </c>
      <c r="K325" s="221" t="s">
        <v>19</v>
      </c>
      <c r="L325" s="42"/>
      <c r="M325" s="226" t="s">
        <v>19</v>
      </c>
      <c r="N325" s="227" t="s">
        <v>44</v>
      </c>
      <c r="O325" s="82"/>
      <c r="P325" s="228">
        <f>O325*H325</f>
        <v>0</v>
      </c>
      <c r="Q325" s="228">
        <v>0</v>
      </c>
      <c r="R325" s="228">
        <f>Q325*H325</f>
        <v>0</v>
      </c>
      <c r="S325" s="228">
        <v>0</v>
      </c>
      <c r="T325" s="229">
        <f>S325*H325</f>
        <v>0</v>
      </c>
      <c r="AR325" s="230" t="s">
        <v>201</v>
      </c>
      <c r="AT325" s="230" t="s">
        <v>196</v>
      </c>
      <c r="AU325" s="230" t="s">
        <v>82</v>
      </c>
      <c r="AY325" s="16" t="s">
        <v>194</v>
      </c>
      <c r="BE325" s="231">
        <f>IF(N325="základní",J325,0)</f>
        <v>0</v>
      </c>
      <c r="BF325" s="231">
        <f>IF(N325="snížená",J325,0)</f>
        <v>0</v>
      </c>
      <c r="BG325" s="231">
        <f>IF(N325="zákl. přenesená",J325,0)</f>
        <v>0</v>
      </c>
      <c r="BH325" s="231">
        <f>IF(N325="sníž. přenesená",J325,0)</f>
        <v>0</v>
      </c>
      <c r="BI325" s="231">
        <f>IF(N325="nulová",J325,0)</f>
        <v>0</v>
      </c>
      <c r="BJ325" s="16" t="s">
        <v>80</v>
      </c>
      <c r="BK325" s="231">
        <f>ROUND(I325*H325,2)</f>
        <v>0</v>
      </c>
      <c r="BL325" s="16" t="s">
        <v>201</v>
      </c>
      <c r="BM325" s="230" t="s">
        <v>1404</v>
      </c>
    </row>
    <row r="326" s="1" customFormat="1">
      <c r="B326" s="37"/>
      <c r="C326" s="38"/>
      <c r="D326" s="232" t="s">
        <v>203</v>
      </c>
      <c r="E326" s="38"/>
      <c r="F326" s="233" t="s">
        <v>3829</v>
      </c>
      <c r="G326" s="38"/>
      <c r="H326" s="38"/>
      <c r="I326" s="145"/>
      <c r="J326" s="38"/>
      <c r="K326" s="38"/>
      <c r="L326" s="42"/>
      <c r="M326" s="234"/>
      <c r="N326" s="82"/>
      <c r="O326" s="82"/>
      <c r="P326" s="82"/>
      <c r="Q326" s="82"/>
      <c r="R326" s="82"/>
      <c r="S326" s="82"/>
      <c r="T326" s="83"/>
      <c r="AT326" s="16" t="s">
        <v>203</v>
      </c>
      <c r="AU326" s="16" t="s">
        <v>82</v>
      </c>
    </row>
    <row r="327" s="1" customFormat="1" ht="16.5" customHeight="1">
      <c r="B327" s="37"/>
      <c r="C327" s="219" t="s">
        <v>800</v>
      </c>
      <c r="D327" s="219" t="s">
        <v>196</v>
      </c>
      <c r="E327" s="220" t="s">
        <v>3830</v>
      </c>
      <c r="F327" s="221" t="s">
        <v>3831</v>
      </c>
      <c r="G327" s="222" t="s">
        <v>199</v>
      </c>
      <c r="H327" s="223">
        <v>1</v>
      </c>
      <c r="I327" s="224"/>
      <c r="J327" s="225">
        <f>ROUND(I327*H327,2)</f>
        <v>0</v>
      </c>
      <c r="K327" s="221" t="s">
        <v>19</v>
      </c>
      <c r="L327" s="42"/>
      <c r="M327" s="226" t="s">
        <v>19</v>
      </c>
      <c r="N327" s="227" t="s">
        <v>44</v>
      </c>
      <c r="O327" s="82"/>
      <c r="P327" s="228">
        <f>O327*H327</f>
        <v>0</v>
      </c>
      <c r="Q327" s="228">
        <v>0</v>
      </c>
      <c r="R327" s="228">
        <f>Q327*H327</f>
        <v>0</v>
      </c>
      <c r="S327" s="228">
        <v>0</v>
      </c>
      <c r="T327" s="229">
        <f>S327*H327</f>
        <v>0</v>
      </c>
      <c r="AR327" s="230" t="s">
        <v>201</v>
      </c>
      <c r="AT327" s="230" t="s">
        <v>196</v>
      </c>
      <c r="AU327" s="230" t="s">
        <v>82</v>
      </c>
      <c r="AY327" s="16" t="s">
        <v>194</v>
      </c>
      <c r="BE327" s="231">
        <f>IF(N327="základní",J327,0)</f>
        <v>0</v>
      </c>
      <c r="BF327" s="231">
        <f>IF(N327="snížená",J327,0)</f>
        <v>0</v>
      </c>
      <c r="BG327" s="231">
        <f>IF(N327="zákl. přenesená",J327,0)</f>
        <v>0</v>
      </c>
      <c r="BH327" s="231">
        <f>IF(N327="sníž. přenesená",J327,0)</f>
        <v>0</v>
      </c>
      <c r="BI327" s="231">
        <f>IF(N327="nulová",J327,0)</f>
        <v>0</v>
      </c>
      <c r="BJ327" s="16" t="s">
        <v>80</v>
      </c>
      <c r="BK327" s="231">
        <f>ROUND(I327*H327,2)</f>
        <v>0</v>
      </c>
      <c r="BL327" s="16" t="s">
        <v>201</v>
      </c>
      <c r="BM327" s="230" t="s">
        <v>1415</v>
      </c>
    </row>
    <row r="328" s="1" customFormat="1">
      <c r="B328" s="37"/>
      <c r="C328" s="38"/>
      <c r="D328" s="232" t="s">
        <v>203</v>
      </c>
      <c r="E328" s="38"/>
      <c r="F328" s="233" t="s">
        <v>3831</v>
      </c>
      <c r="G328" s="38"/>
      <c r="H328" s="38"/>
      <c r="I328" s="145"/>
      <c r="J328" s="38"/>
      <c r="K328" s="38"/>
      <c r="L328" s="42"/>
      <c r="M328" s="234"/>
      <c r="N328" s="82"/>
      <c r="O328" s="82"/>
      <c r="P328" s="82"/>
      <c r="Q328" s="82"/>
      <c r="R328" s="82"/>
      <c r="S328" s="82"/>
      <c r="T328" s="83"/>
      <c r="AT328" s="16" t="s">
        <v>203</v>
      </c>
      <c r="AU328" s="16" t="s">
        <v>82</v>
      </c>
    </row>
    <row r="329" s="1" customFormat="1" ht="16.5" customHeight="1">
      <c r="B329" s="37"/>
      <c r="C329" s="219" t="s">
        <v>807</v>
      </c>
      <c r="D329" s="219" t="s">
        <v>196</v>
      </c>
      <c r="E329" s="220" t="s">
        <v>3832</v>
      </c>
      <c r="F329" s="221" t="s">
        <v>3833</v>
      </c>
      <c r="G329" s="222" t="s">
        <v>1492</v>
      </c>
      <c r="H329" s="223">
        <v>10</v>
      </c>
      <c r="I329" s="224"/>
      <c r="J329" s="225">
        <f>ROUND(I329*H329,2)</f>
        <v>0</v>
      </c>
      <c r="K329" s="221" t="s">
        <v>19</v>
      </c>
      <c r="L329" s="42"/>
      <c r="M329" s="226" t="s">
        <v>19</v>
      </c>
      <c r="N329" s="227" t="s">
        <v>44</v>
      </c>
      <c r="O329" s="82"/>
      <c r="P329" s="228">
        <f>O329*H329</f>
        <v>0</v>
      </c>
      <c r="Q329" s="228">
        <v>0</v>
      </c>
      <c r="R329" s="228">
        <f>Q329*H329</f>
        <v>0</v>
      </c>
      <c r="S329" s="228">
        <v>0</v>
      </c>
      <c r="T329" s="229">
        <f>S329*H329</f>
        <v>0</v>
      </c>
      <c r="AR329" s="230" t="s">
        <v>201</v>
      </c>
      <c r="AT329" s="230" t="s">
        <v>196</v>
      </c>
      <c r="AU329" s="230" t="s">
        <v>82</v>
      </c>
      <c r="AY329" s="16" t="s">
        <v>194</v>
      </c>
      <c r="BE329" s="231">
        <f>IF(N329="základní",J329,0)</f>
        <v>0</v>
      </c>
      <c r="BF329" s="231">
        <f>IF(N329="snížená",J329,0)</f>
        <v>0</v>
      </c>
      <c r="BG329" s="231">
        <f>IF(N329="zákl. přenesená",J329,0)</f>
        <v>0</v>
      </c>
      <c r="BH329" s="231">
        <f>IF(N329="sníž. přenesená",J329,0)</f>
        <v>0</v>
      </c>
      <c r="BI329" s="231">
        <f>IF(N329="nulová",J329,0)</f>
        <v>0</v>
      </c>
      <c r="BJ329" s="16" t="s">
        <v>80</v>
      </c>
      <c r="BK329" s="231">
        <f>ROUND(I329*H329,2)</f>
        <v>0</v>
      </c>
      <c r="BL329" s="16" t="s">
        <v>201</v>
      </c>
      <c r="BM329" s="230" t="s">
        <v>1432</v>
      </c>
    </row>
    <row r="330" s="1" customFormat="1">
      <c r="B330" s="37"/>
      <c r="C330" s="38"/>
      <c r="D330" s="232" t="s">
        <v>203</v>
      </c>
      <c r="E330" s="38"/>
      <c r="F330" s="233" t="s">
        <v>3833</v>
      </c>
      <c r="G330" s="38"/>
      <c r="H330" s="38"/>
      <c r="I330" s="145"/>
      <c r="J330" s="38"/>
      <c r="K330" s="38"/>
      <c r="L330" s="42"/>
      <c r="M330" s="234"/>
      <c r="N330" s="82"/>
      <c r="O330" s="82"/>
      <c r="P330" s="82"/>
      <c r="Q330" s="82"/>
      <c r="R330" s="82"/>
      <c r="S330" s="82"/>
      <c r="T330" s="83"/>
      <c r="AT330" s="16" t="s">
        <v>203</v>
      </c>
      <c r="AU330" s="16" t="s">
        <v>82</v>
      </c>
    </row>
    <row r="331" s="1" customFormat="1" ht="16.5" customHeight="1">
      <c r="B331" s="37"/>
      <c r="C331" s="219" t="s">
        <v>814</v>
      </c>
      <c r="D331" s="219" t="s">
        <v>196</v>
      </c>
      <c r="E331" s="220" t="s">
        <v>3834</v>
      </c>
      <c r="F331" s="221" t="s">
        <v>3835</v>
      </c>
      <c r="G331" s="222" t="s">
        <v>1492</v>
      </c>
      <c r="H331" s="223">
        <v>1</v>
      </c>
      <c r="I331" s="224"/>
      <c r="J331" s="225">
        <f>ROUND(I331*H331,2)</f>
        <v>0</v>
      </c>
      <c r="K331" s="221" t="s">
        <v>19</v>
      </c>
      <c r="L331" s="42"/>
      <c r="M331" s="226" t="s">
        <v>19</v>
      </c>
      <c r="N331" s="227" t="s">
        <v>44</v>
      </c>
      <c r="O331" s="82"/>
      <c r="P331" s="228">
        <f>O331*H331</f>
        <v>0</v>
      </c>
      <c r="Q331" s="228">
        <v>0</v>
      </c>
      <c r="R331" s="228">
        <f>Q331*H331</f>
        <v>0</v>
      </c>
      <c r="S331" s="228">
        <v>0</v>
      </c>
      <c r="T331" s="229">
        <f>S331*H331</f>
        <v>0</v>
      </c>
      <c r="AR331" s="230" t="s">
        <v>201</v>
      </c>
      <c r="AT331" s="230" t="s">
        <v>196</v>
      </c>
      <c r="AU331" s="230" t="s">
        <v>82</v>
      </c>
      <c r="AY331" s="16" t="s">
        <v>194</v>
      </c>
      <c r="BE331" s="231">
        <f>IF(N331="základní",J331,0)</f>
        <v>0</v>
      </c>
      <c r="BF331" s="231">
        <f>IF(N331="snížená",J331,0)</f>
        <v>0</v>
      </c>
      <c r="BG331" s="231">
        <f>IF(N331="zákl. přenesená",J331,0)</f>
        <v>0</v>
      </c>
      <c r="BH331" s="231">
        <f>IF(N331="sníž. přenesená",J331,0)</f>
        <v>0</v>
      </c>
      <c r="BI331" s="231">
        <f>IF(N331="nulová",J331,0)</f>
        <v>0</v>
      </c>
      <c r="BJ331" s="16" t="s">
        <v>80</v>
      </c>
      <c r="BK331" s="231">
        <f>ROUND(I331*H331,2)</f>
        <v>0</v>
      </c>
      <c r="BL331" s="16" t="s">
        <v>201</v>
      </c>
      <c r="BM331" s="230" t="s">
        <v>1444</v>
      </c>
    </row>
    <row r="332" s="1" customFormat="1">
      <c r="B332" s="37"/>
      <c r="C332" s="38"/>
      <c r="D332" s="232" t="s">
        <v>203</v>
      </c>
      <c r="E332" s="38"/>
      <c r="F332" s="233" t="s">
        <v>3835</v>
      </c>
      <c r="G332" s="38"/>
      <c r="H332" s="38"/>
      <c r="I332" s="145"/>
      <c r="J332" s="38"/>
      <c r="K332" s="38"/>
      <c r="L332" s="42"/>
      <c r="M332" s="234"/>
      <c r="N332" s="82"/>
      <c r="O332" s="82"/>
      <c r="P332" s="82"/>
      <c r="Q332" s="82"/>
      <c r="R332" s="82"/>
      <c r="S332" s="82"/>
      <c r="T332" s="83"/>
      <c r="AT332" s="16" t="s">
        <v>203</v>
      </c>
      <c r="AU332" s="16" t="s">
        <v>82</v>
      </c>
    </row>
    <row r="333" s="1" customFormat="1" ht="16.5" customHeight="1">
      <c r="B333" s="37"/>
      <c r="C333" s="219" t="s">
        <v>819</v>
      </c>
      <c r="D333" s="219" t="s">
        <v>196</v>
      </c>
      <c r="E333" s="220" t="s">
        <v>3836</v>
      </c>
      <c r="F333" s="221" t="s">
        <v>3837</v>
      </c>
      <c r="G333" s="222" t="s">
        <v>1492</v>
      </c>
      <c r="H333" s="223">
        <v>1</v>
      </c>
      <c r="I333" s="224"/>
      <c r="J333" s="225">
        <f>ROUND(I333*H333,2)</f>
        <v>0</v>
      </c>
      <c r="K333" s="221" t="s">
        <v>19</v>
      </c>
      <c r="L333" s="42"/>
      <c r="M333" s="226" t="s">
        <v>19</v>
      </c>
      <c r="N333" s="227" t="s">
        <v>44</v>
      </c>
      <c r="O333" s="82"/>
      <c r="P333" s="228">
        <f>O333*H333</f>
        <v>0</v>
      </c>
      <c r="Q333" s="228">
        <v>0</v>
      </c>
      <c r="R333" s="228">
        <f>Q333*H333</f>
        <v>0</v>
      </c>
      <c r="S333" s="228">
        <v>0</v>
      </c>
      <c r="T333" s="229">
        <f>S333*H333</f>
        <v>0</v>
      </c>
      <c r="AR333" s="230" t="s">
        <v>201</v>
      </c>
      <c r="AT333" s="230" t="s">
        <v>196</v>
      </c>
      <c r="AU333" s="230" t="s">
        <v>82</v>
      </c>
      <c r="AY333" s="16" t="s">
        <v>194</v>
      </c>
      <c r="BE333" s="231">
        <f>IF(N333="základní",J333,0)</f>
        <v>0</v>
      </c>
      <c r="BF333" s="231">
        <f>IF(N333="snížená",J333,0)</f>
        <v>0</v>
      </c>
      <c r="BG333" s="231">
        <f>IF(N333="zákl. přenesená",J333,0)</f>
        <v>0</v>
      </c>
      <c r="BH333" s="231">
        <f>IF(N333="sníž. přenesená",J333,0)</f>
        <v>0</v>
      </c>
      <c r="BI333" s="231">
        <f>IF(N333="nulová",J333,0)</f>
        <v>0</v>
      </c>
      <c r="BJ333" s="16" t="s">
        <v>80</v>
      </c>
      <c r="BK333" s="231">
        <f>ROUND(I333*H333,2)</f>
        <v>0</v>
      </c>
      <c r="BL333" s="16" t="s">
        <v>201</v>
      </c>
      <c r="BM333" s="230" t="s">
        <v>1456</v>
      </c>
    </row>
    <row r="334" s="1" customFormat="1">
      <c r="B334" s="37"/>
      <c r="C334" s="38"/>
      <c r="D334" s="232" t="s">
        <v>203</v>
      </c>
      <c r="E334" s="38"/>
      <c r="F334" s="233" t="s">
        <v>3837</v>
      </c>
      <c r="G334" s="38"/>
      <c r="H334" s="38"/>
      <c r="I334" s="145"/>
      <c r="J334" s="38"/>
      <c r="K334" s="38"/>
      <c r="L334" s="42"/>
      <c r="M334" s="234"/>
      <c r="N334" s="82"/>
      <c r="O334" s="82"/>
      <c r="P334" s="82"/>
      <c r="Q334" s="82"/>
      <c r="R334" s="82"/>
      <c r="S334" s="82"/>
      <c r="T334" s="83"/>
      <c r="AT334" s="16" t="s">
        <v>203</v>
      </c>
      <c r="AU334" s="16" t="s">
        <v>82</v>
      </c>
    </row>
    <row r="335" s="1" customFormat="1" ht="16.5" customHeight="1">
      <c r="B335" s="37"/>
      <c r="C335" s="219" t="s">
        <v>825</v>
      </c>
      <c r="D335" s="219" t="s">
        <v>196</v>
      </c>
      <c r="E335" s="220" t="s">
        <v>3838</v>
      </c>
      <c r="F335" s="221" t="s">
        <v>3839</v>
      </c>
      <c r="G335" s="222" t="s">
        <v>1492</v>
      </c>
      <c r="H335" s="223">
        <v>35</v>
      </c>
      <c r="I335" s="224"/>
      <c r="J335" s="225">
        <f>ROUND(I335*H335,2)</f>
        <v>0</v>
      </c>
      <c r="K335" s="221" t="s">
        <v>19</v>
      </c>
      <c r="L335" s="42"/>
      <c r="M335" s="226" t="s">
        <v>19</v>
      </c>
      <c r="N335" s="227" t="s">
        <v>44</v>
      </c>
      <c r="O335" s="82"/>
      <c r="P335" s="228">
        <f>O335*H335</f>
        <v>0</v>
      </c>
      <c r="Q335" s="228">
        <v>0</v>
      </c>
      <c r="R335" s="228">
        <f>Q335*H335</f>
        <v>0</v>
      </c>
      <c r="S335" s="228">
        <v>0</v>
      </c>
      <c r="T335" s="229">
        <f>S335*H335</f>
        <v>0</v>
      </c>
      <c r="AR335" s="230" t="s">
        <v>201</v>
      </c>
      <c r="AT335" s="230" t="s">
        <v>196</v>
      </c>
      <c r="AU335" s="230" t="s">
        <v>82</v>
      </c>
      <c r="AY335" s="16" t="s">
        <v>194</v>
      </c>
      <c r="BE335" s="231">
        <f>IF(N335="základní",J335,0)</f>
        <v>0</v>
      </c>
      <c r="BF335" s="231">
        <f>IF(N335="snížená",J335,0)</f>
        <v>0</v>
      </c>
      <c r="BG335" s="231">
        <f>IF(N335="zákl. přenesená",J335,0)</f>
        <v>0</v>
      </c>
      <c r="BH335" s="231">
        <f>IF(N335="sníž. přenesená",J335,0)</f>
        <v>0</v>
      </c>
      <c r="BI335" s="231">
        <f>IF(N335="nulová",J335,0)</f>
        <v>0</v>
      </c>
      <c r="BJ335" s="16" t="s">
        <v>80</v>
      </c>
      <c r="BK335" s="231">
        <f>ROUND(I335*H335,2)</f>
        <v>0</v>
      </c>
      <c r="BL335" s="16" t="s">
        <v>201</v>
      </c>
      <c r="BM335" s="230" t="s">
        <v>1467</v>
      </c>
    </row>
    <row r="336" s="1" customFormat="1">
      <c r="B336" s="37"/>
      <c r="C336" s="38"/>
      <c r="D336" s="232" t="s">
        <v>203</v>
      </c>
      <c r="E336" s="38"/>
      <c r="F336" s="233" t="s">
        <v>3839</v>
      </c>
      <c r="G336" s="38"/>
      <c r="H336" s="38"/>
      <c r="I336" s="145"/>
      <c r="J336" s="38"/>
      <c r="K336" s="38"/>
      <c r="L336" s="42"/>
      <c r="M336" s="234"/>
      <c r="N336" s="82"/>
      <c r="O336" s="82"/>
      <c r="P336" s="82"/>
      <c r="Q336" s="82"/>
      <c r="R336" s="82"/>
      <c r="S336" s="82"/>
      <c r="T336" s="83"/>
      <c r="AT336" s="16" t="s">
        <v>203</v>
      </c>
      <c r="AU336" s="16" t="s">
        <v>82</v>
      </c>
    </row>
    <row r="337" s="1" customFormat="1" ht="16.5" customHeight="1">
      <c r="B337" s="37"/>
      <c r="C337" s="219" t="s">
        <v>831</v>
      </c>
      <c r="D337" s="219" t="s">
        <v>196</v>
      </c>
      <c r="E337" s="220" t="s">
        <v>3840</v>
      </c>
      <c r="F337" s="221" t="s">
        <v>3841</v>
      </c>
      <c r="G337" s="222" t="s">
        <v>1492</v>
      </c>
      <c r="H337" s="223">
        <v>2</v>
      </c>
      <c r="I337" s="224"/>
      <c r="J337" s="225">
        <f>ROUND(I337*H337,2)</f>
        <v>0</v>
      </c>
      <c r="K337" s="221" t="s">
        <v>19</v>
      </c>
      <c r="L337" s="42"/>
      <c r="M337" s="226" t="s">
        <v>19</v>
      </c>
      <c r="N337" s="227" t="s">
        <v>44</v>
      </c>
      <c r="O337" s="82"/>
      <c r="P337" s="228">
        <f>O337*H337</f>
        <v>0</v>
      </c>
      <c r="Q337" s="228">
        <v>0</v>
      </c>
      <c r="R337" s="228">
        <f>Q337*H337</f>
        <v>0</v>
      </c>
      <c r="S337" s="228">
        <v>0</v>
      </c>
      <c r="T337" s="229">
        <f>S337*H337</f>
        <v>0</v>
      </c>
      <c r="AR337" s="230" t="s">
        <v>201</v>
      </c>
      <c r="AT337" s="230" t="s">
        <v>196</v>
      </c>
      <c r="AU337" s="230" t="s">
        <v>82</v>
      </c>
      <c r="AY337" s="16" t="s">
        <v>194</v>
      </c>
      <c r="BE337" s="231">
        <f>IF(N337="základní",J337,0)</f>
        <v>0</v>
      </c>
      <c r="BF337" s="231">
        <f>IF(N337="snížená",J337,0)</f>
        <v>0</v>
      </c>
      <c r="BG337" s="231">
        <f>IF(N337="zákl. přenesená",J337,0)</f>
        <v>0</v>
      </c>
      <c r="BH337" s="231">
        <f>IF(N337="sníž. přenesená",J337,0)</f>
        <v>0</v>
      </c>
      <c r="BI337" s="231">
        <f>IF(N337="nulová",J337,0)</f>
        <v>0</v>
      </c>
      <c r="BJ337" s="16" t="s">
        <v>80</v>
      </c>
      <c r="BK337" s="231">
        <f>ROUND(I337*H337,2)</f>
        <v>0</v>
      </c>
      <c r="BL337" s="16" t="s">
        <v>201</v>
      </c>
      <c r="BM337" s="230" t="s">
        <v>1477</v>
      </c>
    </row>
    <row r="338" s="1" customFormat="1">
      <c r="B338" s="37"/>
      <c r="C338" s="38"/>
      <c r="D338" s="232" t="s">
        <v>203</v>
      </c>
      <c r="E338" s="38"/>
      <c r="F338" s="233" t="s">
        <v>3841</v>
      </c>
      <c r="G338" s="38"/>
      <c r="H338" s="38"/>
      <c r="I338" s="145"/>
      <c r="J338" s="38"/>
      <c r="K338" s="38"/>
      <c r="L338" s="42"/>
      <c r="M338" s="234"/>
      <c r="N338" s="82"/>
      <c r="O338" s="82"/>
      <c r="P338" s="82"/>
      <c r="Q338" s="82"/>
      <c r="R338" s="82"/>
      <c r="S338" s="82"/>
      <c r="T338" s="83"/>
      <c r="AT338" s="16" t="s">
        <v>203</v>
      </c>
      <c r="AU338" s="16" t="s">
        <v>82</v>
      </c>
    </row>
    <row r="339" s="1" customFormat="1" ht="16.5" customHeight="1">
      <c r="B339" s="37"/>
      <c r="C339" s="219" t="s">
        <v>837</v>
      </c>
      <c r="D339" s="219" t="s">
        <v>196</v>
      </c>
      <c r="E339" s="220" t="s">
        <v>3842</v>
      </c>
      <c r="F339" s="221" t="s">
        <v>3843</v>
      </c>
      <c r="G339" s="222" t="s">
        <v>1492</v>
      </c>
      <c r="H339" s="223">
        <v>8</v>
      </c>
      <c r="I339" s="224"/>
      <c r="J339" s="225">
        <f>ROUND(I339*H339,2)</f>
        <v>0</v>
      </c>
      <c r="K339" s="221" t="s">
        <v>19</v>
      </c>
      <c r="L339" s="42"/>
      <c r="M339" s="226" t="s">
        <v>19</v>
      </c>
      <c r="N339" s="227" t="s">
        <v>44</v>
      </c>
      <c r="O339" s="82"/>
      <c r="P339" s="228">
        <f>O339*H339</f>
        <v>0</v>
      </c>
      <c r="Q339" s="228">
        <v>0</v>
      </c>
      <c r="R339" s="228">
        <f>Q339*H339</f>
        <v>0</v>
      </c>
      <c r="S339" s="228">
        <v>0</v>
      </c>
      <c r="T339" s="229">
        <f>S339*H339</f>
        <v>0</v>
      </c>
      <c r="AR339" s="230" t="s">
        <v>201</v>
      </c>
      <c r="AT339" s="230" t="s">
        <v>196</v>
      </c>
      <c r="AU339" s="230" t="s">
        <v>82</v>
      </c>
      <c r="AY339" s="16" t="s">
        <v>194</v>
      </c>
      <c r="BE339" s="231">
        <f>IF(N339="základní",J339,0)</f>
        <v>0</v>
      </c>
      <c r="BF339" s="231">
        <f>IF(N339="snížená",J339,0)</f>
        <v>0</v>
      </c>
      <c r="BG339" s="231">
        <f>IF(N339="zákl. přenesená",J339,0)</f>
        <v>0</v>
      </c>
      <c r="BH339" s="231">
        <f>IF(N339="sníž. přenesená",J339,0)</f>
        <v>0</v>
      </c>
      <c r="BI339" s="231">
        <f>IF(N339="nulová",J339,0)</f>
        <v>0</v>
      </c>
      <c r="BJ339" s="16" t="s">
        <v>80</v>
      </c>
      <c r="BK339" s="231">
        <f>ROUND(I339*H339,2)</f>
        <v>0</v>
      </c>
      <c r="BL339" s="16" t="s">
        <v>201</v>
      </c>
      <c r="BM339" s="230" t="s">
        <v>1489</v>
      </c>
    </row>
    <row r="340" s="1" customFormat="1">
      <c r="B340" s="37"/>
      <c r="C340" s="38"/>
      <c r="D340" s="232" t="s">
        <v>203</v>
      </c>
      <c r="E340" s="38"/>
      <c r="F340" s="233" t="s">
        <v>3843</v>
      </c>
      <c r="G340" s="38"/>
      <c r="H340" s="38"/>
      <c r="I340" s="145"/>
      <c r="J340" s="38"/>
      <c r="K340" s="38"/>
      <c r="L340" s="42"/>
      <c r="M340" s="234"/>
      <c r="N340" s="82"/>
      <c r="O340" s="82"/>
      <c r="P340" s="82"/>
      <c r="Q340" s="82"/>
      <c r="R340" s="82"/>
      <c r="S340" s="82"/>
      <c r="T340" s="83"/>
      <c r="AT340" s="16" t="s">
        <v>203</v>
      </c>
      <c r="AU340" s="16" t="s">
        <v>82</v>
      </c>
    </row>
    <row r="341" s="1" customFormat="1" ht="16.5" customHeight="1">
      <c r="B341" s="37"/>
      <c r="C341" s="219" t="s">
        <v>844</v>
      </c>
      <c r="D341" s="219" t="s">
        <v>196</v>
      </c>
      <c r="E341" s="220" t="s">
        <v>3844</v>
      </c>
      <c r="F341" s="221" t="s">
        <v>3845</v>
      </c>
      <c r="G341" s="222" t="s">
        <v>3088</v>
      </c>
      <c r="H341" s="223">
        <v>1</v>
      </c>
      <c r="I341" s="224"/>
      <c r="J341" s="225">
        <f>ROUND(I341*H341,2)</f>
        <v>0</v>
      </c>
      <c r="K341" s="221" t="s">
        <v>19</v>
      </c>
      <c r="L341" s="42"/>
      <c r="M341" s="226" t="s">
        <v>19</v>
      </c>
      <c r="N341" s="227" t="s">
        <v>44</v>
      </c>
      <c r="O341" s="82"/>
      <c r="P341" s="228">
        <f>O341*H341</f>
        <v>0</v>
      </c>
      <c r="Q341" s="228">
        <v>0</v>
      </c>
      <c r="R341" s="228">
        <f>Q341*H341</f>
        <v>0</v>
      </c>
      <c r="S341" s="228">
        <v>0</v>
      </c>
      <c r="T341" s="229">
        <f>S341*H341</f>
        <v>0</v>
      </c>
      <c r="AR341" s="230" t="s">
        <v>201</v>
      </c>
      <c r="AT341" s="230" t="s">
        <v>196</v>
      </c>
      <c r="AU341" s="230" t="s">
        <v>82</v>
      </c>
      <c r="AY341" s="16" t="s">
        <v>194</v>
      </c>
      <c r="BE341" s="231">
        <f>IF(N341="základní",J341,0)</f>
        <v>0</v>
      </c>
      <c r="BF341" s="231">
        <f>IF(N341="snížená",J341,0)</f>
        <v>0</v>
      </c>
      <c r="BG341" s="231">
        <f>IF(N341="zákl. přenesená",J341,0)</f>
        <v>0</v>
      </c>
      <c r="BH341" s="231">
        <f>IF(N341="sníž. přenesená",J341,0)</f>
        <v>0</v>
      </c>
      <c r="BI341" s="231">
        <f>IF(N341="nulová",J341,0)</f>
        <v>0</v>
      </c>
      <c r="BJ341" s="16" t="s">
        <v>80</v>
      </c>
      <c r="BK341" s="231">
        <f>ROUND(I341*H341,2)</f>
        <v>0</v>
      </c>
      <c r="BL341" s="16" t="s">
        <v>201</v>
      </c>
      <c r="BM341" s="230" t="s">
        <v>1499</v>
      </c>
    </row>
    <row r="342" s="1" customFormat="1">
      <c r="B342" s="37"/>
      <c r="C342" s="38"/>
      <c r="D342" s="232" t="s">
        <v>203</v>
      </c>
      <c r="E342" s="38"/>
      <c r="F342" s="233" t="s">
        <v>3845</v>
      </c>
      <c r="G342" s="38"/>
      <c r="H342" s="38"/>
      <c r="I342" s="145"/>
      <c r="J342" s="38"/>
      <c r="K342" s="38"/>
      <c r="L342" s="42"/>
      <c r="M342" s="234"/>
      <c r="N342" s="82"/>
      <c r="O342" s="82"/>
      <c r="P342" s="82"/>
      <c r="Q342" s="82"/>
      <c r="R342" s="82"/>
      <c r="S342" s="82"/>
      <c r="T342" s="83"/>
      <c r="AT342" s="16" t="s">
        <v>203</v>
      </c>
      <c r="AU342" s="16" t="s">
        <v>82</v>
      </c>
    </row>
    <row r="343" s="1" customFormat="1" ht="16.5" customHeight="1">
      <c r="B343" s="37"/>
      <c r="C343" s="219" t="s">
        <v>849</v>
      </c>
      <c r="D343" s="219" t="s">
        <v>196</v>
      </c>
      <c r="E343" s="220" t="s">
        <v>3846</v>
      </c>
      <c r="F343" s="221" t="s">
        <v>3743</v>
      </c>
      <c r="G343" s="222" t="s">
        <v>3088</v>
      </c>
      <c r="H343" s="223">
        <v>1</v>
      </c>
      <c r="I343" s="224"/>
      <c r="J343" s="225">
        <f>ROUND(I343*H343,2)</f>
        <v>0</v>
      </c>
      <c r="K343" s="221" t="s">
        <v>19</v>
      </c>
      <c r="L343" s="42"/>
      <c r="M343" s="226" t="s">
        <v>19</v>
      </c>
      <c r="N343" s="227" t="s">
        <v>44</v>
      </c>
      <c r="O343" s="82"/>
      <c r="P343" s="228">
        <f>O343*H343</f>
        <v>0</v>
      </c>
      <c r="Q343" s="228">
        <v>0</v>
      </c>
      <c r="R343" s="228">
        <f>Q343*H343</f>
        <v>0</v>
      </c>
      <c r="S343" s="228">
        <v>0</v>
      </c>
      <c r="T343" s="229">
        <f>S343*H343</f>
        <v>0</v>
      </c>
      <c r="AR343" s="230" t="s">
        <v>201</v>
      </c>
      <c r="AT343" s="230" t="s">
        <v>196</v>
      </c>
      <c r="AU343" s="230" t="s">
        <v>82</v>
      </c>
      <c r="AY343" s="16" t="s">
        <v>194</v>
      </c>
      <c r="BE343" s="231">
        <f>IF(N343="základní",J343,0)</f>
        <v>0</v>
      </c>
      <c r="BF343" s="231">
        <f>IF(N343="snížená",J343,0)</f>
        <v>0</v>
      </c>
      <c r="BG343" s="231">
        <f>IF(N343="zákl. přenesená",J343,0)</f>
        <v>0</v>
      </c>
      <c r="BH343" s="231">
        <f>IF(N343="sníž. přenesená",J343,0)</f>
        <v>0</v>
      </c>
      <c r="BI343" s="231">
        <f>IF(N343="nulová",J343,0)</f>
        <v>0</v>
      </c>
      <c r="BJ343" s="16" t="s">
        <v>80</v>
      </c>
      <c r="BK343" s="231">
        <f>ROUND(I343*H343,2)</f>
        <v>0</v>
      </c>
      <c r="BL343" s="16" t="s">
        <v>201</v>
      </c>
      <c r="BM343" s="230" t="s">
        <v>1508</v>
      </c>
    </row>
    <row r="344" s="1" customFormat="1">
      <c r="B344" s="37"/>
      <c r="C344" s="38"/>
      <c r="D344" s="232" t="s">
        <v>203</v>
      </c>
      <c r="E344" s="38"/>
      <c r="F344" s="233" t="s">
        <v>3743</v>
      </c>
      <c r="G344" s="38"/>
      <c r="H344" s="38"/>
      <c r="I344" s="145"/>
      <c r="J344" s="38"/>
      <c r="K344" s="38"/>
      <c r="L344" s="42"/>
      <c r="M344" s="234"/>
      <c r="N344" s="82"/>
      <c r="O344" s="82"/>
      <c r="P344" s="82"/>
      <c r="Q344" s="82"/>
      <c r="R344" s="82"/>
      <c r="S344" s="82"/>
      <c r="T344" s="83"/>
      <c r="AT344" s="16" t="s">
        <v>203</v>
      </c>
      <c r="AU344" s="16" t="s">
        <v>82</v>
      </c>
    </row>
    <row r="345" s="1" customFormat="1" ht="16.5" customHeight="1">
      <c r="B345" s="37"/>
      <c r="C345" s="219" t="s">
        <v>853</v>
      </c>
      <c r="D345" s="219" t="s">
        <v>196</v>
      </c>
      <c r="E345" s="220" t="s">
        <v>3847</v>
      </c>
      <c r="F345" s="221" t="s">
        <v>3848</v>
      </c>
      <c r="G345" s="222" t="s">
        <v>3088</v>
      </c>
      <c r="H345" s="223">
        <v>1</v>
      </c>
      <c r="I345" s="224"/>
      <c r="J345" s="225">
        <f>ROUND(I345*H345,2)</f>
        <v>0</v>
      </c>
      <c r="K345" s="221" t="s">
        <v>19</v>
      </c>
      <c r="L345" s="42"/>
      <c r="M345" s="226" t="s">
        <v>19</v>
      </c>
      <c r="N345" s="227" t="s">
        <v>44</v>
      </c>
      <c r="O345" s="82"/>
      <c r="P345" s="228">
        <f>O345*H345</f>
        <v>0</v>
      </c>
      <c r="Q345" s="228">
        <v>0</v>
      </c>
      <c r="R345" s="228">
        <f>Q345*H345</f>
        <v>0</v>
      </c>
      <c r="S345" s="228">
        <v>0</v>
      </c>
      <c r="T345" s="229">
        <f>S345*H345</f>
        <v>0</v>
      </c>
      <c r="AR345" s="230" t="s">
        <v>201</v>
      </c>
      <c r="AT345" s="230" t="s">
        <v>196</v>
      </c>
      <c r="AU345" s="230" t="s">
        <v>82</v>
      </c>
      <c r="AY345" s="16" t="s">
        <v>194</v>
      </c>
      <c r="BE345" s="231">
        <f>IF(N345="základní",J345,0)</f>
        <v>0</v>
      </c>
      <c r="BF345" s="231">
        <f>IF(N345="snížená",J345,0)</f>
        <v>0</v>
      </c>
      <c r="BG345" s="231">
        <f>IF(N345="zákl. přenesená",J345,0)</f>
        <v>0</v>
      </c>
      <c r="BH345" s="231">
        <f>IF(N345="sníž. přenesená",J345,0)</f>
        <v>0</v>
      </c>
      <c r="BI345" s="231">
        <f>IF(N345="nulová",J345,0)</f>
        <v>0</v>
      </c>
      <c r="BJ345" s="16" t="s">
        <v>80</v>
      </c>
      <c r="BK345" s="231">
        <f>ROUND(I345*H345,2)</f>
        <v>0</v>
      </c>
      <c r="BL345" s="16" t="s">
        <v>201</v>
      </c>
      <c r="BM345" s="230" t="s">
        <v>1518</v>
      </c>
    </row>
    <row r="346" s="1" customFormat="1">
      <c r="B346" s="37"/>
      <c r="C346" s="38"/>
      <c r="D346" s="232" t="s">
        <v>203</v>
      </c>
      <c r="E346" s="38"/>
      <c r="F346" s="233" t="s">
        <v>3848</v>
      </c>
      <c r="G346" s="38"/>
      <c r="H346" s="38"/>
      <c r="I346" s="145"/>
      <c r="J346" s="38"/>
      <c r="K346" s="38"/>
      <c r="L346" s="42"/>
      <c r="M346" s="234"/>
      <c r="N346" s="82"/>
      <c r="O346" s="82"/>
      <c r="P346" s="82"/>
      <c r="Q346" s="82"/>
      <c r="R346" s="82"/>
      <c r="S346" s="82"/>
      <c r="T346" s="83"/>
      <c r="AT346" s="16" t="s">
        <v>203</v>
      </c>
      <c r="AU346" s="16" t="s">
        <v>82</v>
      </c>
    </row>
    <row r="347" s="11" customFormat="1" ht="25.92" customHeight="1">
      <c r="B347" s="203"/>
      <c r="C347" s="204"/>
      <c r="D347" s="205" t="s">
        <v>72</v>
      </c>
      <c r="E347" s="206" t="s">
        <v>3598</v>
      </c>
      <c r="F347" s="206" t="s">
        <v>3730</v>
      </c>
      <c r="G347" s="204"/>
      <c r="H347" s="204"/>
      <c r="I347" s="207"/>
      <c r="J347" s="208">
        <f>BK347</f>
        <v>0</v>
      </c>
      <c r="K347" s="204"/>
      <c r="L347" s="209"/>
      <c r="M347" s="210"/>
      <c r="N347" s="211"/>
      <c r="O347" s="211"/>
      <c r="P347" s="212">
        <f>P348</f>
        <v>0</v>
      </c>
      <c r="Q347" s="211"/>
      <c r="R347" s="212">
        <f>R348</f>
        <v>0</v>
      </c>
      <c r="S347" s="211"/>
      <c r="T347" s="213">
        <f>T348</f>
        <v>0</v>
      </c>
      <c r="AR347" s="214" t="s">
        <v>80</v>
      </c>
      <c r="AT347" s="215" t="s">
        <v>72</v>
      </c>
      <c r="AU347" s="215" t="s">
        <v>73</v>
      </c>
      <c r="AY347" s="214" t="s">
        <v>194</v>
      </c>
      <c r="BK347" s="216">
        <f>BK348</f>
        <v>0</v>
      </c>
    </row>
    <row r="348" s="11" customFormat="1" ht="22.8" customHeight="1">
      <c r="B348" s="203"/>
      <c r="C348" s="204"/>
      <c r="D348" s="205" t="s">
        <v>72</v>
      </c>
      <c r="E348" s="217" t="s">
        <v>3749</v>
      </c>
      <c r="F348" s="217" t="s">
        <v>3750</v>
      </c>
      <c r="G348" s="204"/>
      <c r="H348" s="204"/>
      <c r="I348" s="207"/>
      <c r="J348" s="218">
        <f>BK348</f>
        <v>0</v>
      </c>
      <c r="K348" s="204"/>
      <c r="L348" s="209"/>
      <c r="M348" s="210"/>
      <c r="N348" s="211"/>
      <c r="O348" s="211"/>
      <c r="P348" s="212">
        <f>SUM(P349:P356)</f>
        <v>0</v>
      </c>
      <c r="Q348" s="211"/>
      <c r="R348" s="212">
        <f>SUM(R349:R356)</f>
        <v>0</v>
      </c>
      <c r="S348" s="211"/>
      <c r="T348" s="213">
        <f>SUM(T349:T356)</f>
        <v>0</v>
      </c>
      <c r="AR348" s="214" t="s">
        <v>80</v>
      </c>
      <c r="AT348" s="215" t="s">
        <v>72</v>
      </c>
      <c r="AU348" s="215" t="s">
        <v>80</v>
      </c>
      <c r="AY348" s="214" t="s">
        <v>194</v>
      </c>
      <c r="BK348" s="216">
        <f>SUM(BK349:BK356)</f>
        <v>0</v>
      </c>
    </row>
    <row r="349" s="1" customFormat="1" ht="16.5" customHeight="1">
      <c r="B349" s="37"/>
      <c r="C349" s="219" t="s">
        <v>857</v>
      </c>
      <c r="D349" s="219" t="s">
        <v>196</v>
      </c>
      <c r="E349" s="220" t="s">
        <v>3731</v>
      </c>
      <c r="F349" s="221" t="s">
        <v>3732</v>
      </c>
      <c r="G349" s="222" t="s">
        <v>217</v>
      </c>
      <c r="H349" s="223">
        <v>28</v>
      </c>
      <c r="I349" s="224"/>
      <c r="J349" s="225">
        <f>ROUND(I349*H349,2)</f>
        <v>0</v>
      </c>
      <c r="K349" s="221" t="s">
        <v>19</v>
      </c>
      <c r="L349" s="42"/>
      <c r="M349" s="226" t="s">
        <v>19</v>
      </c>
      <c r="N349" s="227" t="s">
        <v>44</v>
      </c>
      <c r="O349" s="82"/>
      <c r="P349" s="228">
        <f>O349*H349</f>
        <v>0</v>
      </c>
      <c r="Q349" s="228">
        <v>0</v>
      </c>
      <c r="R349" s="228">
        <f>Q349*H349</f>
        <v>0</v>
      </c>
      <c r="S349" s="228">
        <v>0</v>
      </c>
      <c r="T349" s="229">
        <f>S349*H349</f>
        <v>0</v>
      </c>
      <c r="AR349" s="230" t="s">
        <v>201</v>
      </c>
      <c r="AT349" s="230" t="s">
        <v>196</v>
      </c>
      <c r="AU349" s="230" t="s">
        <v>82</v>
      </c>
      <c r="AY349" s="16" t="s">
        <v>194</v>
      </c>
      <c r="BE349" s="231">
        <f>IF(N349="základní",J349,0)</f>
        <v>0</v>
      </c>
      <c r="BF349" s="231">
        <f>IF(N349="snížená",J349,0)</f>
        <v>0</v>
      </c>
      <c r="BG349" s="231">
        <f>IF(N349="zákl. přenesená",J349,0)</f>
        <v>0</v>
      </c>
      <c r="BH349" s="231">
        <f>IF(N349="sníž. přenesená",J349,0)</f>
        <v>0</v>
      </c>
      <c r="BI349" s="231">
        <f>IF(N349="nulová",J349,0)</f>
        <v>0</v>
      </c>
      <c r="BJ349" s="16" t="s">
        <v>80</v>
      </c>
      <c r="BK349" s="231">
        <f>ROUND(I349*H349,2)</f>
        <v>0</v>
      </c>
      <c r="BL349" s="16" t="s">
        <v>201</v>
      </c>
      <c r="BM349" s="230" t="s">
        <v>1529</v>
      </c>
    </row>
    <row r="350" s="1" customFormat="1">
      <c r="B350" s="37"/>
      <c r="C350" s="38"/>
      <c r="D350" s="232" t="s">
        <v>203</v>
      </c>
      <c r="E350" s="38"/>
      <c r="F350" s="233" t="s">
        <v>3732</v>
      </c>
      <c r="G350" s="38"/>
      <c r="H350" s="38"/>
      <c r="I350" s="145"/>
      <c r="J350" s="38"/>
      <c r="K350" s="38"/>
      <c r="L350" s="42"/>
      <c r="M350" s="234"/>
      <c r="N350" s="82"/>
      <c r="O350" s="82"/>
      <c r="P350" s="82"/>
      <c r="Q350" s="82"/>
      <c r="R350" s="82"/>
      <c r="S350" s="82"/>
      <c r="T350" s="83"/>
      <c r="AT350" s="16" t="s">
        <v>203</v>
      </c>
      <c r="AU350" s="16" t="s">
        <v>82</v>
      </c>
    </row>
    <row r="351" s="1" customFormat="1" ht="16.5" customHeight="1">
      <c r="B351" s="37"/>
      <c r="C351" s="219" t="s">
        <v>861</v>
      </c>
      <c r="D351" s="219" t="s">
        <v>196</v>
      </c>
      <c r="E351" s="220" t="s">
        <v>3733</v>
      </c>
      <c r="F351" s="221" t="s">
        <v>3734</v>
      </c>
      <c r="G351" s="222" t="s">
        <v>217</v>
      </c>
      <c r="H351" s="223">
        <v>20</v>
      </c>
      <c r="I351" s="224"/>
      <c r="J351" s="225">
        <f>ROUND(I351*H351,2)</f>
        <v>0</v>
      </c>
      <c r="K351" s="221" t="s">
        <v>19</v>
      </c>
      <c r="L351" s="42"/>
      <c r="M351" s="226" t="s">
        <v>19</v>
      </c>
      <c r="N351" s="227" t="s">
        <v>44</v>
      </c>
      <c r="O351" s="82"/>
      <c r="P351" s="228">
        <f>O351*H351</f>
        <v>0</v>
      </c>
      <c r="Q351" s="228">
        <v>0</v>
      </c>
      <c r="R351" s="228">
        <f>Q351*H351</f>
        <v>0</v>
      </c>
      <c r="S351" s="228">
        <v>0</v>
      </c>
      <c r="T351" s="229">
        <f>S351*H351</f>
        <v>0</v>
      </c>
      <c r="AR351" s="230" t="s">
        <v>201</v>
      </c>
      <c r="AT351" s="230" t="s">
        <v>196</v>
      </c>
      <c r="AU351" s="230" t="s">
        <v>82</v>
      </c>
      <c r="AY351" s="16" t="s">
        <v>194</v>
      </c>
      <c r="BE351" s="231">
        <f>IF(N351="základní",J351,0)</f>
        <v>0</v>
      </c>
      <c r="BF351" s="231">
        <f>IF(N351="snížená",J351,0)</f>
        <v>0</v>
      </c>
      <c r="BG351" s="231">
        <f>IF(N351="zákl. přenesená",J351,0)</f>
        <v>0</v>
      </c>
      <c r="BH351" s="231">
        <f>IF(N351="sníž. přenesená",J351,0)</f>
        <v>0</v>
      </c>
      <c r="BI351" s="231">
        <f>IF(N351="nulová",J351,0)</f>
        <v>0</v>
      </c>
      <c r="BJ351" s="16" t="s">
        <v>80</v>
      </c>
      <c r="BK351" s="231">
        <f>ROUND(I351*H351,2)</f>
        <v>0</v>
      </c>
      <c r="BL351" s="16" t="s">
        <v>201</v>
      </c>
      <c r="BM351" s="230" t="s">
        <v>1538</v>
      </c>
    </row>
    <row r="352" s="1" customFormat="1">
      <c r="B352" s="37"/>
      <c r="C352" s="38"/>
      <c r="D352" s="232" t="s">
        <v>203</v>
      </c>
      <c r="E352" s="38"/>
      <c r="F352" s="233" t="s">
        <v>3734</v>
      </c>
      <c r="G352" s="38"/>
      <c r="H352" s="38"/>
      <c r="I352" s="145"/>
      <c r="J352" s="38"/>
      <c r="K352" s="38"/>
      <c r="L352" s="42"/>
      <c r="M352" s="234"/>
      <c r="N352" s="82"/>
      <c r="O352" s="82"/>
      <c r="P352" s="82"/>
      <c r="Q352" s="82"/>
      <c r="R352" s="82"/>
      <c r="S352" s="82"/>
      <c r="T352" s="83"/>
      <c r="AT352" s="16" t="s">
        <v>203</v>
      </c>
      <c r="AU352" s="16" t="s">
        <v>82</v>
      </c>
    </row>
    <row r="353" s="1" customFormat="1" ht="16.5" customHeight="1">
      <c r="B353" s="37"/>
      <c r="C353" s="219" t="s">
        <v>865</v>
      </c>
      <c r="D353" s="219" t="s">
        <v>196</v>
      </c>
      <c r="E353" s="220" t="s">
        <v>3735</v>
      </c>
      <c r="F353" s="221" t="s">
        <v>3736</v>
      </c>
      <c r="G353" s="222" t="s">
        <v>217</v>
      </c>
      <c r="H353" s="223">
        <v>28</v>
      </c>
      <c r="I353" s="224"/>
      <c r="J353" s="225">
        <f>ROUND(I353*H353,2)</f>
        <v>0</v>
      </c>
      <c r="K353" s="221" t="s">
        <v>19</v>
      </c>
      <c r="L353" s="42"/>
      <c r="M353" s="226" t="s">
        <v>19</v>
      </c>
      <c r="N353" s="227" t="s">
        <v>44</v>
      </c>
      <c r="O353" s="82"/>
      <c r="P353" s="228">
        <f>O353*H353</f>
        <v>0</v>
      </c>
      <c r="Q353" s="228">
        <v>0</v>
      </c>
      <c r="R353" s="228">
        <f>Q353*H353</f>
        <v>0</v>
      </c>
      <c r="S353" s="228">
        <v>0</v>
      </c>
      <c r="T353" s="229">
        <f>S353*H353</f>
        <v>0</v>
      </c>
      <c r="AR353" s="230" t="s">
        <v>201</v>
      </c>
      <c r="AT353" s="230" t="s">
        <v>196</v>
      </c>
      <c r="AU353" s="230" t="s">
        <v>82</v>
      </c>
      <c r="AY353" s="16" t="s">
        <v>194</v>
      </c>
      <c r="BE353" s="231">
        <f>IF(N353="základní",J353,0)</f>
        <v>0</v>
      </c>
      <c r="BF353" s="231">
        <f>IF(N353="snížená",J353,0)</f>
        <v>0</v>
      </c>
      <c r="BG353" s="231">
        <f>IF(N353="zákl. přenesená",J353,0)</f>
        <v>0</v>
      </c>
      <c r="BH353" s="231">
        <f>IF(N353="sníž. přenesená",J353,0)</f>
        <v>0</v>
      </c>
      <c r="BI353" s="231">
        <f>IF(N353="nulová",J353,0)</f>
        <v>0</v>
      </c>
      <c r="BJ353" s="16" t="s">
        <v>80</v>
      </c>
      <c r="BK353" s="231">
        <f>ROUND(I353*H353,2)</f>
        <v>0</v>
      </c>
      <c r="BL353" s="16" t="s">
        <v>201</v>
      </c>
      <c r="BM353" s="230" t="s">
        <v>1546</v>
      </c>
    </row>
    <row r="354" s="1" customFormat="1">
      <c r="B354" s="37"/>
      <c r="C354" s="38"/>
      <c r="D354" s="232" t="s">
        <v>203</v>
      </c>
      <c r="E354" s="38"/>
      <c r="F354" s="233" t="s">
        <v>3736</v>
      </c>
      <c r="G354" s="38"/>
      <c r="H354" s="38"/>
      <c r="I354" s="145"/>
      <c r="J354" s="38"/>
      <c r="K354" s="38"/>
      <c r="L354" s="42"/>
      <c r="M354" s="234"/>
      <c r="N354" s="82"/>
      <c r="O354" s="82"/>
      <c r="P354" s="82"/>
      <c r="Q354" s="82"/>
      <c r="R354" s="82"/>
      <c r="S354" s="82"/>
      <c r="T354" s="83"/>
      <c r="AT354" s="16" t="s">
        <v>203</v>
      </c>
      <c r="AU354" s="16" t="s">
        <v>82</v>
      </c>
    </row>
    <row r="355" s="1" customFormat="1" ht="16.5" customHeight="1">
      <c r="B355" s="37"/>
      <c r="C355" s="219" t="s">
        <v>870</v>
      </c>
      <c r="D355" s="219" t="s">
        <v>196</v>
      </c>
      <c r="E355" s="220" t="s">
        <v>3849</v>
      </c>
      <c r="F355" s="221" t="s">
        <v>3850</v>
      </c>
      <c r="G355" s="222" t="s">
        <v>3088</v>
      </c>
      <c r="H355" s="223">
        <v>1</v>
      </c>
      <c r="I355" s="224"/>
      <c r="J355" s="225">
        <f>ROUND(I355*H355,2)</f>
        <v>0</v>
      </c>
      <c r="K355" s="221" t="s">
        <v>19</v>
      </c>
      <c r="L355" s="42"/>
      <c r="M355" s="226" t="s">
        <v>19</v>
      </c>
      <c r="N355" s="227" t="s">
        <v>44</v>
      </c>
      <c r="O355" s="82"/>
      <c r="P355" s="228">
        <f>O355*H355</f>
        <v>0</v>
      </c>
      <c r="Q355" s="228">
        <v>0</v>
      </c>
      <c r="R355" s="228">
        <f>Q355*H355</f>
        <v>0</v>
      </c>
      <c r="S355" s="228">
        <v>0</v>
      </c>
      <c r="T355" s="229">
        <f>S355*H355</f>
        <v>0</v>
      </c>
      <c r="AR355" s="230" t="s">
        <v>201</v>
      </c>
      <c r="AT355" s="230" t="s">
        <v>196</v>
      </c>
      <c r="AU355" s="230" t="s">
        <v>82</v>
      </c>
      <c r="AY355" s="16" t="s">
        <v>194</v>
      </c>
      <c r="BE355" s="231">
        <f>IF(N355="základní",J355,0)</f>
        <v>0</v>
      </c>
      <c r="BF355" s="231">
        <f>IF(N355="snížená",J355,0)</f>
        <v>0</v>
      </c>
      <c r="BG355" s="231">
        <f>IF(N355="zákl. přenesená",J355,0)</f>
        <v>0</v>
      </c>
      <c r="BH355" s="231">
        <f>IF(N355="sníž. přenesená",J355,0)</f>
        <v>0</v>
      </c>
      <c r="BI355" s="231">
        <f>IF(N355="nulová",J355,0)</f>
        <v>0</v>
      </c>
      <c r="BJ355" s="16" t="s">
        <v>80</v>
      </c>
      <c r="BK355" s="231">
        <f>ROUND(I355*H355,2)</f>
        <v>0</v>
      </c>
      <c r="BL355" s="16" t="s">
        <v>201</v>
      </c>
      <c r="BM355" s="230" t="s">
        <v>1555</v>
      </c>
    </row>
    <row r="356" s="1" customFormat="1">
      <c r="B356" s="37"/>
      <c r="C356" s="38"/>
      <c r="D356" s="232" t="s">
        <v>203</v>
      </c>
      <c r="E356" s="38"/>
      <c r="F356" s="233" t="s">
        <v>3850</v>
      </c>
      <c r="G356" s="38"/>
      <c r="H356" s="38"/>
      <c r="I356" s="145"/>
      <c r="J356" s="38"/>
      <c r="K356" s="38"/>
      <c r="L356" s="42"/>
      <c r="M356" s="234"/>
      <c r="N356" s="82"/>
      <c r="O356" s="82"/>
      <c r="P356" s="82"/>
      <c r="Q356" s="82"/>
      <c r="R356" s="82"/>
      <c r="S356" s="82"/>
      <c r="T356" s="83"/>
      <c r="AT356" s="16" t="s">
        <v>203</v>
      </c>
      <c r="AU356" s="16" t="s">
        <v>82</v>
      </c>
    </row>
    <row r="357" s="11" customFormat="1" ht="25.92" customHeight="1">
      <c r="B357" s="203"/>
      <c r="C357" s="204"/>
      <c r="D357" s="205" t="s">
        <v>72</v>
      </c>
      <c r="E357" s="206" t="s">
        <v>3851</v>
      </c>
      <c r="F357" s="206" t="s">
        <v>3852</v>
      </c>
      <c r="G357" s="204"/>
      <c r="H357" s="204"/>
      <c r="I357" s="207"/>
      <c r="J357" s="208">
        <f>BK357</f>
        <v>0</v>
      </c>
      <c r="K357" s="204"/>
      <c r="L357" s="209"/>
      <c r="M357" s="210"/>
      <c r="N357" s="211"/>
      <c r="O357" s="211"/>
      <c r="P357" s="212">
        <f>P358</f>
        <v>0</v>
      </c>
      <c r="Q357" s="211"/>
      <c r="R357" s="212">
        <f>R358</f>
        <v>0</v>
      </c>
      <c r="S357" s="211"/>
      <c r="T357" s="213">
        <f>T358</f>
        <v>0</v>
      </c>
      <c r="AR357" s="214" t="s">
        <v>80</v>
      </c>
      <c r="AT357" s="215" t="s">
        <v>72</v>
      </c>
      <c r="AU357" s="215" t="s">
        <v>73</v>
      </c>
      <c r="AY357" s="214" t="s">
        <v>194</v>
      </c>
      <c r="BK357" s="216">
        <f>BK358</f>
        <v>0</v>
      </c>
    </row>
    <row r="358" s="11" customFormat="1" ht="22.8" customHeight="1">
      <c r="B358" s="203"/>
      <c r="C358" s="204"/>
      <c r="D358" s="205" t="s">
        <v>72</v>
      </c>
      <c r="E358" s="217" t="s">
        <v>3749</v>
      </c>
      <c r="F358" s="217" t="s">
        <v>3750</v>
      </c>
      <c r="G358" s="204"/>
      <c r="H358" s="204"/>
      <c r="I358" s="207"/>
      <c r="J358" s="218">
        <f>BK358</f>
        <v>0</v>
      </c>
      <c r="K358" s="204"/>
      <c r="L358" s="209"/>
      <c r="M358" s="210"/>
      <c r="N358" s="211"/>
      <c r="O358" s="211"/>
      <c r="P358" s="212">
        <f>SUM(P359:P368)</f>
        <v>0</v>
      </c>
      <c r="Q358" s="211"/>
      <c r="R358" s="212">
        <f>SUM(R359:R368)</f>
        <v>0</v>
      </c>
      <c r="S358" s="211"/>
      <c r="T358" s="213">
        <f>SUM(T359:T368)</f>
        <v>0</v>
      </c>
      <c r="AR358" s="214" t="s">
        <v>80</v>
      </c>
      <c r="AT358" s="215" t="s">
        <v>72</v>
      </c>
      <c r="AU358" s="215" t="s">
        <v>80</v>
      </c>
      <c r="AY358" s="214" t="s">
        <v>194</v>
      </c>
      <c r="BK358" s="216">
        <f>SUM(BK359:BK368)</f>
        <v>0</v>
      </c>
    </row>
    <row r="359" s="1" customFormat="1" ht="16.5" customHeight="1">
      <c r="B359" s="37"/>
      <c r="C359" s="219" t="s">
        <v>874</v>
      </c>
      <c r="D359" s="219" t="s">
        <v>196</v>
      </c>
      <c r="E359" s="220" t="s">
        <v>3853</v>
      </c>
      <c r="F359" s="221" t="s">
        <v>3854</v>
      </c>
      <c r="G359" s="222" t="s">
        <v>1492</v>
      </c>
      <c r="H359" s="223">
        <v>10</v>
      </c>
      <c r="I359" s="224"/>
      <c r="J359" s="225">
        <f>ROUND(I359*H359,2)</f>
        <v>0</v>
      </c>
      <c r="K359" s="221" t="s">
        <v>19</v>
      </c>
      <c r="L359" s="42"/>
      <c r="M359" s="226" t="s">
        <v>19</v>
      </c>
      <c r="N359" s="227" t="s">
        <v>44</v>
      </c>
      <c r="O359" s="82"/>
      <c r="P359" s="228">
        <f>O359*H359</f>
        <v>0</v>
      </c>
      <c r="Q359" s="228">
        <v>0</v>
      </c>
      <c r="R359" s="228">
        <f>Q359*H359</f>
        <v>0</v>
      </c>
      <c r="S359" s="228">
        <v>0</v>
      </c>
      <c r="T359" s="229">
        <f>S359*H359</f>
        <v>0</v>
      </c>
      <c r="AR359" s="230" t="s">
        <v>201</v>
      </c>
      <c r="AT359" s="230" t="s">
        <v>196</v>
      </c>
      <c r="AU359" s="230" t="s">
        <v>82</v>
      </c>
      <c r="AY359" s="16" t="s">
        <v>194</v>
      </c>
      <c r="BE359" s="231">
        <f>IF(N359="základní",J359,0)</f>
        <v>0</v>
      </c>
      <c r="BF359" s="231">
        <f>IF(N359="snížená",J359,0)</f>
        <v>0</v>
      </c>
      <c r="BG359" s="231">
        <f>IF(N359="zákl. přenesená",J359,0)</f>
        <v>0</v>
      </c>
      <c r="BH359" s="231">
        <f>IF(N359="sníž. přenesená",J359,0)</f>
        <v>0</v>
      </c>
      <c r="BI359" s="231">
        <f>IF(N359="nulová",J359,0)</f>
        <v>0</v>
      </c>
      <c r="BJ359" s="16" t="s">
        <v>80</v>
      </c>
      <c r="BK359" s="231">
        <f>ROUND(I359*H359,2)</f>
        <v>0</v>
      </c>
      <c r="BL359" s="16" t="s">
        <v>201</v>
      </c>
      <c r="BM359" s="230" t="s">
        <v>1564</v>
      </c>
    </row>
    <row r="360" s="1" customFormat="1">
      <c r="B360" s="37"/>
      <c r="C360" s="38"/>
      <c r="D360" s="232" t="s">
        <v>203</v>
      </c>
      <c r="E360" s="38"/>
      <c r="F360" s="233" t="s">
        <v>3854</v>
      </c>
      <c r="G360" s="38"/>
      <c r="H360" s="38"/>
      <c r="I360" s="145"/>
      <c r="J360" s="38"/>
      <c r="K360" s="38"/>
      <c r="L360" s="42"/>
      <c r="M360" s="234"/>
      <c r="N360" s="82"/>
      <c r="O360" s="82"/>
      <c r="P360" s="82"/>
      <c r="Q360" s="82"/>
      <c r="R360" s="82"/>
      <c r="S360" s="82"/>
      <c r="T360" s="83"/>
      <c r="AT360" s="16" t="s">
        <v>203</v>
      </c>
      <c r="AU360" s="16" t="s">
        <v>82</v>
      </c>
    </row>
    <row r="361" s="1" customFormat="1" ht="16.5" customHeight="1">
      <c r="B361" s="37"/>
      <c r="C361" s="219" t="s">
        <v>879</v>
      </c>
      <c r="D361" s="219" t="s">
        <v>196</v>
      </c>
      <c r="E361" s="220" t="s">
        <v>3855</v>
      </c>
      <c r="F361" s="221" t="s">
        <v>3856</v>
      </c>
      <c r="G361" s="222" t="s">
        <v>217</v>
      </c>
      <c r="H361" s="223">
        <v>10</v>
      </c>
      <c r="I361" s="224"/>
      <c r="J361" s="225">
        <f>ROUND(I361*H361,2)</f>
        <v>0</v>
      </c>
      <c r="K361" s="221" t="s">
        <v>19</v>
      </c>
      <c r="L361" s="42"/>
      <c r="M361" s="226" t="s">
        <v>19</v>
      </c>
      <c r="N361" s="227" t="s">
        <v>44</v>
      </c>
      <c r="O361" s="82"/>
      <c r="P361" s="228">
        <f>O361*H361</f>
        <v>0</v>
      </c>
      <c r="Q361" s="228">
        <v>0</v>
      </c>
      <c r="R361" s="228">
        <f>Q361*H361</f>
        <v>0</v>
      </c>
      <c r="S361" s="228">
        <v>0</v>
      </c>
      <c r="T361" s="229">
        <f>S361*H361</f>
        <v>0</v>
      </c>
      <c r="AR361" s="230" t="s">
        <v>201</v>
      </c>
      <c r="AT361" s="230" t="s">
        <v>196</v>
      </c>
      <c r="AU361" s="230" t="s">
        <v>82</v>
      </c>
      <c r="AY361" s="16" t="s">
        <v>194</v>
      </c>
      <c r="BE361" s="231">
        <f>IF(N361="základní",J361,0)</f>
        <v>0</v>
      </c>
      <c r="BF361" s="231">
        <f>IF(N361="snížená",J361,0)</f>
        <v>0</v>
      </c>
      <c r="BG361" s="231">
        <f>IF(N361="zákl. přenesená",J361,0)</f>
        <v>0</v>
      </c>
      <c r="BH361" s="231">
        <f>IF(N361="sníž. přenesená",J361,0)</f>
        <v>0</v>
      </c>
      <c r="BI361" s="231">
        <f>IF(N361="nulová",J361,0)</f>
        <v>0</v>
      </c>
      <c r="BJ361" s="16" t="s">
        <v>80</v>
      </c>
      <c r="BK361" s="231">
        <f>ROUND(I361*H361,2)</f>
        <v>0</v>
      </c>
      <c r="BL361" s="16" t="s">
        <v>201</v>
      </c>
      <c r="BM361" s="230" t="s">
        <v>1584</v>
      </c>
    </row>
    <row r="362" s="1" customFormat="1">
      <c r="B362" s="37"/>
      <c r="C362" s="38"/>
      <c r="D362" s="232" t="s">
        <v>203</v>
      </c>
      <c r="E362" s="38"/>
      <c r="F362" s="233" t="s">
        <v>3856</v>
      </c>
      <c r="G362" s="38"/>
      <c r="H362" s="38"/>
      <c r="I362" s="145"/>
      <c r="J362" s="38"/>
      <c r="K362" s="38"/>
      <c r="L362" s="42"/>
      <c r="M362" s="234"/>
      <c r="N362" s="82"/>
      <c r="O362" s="82"/>
      <c r="P362" s="82"/>
      <c r="Q362" s="82"/>
      <c r="R362" s="82"/>
      <c r="S362" s="82"/>
      <c r="T362" s="83"/>
      <c r="AT362" s="16" t="s">
        <v>203</v>
      </c>
      <c r="AU362" s="16" t="s">
        <v>82</v>
      </c>
    </row>
    <row r="363" s="1" customFormat="1" ht="16.5" customHeight="1">
      <c r="B363" s="37"/>
      <c r="C363" s="219" t="s">
        <v>883</v>
      </c>
      <c r="D363" s="219" t="s">
        <v>196</v>
      </c>
      <c r="E363" s="220" t="s">
        <v>3857</v>
      </c>
      <c r="F363" s="221" t="s">
        <v>3858</v>
      </c>
      <c r="G363" s="222" t="s">
        <v>217</v>
      </c>
      <c r="H363" s="223">
        <v>10</v>
      </c>
      <c r="I363" s="224"/>
      <c r="J363" s="225">
        <f>ROUND(I363*H363,2)</f>
        <v>0</v>
      </c>
      <c r="K363" s="221" t="s">
        <v>19</v>
      </c>
      <c r="L363" s="42"/>
      <c r="M363" s="226" t="s">
        <v>19</v>
      </c>
      <c r="N363" s="227" t="s">
        <v>44</v>
      </c>
      <c r="O363" s="82"/>
      <c r="P363" s="228">
        <f>O363*H363</f>
        <v>0</v>
      </c>
      <c r="Q363" s="228">
        <v>0</v>
      </c>
      <c r="R363" s="228">
        <f>Q363*H363</f>
        <v>0</v>
      </c>
      <c r="S363" s="228">
        <v>0</v>
      </c>
      <c r="T363" s="229">
        <f>S363*H363</f>
        <v>0</v>
      </c>
      <c r="AR363" s="230" t="s">
        <v>201</v>
      </c>
      <c r="AT363" s="230" t="s">
        <v>196</v>
      </c>
      <c r="AU363" s="230" t="s">
        <v>82</v>
      </c>
      <c r="AY363" s="16" t="s">
        <v>194</v>
      </c>
      <c r="BE363" s="231">
        <f>IF(N363="základní",J363,0)</f>
        <v>0</v>
      </c>
      <c r="BF363" s="231">
        <f>IF(N363="snížená",J363,0)</f>
        <v>0</v>
      </c>
      <c r="BG363" s="231">
        <f>IF(N363="zákl. přenesená",J363,0)</f>
        <v>0</v>
      </c>
      <c r="BH363" s="231">
        <f>IF(N363="sníž. přenesená",J363,0)</f>
        <v>0</v>
      </c>
      <c r="BI363" s="231">
        <f>IF(N363="nulová",J363,0)</f>
        <v>0</v>
      </c>
      <c r="BJ363" s="16" t="s">
        <v>80</v>
      </c>
      <c r="BK363" s="231">
        <f>ROUND(I363*H363,2)</f>
        <v>0</v>
      </c>
      <c r="BL363" s="16" t="s">
        <v>201</v>
      </c>
      <c r="BM363" s="230" t="s">
        <v>1595</v>
      </c>
    </row>
    <row r="364" s="1" customFormat="1">
      <c r="B364" s="37"/>
      <c r="C364" s="38"/>
      <c r="D364" s="232" t="s">
        <v>203</v>
      </c>
      <c r="E364" s="38"/>
      <c r="F364" s="233" t="s">
        <v>3858</v>
      </c>
      <c r="G364" s="38"/>
      <c r="H364" s="38"/>
      <c r="I364" s="145"/>
      <c r="J364" s="38"/>
      <c r="K364" s="38"/>
      <c r="L364" s="42"/>
      <c r="M364" s="234"/>
      <c r="N364" s="82"/>
      <c r="O364" s="82"/>
      <c r="P364" s="82"/>
      <c r="Q364" s="82"/>
      <c r="R364" s="82"/>
      <c r="S364" s="82"/>
      <c r="T364" s="83"/>
      <c r="AT364" s="16" t="s">
        <v>203</v>
      </c>
      <c r="AU364" s="16" t="s">
        <v>82</v>
      </c>
    </row>
    <row r="365" s="1" customFormat="1" ht="16.5" customHeight="1">
      <c r="B365" s="37"/>
      <c r="C365" s="219" t="s">
        <v>888</v>
      </c>
      <c r="D365" s="219" t="s">
        <v>196</v>
      </c>
      <c r="E365" s="220" t="s">
        <v>3859</v>
      </c>
      <c r="F365" s="221" t="s">
        <v>3860</v>
      </c>
      <c r="G365" s="222" t="s">
        <v>3088</v>
      </c>
      <c r="H365" s="223">
        <v>1</v>
      </c>
      <c r="I365" s="224"/>
      <c r="J365" s="225">
        <f>ROUND(I365*H365,2)</f>
        <v>0</v>
      </c>
      <c r="K365" s="221" t="s">
        <v>19</v>
      </c>
      <c r="L365" s="42"/>
      <c r="M365" s="226" t="s">
        <v>19</v>
      </c>
      <c r="N365" s="227" t="s">
        <v>44</v>
      </c>
      <c r="O365" s="82"/>
      <c r="P365" s="228">
        <f>O365*H365</f>
        <v>0</v>
      </c>
      <c r="Q365" s="228">
        <v>0</v>
      </c>
      <c r="R365" s="228">
        <f>Q365*H365</f>
        <v>0</v>
      </c>
      <c r="S365" s="228">
        <v>0</v>
      </c>
      <c r="T365" s="229">
        <f>S365*H365</f>
        <v>0</v>
      </c>
      <c r="AR365" s="230" t="s">
        <v>201</v>
      </c>
      <c r="AT365" s="230" t="s">
        <v>196</v>
      </c>
      <c r="AU365" s="230" t="s">
        <v>82</v>
      </c>
      <c r="AY365" s="16" t="s">
        <v>194</v>
      </c>
      <c r="BE365" s="231">
        <f>IF(N365="základní",J365,0)</f>
        <v>0</v>
      </c>
      <c r="BF365" s="231">
        <f>IF(N365="snížená",J365,0)</f>
        <v>0</v>
      </c>
      <c r="BG365" s="231">
        <f>IF(N365="zákl. přenesená",J365,0)</f>
        <v>0</v>
      </c>
      <c r="BH365" s="231">
        <f>IF(N365="sníž. přenesená",J365,0)</f>
        <v>0</v>
      </c>
      <c r="BI365" s="231">
        <f>IF(N365="nulová",J365,0)</f>
        <v>0</v>
      </c>
      <c r="BJ365" s="16" t="s">
        <v>80</v>
      </c>
      <c r="BK365" s="231">
        <f>ROUND(I365*H365,2)</f>
        <v>0</v>
      </c>
      <c r="BL365" s="16" t="s">
        <v>201</v>
      </c>
      <c r="BM365" s="230" t="s">
        <v>1605</v>
      </c>
    </row>
    <row r="366" s="1" customFormat="1">
      <c r="B366" s="37"/>
      <c r="C366" s="38"/>
      <c r="D366" s="232" t="s">
        <v>203</v>
      </c>
      <c r="E366" s="38"/>
      <c r="F366" s="233" t="s">
        <v>3860</v>
      </c>
      <c r="G366" s="38"/>
      <c r="H366" s="38"/>
      <c r="I366" s="145"/>
      <c r="J366" s="38"/>
      <c r="K366" s="38"/>
      <c r="L366" s="42"/>
      <c r="M366" s="234"/>
      <c r="N366" s="82"/>
      <c r="O366" s="82"/>
      <c r="P366" s="82"/>
      <c r="Q366" s="82"/>
      <c r="R366" s="82"/>
      <c r="S366" s="82"/>
      <c r="T366" s="83"/>
      <c r="AT366" s="16" t="s">
        <v>203</v>
      </c>
      <c r="AU366" s="16" t="s">
        <v>82</v>
      </c>
    </row>
    <row r="367" s="1" customFormat="1" ht="16.5" customHeight="1">
      <c r="B367" s="37"/>
      <c r="C367" s="219" t="s">
        <v>893</v>
      </c>
      <c r="D367" s="219" t="s">
        <v>196</v>
      </c>
      <c r="E367" s="220" t="s">
        <v>3861</v>
      </c>
      <c r="F367" s="221" t="s">
        <v>3862</v>
      </c>
      <c r="G367" s="222" t="s">
        <v>1492</v>
      </c>
      <c r="H367" s="223">
        <v>35</v>
      </c>
      <c r="I367" s="224"/>
      <c r="J367" s="225">
        <f>ROUND(I367*H367,2)</f>
        <v>0</v>
      </c>
      <c r="K367" s="221" t="s">
        <v>19</v>
      </c>
      <c r="L367" s="42"/>
      <c r="M367" s="226" t="s">
        <v>19</v>
      </c>
      <c r="N367" s="227" t="s">
        <v>44</v>
      </c>
      <c r="O367" s="82"/>
      <c r="P367" s="228">
        <f>O367*H367</f>
        <v>0</v>
      </c>
      <c r="Q367" s="228">
        <v>0</v>
      </c>
      <c r="R367" s="228">
        <f>Q367*H367</f>
        <v>0</v>
      </c>
      <c r="S367" s="228">
        <v>0</v>
      </c>
      <c r="T367" s="229">
        <f>S367*H367</f>
        <v>0</v>
      </c>
      <c r="AR367" s="230" t="s">
        <v>201</v>
      </c>
      <c r="AT367" s="230" t="s">
        <v>196</v>
      </c>
      <c r="AU367" s="230" t="s">
        <v>82</v>
      </c>
      <c r="AY367" s="16" t="s">
        <v>194</v>
      </c>
      <c r="BE367" s="231">
        <f>IF(N367="základní",J367,0)</f>
        <v>0</v>
      </c>
      <c r="BF367" s="231">
        <f>IF(N367="snížená",J367,0)</f>
        <v>0</v>
      </c>
      <c r="BG367" s="231">
        <f>IF(N367="zákl. přenesená",J367,0)</f>
        <v>0</v>
      </c>
      <c r="BH367" s="231">
        <f>IF(N367="sníž. přenesená",J367,0)</f>
        <v>0</v>
      </c>
      <c r="BI367" s="231">
        <f>IF(N367="nulová",J367,0)</f>
        <v>0</v>
      </c>
      <c r="BJ367" s="16" t="s">
        <v>80</v>
      </c>
      <c r="BK367" s="231">
        <f>ROUND(I367*H367,2)</f>
        <v>0</v>
      </c>
      <c r="BL367" s="16" t="s">
        <v>201</v>
      </c>
      <c r="BM367" s="230" t="s">
        <v>1614</v>
      </c>
    </row>
    <row r="368" s="1" customFormat="1">
      <c r="B368" s="37"/>
      <c r="C368" s="38"/>
      <c r="D368" s="232" t="s">
        <v>203</v>
      </c>
      <c r="E368" s="38"/>
      <c r="F368" s="233" t="s">
        <v>3862</v>
      </c>
      <c r="G368" s="38"/>
      <c r="H368" s="38"/>
      <c r="I368" s="145"/>
      <c r="J368" s="38"/>
      <c r="K368" s="38"/>
      <c r="L368" s="42"/>
      <c r="M368" s="268"/>
      <c r="N368" s="269"/>
      <c r="O368" s="269"/>
      <c r="P368" s="269"/>
      <c r="Q368" s="269"/>
      <c r="R368" s="269"/>
      <c r="S368" s="269"/>
      <c r="T368" s="270"/>
      <c r="AT368" s="16" t="s">
        <v>203</v>
      </c>
      <c r="AU368" s="16" t="s">
        <v>82</v>
      </c>
    </row>
    <row r="369" s="1" customFormat="1" ht="6.96" customHeight="1">
      <c r="B369" s="57"/>
      <c r="C369" s="58"/>
      <c r="D369" s="58"/>
      <c r="E369" s="58"/>
      <c r="F369" s="58"/>
      <c r="G369" s="58"/>
      <c r="H369" s="58"/>
      <c r="I369" s="170"/>
      <c r="J369" s="58"/>
      <c r="K369" s="58"/>
      <c r="L369" s="42"/>
    </row>
  </sheetData>
  <sheetProtection sheet="1" autoFilter="0" formatColumns="0" formatRows="0" objects="1" scenarios="1" spinCount="100000" saltValue="GSM0nucv14BfU4rch1thgRD0NFbWG3Pw8jbessRjfe8xhVeDR0GttsOAHkkLfL/zA+JvhK+RwErlUKgoJUIPvg==" hashValue="4x8ECVMKnI+30yib6ls81hC6GkNf5ZjfMNGKyx5OTvItfcHdVr+MbaDJDigKI08mKM5T64asPNxCQ0pV/2uuIw==" algorithmName="SHA-512" password="C87A"/>
  <autoFilter ref="C98:K368"/>
  <mergeCells count="9">
    <mergeCell ref="E7:H7"/>
    <mergeCell ref="E9:H9"/>
    <mergeCell ref="E18:H18"/>
    <mergeCell ref="E27:H27"/>
    <mergeCell ref="E48:H48"/>
    <mergeCell ref="E50:H50"/>
    <mergeCell ref="E89:H89"/>
    <mergeCell ref="E91:H9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142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s="1" customFormat="1" ht="12" customHeight="1">
      <c r="B8" s="42"/>
      <c r="D8" s="143" t="s">
        <v>144</v>
      </c>
      <c r="I8" s="145"/>
      <c r="L8" s="42"/>
    </row>
    <row r="9" s="1" customFormat="1" ht="36.96" customHeight="1">
      <c r="B9" s="42"/>
      <c r="E9" s="146" t="s">
        <v>3863</v>
      </c>
      <c r="F9" s="1"/>
      <c r="G9" s="1"/>
      <c r="H9" s="1"/>
      <c r="I9" s="145"/>
      <c r="L9" s="42"/>
    </row>
    <row r="10" s="1" customFormat="1">
      <c r="B10" s="42"/>
      <c r="I10" s="145"/>
      <c r="L10" s="42"/>
    </row>
    <row r="11" s="1" customFormat="1" ht="12" customHeight="1">
      <c r="B11" s="42"/>
      <c r="D11" s="143" t="s">
        <v>18</v>
      </c>
      <c r="F11" s="131" t="s">
        <v>19</v>
      </c>
      <c r="I11" s="147" t="s">
        <v>20</v>
      </c>
      <c r="J11" s="131" t="s">
        <v>19</v>
      </c>
      <c r="L11" s="42"/>
    </row>
    <row r="12" s="1" customFormat="1" ht="12" customHeight="1">
      <c r="B12" s="42"/>
      <c r="D12" s="143" t="s">
        <v>21</v>
      </c>
      <c r="F12" s="131" t="s">
        <v>22</v>
      </c>
      <c r="I12" s="147" t="s">
        <v>23</v>
      </c>
      <c r="J12" s="148" t="str">
        <f>'Rekapitulace stavby'!AN8</f>
        <v>22. 6. 2019</v>
      </c>
      <c r="L12" s="42"/>
    </row>
    <row r="13" s="1" customFormat="1" ht="10.8" customHeight="1">
      <c r="B13" s="42"/>
      <c r="I13" s="145"/>
      <c r="L13" s="42"/>
    </row>
    <row r="14" s="1" customFormat="1" ht="12" customHeight="1">
      <c r="B14" s="42"/>
      <c r="D14" s="143" t="s">
        <v>25</v>
      </c>
      <c r="I14" s="147" t="s">
        <v>26</v>
      </c>
      <c r="J14" s="131" t="s">
        <v>27</v>
      </c>
      <c r="L14" s="42"/>
    </row>
    <row r="15" s="1" customFormat="1" ht="18" customHeight="1">
      <c r="B15" s="42"/>
      <c r="E15" s="131" t="s">
        <v>28</v>
      </c>
      <c r="I15" s="147" t="s">
        <v>29</v>
      </c>
      <c r="J15" s="131" t="s">
        <v>19</v>
      </c>
      <c r="L15" s="42"/>
    </row>
    <row r="16" s="1" customFormat="1" ht="6.96" customHeight="1">
      <c r="B16" s="42"/>
      <c r="I16" s="145"/>
      <c r="L16" s="42"/>
    </row>
    <row r="17" s="1" customFormat="1" ht="12" customHeight="1">
      <c r="B17" s="42"/>
      <c r="D17" s="143" t="s">
        <v>30</v>
      </c>
      <c r="I17" s="147" t="s">
        <v>26</v>
      </c>
      <c r="J17" s="32" t="str">
        <f>'Rekapitulace stavby'!AN13</f>
        <v>Vyplň údaj</v>
      </c>
      <c r="L17" s="42"/>
    </row>
    <row r="18" s="1" customFormat="1" ht="18" customHeight="1">
      <c r="B18" s="42"/>
      <c r="E18" s="32" t="str">
        <f>'Rekapitulace stavby'!E14</f>
        <v>Vyplň údaj</v>
      </c>
      <c r="F18" s="131"/>
      <c r="G18" s="131"/>
      <c r="H18" s="131"/>
      <c r="I18" s="147" t="s">
        <v>29</v>
      </c>
      <c r="J18" s="32" t="str">
        <f>'Rekapitulace stavby'!AN14</f>
        <v>Vyplň údaj</v>
      </c>
      <c r="L18" s="42"/>
    </row>
    <row r="19" s="1" customFormat="1" ht="6.96" customHeight="1">
      <c r="B19" s="42"/>
      <c r="I19" s="145"/>
      <c r="L19" s="42"/>
    </row>
    <row r="20" s="1" customFormat="1" ht="12" customHeight="1">
      <c r="B20" s="42"/>
      <c r="D20" s="143" t="s">
        <v>32</v>
      </c>
      <c r="I20" s="147" t="s">
        <v>26</v>
      </c>
      <c r="J20" s="131" t="s">
        <v>33</v>
      </c>
      <c r="L20" s="42"/>
    </row>
    <row r="21" s="1" customFormat="1" ht="18" customHeight="1">
      <c r="B21" s="42"/>
      <c r="E21" s="131" t="s">
        <v>34</v>
      </c>
      <c r="I21" s="147" t="s">
        <v>29</v>
      </c>
      <c r="J21" s="131" t="s">
        <v>19</v>
      </c>
      <c r="L21" s="42"/>
    </row>
    <row r="22" s="1" customFormat="1" ht="6.96" customHeight="1">
      <c r="B22" s="42"/>
      <c r="I22" s="145"/>
      <c r="L22" s="42"/>
    </row>
    <row r="23" s="1" customFormat="1" ht="12" customHeight="1">
      <c r="B23" s="42"/>
      <c r="D23" s="143" t="s">
        <v>36</v>
      </c>
      <c r="I23" s="147" t="s">
        <v>26</v>
      </c>
      <c r="J23" s="131" t="s">
        <v>33</v>
      </c>
      <c r="L23" s="42"/>
    </row>
    <row r="24" s="1" customFormat="1" ht="18" customHeight="1">
      <c r="B24" s="42"/>
      <c r="E24" s="131" t="s">
        <v>34</v>
      </c>
      <c r="I24" s="147" t="s">
        <v>29</v>
      </c>
      <c r="J24" s="131" t="s">
        <v>19</v>
      </c>
      <c r="L24" s="42"/>
    </row>
    <row r="25" s="1" customFormat="1" ht="6.96" customHeight="1">
      <c r="B25" s="42"/>
      <c r="I25" s="145"/>
      <c r="L25" s="42"/>
    </row>
    <row r="26" s="1" customFormat="1" ht="12" customHeight="1">
      <c r="B26" s="42"/>
      <c r="D26" s="143" t="s">
        <v>37</v>
      </c>
      <c r="I26" s="145"/>
      <c r="L26" s="42"/>
    </row>
    <row r="27" s="7" customFormat="1" ht="16.5" customHeight="1">
      <c r="B27" s="149"/>
      <c r="E27" s="150" t="s">
        <v>19</v>
      </c>
      <c r="F27" s="150"/>
      <c r="G27" s="150"/>
      <c r="H27" s="150"/>
      <c r="I27" s="151"/>
      <c r="L27" s="149"/>
    </row>
    <row r="28" s="1" customFormat="1" ht="6.96" customHeight="1">
      <c r="B28" s="42"/>
      <c r="I28" s="145"/>
      <c r="L28" s="42"/>
    </row>
    <row r="29" s="1" customFormat="1" ht="6.96" customHeight="1">
      <c r="B29" s="42"/>
      <c r="D29" s="74"/>
      <c r="E29" s="74"/>
      <c r="F29" s="74"/>
      <c r="G29" s="74"/>
      <c r="H29" s="74"/>
      <c r="I29" s="152"/>
      <c r="J29" s="74"/>
      <c r="K29" s="74"/>
      <c r="L29" s="42"/>
    </row>
    <row r="30" s="1" customFormat="1" ht="25.44" customHeight="1">
      <c r="B30" s="42"/>
      <c r="D30" s="153" t="s">
        <v>39</v>
      </c>
      <c r="I30" s="145"/>
      <c r="J30" s="154">
        <f>ROUND(J80, 2)</f>
        <v>0</v>
      </c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14.4" customHeight="1">
      <c r="B32" s="42"/>
      <c r="F32" s="155" t="s">
        <v>41</v>
      </c>
      <c r="I32" s="156" t="s">
        <v>40</v>
      </c>
      <c r="J32" s="155" t="s">
        <v>42</v>
      </c>
      <c r="L32" s="42"/>
    </row>
    <row r="33" s="1" customFormat="1" ht="14.4" customHeight="1">
      <c r="B33" s="42"/>
      <c r="D33" s="157" t="s">
        <v>43</v>
      </c>
      <c r="E33" s="143" t="s">
        <v>44</v>
      </c>
      <c r="F33" s="158">
        <f>ROUND((SUM(BE80:BE105)),  2)</f>
        <v>0</v>
      </c>
      <c r="I33" s="159">
        <v>0.20999999999999999</v>
      </c>
      <c r="J33" s="158">
        <f>ROUND(((SUM(BE80:BE105))*I33),  2)</f>
        <v>0</v>
      </c>
      <c r="L33" s="42"/>
    </row>
    <row r="34" s="1" customFormat="1" ht="14.4" customHeight="1">
      <c r="B34" s="42"/>
      <c r="E34" s="143" t="s">
        <v>45</v>
      </c>
      <c r="F34" s="158">
        <f>ROUND((SUM(BF80:BF105)),  2)</f>
        <v>0</v>
      </c>
      <c r="I34" s="159">
        <v>0.14999999999999999</v>
      </c>
      <c r="J34" s="158">
        <f>ROUND(((SUM(BF80:BF105))*I34),  2)</f>
        <v>0</v>
      </c>
      <c r="L34" s="42"/>
    </row>
    <row r="35" hidden="1" s="1" customFormat="1" ht="14.4" customHeight="1">
      <c r="B35" s="42"/>
      <c r="E35" s="143" t="s">
        <v>46</v>
      </c>
      <c r="F35" s="158">
        <f>ROUND((SUM(BG80:BG105)),  2)</f>
        <v>0</v>
      </c>
      <c r="I35" s="159">
        <v>0.20999999999999999</v>
      </c>
      <c r="J35" s="158">
        <f>0</f>
        <v>0</v>
      </c>
      <c r="L35" s="42"/>
    </row>
    <row r="36" hidden="1" s="1" customFormat="1" ht="14.4" customHeight="1">
      <c r="B36" s="42"/>
      <c r="E36" s="143" t="s">
        <v>47</v>
      </c>
      <c r="F36" s="158">
        <f>ROUND((SUM(BH80:BH105)),  2)</f>
        <v>0</v>
      </c>
      <c r="I36" s="159">
        <v>0.14999999999999999</v>
      </c>
      <c r="J36" s="158">
        <f>0</f>
        <v>0</v>
      </c>
      <c r="L36" s="42"/>
    </row>
    <row r="37" hidden="1" s="1" customFormat="1" ht="14.4" customHeight="1">
      <c r="B37" s="42"/>
      <c r="E37" s="143" t="s">
        <v>48</v>
      </c>
      <c r="F37" s="158">
        <f>ROUND((SUM(BI80:BI105)),  2)</f>
        <v>0</v>
      </c>
      <c r="I37" s="159">
        <v>0</v>
      </c>
      <c r="J37" s="158">
        <f>0</f>
        <v>0</v>
      </c>
      <c r="L37" s="42"/>
    </row>
    <row r="38" s="1" customFormat="1" ht="6.96" customHeight="1">
      <c r="B38" s="42"/>
      <c r="I38" s="145"/>
      <c r="L38" s="42"/>
    </row>
    <row r="39" s="1" customFormat="1" ht="25.44" customHeight="1">
      <c r="B39" s="42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5"/>
      <c r="J39" s="166">
        <f>SUM(J30:J37)</f>
        <v>0</v>
      </c>
      <c r="K39" s="167"/>
      <c r="L39" s="42"/>
    </row>
    <row r="40" s="1" customFormat="1" ht="14.4" customHeight="1">
      <c r="B40" s="168"/>
      <c r="C40" s="169"/>
      <c r="D40" s="169"/>
      <c r="E40" s="169"/>
      <c r="F40" s="169"/>
      <c r="G40" s="169"/>
      <c r="H40" s="169"/>
      <c r="I40" s="170"/>
      <c r="J40" s="169"/>
      <c r="K40" s="169"/>
      <c r="L40" s="42"/>
    </row>
    <row r="44" s="1" customFormat="1" ht="6.96" customHeight="1">
      <c r="B44" s="171"/>
      <c r="C44" s="172"/>
      <c r="D44" s="172"/>
      <c r="E44" s="172"/>
      <c r="F44" s="172"/>
      <c r="G44" s="172"/>
      <c r="H44" s="172"/>
      <c r="I44" s="173"/>
      <c r="J44" s="172"/>
      <c r="K44" s="172"/>
      <c r="L44" s="42"/>
    </row>
    <row r="45" s="1" customFormat="1" ht="24.96" customHeight="1">
      <c r="B45" s="37"/>
      <c r="C45" s="22" t="s">
        <v>148</v>
      </c>
      <c r="D45" s="38"/>
      <c r="E45" s="38"/>
      <c r="F45" s="38"/>
      <c r="G45" s="38"/>
      <c r="H45" s="38"/>
      <c r="I45" s="145"/>
      <c r="J45" s="38"/>
      <c r="K45" s="38"/>
      <c r="L45" s="42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145"/>
      <c r="J46" s="38"/>
      <c r="K46" s="38"/>
      <c r="L46" s="42"/>
    </row>
    <row r="47" s="1" customFormat="1" ht="12" customHeight="1">
      <c r="B47" s="37"/>
      <c r="C47" s="31" t="s">
        <v>16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16.5" customHeight="1">
      <c r="B48" s="37"/>
      <c r="C48" s="38"/>
      <c r="D48" s="38"/>
      <c r="E48" s="174" t="str">
        <f>E7</f>
        <v>Stavební úpravy objektů č.p. 6 a st.p.č. 17-6, obec Malšovice - revize č.01</v>
      </c>
      <c r="F48" s="31"/>
      <c r="G48" s="31"/>
      <c r="H48" s="31"/>
      <c r="I48" s="145"/>
      <c r="J48" s="38"/>
      <c r="K48" s="38"/>
      <c r="L48" s="42"/>
    </row>
    <row r="49" s="1" customFormat="1" ht="12" customHeight="1">
      <c r="B49" s="37"/>
      <c r="C49" s="31" t="s">
        <v>144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67" t="str">
        <f>E9</f>
        <v>VRN - Vedlejší rozpočtové náklady</v>
      </c>
      <c r="F50" s="38"/>
      <c r="G50" s="38"/>
      <c r="H50" s="38"/>
      <c r="I50" s="145"/>
      <c r="J50" s="38"/>
      <c r="K50" s="38"/>
      <c r="L50" s="42"/>
    </row>
    <row r="51" s="1" customFormat="1" ht="6.96" customHeight="1">
      <c r="B51" s="37"/>
      <c r="C51" s="38"/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2" customHeight="1">
      <c r="B52" s="37"/>
      <c r="C52" s="31" t="s">
        <v>21</v>
      </c>
      <c r="D52" s="38"/>
      <c r="E52" s="38"/>
      <c r="F52" s="26" t="str">
        <f>F12</f>
        <v>Malšovice</v>
      </c>
      <c r="G52" s="38"/>
      <c r="H52" s="38"/>
      <c r="I52" s="147" t="s">
        <v>23</v>
      </c>
      <c r="J52" s="70" t="str">
        <f>IF(J12="","",J12)</f>
        <v>22. 6. 2019</v>
      </c>
      <c r="K52" s="38"/>
      <c r="L52" s="42"/>
    </row>
    <row r="53" s="1" customFormat="1" ht="6.96" customHeight="1">
      <c r="B53" s="37"/>
      <c r="C53" s="38"/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43.05" customHeight="1">
      <c r="B54" s="37"/>
      <c r="C54" s="31" t="s">
        <v>25</v>
      </c>
      <c r="D54" s="38"/>
      <c r="E54" s="38"/>
      <c r="F54" s="26" t="str">
        <f>E15</f>
        <v>Obec Malšovice, Malšovice 16, 405 02 Děčín 2</v>
      </c>
      <c r="G54" s="38"/>
      <c r="H54" s="38"/>
      <c r="I54" s="147" t="s">
        <v>32</v>
      </c>
      <c r="J54" s="35" t="str">
        <f>E21</f>
        <v>INTECON, spol. s r.o., Ústí nad Labem</v>
      </c>
      <c r="K54" s="38"/>
      <c r="L54" s="42"/>
    </row>
    <row r="55" s="1" customFormat="1" ht="43.05" customHeight="1">
      <c r="B55" s="37"/>
      <c r="C55" s="31" t="s">
        <v>30</v>
      </c>
      <c r="D55" s="38"/>
      <c r="E55" s="38"/>
      <c r="F55" s="26" t="str">
        <f>IF(E18="","",E18)</f>
        <v>Vyplň údaj</v>
      </c>
      <c r="G55" s="38"/>
      <c r="H55" s="38"/>
      <c r="I55" s="147" t="s">
        <v>36</v>
      </c>
      <c r="J55" s="35" t="str">
        <f>E24</f>
        <v>INTECON, spol. s r.o., Ústí nad Labem</v>
      </c>
      <c r="K55" s="38"/>
      <c r="L55" s="42"/>
    </row>
    <row r="56" s="1" customFormat="1" ht="10.32" customHeight="1">
      <c r="B56" s="37"/>
      <c r="C56" s="38"/>
      <c r="D56" s="38"/>
      <c r="E56" s="38"/>
      <c r="F56" s="38"/>
      <c r="G56" s="38"/>
      <c r="H56" s="38"/>
      <c r="I56" s="145"/>
      <c r="J56" s="38"/>
      <c r="K56" s="38"/>
      <c r="L56" s="42"/>
    </row>
    <row r="57" s="1" customFormat="1" ht="29.28" customHeight="1">
      <c r="B57" s="37"/>
      <c r="C57" s="175" t="s">
        <v>149</v>
      </c>
      <c r="D57" s="176"/>
      <c r="E57" s="176"/>
      <c r="F57" s="176"/>
      <c r="G57" s="176"/>
      <c r="H57" s="176"/>
      <c r="I57" s="177"/>
      <c r="J57" s="178" t="s">
        <v>150</v>
      </c>
      <c r="K57" s="176"/>
      <c r="L57" s="42"/>
    </row>
    <row r="58" s="1" customFormat="1" ht="10.32" customHeight="1">
      <c r="B58" s="37"/>
      <c r="C58" s="38"/>
      <c r="D58" s="38"/>
      <c r="E58" s="38"/>
      <c r="F58" s="38"/>
      <c r="G58" s="38"/>
      <c r="H58" s="38"/>
      <c r="I58" s="145"/>
      <c r="J58" s="38"/>
      <c r="K58" s="38"/>
      <c r="L58" s="42"/>
    </row>
    <row r="59" s="1" customFormat="1" ht="22.8" customHeight="1">
      <c r="B59" s="37"/>
      <c r="C59" s="179" t="s">
        <v>71</v>
      </c>
      <c r="D59" s="38"/>
      <c r="E59" s="38"/>
      <c r="F59" s="38"/>
      <c r="G59" s="38"/>
      <c r="H59" s="38"/>
      <c r="I59" s="145"/>
      <c r="J59" s="100">
        <f>J80</f>
        <v>0</v>
      </c>
      <c r="K59" s="38"/>
      <c r="L59" s="42"/>
      <c r="AU59" s="16" t="s">
        <v>151</v>
      </c>
    </row>
    <row r="60" s="8" customFormat="1" ht="24.96" customHeight="1">
      <c r="B60" s="180"/>
      <c r="C60" s="181"/>
      <c r="D60" s="182" t="s">
        <v>3863</v>
      </c>
      <c r="E60" s="183"/>
      <c r="F60" s="183"/>
      <c r="G60" s="183"/>
      <c r="H60" s="183"/>
      <c r="I60" s="184"/>
      <c r="J60" s="185">
        <f>J81</f>
        <v>0</v>
      </c>
      <c r="K60" s="181"/>
      <c r="L60" s="186"/>
    </row>
    <row r="61" s="1" customFormat="1" ht="21.84" customHeight="1">
      <c r="B61" s="37"/>
      <c r="C61" s="38"/>
      <c r="D61" s="38"/>
      <c r="E61" s="38"/>
      <c r="F61" s="38"/>
      <c r="G61" s="38"/>
      <c r="H61" s="38"/>
      <c r="I61" s="145"/>
      <c r="J61" s="38"/>
      <c r="K61" s="38"/>
      <c r="L61" s="42"/>
    </row>
    <row r="62" s="1" customFormat="1" ht="6.96" customHeight="1">
      <c r="B62" s="57"/>
      <c r="C62" s="58"/>
      <c r="D62" s="58"/>
      <c r="E62" s="58"/>
      <c r="F62" s="58"/>
      <c r="G62" s="58"/>
      <c r="H62" s="58"/>
      <c r="I62" s="170"/>
      <c r="J62" s="58"/>
      <c r="K62" s="58"/>
      <c r="L62" s="42"/>
    </row>
    <row r="66" s="1" customFormat="1" ht="6.96" customHeight="1">
      <c r="B66" s="59"/>
      <c r="C66" s="60"/>
      <c r="D66" s="60"/>
      <c r="E66" s="60"/>
      <c r="F66" s="60"/>
      <c r="G66" s="60"/>
      <c r="H66" s="60"/>
      <c r="I66" s="173"/>
      <c r="J66" s="60"/>
      <c r="K66" s="60"/>
      <c r="L66" s="42"/>
    </row>
    <row r="67" s="1" customFormat="1" ht="24.96" customHeight="1">
      <c r="B67" s="37"/>
      <c r="C67" s="22" t="s">
        <v>179</v>
      </c>
      <c r="D67" s="38"/>
      <c r="E67" s="38"/>
      <c r="F67" s="38"/>
      <c r="G67" s="38"/>
      <c r="H67" s="38"/>
      <c r="I67" s="145"/>
      <c r="J67" s="38"/>
      <c r="K67" s="38"/>
      <c r="L67" s="42"/>
    </row>
    <row r="68" s="1" customFormat="1" ht="6.96" customHeight="1">
      <c r="B68" s="37"/>
      <c r="C68" s="38"/>
      <c r="D68" s="38"/>
      <c r="E68" s="38"/>
      <c r="F68" s="38"/>
      <c r="G68" s="38"/>
      <c r="H68" s="38"/>
      <c r="I68" s="145"/>
      <c r="J68" s="38"/>
      <c r="K68" s="38"/>
      <c r="L68" s="42"/>
    </row>
    <row r="69" s="1" customFormat="1" ht="12" customHeight="1">
      <c r="B69" s="37"/>
      <c r="C69" s="31" t="s">
        <v>16</v>
      </c>
      <c r="D69" s="38"/>
      <c r="E69" s="38"/>
      <c r="F69" s="38"/>
      <c r="G69" s="38"/>
      <c r="H69" s="38"/>
      <c r="I69" s="145"/>
      <c r="J69" s="38"/>
      <c r="K69" s="38"/>
      <c r="L69" s="42"/>
    </row>
    <row r="70" s="1" customFormat="1" ht="16.5" customHeight="1">
      <c r="B70" s="37"/>
      <c r="C70" s="38"/>
      <c r="D70" s="38"/>
      <c r="E70" s="174" t="str">
        <f>E7</f>
        <v>Stavební úpravy objektů č.p. 6 a st.p.č. 17-6, obec Malšovice - revize č.01</v>
      </c>
      <c r="F70" s="31"/>
      <c r="G70" s="31"/>
      <c r="H70" s="31"/>
      <c r="I70" s="145"/>
      <c r="J70" s="38"/>
      <c r="K70" s="38"/>
      <c r="L70" s="42"/>
    </row>
    <row r="71" s="1" customFormat="1" ht="12" customHeight="1">
      <c r="B71" s="37"/>
      <c r="C71" s="31" t="s">
        <v>144</v>
      </c>
      <c r="D71" s="38"/>
      <c r="E71" s="38"/>
      <c r="F71" s="38"/>
      <c r="G71" s="38"/>
      <c r="H71" s="38"/>
      <c r="I71" s="145"/>
      <c r="J71" s="38"/>
      <c r="K71" s="38"/>
      <c r="L71" s="42"/>
    </row>
    <row r="72" s="1" customFormat="1" ht="16.5" customHeight="1">
      <c r="B72" s="37"/>
      <c r="C72" s="38"/>
      <c r="D72" s="38"/>
      <c r="E72" s="67" t="str">
        <f>E9</f>
        <v>VRN - Vedlejší rozpočtové náklady</v>
      </c>
      <c r="F72" s="38"/>
      <c r="G72" s="38"/>
      <c r="H72" s="38"/>
      <c r="I72" s="145"/>
      <c r="J72" s="38"/>
      <c r="K72" s="38"/>
      <c r="L72" s="42"/>
    </row>
    <row r="73" s="1" customFormat="1" ht="6.96" customHeight="1">
      <c r="B73" s="37"/>
      <c r="C73" s="38"/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12" customHeight="1">
      <c r="B74" s="37"/>
      <c r="C74" s="31" t="s">
        <v>21</v>
      </c>
      <c r="D74" s="38"/>
      <c r="E74" s="38"/>
      <c r="F74" s="26" t="str">
        <f>F12</f>
        <v>Malšovice</v>
      </c>
      <c r="G74" s="38"/>
      <c r="H74" s="38"/>
      <c r="I74" s="147" t="s">
        <v>23</v>
      </c>
      <c r="J74" s="70" t="str">
        <f>IF(J12="","",J12)</f>
        <v>22. 6. 2019</v>
      </c>
      <c r="K74" s="38"/>
      <c r="L74" s="42"/>
    </row>
    <row r="75" s="1" customFormat="1" ht="6.96" customHeight="1">
      <c r="B75" s="37"/>
      <c r="C75" s="38"/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43.05" customHeight="1">
      <c r="B76" s="37"/>
      <c r="C76" s="31" t="s">
        <v>25</v>
      </c>
      <c r="D76" s="38"/>
      <c r="E76" s="38"/>
      <c r="F76" s="26" t="str">
        <f>E15</f>
        <v>Obec Malšovice, Malšovice 16, 405 02 Děčín 2</v>
      </c>
      <c r="G76" s="38"/>
      <c r="H76" s="38"/>
      <c r="I76" s="147" t="s">
        <v>32</v>
      </c>
      <c r="J76" s="35" t="str">
        <f>E21</f>
        <v>INTECON, spol. s r.o., Ústí nad Labem</v>
      </c>
      <c r="K76" s="38"/>
      <c r="L76" s="42"/>
    </row>
    <row r="77" s="1" customFormat="1" ht="43.05" customHeight="1">
      <c r="B77" s="37"/>
      <c r="C77" s="31" t="s">
        <v>30</v>
      </c>
      <c r="D77" s="38"/>
      <c r="E77" s="38"/>
      <c r="F77" s="26" t="str">
        <f>IF(E18="","",E18)</f>
        <v>Vyplň údaj</v>
      </c>
      <c r="G77" s="38"/>
      <c r="H77" s="38"/>
      <c r="I77" s="147" t="s">
        <v>36</v>
      </c>
      <c r="J77" s="35" t="str">
        <f>E24</f>
        <v>INTECON, spol. s r.o., Ústí nad Labem</v>
      </c>
      <c r="K77" s="38"/>
      <c r="L77" s="42"/>
    </row>
    <row r="78" s="1" customFormat="1" ht="10.32" customHeight="1">
      <c r="B78" s="37"/>
      <c r="C78" s="38"/>
      <c r="D78" s="38"/>
      <c r="E78" s="38"/>
      <c r="F78" s="38"/>
      <c r="G78" s="38"/>
      <c r="H78" s="38"/>
      <c r="I78" s="145"/>
      <c r="J78" s="38"/>
      <c r="K78" s="38"/>
      <c r="L78" s="42"/>
    </row>
    <row r="79" s="10" customFormat="1" ht="29.28" customHeight="1">
      <c r="B79" s="193"/>
      <c r="C79" s="194" t="s">
        <v>180</v>
      </c>
      <c r="D79" s="195" t="s">
        <v>58</v>
      </c>
      <c r="E79" s="195" t="s">
        <v>54</v>
      </c>
      <c r="F79" s="195" t="s">
        <v>55</v>
      </c>
      <c r="G79" s="195" t="s">
        <v>181</v>
      </c>
      <c r="H79" s="195" t="s">
        <v>182</v>
      </c>
      <c r="I79" s="196" t="s">
        <v>183</v>
      </c>
      <c r="J79" s="195" t="s">
        <v>150</v>
      </c>
      <c r="K79" s="197" t="s">
        <v>184</v>
      </c>
      <c r="L79" s="198"/>
      <c r="M79" s="90" t="s">
        <v>19</v>
      </c>
      <c r="N79" s="91" t="s">
        <v>43</v>
      </c>
      <c r="O79" s="91" t="s">
        <v>185</v>
      </c>
      <c r="P79" s="91" t="s">
        <v>186</v>
      </c>
      <c r="Q79" s="91" t="s">
        <v>187</v>
      </c>
      <c r="R79" s="91" t="s">
        <v>188</v>
      </c>
      <c r="S79" s="91" t="s">
        <v>189</v>
      </c>
      <c r="T79" s="92" t="s">
        <v>190</v>
      </c>
    </row>
    <row r="80" s="1" customFormat="1" ht="22.8" customHeight="1">
      <c r="B80" s="37"/>
      <c r="C80" s="97" t="s">
        <v>191</v>
      </c>
      <c r="D80" s="38"/>
      <c r="E80" s="38"/>
      <c r="F80" s="38"/>
      <c r="G80" s="38"/>
      <c r="H80" s="38"/>
      <c r="I80" s="145"/>
      <c r="J80" s="199">
        <f>BK80</f>
        <v>0</v>
      </c>
      <c r="K80" s="38"/>
      <c r="L80" s="42"/>
      <c r="M80" s="93"/>
      <c r="N80" s="94"/>
      <c r="O80" s="94"/>
      <c r="P80" s="200">
        <f>P81</f>
        <v>0</v>
      </c>
      <c r="Q80" s="94"/>
      <c r="R80" s="200">
        <f>R81</f>
        <v>0</v>
      </c>
      <c r="S80" s="94"/>
      <c r="T80" s="201">
        <f>T81</f>
        <v>0</v>
      </c>
      <c r="AT80" s="16" t="s">
        <v>72</v>
      </c>
      <c r="AU80" s="16" t="s">
        <v>151</v>
      </c>
      <c r="BK80" s="202">
        <f>BK81</f>
        <v>0</v>
      </c>
    </row>
    <row r="81" s="11" customFormat="1" ht="25.92" customHeight="1">
      <c r="B81" s="203"/>
      <c r="C81" s="204"/>
      <c r="D81" s="205" t="s">
        <v>72</v>
      </c>
      <c r="E81" s="206" t="s">
        <v>140</v>
      </c>
      <c r="F81" s="206" t="s">
        <v>141</v>
      </c>
      <c r="G81" s="204"/>
      <c r="H81" s="204"/>
      <c r="I81" s="207"/>
      <c r="J81" s="208">
        <f>BK81</f>
        <v>0</v>
      </c>
      <c r="K81" s="204"/>
      <c r="L81" s="209"/>
      <c r="M81" s="210"/>
      <c r="N81" s="211"/>
      <c r="O81" s="211"/>
      <c r="P81" s="212">
        <f>SUM(P82:P105)</f>
        <v>0</v>
      </c>
      <c r="Q81" s="211"/>
      <c r="R81" s="212">
        <f>SUM(R82:R105)</f>
        <v>0</v>
      </c>
      <c r="S81" s="211"/>
      <c r="T81" s="213">
        <f>SUM(T82:T105)</f>
        <v>0</v>
      </c>
      <c r="AR81" s="214" t="s">
        <v>220</v>
      </c>
      <c r="AT81" s="215" t="s">
        <v>72</v>
      </c>
      <c r="AU81" s="215" t="s">
        <v>73</v>
      </c>
      <c r="AY81" s="214" t="s">
        <v>194</v>
      </c>
      <c r="BK81" s="216">
        <f>SUM(BK82:BK105)</f>
        <v>0</v>
      </c>
    </row>
    <row r="82" s="1" customFormat="1" ht="16.5" customHeight="1">
      <c r="B82" s="37"/>
      <c r="C82" s="219" t="s">
        <v>80</v>
      </c>
      <c r="D82" s="219" t="s">
        <v>196</v>
      </c>
      <c r="E82" s="220" t="s">
        <v>770</v>
      </c>
      <c r="F82" s="221" t="s">
        <v>3864</v>
      </c>
      <c r="G82" s="222" t="s">
        <v>3088</v>
      </c>
      <c r="H82" s="223">
        <v>1</v>
      </c>
      <c r="I82" s="224"/>
      <c r="J82" s="225">
        <f>ROUND(I82*H82,2)</f>
        <v>0</v>
      </c>
      <c r="K82" s="221" t="s">
        <v>19</v>
      </c>
      <c r="L82" s="42"/>
      <c r="M82" s="226" t="s">
        <v>19</v>
      </c>
      <c r="N82" s="227" t="s">
        <v>44</v>
      </c>
      <c r="O82" s="82"/>
      <c r="P82" s="228">
        <f>O82*H82</f>
        <v>0</v>
      </c>
      <c r="Q82" s="228">
        <v>0</v>
      </c>
      <c r="R82" s="228">
        <f>Q82*H82</f>
        <v>0</v>
      </c>
      <c r="S82" s="228">
        <v>0</v>
      </c>
      <c r="T82" s="229">
        <f>S82*H82</f>
        <v>0</v>
      </c>
      <c r="AR82" s="230" t="s">
        <v>201</v>
      </c>
      <c r="AT82" s="230" t="s">
        <v>196</v>
      </c>
      <c r="AU82" s="230" t="s">
        <v>80</v>
      </c>
      <c r="AY82" s="16" t="s">
        <v>194</v>
      </c>
      <c r="BE82" s="231">
        <f>IF(N82="základní",J82,0)</f>
        <v>0</v>
      </c>
      <c r="BF82" s="231">
        <f>IF(N82="snížená",J82,0)</f>
        <v>0</v>
      </c>
      <c r="BG82" s="231">
        <f>IF(N82="zákl. přenesená",J82,0)</f>
        <v>0</v>
      </c>
      <c r="BH82" s="231">
        <f>IF(N82="sníž. přenesená",J82,0)</f>
        <v>0</v>
      </c>
      <c r="BI82" s="231">
        <f>IF(N82="nulová",J82,0)</f>
        <v>0</v>
      </c>
      <c r="BJ82" s="16" t="s">
        <v>80</v>
      </c>
      <c r="BK82" s="231">
        <f>ROUND(I82*H82,2)</f>
        <v>0</v>
      </c>
      <c r="BL82" s="16" t="s">
        <v>201</v>
      </c>
      <c r="BM82" s="230" t="s">
        <v>3865</v>
      </c>
    </row>
    <row r="83" s="1" customFormat="1">
      <c r="B83" s="37"/>
      <c r="C83" s="38"/>
      <c r="D83" s="232" t="s">
        <v>203</v>
      </c>
      <c r="E83" s="38"/>
      <c r="F83" s="233" t="s">
        <v>3866</v>
      </c>
      <c r="G83" s="38"/>
      <c r="H83" s="38"/>
      <c r="I83" s="145"/>
      <c r="J83" s="38"/>
      <c r="K83" s="38"/>
      <c r="L83" s="42"/>
      <c r="M83" s="234"/>
      <c r="N83" s="82"/>
      <c r="O83" s="82"/>
      <c r="P83" s="82"/>
      <c r="Q83" s="82"/>
      <c r="R83" s="82"/>
      <c r="S83" s="82"/>
      <c r="T83" s="83"/>
      <c r="AT83" s="16" t="s">
        <v>203</v>
      </c>
      <c r="AU83" s="16" t="s">
        <v>80</v>
      </c>
    </row>
    <row r="84" s="1" customFormat="1" ht="16.5" customHeight="1">
      <c r="B84" s="37"/>
      <c r="C84" s="219" t="s">
        <v>82</v>
      </c>
      <c r="D84" s="219" t="s">
        <v>196</v>
      </c>
      <c r="E84" s="220" t="s">
        <v>777</v>
      </c>
      <c r="F84" s="221" t="s">
        <v>3867</v>
      </c>
      <c r="G84" s="222" t="s">
        <v>3088</v>
      </c>
      <c r="H84" s="223">
        <v>1</v>
      </c>
      <c r="I84" s="224"/>
      <c r="J84" s="225">
        <f>ROUND(I84*H84,2)</f>
        <v>0</v>
      </c>
      <c r="K84" s="221" t="s">
        <v>19</v>
      </c>
      <c r="L84" s="42"/>
      <c r="M84" s="226" t="s">
        <v>19</v>
      </c>
      <c r="N84" s="227" t="s">
        <v>44</v>
      </c>
      <c r="O84" s="82"/>
      <c r="P84" s="228">
        <f>O84*H84</f>
        <v>0</v>
      </c>
      <c r="Q84" s="228">
        <v>0</v>
      </c>
      <c r="R84" s="228">
        <f>Q84*H84</f>
        <v>0</v>
      </c>
      <c r="S84" s="228">
        <v>0</v>
      </c>
      <c r="T84" s="229">
        <f>S84*H84</f>
        <v>0</v>
      </c>
      <c r="AR84" s="230" t="s">
        <v>201</v>
      </c>
      <c r="AT84" s="230" t="s">
        <v>196</v>
      </c>
      <c r="AU84" s="230" t="s">
        <v>80</v>
      </c>
      <c r="AY84" s="16" t="s">
        <v>194</v>
      </c>
      <c r="BE84" s="231">
        <f>IF(N84="základní",J84,0)</f>
        <v>0</v>
      </c>
      <c r="BF84" s="231">
        <f>IF(N84="snížená",J84,0)</f>
        <v>0</v>
      </c>
      <c r="BG84" s="231">
        <f>IF(N84="zákl. přenesená",J84,0)</f>
        <v>0</v>
      </c>
      <c r="BH84" s="231">
        <f>IF(N84="sníž. přenesená",J84,0)</f>
        <v>0</v>
      </c>
      <c r="BI84" s="231">
        <f>IF(N84="nulová",J84,0)</f>
        <v>0</v>
      </c>
      <c r="BJ84" s="16" t="s">
        <v>80</v>
      </c>
      <c r="BK84" s="231">
        <f>ROUND(I84*H84,2)</f>
        <v>0</v>
      </c>
      <c r="BL84" s="16" t="s">
        <v>201</v>
      </c>
      <c r="BM84" s="230" t="s">
        <v>3868</v>
      </c>
    </row>
    <row r="85" s="1" customFormat="1">
      <c r="B85" s="37"/>
      <c r="C85" s="38"/>
      <c r="D85" s="232" t="s">
        <v>203</v>
      </c>
      <c r="E85" s="38"/>
      <c r="F85" s="233" t="s">
        <v>3867</v>
      </c>
      <c r="G85" s="38"/>
      <c r="H85" s="38"/>
      <c r="I85" s="145"/>
      <c r="J85" s="38"/>
      <c r="K85" s="38"/>
      <c r="L85" s="42"/>
      <c r="M85" s="234"/>
      <c r="N85" s="82"/>
      <c r="O85" s="82"/>
      <c r="P85" s="82"/>
      <c r="Q85" s="82"/>
      <c r="R85" s="82"/>
      <c r="S85" s="82"/>
      <c r="T85" s="83"/>
      <c r="AT85" s="16" t="s">
        <v>203</v>
      </c>
      <c r="AU85" s="16" t="s">
        <v>80</v>
      </c>
    </row>
    <row r="86" s="1" customFormat="1" ht="36" customHeight="1">
      <c r="B86" s="37"/>
      <c r="C86" s="219" t="s">
        <v>117</v>
      </c>
      <c r="D86" s="219" t="s">
        <v>196</v>
      </c>
      <c r="E86" s="220" t="s">
        <v>784</v>
      </c>
      <c r="F86" s="221" t="s">
        <v>3869</v>
      </c>
      <c r="G86" s="222" t="s">
        <v>3088</v>
      </c>
      <c r="H86" s="223">
        <v>1</v>
      </c>
      <c r="I86" s="224"/>
      <c r="J86" s="225">
        <f>ROUND(I86*H86,2)</f>
        <v>0</v>
      </c>
      <c r="K86" s="221" t="s">
        <v>19</v>
      </c>
      <c r="L86" s="42"/>
      <c r="M86" s="226" t="s">
        <v>19</v>
      </c>
      <c r="N86" s="227" t="s">
        <v>44</v>
      </c>
      <c r="O86" s="82"/>
      <c r="P86" s="228">
        <f>O86*H86</f>
        <v>0</v>
      </c>
      <c r="Q86" s="228">
        <v>0</v>
      </c>
      <c r="R86" s="228">
        <f>Q86*H86</f>
        <v>0</v>
      </c>
      <c r="S86" s="228">
        <v>0</v>
      </c>
      <c r="T86" s="229">
        <f>S86*H86</f>
        <v>0</v>
      </c>
      <c r="AR86" s="230" t="s">
        <v>201</v>
      </c>
      <c r="AT86" s="230" t="s">
        <v>196</v>
      </c>
      <c r="AU86" s="230" t="s">
        <v>80</v>
      </c>
      <c r="AY86" s="16" t="s">
        <v>194</v>
      </c>
      <c r="BE86" s="231">
        <f>IF(N86="základní",J86,0)</f>
        <v>0</v>
      </c>
      <c r="BF86" s="231">
        <f>IF(N86="snížená",J86,0)</f>
        <v>0</v>
      </c>
      <c r="BG86" s="231">
        <f>IF(N86="zákl. přenesená",J86,0)</f>
        <v>0</v>
      </c>
      <c r="BH86" s="231">
        <f>IF(N86="sníž. přenesená",J86,0)</f>
        <v>0</v>
      </c>
      <c r="BI86" s="231">
        <f>IF(N86="nulová",J86,0)</f>
        <v>0</v>
      </c>
      <c r="BJ86" s="16" t="s">
        <v>80</v>
      </c>
      <c r="BK86" s="231">
        <f>ROUND(I86*H86,2)</f>
        <v>0</v>
      </c>
      <c r="BL86" s="16" t="s">
        <v>201</v>
      </c>
      <c r="BM86" s="230" t="s">
        <v>3870</v>
      </c>
    </row>
    <row r="87" s="1" customFormat="1">
      <c r="B87" s="37"/>
      <c r="C87" s="38"/>
      <c r="D87" s="232" t="s">
        <v>203</v>
      </c>
      <c r="E87" s="38"/>
      <c r="F87" s="233" t="s">
        <v>3871</v>
      </c>
      <c r="G87" s="38"/>
      <c r="H87" s="38"/>
      <c r="I87" s="145"/>
      <c r="J87" s="38"/>
      <c r="K87" s="38"/>
      <c r="L87" s="42"/>
      <c r="M87" s="234"/>
      <c r="N87" s="82"/>
      <c r="O87" s="82"/>
      <c r="P87" s="82"/>
      <c r="Q87" s="82"/>
      <c r="R87" s="82"/>
      <c r="S87" s="82"/>
      <c r="T87" s="83"/>
      <c r="AT87" s="16" t="s">
        <v>203</v>
      </c>
      <c r="AU87" s="16" t="s">
        <v>80</v>
      </c>
    </row>
    <row r="88" s="1" customFormat="1" ht="60" customHeight="1">
      <c r="B88" s="37"/>
      <c r="C88" s="219" t="s">
        <v>201</v>
      </c>
      <c r="D88" s="219" t="s">
        <v>196</v>
      </c>
      <c r="E88" s="220" t="s">
        <v>790</v>
      </c>
      <c r="F88" s="221" t="s">
        <v>3872</v>
      </c>
      <c r="G88" s="222" t="s">
        <v>3088</v>
      </c>
      <c r="H88" s="223">
        <v>1</v>
      </c>
      <c r="I88" s="224"/>
      <c r="J88" s="225">
        <f>ROUND(I88*H88,2)</f>
        <v>0</v>
      </c>
      <c r="K88" s="221" t="s">
        <v>19</v>
      </c>
      <c r="L88" s="42"/>
      <c r="M88" s="226" t="s">
        <v>19</v>
      </c>
      <c r="N88" s="227" t="s">
        <v>44</v>
      </c>
      <c r="O88" s="82"/>
      <c r="P88" s="228">
        <f>O88*H88</f>
        <v>0</v>
      </c>
      <c r="Q88" s="228">
        <v>0</v>
      </c>
      <c r="R88" s="228">
        <f>Q88*H88</f>
        <v>0</v>
      </c>
      <c r="S88" s="228">
        <v>0</v>
      </c>
      <c r="T88" s="229">
        <f>S88*H88</f>
        <v>0</v>
      </c>
      <c r="AR88" s="230" t="s">
        <v>201</v>
      </c>
      <c r="AT88" s="230" t="s">
        <v>196</v>
      </c>
      <c r="AU88" s="230" t="s">
        <v>80</v>
      </c>
      <c r="AY88" s="16" t="s">
        <v>194</v>
      </c>
      <c r="BE88" s="231">
        <f>IF(N88="základní",J88,0)</f>
        <v>0</v>
      </c>
      <c r="BF88" s="231">
        <f>IF(N88="snížená",J88,0)</f>
        <v>0</v>
      </c>
      <c r="BG88" s="231">
        <f>IF(N88="zákl. přenesená",J88,0)</f>
        <v>0</v>
      </c>
      <c r="BH88" s="231">
        <f>IF(N88="sníž. přenesená",J88,0)</f>
        <v>0</v>
      </c>
      <c r="BI88" s="231">
        <f>IF(N88="nulová",J88,0)</f>
        <v>0</v>
      </c>
      <c r="BJ88" s="16" t="s">
        <v>80</v>
      </c>
      <c r="BK88" s="231">
        <f>ROUND(I88*H88,2)</f>
        <v>0</v>
      </c>
      <c r="BL88" s="16" t="s">
        <v>201</v>
      </c>
      <c r="BM88" s="230" t="s">
        <v>3873</v>
      </c>
    </row>
    <row r="89" s="1" customFormat="1">
      <c r="B89" s="37"/>
      <c r="C89" s="38"/>
      <c r="D89" s="232" t="s">
        <v>203</v>
      </c>
      <c r="E89" s="38"/>
      <c r="F89" s="233" t="s">
        <v>3872</v>
      </c>
      <c r="G89" s="38"/>
      <c r="H89" s="38"/>
      <c r="I89" s="145"/>
      <c r="J89" s="38"/>
      <c r="K89" s="38"/>
      <c r="L89" s="42"/>
      <c r="M89" s="234"/>
      <c r="N89" s="82"/>
      <c r="O89" s="82"/>
      <c r="P89" s="82"/>
      <c r="Q89" s="82"/>
      <c r="R89" s="82"/>
      <c r="S89" s="82"/>
      <c r="T89" s="83"/>
      <c r="AT89" s="16" t="s">
        <v>203</v>
      </c>
      <c r="AU89" s="16" t="s">
        <v>80</v>
      </c>
    </row>
    <row r="90" s="1" customFormat="1" ht="24" customHeight="1">
      <c r="B90" s="37"/>
      <c r="C90" s="219" t="s">
        <v>220</v>
      </c>
      <c r="D90" s="219" t="s">
        <v>196</v>
      </c>
      <c r="E90" s="220" t="s">
        <v>795</v>
      </c>
      <c r="F90" s="221" t="s">
        <v>3874</v>
      </c>
      <c r="G90" s="222" t="s">
        <v>3088</v>
      </c>
      <c r="H90" s="223">
        <v>1</v>
      </c>
      <c r="I90" s="224"/>
      <c r="J90" s="225">
        <f>ROUND(I90*H90,2)</f>
        <v>0</v>
      </c>
      <c r="K90" s="221" t="s">
        <v>19</v>
      </c>
      <c r="L90" s="42"/>
      <c r="M90" s="226" t="s">
        <v>19</v>
      </c>
      <c r="N90" s="227" t="s">
        <v>44</v>
      </c>
      <c r="O90" s="82"/>
      <c r="P90" s="228">
        <f>O90*H90</f>
        <v>0</v>
      </c>
      <c r="Q90" s="228">
        <v>0</v>
      </c>
      <c r="R90" s="228">
        <f>Q90*H90</f>
        <v>0</v>
      </c>
      <c r="S90" s="228">
        <v>0</v>
      </c>
      <c r="T90" s="229">
        <f>S90*H90</f>
        <v>0</v>
      </c>
      <c r="AR90" s="230" t="s">
        <v>201</v>
      </c>
      <c r="AT90" s="230" t="s">
        <v>196</v>
      </c>
      <c r="AU90" s="230" t="s">
        <v>80</v>
      </c>
      <c r="AY90" s="16" t="s">
        <v>194</v>
      </c>
      <c r="BE90" s="231">
        <f>IF(N90="základní",J90,0)</f>
        <v>0</v>
      </c>
      <c r="BF90" s="231">
        <f>IF(N90="snížená",J90,0)</f>
        <v>0</v>
      </c>
      <c r="BG90" s="231">
        <f>IF(N90="zákl. přenesená",J90,0)</f>
        <v>0</v>
      </c>
      <c r="BH90" s="231">
        <f>IF(N90="sníž. přenesená",J90,0)</f>
        <v>0</v>
      </c>
      <c r="BI90" s="231">
        <f>IF(N90="nulová",J90,0)</f>
        <v>0</v>
      </c>
      <c r="BJ90" s="16" t="s">
        <v>80</v>
      </c>
      <c r="BK90" s="231">
        <f>ROUND(I90*H90,2)</f>
        <v>0</v>
      </c>
      <c r="BL90" s="16" t="s">
        <v>201</v>
      </c>
      <c r="BM90" s="230" t="s">
        <v>3875</v>
      </c>
    </row>
    <row r="91" s="1" customFormat="1">
      <c r="B91" s="37"/>
      <c r="C91" s="38"/>
      <c r="D91" s="232" t="s">
        <v>203</v>
      </c>
      <c r="E91" s="38"/>
      <c r="F91" s="233" t="s">
        <v>3874</v>
      </c>
      <c r="G91" s="38"/>
      <c r="H91" s="38"/>
      <c r="I91" s="145"/>
      <c r="J91" s="38"/>
      <c r="K91" s="38"/>
      <c r="L91" s="42"/>
      <c r="M91" s="234"/>
      <c r="N91" s="82"/>
      <c r="O91" s="82"/>
      <c r="P91" s="82"/>
      <c r="Q91" s="82"/>
      <c r="R91" s="82"/>
      <c r="S91" s="82"/>
      <c r="T91" s="83"/>
      <c r="AT91" s="16" t="s">
        <v>203</v>
      </c>
      <c r="AU91" s="16" t="s">
        <v>80</v>
      </c>
    </row>
    <row r="92" s="1" customFormat="1" ht="36" customHeight="1">
      <c r="B92" s="37"/>
      <c r="C92" s="219" t="s">
        <v>225</v>
      </c>
      <c r="D92" s="219" t="s">
        <v>196</v>
      </c>
      <c r="E92" s="220" t="s">
        <v>800</v>
      </c>
      <c r="F92" s="221" t="s">
        <v>3876</v>
      </c>
      <c r="G92" s="222" t="s">
        <v>3088</v>
      </c>
      <c r="H92" s="223">
        <v>1</v>
      </c>
      <c r="I92" s="224"/>
      <c r="J92" s="225">
        <f>ROUND(I92*H92,2)</f>
        <v>0</v>
      </c>
      <c r="K92" s="221" t="s">
        <v>19</v>
      </c>
      <c r="L92" s="42"/>
      <c r="M92" s="226" t="s">
        <v>19</v>
      </c>
      <c r="N92" s="227" t="s">
        <v>44</v>
      </c>
      <c r="O92" s="82"/>
      <c r="P92" s="228">
        <f>O92*H92</f>
        <v>0</v>
      </c>
      <c r="Q92" s="228">
        <v>0</v>
      </c>
      <c r="R92" s="228">
        <f>Q92*H92</f>
        <v>0</v>
      </c>
      <c r="S92" s="228">
        <v>0</v>
      </c>
      <c r="T92" s="229">
        <f>S92*H92</f>
        <v>0</v>
      </c>
      <c r="AR92" s="230" t="s">
        <v>201</v>
      </c>
      <c r="AT92" s="230" t="s">
        <v>196</v>
      </c>
      <c r="AU92" s="230" t="s">
        <v>80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201</v>
      </c>
      <c r="BM92" s="230" t="s">
        <v>3877</v>
      </c>
    </row>
    <row r="93" s="1" customFormat="1">
      <c r="B93" s="37"/>
      <c r="C93" s="38"/>
      <c r="D93" s="232" t="s">
        <v>203</v>
      </c>
      <c r="E93" s="38"/>
      <c r="F93" s="233" t="s">
        <v>3878</v>
      </c>
      <c r="G93" s="38"/>
      <c r="H93" s="38"/>
      <c r="I93" s="145"/>
      <c r="J93" s="38"/>
      <c r="K93" s="38"/>
      <c r="L93" s="42"/>
      <c r="M93" s="234"/>
      <c r="N93" s="82"/>
      <c r="O93" s="82"/>
      <c r="P93" s="82"/>
      <c r="Q93" s="82"/>
      <c r="R93" s="82"/>
      <c r="S93" s="82"/>
      <c r="T93" s="83"/>
      <c r="AT93" s="16" t="s">
        <v>203</v>
      </c>
      <c r="AU93" s="16" t="s">
        <v>80</v>
      </c>
    </row>
    <row r="94" s="1" customFormat="1" ht="24" customHeight="1">
      <c r="B94" s="37"/>
      <c r="C94" s="219" t="s">
        <v>231</v>
      </c>
      <c r="D94" s="219" t="s">
        <v>196</v>
      </c>
      <c r="E94" s="220" t="s">
        <v>807</v>
      </c>
      <c r="F94" s="221" t="s">
        <v>3879</v>
      </c>
      <c r="G94" s="222" t="s">
        <v>3088</v>
      </c>
      <c r="H94" s="223">
        <v>1</v>
      </c>
      <c r="I94" s="224"/>
      <c r="J94" s="225">
        <f>ROUND(I94*H94,2)</f>
        <v>0</v>
      </c>
      <c r="K94" s="221" t="s">
        <v>19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201</v>
      </c>
      <c r="AT94" s="230" t="s">
        <v>196</v>
      </c>
      <c r="AU94" s="230" t="s">
        <v>80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201</v>
      </c>
      <c r="BM94" s="230" t="s">
        <v>3880</v>
      </c>
    </row>
    <row r="95" s="1" customFormat="1">
      <c r="B95" s="37"/>
      <c r="C95" s="38"/>
      <c r="D95" s="232" t="s">
        <v>203</v>
      </c>
      <c r="E95" s="38"/>
      <c r="F95" s="233" t="s">
        <v>3881</v>
      </c>
      <c r="G95" s="38"/>
      <c r="H95" s="38"/>
      <c r="I95" s="145"/>
      <c r="J95" s="38"/>
      <c r="K95" s="38"/>
      <c r="L95" s="42"/>
      <c r="M95" s="234"/>
      <c r="N95" s="82"/>
      <c r="O95" s="82"/>
      <c r="P95" s="82"/>
      <c r="Q95" s="82"/>
      <c r="R95" s="82"/>
      <c r="S95" s="82"/>
      <c r="T95" s="83"/>
      <c r="AT95" s="16" t="s">
        <v>203</v>
      </c>
      <c r="AU95" s="16" t="s">
        <v>80</v>
      </c>
    </row>
    <row r="96" s="1" customFormat="1" ht="24" customHeight="1">
      <c r="B96" s="37"/>
      <c r="C96" s="219" t="s">
        <v>236</v>
      </c>
      <c r="D96" s="219" t="s">
        <v>196</v>
      </c>
      <c r="E96" s="220" t="s">
        <v>814</v>
      </c>
      <c r="F96" s="221" t="s">
        <v>3882</v>
      </c>
      <c r="G96" s="222" t="s">
        <v>3088</v>
      </c>
      <c r="H96" s="223">
        <v>1</v>
      </c>
      <c r="I96" s="224"/>
      <c r="J96" s="225">
        <f>ROUND(I96*H96,2)</f>
        <v>0</v>
      </c>
      <c r="K96" s="221" t="s">
        <v>19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3883</v>
      </c>
      <c r="AT96" s="230" t="s">
        <v>196</v>
      </c>
      <c r="AU96" s="230" t="s">
        <v>80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3883</v>
      </c>
      <c r="BM96" s="230" t="s">
        <v>3884</v>
      </c>
    </row>
    <row r="97" s="1" customFormat="1">
      <c r="B97" s="37"/>
      <c r="C97" s="38"/>
      <c r="D97" s="232" t="s">
        <v>203</v>
      </c>
      <c r="E97" s="38"/>
      <c r="F97" s="233" t="s">
        <v>3882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80</v>
      </c>
    </row>
    <row r="98" s="1" customFormat="1" ht="16.5" customHeight="1">
      <c r="B98" s="37"/>
      <c r="C98" s="219" t="s">
        <v>241</v>
      </c>
      <c r="D98" s="219" t="s">
        <v>196</v>
      </c>
      <c r="E98" s="220" t="s">
        <v>825</v>
      </c>
      <c r="F98" s="221" t="s">
        <v>3885</v>
      </c>
      <c r="G98" s="222" t="s">
        <v>3088</v>
      </c>
      <c r="H98" s="223">
        <v>1</v>
      </c>
      <c r="I98" s="224"/>
      <c r="J98" s="225">
        <f>ROUND(I98*H98,2)</f>
        <v>0</v>
      </c>
      <c r="K98" s="221" t="s">
        <v>19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201</v>
      </c>
      <c r="AT98" s="230" t="s">
        <v>196</v>
      </c>
      <c r="AU98" s="230" t="s">
        <v>80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3886</v>
      </c>
    </row>
    <row r="99" s="1" customFormat="1">
      <c r="B99" s="37"/>
      <c r="C99" s="38"/>
      <c r="D99" s="232" t="s">
        <v>203</v>
      </c>
      <c r="E99" s="38"/>
      <c r="F99" s="233" t="s">
        <v>3885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80</v>
      </c>
    </row>
    <row r="100" s="1" customFormat="1" ht="36" customHeight="1">
      <c r="B100" s="37"/>
      <c r="C100" s="219" t="s">
        <v>246</v>
      </c>
      <c r="D100" s="219" t="s">
        <v>196</v>
      </c>
      <c r="E100" s="220" t="s">
        <v>831</v>
      </c>
      <c r="F100" s="221" t="s">
        <v>3887</v>
      </c>
      <c r="G100" s="222" t="s">
        <v>3088</v>
      </c>
      <c r="H100" s="223">
        <v>1</v>
      </c>
      <c r="I100" s="224"/>
      <c r="J100" s="225">
        <f>ROUND(I100*H100,2)</f>
        <v>0</v>
      </c>
      <c r="K100" s="221" t="s">
        <v>19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201</v>
      </c>
      <c r="AT100" s="230" t="s">
        <v>196</v>
      </c>
      <c r="AU100" s="230" t="s">
        <v>80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3888</v>
      </c>
    </row>
    <row r="101" s="1" customFormat="1">
      <c r="B101" s="37"/>
      <c r="C101" s="38"/>
      <c r="D101" s="232" t="s">
        <v>203</v>
      </c>
      <c r="E101" s="38"/>
      <c r="F101" s="233" t="s">
        <v>3887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80</v>
      </c>
    </row>
    <row r="102" s="1" customFormat="1" ht="16.5" customHeight="1">
      <c r="B102" s="37"/>
      <c r="C102" s="219" t="s">
        <v>251</v>
      </c>
      <c r="D102" s="219" t="s">
        <v>196</v>
      </c>
      <c r="E102" s="220" t="s">
        <v>837</v>
      </c>
      <c r="F102" s="221" t="s">
        <v>3889</v>
      </c>
      <c r="G102" s="222" t="s">
        <v>3088</v>
      </c>
      <c r="H102" s="223">
        <v>1</v>
      </c>
      <c r="I102" s="224"/>
      <c r="J102" s="225">
        <f>ROUND(I102*H102,2)</f>
        <v>0</v>
      </c>
      <c r="K102" s="221" t="s">
        <v>19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201</v>
      </c>
      <c r="AT102" s="230" t="s">
        <v>196</v>
      </c>
      <c r="AU102" s="230" t="s">
        <v>80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3890</v>
      </c>
    </row>
    <row r="103" s="1" customFormat="1">
      <c r="B103" s="37"/>
      <c r="C103" s="38"/>
      <c r="D103" s="232" t="s">
        <v>203</v>
      </c>
      <c r="E103" s="38"/>
      <c r="F103" s="233" t="s">
        <v>3889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80</v>
      </c>
    </row>
    <row r="104" s="1" customFormat="1" ht="48" customHeight="1">
      <c r="B104" s="37"/>
      <c r="C104" s="219" t="s">
        <v>256</v>
      </c>
      <c r="D104" s="219" t="s">
        <v>196</v>
      </c>
      <c r="E104" s="220" t="s">
        <v>849</v>
      </c>
      <c r="F104" s="221" t="s">
        <v>3891</v>
      </c>
      <c r="G104" s="222" t="s">
        <v>3088</v>
      </c>
      <c r="H104" s="223">
        <v>1</v>
      </c>
      <c r="I104" s="224"/>
      <c r="J104" s="225">
        <f>ROUND(I104*H104,2)</f>
        <v>0</v>
      </c>
      <c r="K104" s="221" t="s">
        <v>19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201</v>
      </c>
      <c r="AT104" s="230" t="s">
        <v>196</v>
      </c>
      <c r="AU104" s="230" t="s">
        <v>80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3892</v>
      </c>
    </row>
    <row r="105" s="1" customFormat="1">
      <c r="B105" s="37"/>
      <c r="C105" s="38"/>
      <c r="D105" s="232" t="s">
        <v>203</v>
      </c>
      <c r="E105" s="38"/>
      <c r="F105" s="233" t="s">
        <v>3893</v>
      </c>
      <c r="G105" s="38"/>
      <c r="H105" s="38"/>
      <c r="I105" s="145"/>
      <c r="J105" s="38"/>
      <c r="K105" s="38"/>
      <c r="L105" s="42"/>
      <c r="M105" s="268"/>
      <c r="N105" s="269"/>
      <c r="O105" s="269"/>
      <c r="P105" s="269"/>
      <c r="Q105" s="269"/>
      <c r="R105" s="269"/>
      <c r="S105" s="269"/>
      <c r="T105" s="270"/>
      <c r="AT105" s="16" t="s">
        <v>203</v>
      </c>
      <c r="AU105" s="16" t="s">
        <v>80</v>
      </c>
    </row>
    <row r="106" s="1" customFormat="1" ht="6.96" customHeight="1">
      <c r="B106" s="57"/>
      <c r="C106" s="58"/>
      <c r="D106" s="58"/>
      <c r="E106" s="58"/>
      <c r="F106" s="58"/>
      <c r="G106" s="58"/>
      <c r="H106" s="58"/>
      <c r="I106" s="170"/>
      <c r="J106" s="58"/>
      <c r="K106" s="58"/>
      <c r="L106" s="42"/>
    </row>
  </sheetData>
  <sheetProtection sheet="1" autoFilter="0" formatColumns="0" formatRows="0" objects="1" scenarios="1" spinCount="100000" saltValue="eBGh+pG7wzWaqHZSxdQH4GHWaYTl4R4xvYqiNiTQBl5XUPumbygc7ZO04g6HlWx3wrXN/PYucony6AQlPuZ7gA==" hashValue="JO6kudKYszaBxL1wbUsW4IEaKYhFkEt3egwV7NB/wSsFeoymcvA6/uyBhV/zcZQ8giAg3etgYLyPLE6HG2LlXw==" algorithmName="SHA-512" password="C87A"/>
  <autoFilter ref="C79:K105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33" style="276" customWidth="1"/>
    <col min="2" max="2" width="1.664063" style="276" customWidth="1"/>
    <col min="3" max="4" width="5" style="276" customWidth="1"/>
    <col min="5" max="5" width="11.67" style="276" customWidth="1"/>
    <col min="6" max="6" width="9.17" style="276" customWidth="1"/>
    <col min="7" max="7" width="5" style="276" customWidth="1"/>
    <col min="8" max="8" width="77.83" style="276" customWidth="1"/>
    <col min="9" max="10" width="20" style="276" customWidth="1"/>
    <col min="11" max="11" width="1.664063" style="276" customWidth="1"/>
  </cols>
  <sheetData>
    <row r="1" ht="37.5" customHeight="1"/>
    <row r="2" ht="7.5" customHeight="1">
      <c r="B2" s="277"/>
      <c r="C2" s="278"/>
      <c r="D2" s="278"/>
      <c r="E2" s="278"/>
      <c r="F2" s="278"/>
      <c r="G2" s="278"/>
      <c r="H2" s="278"/>
      <c r="I2" s="278"/>
      <c r="J2" s="278"/>
      <c r="K2" s="279"/>
    </row>
    <row r="3" s="14" customFormat="1" ht="45" customHeight="1">
      <c r="B3" s="280"/>
      <c r="C3" s="281" t="s">
        <v>3894</v>
      </c>
      <c r="D3" s="281"/>
      <c r="E3" s="281"/>
      <c r="F3" s="281"/>
      <c r="G3" s="281"/>
      <c r="H3" s="281"/>
      <c r="I3" s="281"/>
      <c r="J3" s="281"/>
      <c r="K3" s="282"/>
    </row>
    <row r="4" ht="25.5" customHeight="1">
      <c r="B4" s="283"/>
      <c r="C4" s="284" t="s">
        <v>3895</v>
      </c>
      <c r="D4" s="284"/>
      <c r="E4" s="284"/>
      <c r="F4" s="284"/>
      <c r="G4" s="284"/>
      <c r="H4" s="284"/>
      <c r="I4" s="284"/>
      <c r="J4" s="284"/>
      <c r="K4" s="285"/>
    </row>
    <row r="5" ht="5.25" customHeight="1">
      <c r="B5" s="283"/>
      <c r="C5" s="286"/>
      <c r="D5" s="286"/>
      <c r="E5" s="286"/>
      <c r="F5" s="286"/>
      <c r="G5" s="286"/>
      <c r="H5" s="286"/>
      <c r="I5" s="286"/>
      <c r="J5" s="286"/>
      <c r="K5" s="285"/>
    </row>
    <row r="6" ht="15" customHeight="1">
      <c r="B6" s="283"/>
      <c r="C6" s="287" t="s">
        <v>3896</v>
      </c>
      <c r="D6" s="287"/>
      <c r="E6" s="287"/>
      <c r="F6" s="287"/>
      <c r="G6" s="287"/>
      <c r="H6" s="287"/>
      <c r="I6" s="287"/>
      <c r="J6" s="287"/>
      <c r="K6" s="285"/>
    </row>
    <row r="7" ht="15" customHeight="1">
      <c r="B7" s="288"/>
      <c r="C7" s="287" t="s">
        <v>3897</v>
      </c>
      <c r="D7" s="287"/>
      <c r="E7" s="287"/>
      <c r="F7" s="287"/>
      <c r="G7" s="287"/>
      <c r="H7" s="287"/>
      <c r="I7" s="287"/>
      <c r="J7" s="287"/>
      <c r="K7" s="285"/>
    </row>
    <row r="8" ht="12.75" customHeight="1">
      <c r="B8" s="288"/>
      <c r="C8" s="287"/>
      <c r="D8" s="287"/>
      <c r="E8" s="287"/>
      <c r="F8" s="287"/>
      <c r="G8" s="287"/>
      <c r="H8" s="287"/>
      <c r="I8" s="287"/>
      <c r="J8" s="287"/>
      <c r="K8" s="285"/>
    </row>
    <row r="9" ht="15" customHeight="1">
      <c r="B9" s="288"/>
      <c r="C9" s="287" t="s">
        <v>3898</v>
      </c>
      <c r="D9" s="287"/>
      <c r="E9" s="287"/>
      <c r="F9" s="287"/>
      <c r="G9" s="287"/>
      <c r="H9" s="287"/>
      <c r="I9" s="287"/>
      <c r="J9" s="287"/>
      <c r="K9" s="285"/>
    </row>
    <row r="10" ht="15" customHeight="1">
      <c r="B10" s="288"/>
      <c r="C10" s="287"/>
      <c r="D10" s="287" t="s">
        <v>3899</v>
      </c>
      <c r="E10" s="287"/>
      <c r="F10" s="287"/>
      <c r="G10" s="287"/>
      <c r="H10" s="287"/>
      <c r="I10" s="287"/>
      <c r="J10" s="287"/>
      <c r="K10" s="285"/>
    </row>
    <row r="11" ht="15" customHeight="1">
      <c r="B11" s="288"/>
      <c r="C11" s="289"/>
      <c r="D11" s="287" t="s">
        <v>3900</v>
      </c>
      <c r="E11" s="287"/>
      <c r="F11" s="287"/>
      <c r="G11" s="287"/>
      <c r="H11" s="287"/>
      <c r="I11" s="287"/>
      <c r="J11" s="287"/>
      <c r="K11" s="285"/>
    </row>
    <row r="12" ht="15" customHeight="1">
      <c r="B12" s="288"/>
      <c r="C12" s="289"/>
      <c r="D12" s="287"/>
      <c r="E12" s="287"/>
      <c r="F12" s="287"/>
      <c r="G12" s="287"/>
      <c r="H12" s="287"/>
      <c r="I12" s="287"/>
      <c r="J12" s="287"/>
      <c r="K12" s="285"/>
    </row>
    <row r="13" ht="15" customHeight="1">
      <c r="B13" s="288"/>
      <c r="C13" s="289"/>
      <c r="D13" s="290" t="s">
        <v>3901</v>
      </c>
      <c r="E13" s="287"/>
      <c r="F13" s="287"/>
      <c r="G13" s="287"/>
      <c r="H13" s="287"/>
      <c r="I13" s="287"/>
      <c r="J13" s="287"/>
      <c r="K13" s="285"/>
    </row>
    <row r="14" ht="12.75" customHeight="1">
      <c r="B14" s="288"/>
      <c r="C14" s="289"/>
      <c r="D14" s="289"/>
      <c r="E14" s="289"/>
      <c r="F14" s="289"/>
      <c r="G14" s="289"/>
      <c r="H14" s="289"/>
      <c r="I14" s="289"/>
      <c r="J14" s="289"/>
      <c r="K14" s="285"/>
    </row>
    <row r="15" ht="15" customHeight="1">
      <c r="B15" s="288"/>
      <c r="C15" s="289"/>
      <c r="D15" s="287" t="s">
        <v>3902</v>
      </c>
      <c r="E15" s="287"/>
      <c r="F15" s="287"/>
      <c r="G15" s="287"/>
      <c r="H15" s="287"/>
      <c r="I15" s="287"/>
      <c r="J15" s="287"/>
      <c r="K15" s="285"/>
    </row>
    <row r="16" ht="15" customHeight="1">
      <c r="B16" s="288"/>
      <c r="C16" s="289"/>
      <c r="D16" s="287" t="s">
        <v>3903</v>
      </c>
      <c r="E16" s="287"/>
      <c r="F16" s="287"/>
      <c r="G16" s="287"/>
      <c r="H16" s="287"/>
      <c r="I16" s="287"/>
      <c r="J16" s="287"/>
      <c r="K16" s="285"/>
    </row>
    <row r="17" ht="15" customHeight="1">
      <c r="B17" s="288"/>
      <c r="C17" s="289"/>
      <c r="D17" s="287" t="s">
        <v>3904</v>
      </c>
      <c r="E17" s="287"/>
      <c r="F17" s="287"/>
      <c r="G17" s="287"/>
      <c r="H17" s="287"/>
      <c r="I17" s="287"/>
      <c r="J17" s="287"/>
      <c r="K17" s="285"/>
    </row>
    <row r="18" ht="15" customHeight="1">
      <c r="B18" s="288"/>
      <c r="C18" s="289"/>
      <c r="D18" s="289"/>
      <c r="E18" s="291" t="s">
        <v>79</v>
      </c>
      <c r="F18" s="287" t="s">
        <v>3905</v>
      </c>
      <c r="G18" s="287"/>
      <c r="H18" s="287"/>
      <c r="I18" s="287"/>
      <c r="J18" s="287"/>
      <c r="K18" s="285"/>
    </row>
    <row r="19" ht="15" customHeight="1">
      <c r="B19" s="288"/>
      <c r="C19" s="289"/>
      <c r="D19" s="289"/>
      <c r="E19" s="291" t="s">
        <v>3906</v>
      </c>
      <c r="F19" s="287" t="s">
        <v>3907</v>
      </c>
      <c r="G19" s="287"/>
      <c r="H19" s="287"/>
      <c r="I19" s="287"/>
      <c r="J19" s="287"/>
      <c r="K19" s="285"/>
    </row>
    <row r="20" ht="15" customHeight="1">
      <c r="B20" s="288"/>
      <c r="C20" s="289"/>
      <c r="D20" s="289"/>
      <c r="E20" s="291" t="s">
        <v>3908</v>
      </c>
      <c r="F20" s="287" t="s">
        <v>3909</v>
      </c>
      <c r="G20" s="287"/>
      <c r="H20" s="287"/>
      <c r="I20" s="287"/>
      <c r="J20" s="287"/>
      <c r="K20" s="285"/>
    </row>
    <row r="21" ht="15" customHeight="1">
      <c r="B21" s="288"/>
      <c r="C21" s="289"/>
      <c r="D21" s="289"/>
      <c r="E21" s="291" t="s">
        <v>3910</v>
      </c>
      <c r="F21" s="287" t="s">
        <v>3911</v>
      </c>
      <c r="G21" s="287"/>
      <c r="H21" s="287"/>
      <c r="I21" s="287"/>
      <c r="J21" s="287"/>
      <c r="K21" s="285"/>
    </row>
    <row r="22" ht="15" customHeight="1">
      <c r="B22" s="288"/>
      <c r="C22" s="289"/>
      <c r="D22" s="289"/>
      <c r="E22" s="291" t="s">
        <v>3912</v>
      </c>
      <c r="F22" s="287" t="s">
        <v>3404</v>
      </c>
      <c r="G22" s="287"/>
      <c r="H22" s="287"/>
      <c r="I22" s="287"/>
      <c r="J22" s="287"/>
      <c r="K22" s="285"/>
    </row>
    <row r="23" ht="15" customHeight="1">
      <c r="B23" s="288"/>
      <c r="C23" s="289"/>
      <c r="D23" s="289"/>
      <c r="E23" s="291" t="s">
        <v>86</v>
      </c>
      <c r="F23" s="287" t="s">
        <v>3913</v>
      </c>
      <c r="G23" s="287"/>
      <c r="H23" s="287"/>
      <c r="I23" s="287"/>
      <c r="J23" s="287"/>
      <c r="K23" s="285"/>
    </row>
    <row r="24" ht="12.75" customHeight="1">
      <c r="B24" s="288"/>
      <c r="C24" s="289"/>
      <c r="D24" s="289"/>
      <c r="E24" s="289"/>
      <c r="F24" s="289"/>
      <c r="G24" s="289"/>
      <c r="H24" s="289"/>
      <c r="I24" s="289"/>
      <c r="J24" s="289"/>
      <c r="K24" s="285"/>
    </row>
    <row r="25" ht="15" customHeight="1">
      <c r="B25" s="288"/>
      <c r="C25" s="287" t="s">
        <v>3914</v>
      </c>
      <c r="D25" s="287"/>
      <c r="E25" s="287"/>
      <c r="F25" s="287"/>
      <c r="G25" s="287"/>
      <c r="H25" s="287"/>
      <c r="I25" s="287"/>
      <c r="J25" s="287"/>
      <c r="K25" s="285"/>
    </row>
    <row r="26" ht="15" customHeight="1">
      <c r="B26" s="288"/>
      <c r="C26" s="287" t="s">
        <v>3915</v>
      </c>
      <c r="D26" s="287"/>
      <c r="E26" s="287"/>
      <c r="F26" s="287"/>
      <c r="G26" s="287"/>
      <c r="H26" s="287"/>
      <c r="I26" s="287"/>
      <c r="J26" s="287"/>
      <c r="K26" s="285"/>
    </row>
    <row r="27" ht="15" customHeight="1">
      <c r="B27" s="288"/>
      <c r="C27" s="287"/>
      <c r="D27" s="287" t="s">
        <v>3916</v>
      </c>
      <c r="E27" s="287"/>
      <c r="F27" s="287"/>
      <c r="G27" s="287"/>
      <c r="H27" s="287"/>
      <c r="I27" s="287"/>
      <c r="J27" s="287"/>
      <c r="K27" s="285"/>
    </row>
    <row r="28" ht="15" customHeight="1">
      <c r="B28" s="288"/>
      <c r="C28" s="289"/>
      <c r="D28" s="287" t="s">
        <v>3917</v>
      </c>
      <c r="E28" s="287"/>
      <c r="F28" s="287"/>
      <c r="G28" s="287"/>
      <c r="H28" s="287"/>
      <c r="I28" s="287"/>
      <c r="J28" s="287"/>
      <c r="K28" s="285"/>
    </row>
    <row r="29" ht="12.75" customHeight="1">
      <c r="B29" s="288"/>
      <c r="C29" s="289"/>
      <c r="D29" s="289"/>
      <c r="E29" s="289"/>
      <c r="F29" s="289"/>
      <c r="G29" s="289"/>
      <c r="H29" s="289"/>
      <c r="I29" s="289"/>
      <c r="J29" s="289"/>
      <c r="K29" s="285"/>
    </row>
    <row r="30" ht="15" customHeight="1">
      <c r="B30" s="288"/>
      <c r="C30" s="289"/>
      <c r="D30" s="287" t="s">
        <v>3918</v>
      </c>
      <c r="E30" s="287"/>
      <c r="F30" s="287"/>
      <c r="G30" s="287"/>
      <c r="H30" s="287"/>
      <c r="I30" s="287"/>
      <c r="J30" s="287"/>
      <c r="K30" s="285"/>
    </row>
    <row r="31" ht="15" customHeight="1">
      <c r="B31" s="288"/>
      <c r="C31" s="289"/>
      <c r="D31" s="287" t="s">
        <v>3919</v>
      </c>
      <c r="E31" s="287"/>
      <c r="F31" s="287"/>
      <c r="G31" s="287"/>
      <c r="H31" s="287"/>
      <c r="I31" s="287"/>
      <c r="J31" s="287"/>
      <c r="K31" s="285"/>
    </row>
    <row r="32" ht="12.75" customHeight="1">
      <c r="B32" s="288"/>
      <c r="C32" s="289"/>
      <c r="D32" s="289"/>
      <c r="E32" s="289"/>
      <c r="F32" s="289"/>
      <c r="G32" s="289"/>
      <c r="H32" s="289"/>
      <c r="I32" s="289"/>
      <c r="J32" s="289"/>
      <c r="K32" s="285"/>
    </row>
    <row r="33" ht="15" customHeight="1">
      <c r="B33" s="288"/>
      <c r="C33" s="289"/>
      <c r="D33" s="287" t="s">
        <v>3920</v>
      </c>
      <c r="E33" s="287"/>
      <c r="F33" s="287"/>
      <c r="G33" s="287"/>
      <c r="H33" s="287"/>
      <c r="I33" s="287"/>
      <c r="J33" s="287"/>
      <c r="K33" s="285"/>
    </row>
    <row r="34" ht="15" customHeight="1">
      <c r="B34" s="288"/>
      <c r="C34" s="289"/>
      <c r="D34" s="287" t="s">
        <v>3921</v>
      </c>
      <c r="E34" s="287"/>
      <c r="F34" s="287"/>
      <c r="G34" s="287"/>
      <c r="H34" s="287"/>
      <c r="I34" s="287"/>
      <c r="J34" s="287"/>
      <c r="K34" s="285"/>
    </row>
    <row r="35" ht="15" customHeight="1">
      <c r="B35" s="288"/>
      <c r="C35" s="289"/>
      <c r="D35" s="287" t="s">
        <v>3922</v>
      </c>
      <c r="E35" s="287"/>
      <c r="F35" s="287"/>
      <c r="G35" s="287"/>
      <c r="H35" s="287"/>
      <c r="I35" s="287"/>
      <c r="J35" s="287"/>
      <c r="K35" s="285"/>
    </row>
    <row r="36" ht="15" customHeight="1">
      <c r="B36" s="288"/>
      <c r="C36" s="289"/>
      <c r="D36" s="287"/>
      <c r="E36" s="290" t="s">
        <v>180</v>
      </c>
      <c r="F36" s="287"/>
      <c r="G36" s="287" t="s">
        <v>3923</v>
      </c>
      <c r="H36" s="287"/>
      <c r="I36" s="287"/>
      <c r="J36" s="287"/>
      <c r="K36" s="285"/>
    </row>
    <row r="37" ht="30.75" customHeight="1">
      <c r="B37" s="288"/>
      <c r="C37" s="289"/>
      <c r="D37" s="287"/>
      <c r="E37" s="290" t="s">
        <v>3924</v>
      </c>
      <c r="F37" s="287"/>
      <c r="G37" s="287" t="s">
        <v>3925</v>
      </c>
      <c r="H37" s="287"/>
      <c r="I37" s="287"/>
      <c r="J37" s="287"/>
      <c r="K37" s="285"/>
    </row>
    <row r="38" ht="15" customHeight="1">
      <c r="B38" s="288"/>
      <c r="C38" s="289"/>
      <c r="D38" s="287"/>
      <c r="E38" s="290" t="s">
        <v>54</v>
      </c>
      <c r="F38" s="287"/>
      <c r="G38" s="287" t="s">
        <v>3926</v>
      </c>
      <c r="H38" s="287"/>
      <c r="I38" s="287"/>
      <c r="J38" s="287"/>
      <c r="K38" s="285"/>
    </row>
    <row r="39" ht="15" customHeight="1">
      <c r="B39" s="288"/>
      <c r="C39" s="289"/>
      <c r="D39" s="287"/>
      <c r="E39" s="290" t="s">
        <v>55</v>
      </c>
      <c r="F39" s="287"/>
      <c r="G39" s="287" t="s">
        <v>3927</v>
      </c>
      <c r="H39" s="287"/>
      <c r="I39" s="287"/>
      <c r="J39" s="287"/>
      <c r="K39" s="285"/>
    </row>
    <row r="40" ht="15" customHeight="1">
      <c r="B40" s="288"/>
      <c r="C40" s="289"/>
      <c r="D40" s="287"/>
      <c r="E40" s="290" t="s">
        <v>181</v>
      </c>
      <c r="F40" s="287"/>
      <c r="G40" s="287" t="s">
        <v>3928</v>
      </c>
      <c r="H40" s="287"/>
      <c r="I40" s="287"/>
      <c r="J40" s="287"/>
      <c r="K40" s="285"/>
    </row>
    <row r="41" ht="15" customHeight="1">
      <c r="B41" s="288"/>
      <c r="C41" s="289"/>
      <c r="D41" s="287"/>
      <c r="E41" s="290" t="s">
        <v>182</v>
      </c>
      <c r="F41" s="287"/>
      <c r="G41" s="287" t="s">
        <v>3929</v>
      </c>
      <c r="H41" s="287"/>
      <c r="I41" s="287"/>
      <c r="J41" s="287"/>
      <c r="K41" s="285"/>
    </row>
    <row r="42" ht="15" customHeight="1">
      <c r="B42" s="288"/>
      <c r="C42" s="289"/>
      <c r="D42" s="287"/>
      <c r="E42" s="290" t="s">
        <v>3930</v>
      </c>
      <c r="F42" s="287"/>
      <c r="G42" s="287" t="s">
        <v>3931</v>
      </c>
      <c r="H42" s="287"/>
      <c r="I42" s="287"/>
      <c r="J42" s="287"/>
      <c r="K42" s="285"/>
    </row>
    <row r="43" ht="15" customHeight="1">
      <c r="B43" s="288"/>
      <c r="C43" s="289"/>
      <c r="D43" s="287"/>
      <c r="E43" s="290"/>
      <c r="F43" s="287"/>
      <c r="G43" s="287" t="s">
        <v>3932</v>
      </c>
      <c r="H43" s="287"/>
      <c r="I43" s="287"/>
      <c r="J43" s="287"/>
      <c r="K43" s="285"/>
    </row>
    <row r="44" ht="15" customHeight="1">
      <c r="B44" s="288"/>
      <c r="C44" s="289"/>
      <c r="D44" s="287"/>
      <c r="E44" s="290" t="s">
        <v>3933</v>
      </c>
      <c r="F44" s="287"/>
      <c r="G44" s="287" t="s">
        <v>3934</v>
      </c>
      <c r="H44" s="287"/>
      <c r="I44" s="287"/>
      <c r="J44" s="287"/>
      <c r="K44" s="285"/>
    </row>
    <row r="45" ht="15" customHeight="1">
      <c r="B45" s="288"/>
      <c r="C45" s="289"/>
      <c r="D45" s="287"/>
      <c r="E45" s="290" t="s">
        <v>184</v>
      </c>
      <c r="F45" s="287"/>
      <c r="G45" s="287" t="s">
        <v>3935</v>
      </c>
      <c r="H45" s="287"/>
      <c r="I45" s="287"/>
      <c r="J45" s="287"/>
      <c r="K45" s="285"/>
    </row>
    <row r="46" ht="12.75" customHeight="1">
      <c r="B46" s="288"/>
      <c r="C46" s="289"/>
      <c r="D46" s="287"/>
      <c r="E46" s="287"/>
      <c r="F46" s="287"/>
      <c r="G46" s="287"/>
      <c r="H46" s="287"/>
      <c r="I46" s="287"/>
      <c r="J46" s="287"/>
      <c r="K46" s="285"/>
    </row>
    <row r="47" ht="15" customHeight="1">
      <c r="B47" s="288"/>
      <c r="C47" s="289"/>
      <c r="D47" s="287" t="s">
        <v>3936</v>
      </c>
      <c r="E47" s="287"/>
      <c r="F47" s="287"/>
      <c r="G47" s="287"/>
      <c r="H47" s="287"/>
      <c r="I47" s="287"/>
      <c r="J47" s="287"/>
      <c r="K47" s="285"/>
    </row>
    <row r="48" ht="15" customHeight="1">
      <c r="B48" s="288"/>
      <c r="C48" s="289"/>
      <c r="D48" s="289"/>
      <c r="E48" s="287" t="s">
        <v>3937</v>
      </c>
      <c r="F48" s="287"/>
      <c r="G48" s="287"/>
      <c r="H48" s="287"/>
      <c r="I48" s="287"/>
      <c r="J48" s="287"/>
      <c r="K48" s="285"/>
    </row>
    <row r="49" ht="15" customHeight="1">
      <c r="B49" s="288"/>
      <c r="C49" s="289"/>
      <c r="D49" s="289"/>
      <c r="E49" s="287" t="s">
        <v>3938</v>
      </c>
      <c r="F49" s="287"/>
      <c r="G49" s="287"/>
      <c r="H49" s="287"/>
      <c r="I49" s="287"/>
      <c r="J49" s="287"/>
      <c r="K49" s="285"/>
    </row>
    <row r="50" ht="15" customHeight="1">
      <c r="B50" s="288"/>
      <c r="C50" s="289"/>
      <c r="D50" s="289"/>
      <c r="E50" s="287" t="s">
        <v>3939</v>
      </c>
      <c r="F50" s="287"/>
      <c r="G50" s="287"/>
      <c r="H50" s="287"/>
      <c r="I50" s="287"/>
      <c r="J50" s="287"/>
      <c r="K50" s="285"/>
    </row>
    <row r="51" ht="15" customHeight="1">
      <c r="B51" s="288"/>
      <c r="C51" s="289"/>
      <c r="D51" s="287" t="s">
        <v>3940</v>
      </c>
      <c r="E51" s="287"/>
      <c r="F51" s="287"/>
      <c r="G51" s="287"/>
      <c r="H51" s="287"/>
      <c r="I51" s="287"/>
      <c r="J51" s="287"/>
      <c r="K51" s="285"/>
    </row>
    <row r="52" ht="25.5" customHeight="1">
      <c r="B52" s="283"/>
      <c r="C52" s="284" t="s">
        <v>3941</v>
      </c>
      <c r="D52" s="284"/>
      <c r="E52" s="284"/>
      <c r="F52" s="284"/>
      <c r="G52" s="284"/>
      <c r="H52" s="284"/>
      <c r="I52" s="284"/>
      <c r="J52" s="284"/>
      <c r="K52" s="285"/>
    </row>
    <row r="53" ht="5.25" customHeight="1">
      <c r="B53" s="283"/>
      <c r="C53" s="286"/>
      <c r="D53" s="286"/>
      <c r="E53" s="286"/>
      <c r="F53" s="286"/>
      <c r="G53" s="286"/>
      <c r="H53" s="286"/>
      <c r="I53" s="286"/>
      <c r="J53" s="286"/>
      <c r="K53" s="285"/>
    </row>
    <row r="54" ht="15" customHeight="1">
      <c r="B54" s="283"/>
      <c r="C54" s="287" t="s">
        <v>3942</v>
      </c>
      <c r="D54" s="287"/>
      <c r="E54" s="287"/>
      <c r="F54" s="287"/>
      <c r="G54" s="287"/>
      <c r="H54" s="287"/>
      <c r="I54" s="287"/>
      <c r="J54" s="287"/>
      <c r="K54" s="285"/>
    </row>
    <row r="55" ht="15" customHeight="1">
      <c r="B55" s="283"/>
      <c r="C55" s="287" t="s">
        <v>3943</v>
      </c>
      <c r="D55" s="287"/>
      <c r="E55" s="287"/>
      <c r="F55" s="287"/>
      <c r="G55" s="287"/>
      <c r="H55" s="287"/>
      <c r="I55" s="287"/>
      <c r="J55" s="287"/>
      <c r="K55" s="285"/>
    </row>
    <row r="56" ht="12.75" customHeight="1">
      <c r="B56" s="283"/>
      <c r="C56" s="287"/>
      <c r="D56" s="287"/>
      <c r="E56" s="287"/>
      <c r="F56" s="287"/>
      <c r="G56" s="287"/>
      <c r="H56" s="287"/>
      <c r="I56" s="287"/>
      <c r="J56" s="287"/>
      <c r="K56" s="285"/>
    </row>
    <row r="57" ht="15" customHeight="1">
      <c r="B57" s="283"/>
      <c r="C57" s="287" t="s">
        <v>3944</v>
      </c>
      <c r="D57" s="287"/>
      <c r="E57" s="287"/>
      <c r="F57" s="287"/>
      <c r="G57" s="287"/>
      <c r="H57" s="287"/>
      <c r="I57" s="287"/>
      <c r="J57" s="287"/>
      <c r="K57" s="285"/>
    </row>
    <row r="58" ht="15" customHeight="1">
      <c r="B58" s="283"/>
      <c r="C58" s="289"/>
      <c r="D58" s="287" t="s">
        <v>3945</v>
      </c>
      <c r="E58" s="287"/>
      <c r="F58" s="287"/>
      <c r="G58" s="287"/>
      <c r="H58" s="287"/>
      <c r="I58" s="287"/>
      <c r="J58" s="287"/>
      <c r="K58" s="285"/>
    </row>
    <row r="59" ht="15" customHeight="1">
      <c r="B59" s="283"/>
      <c r="C59" s="289"/>
      <c r="D59" s="287" t="s">
        <v>3946</v>
      </c>
      <c r="E59" s="287"/>
      <c r="F59" s="287"/>
      <c r="G59" s="287"/>
      <c r="H59" s="287"/>
      <c r="I59" s="287"/>
      <c r="J59" s="287"/>
      <c r="K59" s="285"/>
    </row>
    <row r="60" ht="15" customHeight="1">
      <c r="B60" s="283"/>
      <c r="C60" s="289"/>
      <c r="D60" s="287" t="s">
        <v>3947</v>
      </c>
      <c r="E60" s="287"/>
      <c r="F60" s="287"/>
      <c r="G60" s="287"/>
      <c r="H60" s="287"/>
      <c r="I60" s="287"/>
      <c r="J60" s="287"/>
      <c r="K60" s="285"/>
    </row>
    <row r="61" ht="15" customHeight="1">
      <c r="B61" s="283"/>
      <c r="C61" s="289"/>
      <c r="D61" s="287" t="s">
        <v>3948</v>
      </c>
      <c r="E61" s="287"/>
      <c r="F61" s="287"/>
      <c r="G61" s="287"/>
      <c r="H61" s="287"/>
      <c r="I61" s="287"/>
      <c r="J61" s="287"/>
      <c r="K61" s="285"/>
    </row>
    <row r="62" ht="15" customHeight="1">
      <c r="B62" s="283"/>
      <c r="C62" s="289"/>
      <c r="D62" s="292" t="s">
        <v>3949</v>
      </c>
      <c r="E62" s="292"/>
      <c r="F62" s="292"/>
      <c r="G62" s="292"/>
      <c r="H62" s="292"/>
      <c r="I62" s="292"/>
      <c r="J62" s="292"/>
      <c r="K62" s="285"/>
    </row>
    <row r="63" ht="15" customHeight="1">
      <c r="B63" s="283"/>
      <c r="C63" s="289"/>
      <c r="D63" s="287" t="s">
        <v>3950</v>
      </c>
      <c r="E63" s="287"/>
      <c r="F63" s="287"/>
      <c r="G63" s="287"/>
      <c r="H63" s="287"/>
      <c r="I63" s="287"/>
      <c r="J63" s="287"/>
      <c r="K63" s="285"/>
    </row>
    <row r="64" ht="12.75" customHeight="1">
      <c r="B64" s="283"/>
      <c r="C64" s="289"/>
      <c r="D64" s="289"/>
      <c r="E64" s="293"/>
      <c r="F64" s="289"/>
      <c r="G64" s="289"/>
      <c r="H64" s="289"/>
      <c r="I64" s="289"/>
      <c r="J64" s="289"/>
      <c r="K64" s="285"/>
    </row>
    <row r="65" ht="15" customHeight="1">
      <c r="B65" s="283"/>
      <c r="C65" s="289"/>
      <c r="D65" s="287" t="s">
        <v>3951</v>
      </c>
      <c r="E65" s="287"/>
      <c r="F65" s="287"/>
      <c r="G65" s="287"/>
      <c r="H65" s="287"/>
      <c r="I65" s="287"/>
      <c r="J65" s="287"/>
      <c r="K65" s="285"/>
    </row>
    <row r="66" ht="15" customHeight="1">
      <c r="B66" s="283"/>
      <c r="C66" s="289"/>
      <c r="D66" s="292" t="s">
        <v>3952</v>
      </c>
      <c r="E66" s="292"/>
      <c r="F66" s="292"/>
      <c r="G66" s="292"/>
      <c r="H66" s="292"/>
      <c r="I66" s="292"/>
      <c r="J66" s="292"/>
      <c r="K66" s="285"/>
    </row>
    <row r="67" ht="15" customHeight="1">
      <c r="B67" s="283"/>
      <c r="C67" s="289"/>
      <c r="D67" s="287" t="s">
        <v>3953</v>
      </c>
      <c r="E67" s="287"/>
      <c r="F67" s="287"/>
      <c r="G67" s="287"/>
      <c r="H67" s="287"/>
      <c r="I67" s="287"/>
      <c r="J67" s="287"/>
      <c r="K67" s="285"/>
    </row>
    <row r="68" ht="15" customHeight="1">
      <c r="B68" s="283"/>
      <c r="C68" s="289"/>
      <c r="D68" s="287" t="s">
        <v>3954</v>
      </c>
      <c r="E68" s="287"/>
      <c r="F68" s="287"/>
      <c r="G68" s="287"/>
      <c r="H68" s="287"/>
      <c r="I68" s="287"/>
      <c r="J68" s="287"/>
      <c r="K68" s="285"/>
    </row>
    <row r="69" ht="15" customHeight="1">
      <c r="B69" s="283"/>
      <c r="C69" s="289"/>
      <c r="D69" s="287" t="s">
        <v>3955</v>
      </c>
      <c r="E69" s="287"/>
      <c r="F69" s="287"/>
      <c r="G69" s="287"/>
      <c r="H69" s="287"/>
      <c r="I69" s="287"/>
      <c r="J69" s="287"/>
      <c r="K69" s="285"/>
    </row>
    <row r="70" ht="15" customHeight="1">
      <c r="B70" s="283"/>
      <c r="C70" s="289"/>
      <c r="D70" s="287" t="s">
        <v>3956</v>
      </c>
      <c r="E70" s="287"/>
      <c r="F70" s="287"/>
      <c r="G70" s="287"/>
      <c r="H70" s="287"/>
      <c r="I70" s="287"/>
      <c r="J70" s="287"/>
      <c r="K70" s="285"/>
    </row>
    <row r="71" ht="12.75" customHeight="1">
      <c r="B71" s="294"/>
      <c r="C71" s="295"/>
      <c r="D71" s="295"/>
      <c r="E71" s="295"/>
      <c r="F71" s="295"/>
      <c r="G71" s="295"/>
      <c r="H71" s="295"/>
      <c r="I71" s="295"/>
      <c r="J71" s="295"/>
      <c r="K71" s="296"/>
    </row>
    <row r="72" ht="18.75" customHeight="1">
      <c r="B72" s="297"/>
      <c r="C72" s="297"/>
      <c r="D72" s="297"/>
      <c r="E72" s="297"/>
      <c r="F72" s="297"/>
      <c r="G72" s="297"/>
      <c r="H72" s="297"/>
      <c r="I72" s="297"/>
      <c r="J72" s="297"/>
      <c r="K72" s="298"/>
    </row>
    <row r="73" ht="18.75" customHeight="1">
      <c r="B73" s="298"/>
      <c r="C73" s="298"/>
      <c r="D73" s="298"/>
      <c r="E73" s="298"/>
      <c r="F73" s="298"/>
      <c r="G73" s="298"/>
      <c r="H73" s="298"/>
      <c r="I73" s="298"/>
      <c r="J73" s="298"/>
      <c r="K73" s="298"/>
    </row>
    <row r="74" ht="7.5" customHeight="1">
      <c r="B74" s="299"/>
      <c r="C74" s="300"/>
      <c r="D74" s="300"/>
      <c r="E74" s="300"/>
      <c r="F74" s="300"/>
      <c r="G74" s="300"/>
      <c r="H74" s="300"/>
      <c r="I74" s="300"/>
      <c r="J74" s="300"/>
      <c r="K74" s="301"/>
    </row>
    <row r="75" ht="45" customHeight="1">
      <c r="B75" s="302"/>
      <c r="C75" s="303" t="s">
        <v>3957</v>
      </c>
      <c r="D75" s="303"/>
      <c r="E75" s="303"/>
      <c r="F75" s="303"/>
      <c r="G75" s="303"/>
      <c r="H75" s="303"/>
      <c r="I75" s="303"/>
      <c r="J75" s="303"/>
      <c r="K75" s="304"/>
    </row>
    <row r="76" ht="17.25" customHeight="1">
      <c r="B76" s="302"/>
      <c r="C76" s="305" t="s">
        <v>3958</v>
      </c>
      <c r="D76" s="305"/>
      <c r="E76" s="305"/>
      <c r="F76" s="305" t="s">
        <v>3959</v>
      </c>
      <c r="G76" s="306"/>
      <c r="H76" s="305" t="s">
        <v>55</v>
      </c>
      <c r="I76" s="305" t="s">
        <v>58</v>
      </c>
      <c r="J76" s="305" t="s">
        <v>3960</v>
      </c>
      <c r="K76" s="304"/>
    </row>
    <row r="77" ht="17.25" customHeight="1">
      <c r="B77" s="302"/>
      <c r="C77" s="307" t="s">
        <v>3961</v>
      </c>
      <c r="D77" s="307"/>
      <c r="E77" s="307"/>
      <c r="F77" s="308" t="s">
        <v>3962</v>
      </c>
      <c r="G77" s="309"/>
      <c r="H77" s="307"/>
      <c r="I77" s="307"/>
      <c r="J77" s="307" t="s">
        <v>3963</v>
      </c>
      <c r="K77" s="304"/>
    </row>
    <row r="78" ht="5.25" customHeight="1">
      <c r="B78" s="302"/>
      <c r="C78" s="310"/>
      <c r="D78" s="310"/>
      <c r="E78" s="310"/>
      <c r="F78" s="310"/>
      <c r="G78" s="311"/>
      <c r="H78" s="310"/>
      <c r="I78" s="310"/>
      <c r="J78" s="310"/>
      <c r="K78" s="304"/>
    </row>
    <row r="79" ht="15" customHeight="1">
      <c r="B79" s="302"/>
      <c r="C79" s="290" t="s">
        <v>54</v>
      </c>
      <c r="D79" s="310"/>
      <c r="E79" s="310"/>
      <c r="F79" s="312" t="s">
        <v>3964</v>
      </c>
      <c r="G79" s="311"/>
      <c r="H79" s="290" t="s">
        <v>3965</v>
      </c>
      <c r="I79" s="290" t="s">
        <v>3966</v>
      </c>
      <c r="J79" s="290">
        <v>20</v>
      </c>
      <c r="K79" s="304"/>
    </row>
    <row r="80" ht="15" customHeight="1">
      <c r="B80" s="302"/>
      <c r="C80" s="290" t="s">
        <v>3967</v>
      </c>
      <c r="D80" s="290"/>
      <c r="E80" s="290"/>
      <c r="F80" s="312" t="s">
        <v>3964</v>
      </c>
      <c r="G80" s="311"/>
      <c r="H80" s="290" t="s">
        <v>3968</v>
      </c>
      <c r="I80" s="290" t="s">
        <v>3966</v>
      </c>
      <c r="J80" s="290">
        <v>120</v>
      </c>
      <c r="K80" s="304"/>
    </row>
    <row r="81" ht="15" customHeight="1">
      <c r="B81" s="313"/>
      <c r="C81" s="290" t="s">
        <v>3969</v>
      </c>
      <c r="D81" s="290"/>
      <c r="E81" s="290"/>
      <c r="F81" s="312" t="s">
        <v>3970</v>
      </c>
      <c r="G81" s="311"/>
      <c r="H81" s="290" t="s">
        <v>3971</v>
      </c>
      <c r="I81" s="290" t="s">
        <v>3966</v>
      </c>
      <c r="J81" s="290">
        <v>50</v>
      </c>
      <c r="K81" s="304"/>
    </row>
    <row r="82" ht="15" customHeight="1">
      <c r="B82" s="313"/>
      <c r="C82" s="290" t="s">
        <v>3972</v>
      </c>
      <c r="D82" s="290"/>
      <c r="E82" s="290"/>
      <c r="F82" s="312" t="s">
        <v>3964</v>
      </c>
      <c r="G82" s="311"/>
      <c r="H82" s="290" t="s">
        <v>3973</v>
      </c>
      <c r="I82" s="290" t="s">
        <v>3974</v>
      </c>
      <c r="J82" s="290"/>
      <c r="K82" s="304"/>
    </row>
    <row r="83" ht="15" customHeight="1">
      <c r="B83" s="313"/>
      <c r="C83" s="314" t="s">
        <v>3975</v>
      </c>
      <c r="D83" s="314"/>
      <c r="E83" s="314"/>
      <c r="F83" s="315" t="s">
        <v>3970</v>
      </c>
      <c r="G83" s="314"/>
      <c r="H83" s="314" t="s">
        <v>3976</v>
      </c>
      <c r="I83" s="314" t="s">
        <v>3966</v>
      </c>
      <c r="J83" s="314">
        <v>15</v>
      </c>
      <c r="K83" s="304"/>
    </row>
    <row r="84" ht="15" customHeight="1">
      <c r="B84" s="313"/>
      <c r="C84" s="314" t="s">
        <v>3977</v>
      </c>
      <c r="D84" s="314"/>
      <c r="E84" s="314"/>
      <c r="F84" s="315" t="s">
        <v>3970</v>
      </c>
      <c r="G84" s="314"/>
      <c r="H84" s="314" t="s">
        <v>3978</v>
      </c>
      <c r="I84" s="314" t="s">
        <v>3966</v>
      </c>
      <c r="J84" s="314">
        <v>15</v>
      </c>
      <c r="K84" s="304"/>
    </row>
    <row r="85" ht="15" customHeight="1">
      <c r="B85" s="313"/>
      <c r="C85" s="314" t="s">
        <v>3979</v>
      </c>
      <c r="D85" s="314"/>
      <c r="E85" s="314"/>
      <c r="F85" s="315" t="s">
        <v>3970</v>
      </c>
      <c r="G85" s="314"/>
      <c r="H85" s="314" t="s">
        <v>3980</v>
      </c>
      <c r="I85" s="314" t="s">
        <v>3966</v>
      </c>
      <c r="J85" s="314">
        <v>20</v>
      </c>
      <c r="K85" s="304"/>
    </row>
    <row r="86" ht="15" customHeight="1">
      <c r="B86" s="313"/>
      <c r="C86" s="314" t="s">
        <v>3981</v>
      </c>
      <c r="D86" s="314"/>
      <c r="E86" s="314"/>
      <c r="F86" s="315" t="s">
        <v>3970</v>
      </c>
      <c r="G86" s="314"/>
      <c r="H86" s="314" t="s">
        <v>3982</v>
      </c>
      <c r="I86" s="314" t="s">
        <v>3966</v>
      </c>
      <c r="J86" s="314">
        <v>20</v>
      </c>
      <c r="K86" s="304"/>
    </row>
    <row r="87" ht="15" customHeight="1">
      <c r="B87" s="313"/>
      <c r="C87" s="290" t="s">
        <v>3983</v>
      </c>
      <c r="D87" s="290"/>
      <c r="E87" s="290"/>
      <c r="F87" s="312" t="s">
        <v>3970</v>
      </c>
      <c r="G87" s="311"/>
      <c r="H87" s="290" t="s">
        <v>3984</v>
      </c>
      <c r="I87" s="290" t="s">
        <v>3966</v>
      </c>
      <c r="J87" s="290">
        <v>50</v>
      </c>
      <c r="K87" s="304"/>
    </row>
    <row r="88" ht="15" customHeight="1">
      <c r="B88" s="313"/>
      <c r="C88" s="290" t="s">
        <v>3985</v>
      </c>
      <c r="D88" s="290"/>
      <c r="E88" s="290"/>
      <c r="F88" s="312" t="s">
        <v>3970</v>
      </c>
      <c r="G88" s="311"/>
      <c r="H88" s="290" t="s">
        <v>3986</v>
      </c>
      <c r="I88" s="290" t="s">
        <v>3966</v>
      </c>
      <c r="J88" s="290">
        <v>20</v>
      </c>
      <c r="K88" s="304"/>
    </row>
    <row r="89" ht="15" customHeight="1">
      <c r="B89" s="313"/>
      <c r="C89" s="290" t="s">
        <v>3987</v>
      </c>
      <c r="D89" s="290"/>
      <c r="E89" s="290"/>
      <c r="F89" s="312" t="s">
        <v>3970</v>
      </c>
      <c r="G89" s="311"/>
      <c r="H89" s="290" t="s">
        <v>3988</v>
      </c>
      <c r="I89" s="290" t="s">
        <v>3966</v>
      </c>
      <c r="J89" s="290">
        <v>20</v>
      </c>
      <c r="K89" s="304"/>
    </row>
    <row r="90" ht="15" customHeight="1">
      <c r="B90" s="313"/>
      <c r="C90" s="290" t="s">
        <v>3989</v>
      </c>
      <c r="D90" s="290"/>
      <c r="E90" s="290"/>
      <c r="F90" s="312" t="s">
        <v>3970</v>
      </c>
      <c r="G90" s="311"/>
      <c r="H90" s="290" t="s">
        <v>3990</v>
      </c>
      <c r="I90" s="290" t="s">
        <v>3966</v>
      </c>
      <c r="J90" s="290">
        <v>50</v>
      </c>
      <c r="K90" s="304"/>
    </row>
    <row r="91" ht="15" customHeight="1">
      <c r="B91" s="313"/>
      <c r="C91" s="290" t="s">
        <v>3991</v>
      </c>
      <c r="D91" s="290"/>
      <c r="E91" s="290"/>
      <c r="F91" s="312" t="s">
        <v>3970</v>
      </c>
      <c r="G91" s="311"/>
      <c r="H91" s="290" t="s">
        <v>3991</v>
      </c>
      <c r="I91" s="290" t="s">
        <v>3966</v>
      </c>
      <c r="J91" s="290">
        <v>50</v>
      </c>
      <c r="K91" s="304"/>
    </row>
    <row r="92" ht="15" customHeight="1">
      <c r="B92" s="313"/>
      <c r="C92" s="290" t="s">
        <v>3992</v>
      </c>
      <c r="D92" s="290"/>
      <c r="E92" s="290"/>
      <c r="F92" s="312" t="s">
        <v>3970</v>
      </c>
      <c r="G92" s="311"/>
      <c r="H92" s="290" t="s">
        <v>3993</v>
      </c>
      <c r="I92" s="290" t="s">
        <v>3966</v>
      </c>
      <c r="J92" s="290">
        <v>255</v>
      </c>
      <c r="K92" s="304"/>
    </row>
    <row r="93" ht="15" customHeight="1">
      <c r="B93" s="313"/>
      <c r="C93" s="290" t="s">
        <v>3994</v>
      </c>
      <c r="D93" s="290"/>
      <c r="E93" s="290"/>
      <c r="F93" s="312" t="s">
        <v>3964</v>
      </c>
      <c r="G93" s="311"/>
      <c r="H93" s="290" t="s">
        <v>3995</v>
      </c>
      <c r="I93" s="290" t="s">
        <v>3996</v>
      </c>
      <c r="J93" s="290"/>
      <c r="K93" s="304"/>
    </row>
    <row r="94" ht="15" customHeight="1">
      <c r="B94" s="313"/>
      <c r="C94" s="290" t="s">
        <v>3997</v>
      </c>
      <c r="D94" s="290"/>
      <c r="E94" s="290"/>
      <c r="F94" s="312" t="s">
        <v>3964</v>
      </c>
      <c r="G94" s="311"/>
      <c r="H94" s="290" t="s">
        <v>3998</v>
      </c>
      <c r="I94" s="290" t="s">
        <v>3999</v>
      </c>
      <c r="J94" s="290"/>
      <c r="K94" s="304"/>
    </row>
    <row r="95" ht="15" customHeight="1">
      <c r="B95" s="313"/>
      <c r="C95" s="290" t="s">
        <v>4000</v>
      </c>
      <c r="D95" s="290"/>
      <c r="E95" s="290"/>
      <c r="F95" s="312" t="s">
        <v>3964</v>
      </c>
      <c r="G95" s="311"/>
      <c r="H95" s="290" t="s">
        <v>4000</v>
      </c>
      <c r="I95" s="290" t="s">
        <v>3999</v>
      </c>
      <c r="J95" s="290"/>
      <c r="K95" s="304"/>
    </row>
    <row r="96" ht="15" customHeight="1">
      <c r="B96" s="313"/>
      <c r="C96" s="290" t="s">
        <v>39</v>
      </c>
      <c r="D96" s="290"/>
      <c r="E96" s="290"/>
      <c r="F96" s="312" t="s">
        <v>3964</v>
      </c>
      <c r="G96" s="311"/>
      <c r="H96" s="290" t="s">
        <v>4001</v>
      </c>
      <c r="I96" s="290" t="s">
        <v>3999</v>
      </c>
      <c r="J96" s="290"/>
      <c r="K96" s="304"/>
    </row>
    <row r="97" ht="15" customHeight="1">
      <c r="B97" s="313"/>
      <c r="C97" s="290" t="s">
        <v>49</v>
      </c>
      <c r="D97" s="290"/>
      <c r="E97" s="290"/>
      <c r="F97" s="312" t="s">
        <v>3964</v>
      </c>
      <c r="G97" s="311"/>
      <c r="H97" s="290" t="s">
        <v>4002</v>
      </c>
      <c r="I97" s="290" t="s">
        <v>3999</v>
      </c>
      <c r="J97" s="290"/>
      <c r="K97" s="304"/>
    </row>
    <row r="98" ht="15" customHeight="1">
      <c r="B98" s="316"/>
      <c r="C98" s="317"/>
      <c r="D98" s="317"/>
      <c r="E98" s="317"/>
      <c r="F98" s="317"/>
      <c r="G98" s="317"/>
      <c r="H98" s="317"/>
      <c r="I98" s="317"/>
      <c r="J98" s="317"/>
      <c r="K98" s="318"/>
    </row>
    <row r="99" ht="18.75" customHeight="1">
      <c r="B99" s="319"/>
      <c r="C99" s="320"/>
      <c r="D99" s="320"/>
      <c r="E99" s="320"/>
      <c r="F99" s="320"/>
      <c r="G99" s="320"/>
      <c r="H99" s="320"/>
      <c r="I99" s="320"/>
      <c r="J99" s="320"/>
      <c r="K99" s="319"/>
    </row>
    <row r="100" ht="18.75" customHeight="1"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</row>
    <row r="101" ht="7.5" customHeight="1">
      <c r="B101" s="299"/>
      <c r="C101" s="300"/>
      <c r="D101" s="300"/>
      <c r="E101" s="300"/>
      <c r="F101" s="300"/>
      <c r="G101" s="300"/>
      <c r="H101" s="300"/>
      <c r="I101" s="300"/>
      <c r="J101" s="300"/>
      <c r="K101" s="301"/>
    </row>
    <row r="102" ht="45" customHeight="1">
      <c r="B102" s="302"/>
      <c r="C102" s="303" t="s">
        <v>4003</v>
      </c>
      <c r="D102" s="303"/>
      <c r="E102" s="303"/>
      <c r="F102" s="303"/>
      <c r="G102" s="303"/>
      <c r="H102" s="303"/>
      <c r="I102" s="303"/>
      <c r="J102" s="303"/>
      <c r="K102" s="304"/>
    </row>
    <row r="103" ht="17.25" customHeight="1">
      <c r="B103" s="302"/>
      <c r="C103" s="305" t="s">
        <v>3958</v>
      </c>
      <c r="D103" s="305"/>
      <c r="E103" s="305"/>
      <c r="F103" s="305" t="s">
        <v>3959</v>
      </c>
      <c r="G103" s="306"/>
      <c r="H103" s="305" t="s">
        <v>55</v>
      </c>
      <c r="I103" s="305" t="s">
        <v>58</v>
      </c>
      <c r="J103" s="305" t="s">
        <v>3960</v>
      </c>
      <c r="K103" s="304"/>
    </row>
    <row r="104" ht="17.25" customHeight="1">
      <c r="B104" s="302"/>
      <c r="C104" s="307" t="s">
        <v>3961</v>
      </c>
      <c r="D104" s="307"/>
      <c r="E104" s="307"/>
      <c r="F104" s="308" t="s">
        <v>3962</v>
      </c>
      <c r="G104" s="309"/>
      <c r="H104" s="307"/>
      <c r="I104" s="307"/>
      <c r="J104" s="307" t="s">
        <v>3963</v>
      </c>
      <c r="K104" s="304"/>
    </row>
    <row r="105" ht="5.25" customHeight="1">
      <c r="B105" s="302"/>
      <c r="C105" s="305"/>
      <c r="D105" s="305"/>
      <c r="E105" s="305"/>
      <c r="F105" s="305"/>
      <c r="G105" s="321"/>
      <c r="H105" s="305"/>
      <c r="I105" s="305"/>
      <c r="J105" s="305"/>
      <c r="K105" s="304"/>
    </row>
    <row r="106" ht="15" customHeight="1">
      <c r="B106" s="302"/>
      <c r="C106" s="290" t="s">
        <v>54</v>
      </c>
      <c r="D106" s="310"/>
      <c r="E106" s="310"/>
      <c r="F106" s="312" t="s">
        <v>3964</v>
      </c>
      <c r="G106" s="321"/>
      <c r="H106" s="290" t="s">
        <v>4004</v>
      </c>
      <c r="I106" s="290" t="s">
        <v>3966</v>
      </c>
      <c r="J106" s="290">
        <v>20</v>
      </c>
      <c r="K106" s="304"/>
    </row>
    <row r="107" ht="15" customHeight="1">
      <c r="B107" s="302"/>
      <c r="C107" s="290" t="s">
        <v>3967</v>
      </c>
      <c r="D107" s="290"/>
      <c r="E107" s="290"/>
      <c r="F107" s="312" t="s">
        <v>3964</v>
      </c>
      <c r="G107" s="290"/>
      <c r="H107" s="290" t="s">
        <v>4004</v>
      </c>
      <c r="I107" s="290" t="s">
        <v>3966</v>
      </c>
      <c r="J107" s="290">
        <v>120</v>
      </c>
      <c r="K107" s="304"/>
    </row>
    <row r="108" ht="15" customHeight="1">
      <c r="B108" s="313"/>
      <c r="C108" s="290" t="s">
        <v>3969</v>
      </c>
      <c r="D108" s="290"/>
      <c r="E108" s="290"/>
      <c r="F108" s="312" t="s">
        <v>3970</v>
      </c>
      <c r="G108" s="290"/>
      <c r="H108" s="290" t="s">
        <v>4004</v>
      </c>
      <c r="I108" s="290" t="s">
        <v>3966</v>
      </c>
      <c r="J108" s="290">
        <v>50</v>
      </c>
      <c r="K108" s="304"/>
    </row>
    <row r="109" ht="15" customHeight="1">
      <c r="B109" s="313"/>
      <c r="C109" s="290" t="s">
        <v>3972</v>
      </c>
      <c r="D109" s="290"/>
      <c r="E109" s="290"/>
      <c r="F109" s="312" t="s">
        <v>3964</v>
      </c>
      <c r="G109" s="290"/>
      <c r="H109" s="290" t="s">
        <v>4004</v>
      </c>
      <c r="I109" s="290" t="s">
        <v>3974</v>
      </c>
      <c r="J109" s="290"/>
      <c r="K109" s="304"/>
    </row>
    <row r="110" ht="15" customHeight="1">
      <c r="B110" s="313"/>
      <c r="C110" s="290" t="s">
        <v>3983</v>
      </c>
      <c r="D110" s="290"/>
      <c r="E110" s="290"/>
      <c r="F110" s="312" t="s">
        <v>3970</v>
      </c>
      <c r="G110" s="290"/>
      <c r="H110" s="290" t="s">
        <v>4004</v>
      </c>
      <c r="I110" s="290" t="s">
        <v>3966</v>
      </c>
      <c r="J110" s="290">
        <v>50</v>
      </c>
      <c r="K110" s="304"/>
    </row>
    <row r="111" ht="15" customHeight="1">
      <c r="B111" s="313"/>
      <c r="C111" s="290" t="s">
        <v>3991</v>
      </c>
      <c r="D111" s="290"/>
      <c r="E111" s="290"/>
      <c r="F111" s="312" t="s">
        <v>3970</v>
      </c>
      <c r="G111" s="290"/>
      <c r="H111" s="290" t="s">
        <v>4004</v>
      </c>
      <c r="I111" s="290" t="s">
        <v>3966</v>
      </c>
      <c r="J111" s="290">
        <v>50</v>
      </c>
      <c r="K111" s="304"/>
    </row>
    <row r="112" ht="15" customHeight="1">
      <c r="B112" s="313"/>
      <c r="C112" s="290" t="s">
        <v>3989</v>
      </c>
      <c r="D112" s="290"/>
      <c r="E112" s="290"/>
      <c r="F112" s="312" t="s">
        <v>3970</v>
      </c>
      <c r="G112" s="290"/>
      <c r="H112" s="290" t="s">
        <v>4004</v>
      </c>
      <c r="I112" s="290" t="s">
        <v>3966</v>
      </c>
      <c r="J112" s="290">
        <v>50</v>
      </c>
      <c r="K112" s="304"/>
    </row>
    <row r="113" ht="15" customHeight="1">
      <c r="B113" s="313"/>
      <c r="C113" s="290" t="s">
        <v>54</v>
      </c>
      <c r="D113" s="290"/>
      <c r="E113" s="290"/>
      <c r="F113" s="312" t="s">
        <v>3964</v>
      </c>
      <c r="G113" s="290"/>
      <c r="H113" s="290" t="s">
        <v>4005</v>
      </c>
      <c r="I113" s="290" t="s">
        <v>3966</v>
      </c>
      <c r="J113" s="290">
        <v>20</v>
      </c>
      <c r="K113" s="304"/>
    </row>
    <row r="114" ht="15" customHeight="1">
      <c r="B114" s="313"/>
      <c r="C114" s="290" t="s">
        <v>4006</v>
      </c>
      <c r="D114" s="290"/>
      <c r="E114" s="290"/>
      <c r="F114" s="312" t="s">
        <v>3964</v>
      </c>
      <c r="G114" s="290"/>
      <c r="H114" s="290" t="s">
        <v>4007</v>
      </c>
      <c r="I114" s="290" t="s">
        <v>3966</v>
      </c>
      <c r="J114" s="290">
        <v>120</v>
      </c>
      <c r="K114" s="304"/>
    </row>
    <row r="115" ht="15" customHeight="1">
      <c r="B115" s="313"/>
      <c r="C115" s="290" t="s">
        <v>39</v>
      </c>
      <c r="D115" s="290"/>
      <c r="E115" s="290"/>
      <c r="F115" s="312" t="s">
        <v>3964</v>
      </c>
      <c r="G115" s="290"/>
      <c r="H115" s="290" t="s">
        <v>4008</v>
      </c>
      <c r="I115" s="290" t="s">
        <v>3999</v>
      </c>
      <c r="J115" s="290"/>
      <c r="K115" s="304"/>
    </row>
    <row r="116" ht="15" customHeight="1">
      <c r="B116" s="313"/>
      <c r="C116" s="290" t="s">
        <v>49</v>
      </c>
      <c r="D116" s="290"/>
      <c r="E116" s="290"/>
      <c r="F116" s="312" t="s">
        <v>3964</v>
      </c>
      <c r="G116" s="290"/>
      <c r="H116" s="290" t="s">
        <v>4009</v>
      </c>
      <c r="I116" s="290" t="s">
        <v>3999</v>
      </c>
      <c r="J116" s="290"/>
      <c r="K116" s="304"/>
    </row>
    <row r="117" ht="15" customHeight="1">
      <c r="B117" s="313"/>
      <c r="C117" s="290" t="s">
        <v>58</v>
      </c>
      <c r="D117" s="290"/>
      <c r="E117" s="290"/>
      <c r="F117" s="312" t="s">
        <v>3964</v>
      </c>
      <c r="G117" s="290"/>
      <c r="H117" s="290" t="s">
        <v>4010</v>
      </c>
      <c r="I117" s="290" t="s">
        <v>4011</v>
      </c>
      <c r="J117" s="290"/>
      <c r="K117" s="304"/>
    </row>
    <row r="118" ht="15" customHeight="1">
      <c r="B118" s="316"/>
      <c r="C118" s="322"/>
      <c r="D118" s="322"/>
      <c r="E118" s="322"/>
      <c r="F118" s="322"/>
      <c r="G118" s="322"/>
      <c r="H118" s="322"/>
      <c r="I118" s="322"/>
      <c r="J118" s="322"/>
      <c r="K118" s="318"/>
    </row>
    <row r="119" ht="18.75" customHeight="1">
      <c r="B119" s="323"/>
      <c r="C119" s="287"/>
      <c r="D119" s="287"/>
      <c r="E119" s="287"/>
      <c r="F119" s="324"/>
      <c r="G119" s="287"/>
      <c r="H119" s="287"/>
      <c r="I119" s="287"/>
      <c r="J119" s="287"/>
      <c r="K119" s="323"/>
    </row>
    <row r="120" ht="18.75" customHeight="1"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</row>
    <row r="121" ht="7.5" customHeight="1">
      <c r="B121" s="325"/>
      <c r="C121" s="326"/>
      <c r="D121" s="326"/>
      <c r="E121" s="326"/>
      <c r="F121" s="326"/>
      <c r="G121" s="326"/>
      <c r="H121" s="326"/>
      <c r="I121" s="326"/>
      <c r="J121" s="326"/>
      <c r="K121" s="327"/>
    </row>
    <row r="122" ht="45" customHeight="1">
      <c r="B122" s="328"/>
      <c r="C122" s="281" t="s">
        <v>4012</v>
      </c>
      <c r="D122" s="281"/>
      <c r="E122" s="281"/>
      <c r="F122" s="281"/>
      <c r="G122" s="281"/>
      <c r="H122" s="281"/>
      <c r="I122" s="281"/>
      <c r="J122" s="281"/>
      <c r="K122" s="329"/>
    </row>
    <row r="123" ht="17.25" customHeight="1">
      <c r="B123" s="330"/>
      <c r="C123" s="305" t="s">
        <v>3958</v>
      </c>
      <c r="D123" s="305"/>
      <c r="E123" s="305"/>
      <c r="F123" s="305" t="s">
        <v>3959</v>
      </c>
      <c r="G123" s="306"/>
      <c r="H123" s="305" t="s">
        <v>55</v>
      </c>
      <c r="I123" s="305" t="s">
        <v>58</v>
      </c>
      <c r="J123" s="305" t="s">
        <v>3960</v>
      </c>
      <c r="K123" s="331"/>
    </row>
    <row r="124" ht="17.25" customHeight="1">
      <c r="B124" s="330"/>
      <c r="C124" s="307" t="s">
        <v>3961</v>
      </c>
      <c r="D124" s="307"/>
      <c r="E124" s="307"/>
      <c r="F124" s="308" t="s">
        <v>3962</v>
      </c>
      <c r="G124" s="309"/>
      <c r="H124" s="307"/>
      <c r="I124" s="307"/>
      <c r="J124" s="307" t="s">
        <v>3963</v>
      </c>
      <c r="K124" s="331"/>
    </row>
    <row r="125" ht="5.25" customHeight="1">
      <c r="B125" s="332"/>
      <c r="C125" s="310"/>
      <c r="D125" s="310"/>
      <c r="E125" s="310"/>
      <c r="F125" s="310"/>
      <c r="G125" s="290"/>
      <c r="H125" s="310"/>
      <c r="I125" s="310"/>
      <c r="J125" s="310"/>
      <c r="K125" s="333"/>
    </row>
    <row r="126" ht="15" customHeight="1">
      <c r="B126" s="332"/>
      <c r="C126" s="290" t="s">
        <v>3967</v>
      </c>
      <c r="D126" s="310"/>
      <c r="E126" s="310"/>
      <c r="F126" s="312" t="s">
        <v>3964</v>
      </c>
      <c r="G126" s="290"/>
      <c r="H126" s="290" t="s">
        <v>4004</v>
      </c>
      <c r="I126" s="290" t="s">
        <v>3966</v>
      </c>
      <c r="J126" s="290">
        <v>120</v>
      </c>
      <c r="K126" s="334"/>
    </row>
    <row r="127" ht="15" customHeight="1">
      <c r="B127" s="332"/>
      <c r="C127" s="290" t="s">
        <v>4013</v>
      </c>
      <c r="D127" s="290"/>
      <c r="E127" s="290"/>
      <c r="F127" s="312" t="s">
        <v>3964</v>
      </c>
      <c r="G127" s="290"/>
      <c r="H127" s="290" t="s">
        <v>4014</v>
      </c>
      <c r="I127" s="290" t="s">
        <v>3966</v>
      </c>
      <c r="J127" s="290" t="s">
        <v>4015</v>
      </c>
      <c r="K127" s="334"/>
    </row>
    <row r="128" ht="15" customHeight="1">
      <c r="B128" s="332"/>
      <c r="C128" s="290" t="s">
        <v>86</v>
      </c>
      <c r="D128" s="290"/>
      <c r="E128" s="290"/>
      <c r="F128" s="312" t="s">
        <v>3964</v>
      </c>
      <c r="G128" s="290"/>
      <c r="H128" s="290" t="s">
        <v>4016</v>
      </c>
      <c r="I128" s="290" t="s">
        <v>3966</v>
      </c>
      <c r="J128" s="290" t="s">
        <v>4015</v>
      </c>
      <c r="K128" s="334"/>
    </row>
    <row r="129" ht="15" customHeight="1">
      <c r="B129" s="332"/>
      <c r="C129" s="290" t="s">
        <v>3975</v>
      </c>
      <c r="D129" s="290"/>
      <c r="E129" s="290"/>
      <c r="F129" s="312" t="s">
        <v>3970</v>
      </c>
      <c r="G129" s="290"/>
      <c r="H129" s="290" t="s">
        <v>3976</v>
      </c>
      <c r="I129" s="290" t="s">
        <v>3966</v>
      </c>
      <c r="J129" s="290">
        <v>15</v>
      </c>
      <c r="K129" s="334"/>
    </row>
    <row r="130" ht="15" customHeight="1">
      <c r="B130" s="332"/>
      <c r="C130" s="314" t="s">
        <v>3977</v>
      </c>
      <c r="D130" s="314"/>
      <c r="E130" s="314"/>
      <c r="F130" s="315" t="s">
        <v>3970</v>
      </c>
      <c r="G130" s="314"/>
      <c r="H130" s="314" t="s">
        <v>3978</v>
      </c>
      <c r="I130" s="314" t="s">
        <v>3966</v>
      </c>
      <c r="J130" s="314">
        <v>15</v>
      </c>
      <c r="K130" s="334"/>
    </row>
    <row r="131" ht="15" customHeight="1">
      <c r="B131" s="332"/>
      <c r="C131" s="314" t="s">
        <v>3979</v>
      </c>
      <c r="D131" s="314"/>
      <c r="E131" s="314"/>
      <c r="F131" s="315" t="s">
        <v>3970</v>
      </c>
      <c r="G131" s="314"/>
      <c r="H131" s="314" t="s">
        <v>3980</v>
      </c>
      <c r="I131" s="314" t="s">
        <v>3966</v>
      </c>
      <c r="J131" s="314">
        <v>20</v>
      </c>
      <c r="K131" s="334"/>
    </row>
    <row r="132" ht="15" customHeight="1">
      <c r="B132" s="332"/>
      <c r="C132" s="314" t="s">
        <v>3981</v>
      </c>
      <c r="D132" s="314"/>
      <c r="E132" s="314"/>
      <c r="F132" s="315" t="s">
        <v>3970</v>
      </c>
      <c r="G132" s="314"/>
      <c r="H132" s="314" t="s">
        <v>3982</v>
      </c>
      <c r="I132" s="314" t="s">
        <v>3966</v>
      </c>
      <c r="J132" s="314">
        <v>20</v>
      </c>
      <c r="K132" s="334"/>
    </row>
    <row r="133" ht="15" customHeight="1">
      <c r="B133" s="332"/>
      <c r="C133" s="290" t="s">
        <v>3969</v>
      </c>
      <c r="D133" s="290"/>
      <c r="E133" s="290"/>
      <c r="F133" s="312" t="s">
        <v>3970</v>
      </c>
      <c r="G133" s="290"/>
      <c r="H133" s="290" t="s">
        <v>4004</v>
      </c>
      <c r="I133" s="290" t="s">
        <v>3966</v>
      </c>
      <c r="J133" s="290">
        <v>50</v>
      </c>
      <c r="K133" s="334"/>
    </row>
    <row r="134" ht="15" customHeight="1">
      <c r="B134" s="332"/>
      <c r="C134" s="290" t="s">
        <v>3983</v>
      </c>
      <c r="D134" s="290"/>
      <c r="E134" s="290"/>
      <c r="F134" s="312" t="s">
        <v>3970</v>
      </c>
      <c r="G134" s="290"/>
      <c r="H134" s="290" t="s">
        <v>4004</v>
      </c>
      <c r="I134" s="290" t="s">
        <v>3966</v>
      </c>
      <c r="J134" s="290">
        <v>50</v>
      </c>
      <c r="K134" s="334"/>
    </row>
    <row r="135" ht="15" customHeight="1">
      <c r="B135" s="332"/>
      <c r="C135" s="290" t="s">
        <v>3989</v>
      </c>
      <c r="D135" s="290"/>
      <c r="E135" s="290"/>
      <c r="F135" s="312" t="s">
        <v>3970</v>
      </c>
      <c r="G135" s="290"/>
      <c r="H135" s="290" t="s">
        <v>4004</v>
      </c>
      <c r="I135" s="290" t="s">
        <v>3966</v>
      </c>
      <c r="J135" s="290">
        <v>50</v>
      </c>
      <c r="K135" s="334"/>
    </row>
    <row r="136" ht="15" customHeight="1">
      <c r="B136" s="332"/>
      <c r="C136" s="290" t="s">
        <v>3991</v>
      </c>
      <c r="D136" s="290"/>
      <c r="E136" s="290"/>
      <c r="F136" s="312" t="s">
        <v>3970</v>
      </c>
      <c r="G136" s="290"/>
      <c r="H136" s="290" t="s">
        <v>4004</v>
      </c>
      <c r="I136" s="290" t="s">
        <v>3966</v>
      </c>
      <c r="J136" s="290">
        <v>50</v>
      </c>
      <c r="K136" s="334"/>
    </row>
    <row r="137" ht="15" customHeight="1">
      <c r="B137" s="332"/>
      <c r="C137" s="290" t="s">
        <v>3992</v>
      </c>
      <c r="D137" s="290"/>
      <c r="E137" s="290"/>
      <c r="F137" s="312" t="s">
        <v>3970</v>
      </c>
      <c r="G137" s="290"/>
      <c r="H137" s="290" t="s">
        <v>4017</v>
      </c>
      <c r="I137" s="290" t="s">
        <v>3966</v>
      </c>
      <c r="J137" s="290">
        <v>255</v>
      </c>
      <c r="K137" s="334"/>
    </row>
    <row r="138" ht="15" customHeight="1">
      <c r="B138" s="332"/>
      <c r="C138" s="290" t="s">
        <v>3994</v>
      </c>
      <c r="D138" s="290"/>
      <c r="E138" s="290"/>
      <c r="F138" s="312" t="s">
        <v>3964</v>
      </c>
      <c r="G138" s="290"/>
      <c r="H138" s="290" t="s">
        <v>4018</v>
      </c>
      <c r="I138" s="290" t="s">
        <v>3996</v>
      </c>
      <c r="J138" s="290"/>
      <c r="K138" s="334"/>
    </row>
    <row r="139" ht="15" customHeight="1">
      <c r="B139" s="332"/>
      <c r="C139" s="290" t="s">
        <v>3997</v>
      </c>
      <c r="D139" s="290"/>
      <c r="E139" s="290"/>
      <c r="F139" s="312" t="s">
        <v>3964</v>
      </c>
      <c r="G139" s="290"/>
      <c r="H139" s="290" t="s">
        <v>4019</v>
      </c>
      <c r="I139" s="290" t="s">
        <v>3999</v>
      </c>
      <c r="J139" s="290"/>
      <c r="K139" s="334"/>
    </row>
    <row r="140" ht="15" customHeight="1">
      <c r="B140" s="332"/>
      <c r="C140" s="290" t="s">
        <v>4000</v>
      </c>
      <c r="D140" s="290"/>
      <c r="E140" s="290"/>
      <c r="F140" s="312" t="s">
        <v>3964</v>
      </c>
      <c r="G140" s="290"/>
      <c r="H140" s="290" t="s">
        <v>4000</v>
      </c>
      <c r="I140" s="290" t="s">
        <v>3999</v>
      </c>
      <c r="J140" s="290"/>
      <c r="K140" s="334"/>
    </row>
    <row r="141" ht="15" customHeight="1">
      <c r="B141" s="332"/>
      <c r="C141" s="290" t="s">
        <v>39</v>
      </c>
      <c r="D141" s="290"/>
      <c r="E141" s="290"/>
      <c r="F141" s="312" t="s">
        <v>3964</v>
      </c>
      <c r="G141" s="290"/>
      <c r="H141" s="290" t="s">
        <v>4020</v>
      </c>
      <c r="I141" s="290" t="s">
        <v>3999</v>
      </c>
      <c r="J141" s="290"/>
      <c r="K141" s="334"/>
    </row>
    <row r="142" ht="15" customHeight="1">
      <c r="B142" s="332"/>
      <c r="C142" s="290" t="s">
        <v>4021</v>
      </c>
      <c r="D142" s="290"/>
      <c r="E142" s="290"/>
      <c r="F142" s="312" t="s">
        <v>3964</v>
      </c>
      <c r="G142" s="290"/>
      <c r="H142" s="290" t="s">
        <v>4022</v>
      </c>
      <c r="I142" s="290" t="s">
        <v>3999</v>
      </c>
      <c r="J142" s="290"/>
      <c r="K142" s="334"/>
    </row>
    <row r="143" ht="15" customHeight="1">
      <c r="B143" s="335"/>
      <c r="C143" s="336"/>
      <c r="D143" s="336"/>
      <c r="E143" s="336"/>
      <c r="F143" s="336"/>
      <c r="G143" s="336"/>
      <c r="H143" s="336"/>
      <c r="I143" s="336"/>
      <c r="J143" s="336"/>
      <c r="K143" s="337"/>
    </row>
    <row r="144" ht="18.75" customHeight="1">
      <c r="B144" s="287"/>
      <c r="C144" s="287"/>
      <c r="D144" s="287"/>
      <c r="E144" s="287"/>
      <c r="F144" s="324"/>
      <c r="G144" s="287"/>
      <c r="H144" s="287"/>
      <c r="I144" s="287"/>
      <c r="J144" s="287"/>
      <c r="K144" s="287"/>
    </row>
    <row r="145" ht="18.75" customHeight="1"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</row>
    <row r="146" ht="7.5" customHeight="1">
      <c r="B146" s="299"/>
      <c r="C146" s="300"/>
      <c r="D146" s="300"/>
      <c r="E146" s="300"/>
      <c r="F146" s="300"/>
      <c r="G146" s="300"/>
      <c r="H146" s="300"/>
      <c r="I146" s="300"/>
      <c r="J146" s="300"/>
      <c r="K146" s="301"/>
    </row>
    <row r="147" ht="45" customHeight="1">
      <c r="B147" s="302"/>
      <c r="C147" s="303" t="s">
        <v>4023</v>
      </c>
      <c r="D147" s="303"/>
      <c r="E147" s="303"/>
      <c r="F147" s="303"/>
      <c r="G147" s="303"/>
      <c r="H147" s="303"/>
      <c r="I147" s="303"/>
      <c r="J147" s="303"/>
      <c r="K147" s="304"/>
    </row>
    <row r="148" ht="17.25" customHeight="1">
      <c r="B148" s="302"/>
      <c r="C148" s="305" t="s">
        <v>3958</v>
      </c>
      <c r="D148" s="305"/>
      <c r="E148" s="305"/>
      <c r="F148" s="305" t="s">
        <v>3959</v>
      </c>
      <c r="G148" s="306"/>
      <c r="H148" s="305" t="s">
        <v>55</v>
      </c>
      <c r="I148" s="305" t="s">
        <v>58</v>
      </c>
      <c r="J148" s="305" t="s">
        <v>3960</v>
      </c>
      <c r="K148" s="304"/>
    </row>
    <row r="149" ht="17.25" customHeight="1">
      <c r="B149" s="302"/>
      <c r="C149" s="307" t="s">
        <v>3961</v>
      </c>
      <c r="D149" s="307"/>
      <c r="E149" s="307"/>
      <c r="F149" s="308" t="s">
        <v>3962</v>
      </c>
      <c r="G149" s="309"/>
      <c r="H149" s="307"/>
      <c r="I149" s="307"/>
      <c r="J149" s="307" t="s">
        <v>3963</v>
      </c>
      <c r="K149" s="304"/>
    </row>
    <row r="150" ht="5.25" customHeight="1">
      <c r="B150" s="313"/>
      <c r="C150" s="310"/>
      <c r="D150" s="310"/>
      <c r="E150" s="310"/>
      <c r="F150" s="310"/>
      <c r="G150" s="311"/>
      <c r="H150" s="310"/>
      <c r="I150" s="310"/>
      <c r="J150" s="310"/>
      <c r="K150" s="334"/>
    </row>
    <row r="151" ht="15" customHeight="1">
      <c r="B151" s="313"/>
      <c r="C151" s="338" t="s">
        <v>3967</v>
      </c>
      <c r="D151" s="290"/>
      <c r="E151" s="290"/>
      <c r="F151" s="339" t="s">
        <v>3964</v>
      </c>
      <c r="G151" s="290"/>
      <c r="H151" s="338" t="s">
        <v>4004</v>
      </c>
      <c r="I151" s="338" t="s">
        <v>3966</v>
      </c>
      <c r="J151" s="338">
        <v>120</v>
      </c>
      <c r="K151" s="334"/>
    </row>
    <row r="152" ht="15" customHeight="1">
      <c r="B152" s="313"/>
      <c r="C152" s="338" t="s">
        <v>4013</v>
      </c>
      <c r="D152" s="290"/>
      <c r="E152" s="290"/>
      <c r="F152" s="339" t="s">
        <v>3964</v>
      </c>
      <c r="G152" s="290"/>
      <c r="H152" s="338" t="s">
        <v>4024</v>
      </c>
      <c r="I152" s="338" t="s">
        <v>3966</v>
      </c>
      <c r="J152" s="338" t="s">
        <v>4015</v>
      </c>
      <c r="K152" s="334"/>
    </row>
    <row r="153" ht="15" customHeight="1">
      <c r="B153" s="313"/>
      <c r="C153" s="338" t="s">
        <v>86</v>
      </c>
      <c r="D153" s="290"/>
      <c r="E153" s="290"/>
      <c r="F153" s="339" t="s">
        <v>3964</v>
      </c>
      <c r="G153" s="290"/>
      <c r="H153" s="338" t="s">
        <v>4025</v>
      </c>
      <c r="I153" s="338" t="s">
        <v>3966</v>
      </c>
      <c r="J153" s="338" t="s">
        <v>4015</v>
      </c>
      <c r="K153" s="334"/>
    </row>
    <row r="154" ht="15" customHeight="1">
      <c r="B154" s="313"/>
      <c r="C154" s="338" t="s">
        <v>3969</v>
      </c>
      <c r="D154" s="290"/>
      <c r="E154" s="290"/>
      <c r="F154" s="339" t="s">
        <v>3970</v>
      </c>
      <c r="G154" s="290"/>
      <c r="H154" s="338" t="s">
        <v>4004</v>
      </c>
      <c r="I154" s="338" t="s">
        <v>3966</v>
      </c>
      <c r="J154" s="338">
        <v>50</v>
      </c>
      <c r="K154" s="334"/>
    </row>
    <row r="155" ht="15" customHeight="1">
      <c r="B155" s="313"/>
      <c r="C155" s="338" t="s">
        <v>3972</v>
      </c>
      <c r="D155" s="290"/>
      <c r="E155" s="290"/>
      <c r="F155" s="339" t="s">
        <v>3964</v>
      </c>
      <c r="G155" s="290"/>
      <c r="H155" s="338" t="s">
        <v>4004</v>
      </c>
      <c r="I155" s="338" t="s">
        <v>3974</v>
      </c>
      <c r="J155" s="338"/>
      <c r="K155" s="334"/>
    </row>
    <row r="156" ht="15" customHeight="1">
      <c r="B156" s="313"/>
      <c r="C156" s="338" t="s">
        <v>3983</v>
      </c>
      <c r="D156" s="290"/>
      <c r="E156" s="290"/>
      <c r="F156" s="339" t="s">
        <v>3970</v>
      </c>
      <c r="G156" s="290"/>
      <c r="H156" s="338" t="s">
        <v>4004</v>
      </c>
      <c r="I156" s="338" t="s">
        <v>3966</v>
      </c>
      <c r="J156" s="338">
        <v>50</v>
      </c>
      <c r="K156" s="334"/>
    </row>
    <row r="157" ht="15" customHeight="1">
      <c r="B157" s="313"/>
      <c r="C157" s="338" t="s">
        <v>3991</v>
      </c>
      <c r="D157" s="290"/>
      <c r="E157" s="290"/>
      <c r="F157" s="339" t="s">
        <v>3970</v>
      </c>
      <c r="G157" s="290"/>
      <c r="H157" s="338" t="s">
        <v>4004</v>
      </c>
      <c r="I157" s="338" t="s">
        <v>3966</v>
      </c>
      <c r="J157" s="338">
        <v>50</v>
      </c>
      <c r="K157" s="334"/>
    </row>
    <row r="158" ht="15" customHeight="1">
      <c r="B158" s="313"/>
      <c r="C158" s="338" t="s">
        <v>3989</v>
      </c>
      <c r="D158" s="290"/>
      <c r="E158" s="290"/>
      <c r="F158" s="339" t="s">
        <v>3970</v>
      </c>
      <c r="G158" s="290"/>
      <c r="H158" s="338" t="s">
        <v>4004</v>
      </c>
      <c r="I158" s="338" t="s">
        <v>3966</v>
      </c>
      <c r="J158" s="338">
        <v>50</v>
      </c>
      <c r="K158" s="334"/>
    </row>
    <row r="159" ht="15" customHeight="1">
      <c r="B159" s="313"/>
      <c r="C159" s="338" t="s">
        <v>149</v>
      </c>
      <c r="D159" s="290"/>
      <c r="E159" s="290"/>
      <c r="F159" s="339" t="s">
        <v>3964</v>
      </c>
      <c r="G159" s="290"/>
      <c r="H159" s="338" t="s">
        <v>4026</v>
      </c>
      <c r="I159" s="338" t="s">
        <v>3966</v>
      </c>
      <c r="J159" s="338" t="s">
        <v>4027</v>
      </c>
      <c r="K159" s="334"/>
    </row>
    <row r="160" ht="15" customHeight="1">
      <c r="B160" s="313"/>
      <c r="C160" s="338" t="s">
        <v>4028</v>
      </c>
      <c r="D160" s="290"/>
      <c r="E160" s="290"/>
      <c r="F160" s="339" t="s">
        <v>3964</v>
      </c>
      <c r="G160" s="290"/>
      <c r="H160" s="338" t="s">
        <v>4029</v>
      </c>
      <c r="I160" s="338" t="s">
        <v>3999</v>
      </c>
      <c r="J160" s="338"/>
      <c r="K160" s="334"/>
    </row>
    <row r="161" ht="15" customHeight="1">
      <c r="B161" s="340"/>
      <c r="C161" s="322"/>
      <c r="D161" s="322"/>
      <c r="E161" s="322"/>
      <c r="F161" s="322"/>
      <c r="G161" s="322"/>
      <c r="H161" s="322"/>
      <c r="I161" s="322"/>
      <c r="J161" s="322"/>
      <c r="K161" s="341"/>
    </row>
    <row r="162" ht="18.75" customHeight="1">
      <c r="B162" s="287"/>
      <c r="C162" s="290"/>
      <c r="D162" s="290"/>
      <c r="E162" s="290"/>
      <c r="F162" s="312"/>
      <c r="G162" s="290"/>
      <c r="H162" s="290"/>
      <c r="I162" s="290"/>
      <c r="J162" s="290"/>
      <c r="K162" s="287"/>
    </row>
    <row r="163" ht="18.75" customHeight="1"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</row>
    <row r="164" ht="7.5" customHeight="1">
      <c r="B164" s="277"/>
      <c r="C164" s="278"/>
      <c r="D164" s="278"/>
      <c r="E164" s="278"/>
      <c r="F164" s="278"/>
      <c r="G164" s="278"/>
      <c r="H164" s="278"/>
      <c r="I164" s="278"/>
      <c r="J164" s="278"/>
      <c r="K164" s="279"/>
    </row>
    <row r="165" ht="45" customHeight="1">
      <c r="B165" s="280"/>
      <c r="C165" s="281" t="s">
        <v>4030</v>
      </c>
      <c r="D165" s="281"/>
      <c r="E165" s="281"/>
      <c r="F165" s="281"/>
      <c r="G165" s="281"/>
      <c r="H165" s="281"/>
      <c r="I165" s="281"/>
      <c r="J165" s="281"/>
      <c r="K165" s="282"/>
    </row>
    <row r="166" ht="17.25" customHeight="1">
      <c r="B166" s="280"/>
      <c r="C166" s="305" t="s">
        <v>3958</v>
      </c>
      <c r="D166" s="305"/>
      <c r="E166" s="305"/>
      <c r="F166" s="305" t="s">
        <v>3959</v>
      </c>
      <c r="G166" s="342"/>
      <c r="H166" s="343" t="s">
        <v>55</v>
      </c>
      <c r="I166" s="343" t="s">
        <v>58</v>
      </c>
      <c r="J166" s="305" t="s">
        <v>3960</v>
      </c>
      <c r="K166" s="282"/>
    </row>
    <row r="167" ht="17.25" customHeight="1">
      <c r="B167" s="283"/>
      <c r="C167" s="307" t="s">
        <v>3961</v>
      </c>
      <c r="D167" s="307"/>
      <c r="E167" s="307"/>
      <c r="F167" s="308" t="s">
        <v>3962</v>
      </c>
      <c r="G167" s="344"/>
      <c r="H167" s="345"/>
      <c r="I167" s="345"/>
      <c r="J167" s="307" t="s">
        <v>3963</v>
      </c>
      <c r="K167" s="285"/>
    </row>
    <row r="168" ht="5.25" customHeight="1">
      <c r="B168" s="313"/>
      <c r="C168" s="310"/>
      <c r="D168" s="310"/>
      <c r="E168" s="310"/>
      <c r="F168" s="310"/>
      <c r="G168" s="311"/>
      <c r="H168" s="310"/>
      <c r="I168" s="310"/>
      <c r="J168" s="310"/>
      <c r="K168" s="334"/>
    </row>
    <row r="169" ht="15" customHeight="1">
      <c r="B169" s="313"/>
      <c r="C169" s="290" t="s">
        <v>3967</v>
      </c>
      <c r="D169" s="290"/>
      <c r="E169" s="290"/>
      <c r="F169" s="312" t="s">
        <v>3964</v>
      </c>
      <c r="G169" s="290"/>
      <c r="H169" s="290" t="s">
        <v>4004</v>
      </c>
      <c r="I169" s="290" t="s">
        <v>3966</v>
      </c>
      <c r="J169" s="290">
        <v>120</v>
      </c>
      <c r="K169" s="334"/>
    </row>
    <row r="170" ht="15" customHeight="1">
      <c r="B170" s="313"/>
      <c r="C170" s="290" t="s">
        <v>4013</v>
      </c>
      <c r="D170" s="290"/>
      <c r="E170" s="290"/>
      <c r="F170" s="312" t="s">
        <v>3964</v>
      </c>
      <c r="G170" s="290"/>
      <c r="H170" s="290" t="s">
        <v>4014</v>
      </c>
      <c r="I170" s="290" t="s">
        <v>3966</v>
      </c>
      <c r="J170" s="290" t="s">
        <v>4015</v>
      </c>
      <c r="K170" s="334"/>
    </row>
    <row r="171" ht="15" customHeight="1">
      <c r="B171" s="313"/>
      <c r="C171" s="290" t="s">
        <v>86</v>
      </c>
      <c r="D171" s="290"/>
      <c r="E171" s="290"/>
      <c r="F171" s="312" t="s">
        <v>3964</v>
      </c>
      <c r="G171" s="290"/>
      <c r="H171" s="290" t="s">
        <v>4031</v>
      </c>
      <c r="I171" s="290" t="s">
        <v>3966</v>
      </c>
      <c r="J171" s="290" t="s">
        <v>4015</v>
      </c>
      <c r="K171" s="334"/>
    </row>
    <row r="172" ht="15" customHeight="1">
      <c r="B172" s="313"/>
      <c r="C172" s="290" t="s">
        <v>3969</v>
      </c>
      <c r="D172" s="290"/>
      <c r="E172" s="290"/>
      <c r="F172" s="312" t="s">
        <v>3970</v>
      </c>
      <c r="G172" s="290"/>
      <c r="H172" s="290" t="s">
        <v>4031</v>
      </c>
      <c r="I172" s="290" t="s">
        <v>3966</v>
      </c>
      <c r="J172" s="290">
        <v>50</v>
      </c>
      <c r="K172" s="334"/>
    </row>
    <row r="173" ht="15" customHeight="1">
      <c r="B173" s="313"/>
      <c r="C173" s="290" t="s">
        <v>3972</v>
      </c>
      <c r="D173" s="290"/>
      <c r="E173" s="290"/>
      <c r="F173" s="312" t="s">
        <v>3964</v>
      </c>
      <c r="G173" s="290"/>
      <c r="H173" s="290" t="s">
        <v>4031</v>
      </c>
      <c r="I173" s="290" t="s">
        <v>3974</v>
      </c>
      <c r="J173" s="290"/>
      <c r="K173" s="334"/>
    </row>
    <row r="174" ht="15" customHeight="1">
      <c r="B174" s="313"/>
      <c r="C174" s="290" t="s">
        <v>3983</v>
      </c>
      <c r="D174" s="290"/>
      <c r="E174" s="290"/>
      <c r="F174" s="312" t="s">
        <v>3970</v>
      </c>
      <c r="G174" s="290"/>
      <c r="H174" s="290" t="s">
        <v>4031</v>
      </c>
      <c r="I174" s="290" t="s">
        <v>3966</v>
      </c>
      <c r="J174" s="290">
        <v>50</v>
      </c>
      <c r="K174" s="334"/>
    </row>
    <row r="175" ht="15" customHeight="1">
      <c r="B175" s="313"/>
      <c r="C175" s="290" t="s">
        <v>3991</v>
      </c>
      <c r="D175" s="290"/>
      <c r="E175" s="290"/>
      <c r="F175" s="312" t="s">
        <v>3970</v>
      </c>
      <c r="G175" s="290"/>
      <c r="H175" s="290" t="s">
        <v>4031</v>
      </c>
      <c r="I175" s="290" t="s">
        <v>3966</v>
      </c>
      <c r="J175" s="290">
        <v>50</v>
      </c>
      <c r="K175" s="334"/>
    </row>
    <row r="176" ht="15" customHeight="1">
      <c r="B176" s="313"/>
      <c r="C176" s="290" t="s">
        <v>3989</v>
      </c>
      <c r="D176" s="290"/>
      <c r="E176" s="290"/>
      <c r="F176" s="312" t="s">
        <v>3970</v>
      </c>
      <c r="G176" s="290"/>
      <c r="H176" s="290" t="s">
        <v>4031</v>
      </c>
      <c r="I176" s="290" t="s">
        <v>3966</v>
      </c>
      <c r="J176" s="290">
        <v>50</v>
      </c>
      <c r="K176" s="334"/>
    </row>
    <row r="177" ht="15" customHeight="1">
      <c r="B177" s="313"/>
      <c r="C177" s="290" t="s">
        <v>180</v>
      </c>
      <c r="D177" s="290"/>
      <c r="E177" s="290"/>
      <c r="F177" s="312" t="s">
        <v>3964</v>
      </c>
      <c r="G177" s="290"/>
      <c r="H177" s="290" t="s">
        <v>4032</v>
      </c>
      <c r="I177" s="290" t="s">
        <v>4033</v>
      </c>
      <c r="J177" s="290"/>
      <c r="K177" s="334"/>
    </row>
    <row r="178" ht="15" customHeight="1">
      <c r="B178" s="313"/>
      <c r="C178" s="290" t="s">
        <v>58</v>
      </c>
      <c r="D178" s="290"/>
      <c r="E178" s="290"/>
      <c r="F178" s="312" t="s">
        <v>3964</v>
      </c>
      <c r="G178" s="290"/>
      <c r="H178" s="290" t="s">
        <v>4034</v>
      </c>
      <c r="I178" s="290" t="s">
        <v>4035</v>
      </c>
      <c r="J178" s="290">
        <v>1</v>
      </c>
      <c r="K178" s="334"/>
    </row>
    <row r="179" ht="15" customHeight="1">
      <c r="B179" s="313"/>
      <c r="C179" s="290" t="s">
        <v>54</v>
      </c>
      <c r="D179" s="290"/>
      <c r="E179" s="290"/>
      <c r="F179" s="312" t="s">
        <v>3964</v>
      </c>
      <c r="G179" s="290"/>
      <c r="H179" s="290" t="s">
        <v>4036</v>
      </c>
      <c r="I179" s="290" t="s">
        <v>3966</v>
      </c>
      <c r="J179" s="290">
        <v>20</v>
      </c>
      <c r="K179" s="334"/>
    </row>
    <row r="180" ht="15" customHeight="1">
      <c r="B180" s="313"/>
      <c r="C180" s="290" t="s">
        <v>55</v>
      </c>
      <c r="D180" s="290"/>
      <c r="E180" s="290"/>
      <c r="F180" s="312" t="s">
        <v>3964</v>
      </c>
      <c r="G180" s="290"/>
      <c r="H180" s="290" t="s">
        <v>4037</v>
      </c>
      <c r="I180" s="290" t="s">
        <v>3966</v>
      </c>
      <c r="J180" s="290">
        <v>255</v>
      </c>
      <c r="K180" s="334"/>
    </row>
    <row r="181" ht="15" customHeight="1">
      <c r="B181" s="313"/>
      <c r="C181" s="290" t="s">
        <v>181</v>
      </c>
      <c r="D181" s="290"/>
      <c r="E181" s="290"/>
      <c r="F181" s="312" t="s">
        <v>3964</v>
      </c>
      <c r="G181" s="290"/>
      <c r="H181" s="290" t="s">
        <v>3928</v>
      </c>
      <c r="I181" s="290" t="s">
        <v>3966</v>
      </c>
      <c r="J181" s="290">
        <v>10</v>
      </c>
      <c r="K181" s="334"/>
    </row>
    <row r="182" ht="15" customHeight="1">
      <c r="B182" s="313"/>
      <c r="C182" s="290" t="s">
        <v>182</v>
      </c>
      <c r="D182" s="290"/>
      <c r="E182" s="290"/>
      <c r="F182" s="312" t="s">
        <v>3964</v>
      </c>
      <c r="G182" s="290"/>
      <c r="H182" s="290" t="s">
        <v>4038</v>
      </c>
      <c r="I182" s="290" t="s">
        <v>3999</v>
      </c>
      <c r="J182" s="290"/>
      <c r="K182" s="334"/>
    </row>
    <row r="183" ht="15" customHeight="1">
      <c r="B183" s="313"/>
      <c r="C183" s="290" t="s">
        <v>4039</v>
      </c>
      <c r="D183" s="290"/>
      <c r="E183" s="290"/>
      <c r="F183" s="312" t="s">
        <v>3964</v>
      </c>
      <c r="G183" s="290"/>
      <c r="H183" s="290" t="s">
        <v>4040</v>
      </c>
      <c r="I183" s="290" t="s">
        <v>3999</v>
      </c>
      <c r="J183" s="290"/>
      <c r="K183" s="334"/>
    </row>
    <row r="184" ht="15" customHeight="1">
      <c r="B184" s="313"/>
      <c r="C184" s="290" t="s">
        <v>4028</v>
      </c>
      <c r="D184" s="290"/>
      <c r="E184" s="290"/>
      <c r="F184" s="312" t="s">
        <v>3964</v>
      </c>
      <c r="G184" s="290"/>
      <c r="H184" s="290" t="s">
        <v>4041</v>
      </c>
      <c r="I184" s="290" t="s">
        <v>3999</v>
      </c>
      <c r="J184" s="290"/>
      <c r="K184" s="334"/>
    </row>
    <row r="185" ht="15" customHeight="1">
      <c r="B185" s="313"/>
      <c r="C185" s="290" t="s">
        <v>184</v>
      </c>
      <c r="D185" s="290"/>
      <c r="E185" s="290"/>
      <c r="F185" s="312" t="s">
        <v>3970</v>
      </c>
      <c r="G185" s="290"/>
      <c r="H185" s="290" t="s">
        <v>4042</v>
      </c>
      <c r="I185" s="290" t="s">
        <v>3966</v>
      </c>
      <c r="J185" s="290">
        <v>50</v>
      </c>
      <c r="K185" s="334"/>
    </row>
    <row r="186" ht="15" customHeight="1">
      <c r="B186" s="313"/>
      <c r="C186" s="290" t="s">
        <v>4043</v>
      </c>
      <c r="D186" s="290"/>
      <c r="E186" s="290"/>
      <c r="F186" s="312" t="s">
        <v>3970</v>
      </c>
      <c r="G186" s="290"/>
      <c r="H186" s="290" t="s">
        <v>4044</v>
      </c>
      <c r="I186" s="290" t="s">
        <v>4045</v>
      </c>
      <c r="J186" s="290"/>
      <c r="K186" s="334"/>
    </row>
    <row r="187" ht="15" customHeight="1">
      <c r="B187" s="313"/>
      <c r="C187" s="290" t="s">
        <v>4046</v>
      </c>
      <c r="D187" s="290"/>
      <c r="E187" s="290"/>
      <c r="F187" s="312" t="s">
        <v>3970</v>
      </c>
      <c r="G187" s="290"/>
      <c r="H187" s="290" t="s">
        <v>4047</v>
      </c>
      <c r="I187" s="290" t="s">
        <v>4045</v>
      </c>
      <c r="J187" s="290"/>
      <c r="K187" s="334"/>
    </row>
    <row r="188" ht="15" customHeight="1">
      <c r="B188" s="313"/>
      <c r="C188" s="290" t="s">
        <v>4048</v>
      </c>
      <c r="D188" s="290"/>
      <c r="E188" s="290"/>
      <c r="F188" s="312" t="s">
        <v>3970</v>
      </c>
      <c r="G188" s="290"/>
      <c r="H188" s="290" t="s">
        <v>4049</v>
      </c>
      <c r="I188" s="290" t="s">
        <v>4045</v>
      </c>
      <c r="J188" s="290"/>
      <c r="K188" s="334"/>
    </row>
    <row r="189" ht="15" customHeight="1">
      <c r="B189" s="313"/>
      <c r="C189" s="346" t="s">
        <v>4050</v>
      </c>
      <c r="D189" s="290"/>
      <c r="E189" s="290"/>
      <c r="F189" s="312" t="s">
        <v>3970</v>
      </c>
      <c r="G189" s="290"/>
      <c r="H189" s="290" t="s">
        <v>4051</v>
      </c>
      <c r="I189" s="290" t="s">
        <v>4052</v>
      </c>
      <c r="J189" s="347" t="s">
        <v>4053</v>
      </c>
      <c r="K189" s="334"/>
    </row>
    <row r="190" ht="15" customHeight="1">
      <c r="B190" s="313"/>
      <c r="C190" s="297" t="s">
        <v>43</v>
      </c>
      <c r="D190" s="290"/>
      <c r="E190" s="290"/>
      <c r="F190" s="312" t="s">
        <v>3964</v>
      </c>
      <c r="G190" s="290"/>
      <c r="H190" s="287" t="s">
        <v>4054</v>
      </c>
      <c r="I190" s="290" t="s">
        <v>4055</v>
      </c>
      <c r="J190" s="290"/>
      <c r="K190" s="334"/>
    </row>
    <row r="191" ht="15" customHeight="1">
      <c r="B191" s="313"/>
      <c r="C191" s="297" t="s">
        <v>4056</v>
      </c>
      <c r="D191" s="290"/>
      <c r="E191" s="290"/>
      <c r="F191" s="312" t="s">
        <v>3964</v>
      </c>
      <c r="G191" s="290"/>
      <c r="H191" s="290" t="s">
        <v>4057</v>
      </c>
      <c r="I191" s="290" t="s">
        <v>3999</v>
      </c>
      <c r="J191" s="290"/>
      <c r="K191" s="334"/>
    </row>
    <row r="192" ht="15" customHeight="1">
      <c r="B192" s="313"/>
      <c r="C192" s="297" t="s">
        <v>4058</v>
      </c>
      <c r="D192" s="290"/>
      <c r="E192" s="290"/>
      <c r="F192" s="312" t="s">
        <v>3964</v>
      </c>
      <c r="G192" s="290"/>
      <c r="H192" s="290" t="s">
        <v>4059</v>
      </c>
      <c r="I192" s="290" t="s">
        <v>3999</v>
      </c>
      <c r="J192" s="290"/>
      <c r="K192" s="334"/>
    </row>
    <row r="193" ht="15" customHeight="1">
      <c r="B193" s="313"/>
      <c r="C193" s="297" t="s">
        <v>4060</v>
      </c>
      <c r="D193" s="290"/>
      <c r="E193" s="290"/>
      <c r="F193" s="312" t="s">
        <v>3970</v>
      </c>
      <c r="G193" s="290"/>
      <c r="H193" s="290" t="s">
        <v>4061</v>
      </c>
      <c r="I193" s="290" t="s">
        <v>3999</v>
      </c>
      <c r="J193" s="290"/>
      <c r="K193" s="334"/>
    </row>
    <row r="194" ht="15" customHeight="1">
      <c r="B194" s="340"/>
      <c r="C194" s="348"/>
      <c r="D194" s="322"/>
      <c r="E194" s="322"/>
      <c r="F194" s="322"/>
      <c r="G194" s="322"/>
      <c r="H194" s="322"/>
      <c r="I194" s="322"/>
      <c r="J194" s="322"/>
      <c r="K194" s="341"/>
    </row>
    <row r="195" ht="18.75" customHeight="1">
      <c r="B195" s="287"/>
      <c r="C195" s="290"/>
      <c r="D195" s="290"/>
      <c r="E195" s="290"/>
      <c r="F195" s="312"/>
      <c r="G195" s="290"/>
      <c r="H195" s="290"/>
      <c r="I195" s="290"/>
      <c r="J195" s="290"/>
      <c r="K195" s="287"/>
    </row>
    <row r="196" ht="18.75" customHeight="1">
      <c r="B196" s="287"/>
      <c r="C196" s="290"/>
      <c r="D196" s="290"/>
      <c r="E196" s="290"/>
      <c r="F196" s="312"/>
      <c r="G196" s="290"/>
      <c r="H196" s="290"/>
      <c r="I196" s="290"/>
      <c r="J196" s="290"/>
      <c r="K196" s="287"/>
    </row>
    <row r="197" ht="18.75" customHeight="1"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</row>
    <row r="198" ht="13.5">
      <c r="B198" s="277"/>
      <c r="C198" s="278"/>
      <c r="D198" s="278"/>
      <c r="E198" s="278"/>
      <c r="F198" s="278"/>
      <c r="G198" s="278"/>
      <c r="H198" s="278"/>
      <c r="I198" s="278"/>
      <c r="J198" s="278"/>
      <c r="K198" s="279"/>
    </row>
    <row r="199" ht="21">
      <c r="B199" s="280"/>
      <c r="C199" s="281" t="s">
        <v>4062</v>
      </c>
      <c r="D199" s="281"/>
      <c r="E199" s="281"/>
      <c r="F199" s="281"/>
      <c r="G199" s="281"/>
      <c r="H199" s="281"/>
      <c r="I199" s="281"/>
      <c r="J199" s="281"/>
      <c r="K199" s="282"/>
    </row>
    <row r="200" ht="25.5" customHeight="1">
      <c r="B200" s="280"/>
      <c r="C200" s="349" t="s">
        <v>4063</v>
      </c>
      <c r="D200" s="349"/>
      <c r="E200" s="349"/>
      <c r="F200" s="349" t="s">
        <v>4064</v>
      </c>
      <c r="G200" s="350"/>
      <c r="H200" s="349" t="s">
        <v>4065</v>
      </c>
      <c r="I200" s="349"/>
      <c r="J200" s="349"/>
      <c r="K200" s="282"/>
    </row>
    <row r="201" ht="5.25" customHeight="1">
      <c r="B201" s="313"/>
      <c r="C201" s="310"/>
      <c r="D201" s="310"/>
      <c r="E201" s="310"/>
      <c r="F201" s="310"/>
      <c r="G201" s="290"/>
      <c r="H201" s="310"/>
      <c r="I201" s="310"/>
      <c r="J201" s="310"/>
      <c r="K201" s="334"/>
    </row>
    <row r="202" ht="15" customHeight="1">
      <c r="B202" s="313"/>
      <c r="C202" s="290" t="s">
        <v>4055</v>
      </c>
      <c r="D202" s="290"/>
      <c r="E202" s="290"/>
      <c r="F202" s="312" t="s">
        <v>44</v>
      </c>
      <c r="G202" s="290"/>
      <c r="H202" s="290" t="s">
        <v>4066</v>
      </c>
      <c r="I202" s="290"/>
      <c r="J202" s="290"/>
      <c r="K202" s="334"/>
    </row>
    <row r="203" ht="15" customHeight="1">
      <c r="B203" s="313"/>
      <c r="C203" s="319"/>
      <c r="D203" s="290"/>
      <c r="E203" s="290"/>
      <c r="F203" s="312" t="s">
        <v>45</v>
      </c>
      <c r="G203" s="290"/>
      <c r="H203" s="290" t="s">
        <v>4067</v>
      </c>
      <c r="I203" s="290"/>
      <c r="J203" s="290"/>
      <c r="K203" s="334"/>
    </row>
    <row r="204" ht="15" customHeight="1">
      <c r="B204" s="313"/>
      <c r="C204" s="319"/>
      <c r="D204" s="290"/>
      <c r="E204" s="290"/>
      <c r="F204" s="312" t="s">
        <v>48</v>
      </c>
      <c r="G204" s="290"/>
      <c r="H204" s="290" t="s">
        <v>4068</v>
      </c>
      <c r="I204" s="290"/>
      <c r="J204" s="290"/>
      <c r="K204" s="334"/>
    </row>
    <row r="205" ht="15" customHeight="1">
      <c r="B205" s="313"/>
      <c r="C205" s="290"/>
      <c r="D205" s="290"/>
      <c r="E205" s="290"/>
      <c r="F205" s="312" t="s">
        <v>46</v>
      </c>
      <c r="G205" s="290"/>
      <c r="H205" s="290" t="s">
        <v>4069</v>
      </c>
      <c r="I205" s="290"/>
      <c r="J205" s="290"/>
      <c r="K205" s="334"/>
    </row>
    <row r="206" ht="15" customHeight="1">
      <c r="B206" s="313"/>
      <c r="C206" s="290"/>
      <c r="D206" s="290"/>
      <c r="E206" s="290"/>
      <c r="F206" s="312" t="s">
        <v>47</v>
      </c>
      <c r="G206" s="290"/>
      <c r="H206" s="290" t="s">
        <v>4070</v>
      </c>
      <c r="I206" s="290"/>
      <c r="J206" s="290"/>
      <c r="K206" s="334"/>
    </row>
    <row r="207" ht="15" customHeight="1">
      <c r="B207" s="313"/>
      <c r="C207" s="290"/>
      <c r="D207" s="290"/>
      <c r="E207" s="290"/>
      <c r="F207" s="312"/>
      <c r="G207" s="290"/>
      <c r="H207" s="290"/>
      <c r="I207" s="290"/>
      <c r="J207" s="290"/>
      <c r="K207" s="334"/>
    </row>
    <row r="208" ht="15" customHeight="1">
      <c r="B208" s="313"/>
      <c r="C208" s="290" t="s">
        <v>4011</v>
      </c>
      <c r="D208" s="290"/>
      <c r="E208" s="290"/>
      <c r="F208" s="312" t="s">
        <v>79</v>
      </c>
      <c r="G208" s="290"/>
      <c r="H208" s="290" t="s">
        <v>4071</v>
      </c>
      <c r="I208" s="290"/>
      <c r="J208" s="290"/>
      <c r="K208" s="334"/>
    </row>
    <row r="209" ht="15" customHeight="1">
      <c r="B209" s="313"/>
      <c r="C209" s="319"/>
      <c r="D209" s="290"/>
      <c r="E209" s="290"/>
      <c r="F209" s="312" t="s">
        <v>3908</v>
      </c>
      <c r="G209" s="290"/>
      <c r="H209" s="290" t="s">
        <v>3909</v>
      </c>
      <c r="I209" s="290"/>
      <c r="J209" s="290"/>
      <c r="K209" s="334"/>
    </row>
    <row r="210" ht="15" customHeight="1">
      <c r="B210" s="313"/>
      <c r="C210" s="290"/>
      <c r="D210" s="290"/>
      <c r="E210" s="290"/>
      <c r="F210" s="312" t="s">
        <v>3906</v>
      </c>
      <c r="G210" s="290"/>
      <c r="H210" s="290" t="s">
        <v>4072</v>
      </c>
      <c r="I210" s="290"/>
      <c r="J210" s="290"/>
      <c r="K210" s="334"/>
    </row>
    <row r="211" ht="15" customHeight="1">
      <c r="B211" s="351"/>
      <c r="C211" s="319"/>
      <c r="D211" s="319"/>
      <c r="E211" s="319"/>
      <c r="F211" s="312" t="s">
        <v>3910</v>
      </c>
      <c r="G211" s="297"/>
      <c r="H211" s="338" t="s">
        <v>3911</v>
      </c>
      <c r="I211" s="338"/>
      <c r="J211" s="338"/>
      <c r="K211" s="352"/>
    </row>
    <row r="212" ht="15" customHeight="1">
      <c r="B212" s="351"/>
      <c r="C212" s="319"/>
      <c r="D212" s="319"/>
      <c r="E212" s="319"/>
      <c r="F212" s="312" t="s">
        <v>3912</v>
      </c>
      <c r="G212" s="297"/>
      <c r="H212" s="338" t="s">
        <v>4073</v>
      </c>
      <c r="I212" s="338"/>
      <c r="J212" s="338"/>
      <c r="K212" s="352"/>
    </row>
    <row r="213" ht="15" customHeight="1">
      <c r="B213" s="351"/>
      <c r="C213" s="319"/>
      <c r="D213" s="319"/>
      <c r="E213" s="319"/>
      <c r="F213" s="353"/>
      <c r="G213" s="297"/>
      <c r="H213" s="354"/>
      <c r="I213" s="354"/>
      <c r="J213" s="354"/>
      <c r="K213" s="352"/>
    </row>
    <row r="214" ht="15" customHeight="1">
      <c r="B214" s="351"/>
      <c r="C214" s="290" t="s">
        <v>4035</v>
      </c>
      <c r="D214" s="319"/>
      <c r="E214" s="319"/>
      <c r="F214" s="312">
        <v>1</v>
      </c>
      <c r="G214" s="297"/>
      <c r="H214" s="338" t="s">
        <v>4074</v>
      </c>
      <c r="I214" s="338"/>
      <c r="J214" s="338"/>
      <c r="K214" s="352"/>
    </row>
    <row r="215" ht="15" customHeight="1">
      <c r="B215" s="351"/>
      <c r="C215" s="319"/>
      <c r="D215" s="319"/>
      <c r="E215" s="319"/>
      <c r="F215" s="312">
        <v>2</v>
      </c>
      <c r="G215" s="297"/>
      <c r="H215" s="338" t="s">
        <v>4075</v>
      </c>
      <c r="I215" s="338"/>
      <c r="J215" s="338"/>
      <c r="K215" s="352"/>
    </row>
    <row r="216" ht="15" customHeight="1">
      <c r="B216" s="351"/>
      <c r="C216" s="319"/>
      <c r="D216" s="319"/>
      <c r="E216" s="319"/>
      <c r="F216" s="312">
        <v>3</v>
      </c>
      <c r="G216" s="297"/>
      <c r="H216" s="338" t="s">
        <v>4076</v>
      </c>
      <c r="I216" s="338"/>
      <c r="J216" s="338"/>
      <c r="K216" s="352"/>
    </row>
    <row r="217" ht="15" customHeight="1">
      <c r="B217" s="351"/>
      <c r="C217" s="319"/>
      <c r="D217" s="319"/>
      <c r="E217" s="319"/>
      <c r="F217" s="312">
        <v>4</v>
      </c>
      <c r="G217" s="297"/>
      <c r="H217" s="338" t="s">
        <v>4077</v>
      </c>
      <c r="I217" s="338"/>
      <c r="J217" s="338"/>
      <c r="K217" s="352"/>
    </row>
    <row r="218" ht="12.75" customHeight="1">
      <c r="B218" s="355"/>
      <c r="C218" s="356"/>
      <c r="D218" s="356"/>
      <c r="E218" s="356"/>
      <c r="F218" s="356"/>
      <c r="G218" s="356"/>
      <c r="H218" s="356"/>
      <c r="I218" s="356"/>
      <c r="J218" s="356"/>
      <c r="K218" s="357"/>
    </row>
  </sheetData>
  <sheetProtection autoFilter="0" deleteColumns="0" deleteRows="0" formatCells="0" formatColumns="0" formatRows="0" insertColumns="0" insertHyperlinks="0" insertRows="0" pivotTables="0" sort="0"/>
  <mergeCells count="77"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  <mergeCell ref="H200:J200"/>
    <mergeCell ref="C199:J199"/>
    <mergeCell ref="H208:J208"/>
    <mergeCell ref="H206:J206"/>
    <mergeCell ref="H204:J204"/>
    <mergeCell ref="H202:J202"/>
    <mergeCell ref="C165:J165"/>
    <mergeCell ref="C122:J122"/>
    <mergeCell ref="C147:J147"/>
    <mergeCell ref="C102:J102"/>
    <mergeCell ref="C75:J75"/>
    <mergeCell ref="D70:J70"/>
    <mergeCell ref="D68:J68"/>
    <mergeCell ref="D67:J67"/>
    <mergeCell ref="D69:J69"/>
    <mergeCell ref="D66:J66"/>
    <mergeCell ref="D61:J61"/>
    <mergeCell ref="D62:J62"/>
    <mergeCell ref="D65:J65"/>
    <mergeCell ref="D63:J63"/>
    <mergeCell ref="D60:J60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33:J33"/>
    <mergeCell ref="D34:J34"/>
    <mergeCell ref="D31:J31"/>
    <mergeCell ref="D30:J30"/>
    <mergeCell ref="D28:J28"/>
    <mergeCell ref="C25:J25"/>
    <mergeCell ref="D27:J27"/>
    <mergeCell ref="C26:J26"/>
    <mergeCell ref="F20:J20"/>
    <mergeCell ref="F23:J23"/>
    <mergeCell ref="F21:J21"/>
    <mergeCell ref="F22:J22"/>
    <mergeCell ref="D16:J16"/>
    <mergeCell ref="D17:J17"/>
    <mergeCell ref="F18:J18"/>
    <mergeCell ref="F19:J19"/>
    <mergeCell ref="D15:J15"/>
    <mergeCell ref="C3:J3"/>
    <mergeCell ref="C9:J9"/>
    <mergeCell ref="D11:J11"/>
    <mergeCell ref="D10:J10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87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145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147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ROUND(J112,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ROUND((SUM(BE112:BE1114)),  2)</f>
        <v>0</v>
      </c>
      <c r="I35" s="159">
        <v>0.20999999999999999</v>
      </c>
      <c r="J35" s="158">
        <f>ROUND(((SUM(BE112:BE1114))*I35),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ROUND((SUM(BF112:BF1114)),  2)</f>
        <v>0</v>
      </c>
      <c r="I36" s="159">
        <v>0.14999999999999999</v>
      </c>
      <c r="J36" s="158">
        <f>ROUND(((SUM(BF112:BF1114))*I36),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ROUND((SUM(BG112:BG1114)),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ROUND((SUM(BH112:BH1114)),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ROUND((SUM(BI112:BI1114)),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145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D.1.1-1 -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J112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J113</f>
        <v>0</v>
      </c>
      <c r="K64" s="181"/>
      <c r="L64" s="186"/>
    </row>
    <row r="65" s="9" customFormat="1" ht="19.92" customHeight="1">
      <c r="B65" s="187"/>
      <c r="C65" s="123"/>
      <c r="D65" s="188" t="s">
        <v>153</v>
      </c>
      <c r="E65" s="189"/>
      <c r="F65" s="189"/>
      <c r="G65" s="189"/>
      <c r="H65" s="189"/>
      <c r="I65" s="190"/>
      <c r="J65" s="191">
        <f>J114</f>
        <v>0</v>
      </c>
      <c r="K65" s="123"/>
      <c r="L65" s="192"/>
    </row>
    <row r="66" s="9" customFormat="1" ht="19.92" customHeight="1">
      <c r="B66" s="187"/>
      <c r="C66" s="123"/>
      <c r="D66" s="188" t="s">
        <v>154</v>
      </c>
      <c r="E66" s="189"/>
      <c r="F66" s="189"/>
      <c r="G66" s="189"/>
      <c r="H66" s="189"/>
      <c r="I66" s="190"/>
      <c r="J66" s="191">
        <f>J206</f>
        <v>0</v>
      </c>
      <c r="K66" s="123"/>
      <c r="L66" s="192"/>
    </row>
    <row r="67" s="9" customFormat="1" ht="19.92" customHeight="1">
      <c r="B67" s="187"/>
      <c r="C67" s="123"/>
      <c r="D67" s="188" t="s">
        <v>155</v>
      </c>
      <c r="E67" s="189"/>
      <c r="F67" s="189"/>
      <c r="G67" s="189"/>
      <c r="H67" s="189"/>
      <c r="I67" s="190"/>
      <c r="J67" s="191">
        <f>J216</f>
        <v>0</v>
      </c>
      <c r="K67" s="123"/>
      <c r="L67" s="192"/>
    </row>
    <row r="68" s="9" customFormat="1" ht="19.92" customHeight="1">
      <c r="B68" s="187"/>
      <c r="C68" s="123"/>
      <c r="D68" s="188" t="s">
        <v>156</v>
      </c>
      <c r="E68" s="189"/>
      <c r="F68" s="189"/>
      <c r="G68" s="189"/>
      <c r="H68" s="189"/>
      <c r="I68" s="190"/>
      <c r="J68" s="191">
        <f>J287</f>
        <v>0</v>
      </c>
      <c r="K68" s="123"/>
      <c r="L68" s="192"/>
    </row>
    <row r="69" s="9" customFormat="1" ht="19.92" customHeight="1">
      <c r="B69" s="187"/>
      <c r="C69" s="123"/>
      <c r="D69" s="188" t="s">
        <v>157</v>
      </c>
      <c r="E69" s="189"/>
      <c r="F69" s="189"/>
      <c r="G69" s="189"/>
      <c r="H69" s="189"/>
      <c r="I69" s="190"/>
      <c r="J69" s="191">
        <f>J347</f>
        <v>0</v>
      </c>
      <c r="K69" s="123"/>
      <c r="L69" s="192"/>
    </row>
    <row r="70" s="9" customFormat="1" ht="19.92" customHeight="1">
      <c r="B70" s="187"/>
      <c r="C70" s="123"/>
      <c r="D70" s="188" t="s">
        <v>158</v>
      </c>
      <c r="E70" s="189"/>
      <c r="F70" s="189"/>
      <c r="G70" s="189"/>
      <c r="H70" s="189"/>
      <c r="I70" s="190"/>
      <c r="J70" s="191">
        <f>J383</f>
        <v>0</v>
      </c>
      <c r="K70" s="123"/>
      <c r="L70" s="192"/>
    </row>
    <row r="71" s="9" customFormat="1" ht="19.92" customHeight="1">
      <c r="B71" s="187"/>
      <c r="C71" s="123"/>
      <c r="D71" s="188" t="s">
        <v>159</v>
      </c>
      <c r="E71" s="189"/>
      <c r="F71" s="189"/>
      <c r="G71" s="189"/>
      <c r="H71" s="189"/>
      <c r="I71" s="190"/>
      <c r="J71" s="191">
        <f>J510</f>
        <v>0</v>
      </c>
      <c r="K71" s="123"/>
      <c r="L71" s="192"/>
    </row>
    <row r="72" s="9" customFormat="1" ht="19.92" customHeight="1">
      <c r="B72" s="187"/>
      <c r="C72" s="123"/>
      <c r="D72" s="188" t="s">
        <v>160</v>
      </c>
      <c r="E72" s="189"/>
      <c r="F72" s="189"/>
      <c r="G72" s="189"/>
      <c r="H72" s="189"/>
      <c r="I72" s="190"/>
      <c r="J72" s="191">
        <f>J561</f>
        <v>0</v>
      </c>
      <c r="K72" s="123"/>
      <c r="L72" s="192"/>
    </row>
    <row r="73" s="9" customFormat="1" ht="19.92" customHeight="1">
      <c r="B73" s="187"/>
      <c r="C73" s="123"/>
      <c r="D73" s="188" t="s">
        <v>161</v>
      </c>
      <c r="E73" s="189"/>
      <c r="F73" s="189"/>
      <c r="G73" s="189"/>
      <c r="H73" s="189"/>
      <c r="I73" s="190"/>
      <c r="J73" s="191">
        <f>J669</f>
        <v>0</v>
      </c>
      <c r="K73" s="123"/>
      <c r="L73" s="192"/>
    </row>
    <row r="74" s="9" customFormat="1" ht="19.92" customHeight="1">
      <c r="B74" s="187"/>
      <c r="C74" s="123"/>
      <c r="D74" s="188" t="s">
        <v>162</v>
      </c>
      <c r="E74" s="189"/>
      <c r="F74" s="189"/>
      <c r="G74" s="189"/>
      <c r="H74" s="189"/>
      <c r="I74" s="190"/>
      <c r="J74" s="191">
        <f>J679</f>
        <v>0</v>
      </c>
      <c r="K74" s="123"/>
      <c r="L74" s="192"/>
    </row>
    <row r="75" s="8" customFormat="1" ht="24.96" customHeight="1">
      <c r="B75" s="180"/>
      <c r="C75" s="181"/>
      <c r="D75" s="182" t="s">
        <v>163</v>
      </c>
      <c r="E75" s="183"/>
      <c r="F75" s="183"/>
      <c r="G75" s="183"/>
      <c r="H75" s="183"/>
      <c r="I75" s="184"/>
      <c r="J75" s="185">
        <f>J684</f>
        <v>0</v>
      </c>
      <c r="K75" s="181"/>
      <c r="L75" s="186"/>
    </row>
    <row r="76" s="9" customFormat="1" ht="19.92" customHeight="1">
      <c r="B76" s="187"/>
      <c r="C76" s="123"/>
      <c r="D76" s="188" t="s">
        <v>164</v>
      </c>
      <c r="E76" s="189"/>
      <c r="F76" s="189"/>
      <c r="G76" s="189"/>
      <c r="H76" s="189"/>
      <c r="I76" s="190"/>
      <c r="J76" s="191">
        <f>J685</f>
        <v>0</v>
      </c>
      <c r="K76" s="123"/>
      <c r="L76" s="192"/>
    </row>
    <row r="77" s="9" customFormat="1" ht="19.92" customHeight="1">
      <c r="B77" s="187"/>
      <c r="C77" s="123"/>
      <c r="D77" s="188" t="s">
        <v>165</v>
      </c>
      <c r="E77" s="189"/>
      <c r="F77" s="189"/>
      <c r="G77" s="189"/>
      <c r="H77" s="189"/>
      <c r="I77" s="190"/>
      <c r="J77" s="191">
        <f>J714</f>
        <v>0</v>
      </c>
      <c r="K77" s="123"/>
      <c r="L77" s="192"/>
    </row>
    <row r="78" s="9" customFormat="1" ht="19.92" customHeight="1">
      <c r="B78" s="187"/>
      <c r="C78" s="123"/>
      <c r="D78" s="188" t="s">
        <v>166</v>
      </c>
      <c r="E78" s="189"/>
      <c r="F78" s="189"/>
      <c r="G78" s="189"/>
      <c r="H78" s="189"/>
      <c r="I78" s="190"/>
      <c r="J78" s="191">
        <f>J741</f>
        <v>0</v>
      </c>
      <c r="K78" s="123"/>
      <c r="L78" s="192"/>
    </row>
    <row r="79" s="9" customFormat="1" ht="19.92" customHeight="1">
      <c r="B79" s="187"/>
      <c r="C79" s="123"/>
      <c r="D79" s="188" t="s">
        <v>167</v>
      </c>
      <c r="E79" s="189"/>
      <c r="F79" s="189"/>
      <c r="G79" s="189"/>
      <c r="H79" s="189"/>
      <c r="I79" s="190"/>
      <c r="J79" s="191">
        <f>J760</f>
        <v>0</v>
      </c>
      <c r="K79" s="123"/>
      <c r="L79" s="192"/>
    </row>
    <row r="80" s="9" customFormat="1" ht="19.92" customHeight="1">
      <c r="B80" s="187"/>
      <c r="C80" s="123"/>
      <c r="D80" s="188" t="s">
        <v>168</v>
      </c>
      <c r="E80" s="189"/>
      <c r="F80" s="189"/>
      <c r="G80" s="189"/>
      <c r="H80" s="189"/>
      <c r="I80" s="190"/>
      <c r="J80" s="191">
        <f>J789</f>
        <v>0</v>
      </c>
      <c r="K80" s="123"/>
      <c r="L80" s="192"/>
    </row>
    <row r="81" s="9" customFormat="1" ht="19.92" customHeight="1">
      <c r="B81" s="187"/>
      <c r="C81" s="123"/>
      <c r="D81" s="188" t="s">
        <v>169</v>
      </c>
      <c r="E81" s="189"/>
      <c r="F81" s="189"/>
      <c r="G81" s="189"/>
      <c r="H81" s="189"/>
      <c r="I81" s="190"/>
      <c r="J81" s="191">
        <f>J805</f>
        <v>0</v>
      </c>
      <c r="K81" s="123"/>
      <c r="L81" s="192"/>
    </row>
    <row r="82" s="9" customFormat="1" ht="19.92" customHeight="1">
      <c r="B82" s="187"/>
      <c r="C82" s="123"/>
      <c r="D82" s="188" t="s">
        <v>170</v>
      </c>
      <c r="E82" s="189"/>
      <c r="F82" s="189"/>
      <c r="G82" s="189"/>
      <c r="H82" s="189"/>
      <c r="I82" s="190"/>
      <c r="J82" s="191">
        <f>J898</f>
        <v>0</v>
      </c>
      <c r="K82" s="123"/>
      <c r="L82" s="192"/>
    </row>
    <row r="83" s="9" customFormat="1" ht="19.92" customHeight="1">
      <c r="B83" s="187"/>
      <c r="C83" s="123"/>
      <c r="D83" s="188" t="s">
        <v>171</v>
      </c>
      <c r="E83" s="189"/>
      <c r="F83" s="189"/>
      <c r="G83" s="189"/>
      <c r="H83" s="189"/>
      <c r="I83" s="190"/>
      <c r="J83" s="191">
        <f>J910</f>
        <v>0</v>
      </c>
      <c r="K83" s="123"/>
      <c r="L83" s="192"/>
    </row>
    <row r="84" s="9" customFormat="1" ht="19.92" customHeight="1">
      <c r="B84" s="187"/>
      <c r="C84" s="123"/>
      <c r="D84" s="188" t="s">
        <v>172</v>
      </c>
      <c r="E84" s="189"/>
      <c r="F84" s="189"/>
      <c r="G84" s="189"/>
      <c r="H84" s="189"/>
      <c r="I84" s="190"/>
      <c r="J84" s="191">
        <f>J952</f>
        <v>0</v>
      </c>
      <c r="K84" s="123"/>
      <c r="L84" s="192"/>
    </row>
    <row r="85" s="9" customFormat="1" ht="19.92" customHeight="1">
      <c r="B85" s="187"/>
      <c r="C85" s="123"/>
      <c r="D85" s="188" t="s">
        <v>173</v>
      </c>
      <c r="E85" s="189"/>
      <c r="F85" s="189"/>
      <c r="G85" s="189"/>
      <c r="H85" s="189"/>
      <c r="I85" s="190"/>
      <c r="J85" s="191">
        <f>J989</f>
        <v>0</v>
      </c>
      <c r="K85" s="123"/>
      <c r="L85" s="192"/>
    </row>
    <row r="86" s="9" customFormat="1" ht="19.92" customHeight="1">
      <c r="B86" s="187"/>
      <c r="C86" s="123"/>
      <c r="D86" s="188" t="s">
        <v>174</v>
      </c>
      <c r="E86" s="189"/>
      <c r="F86" s="189"/>
      <c r="G86" s="189"/>
      <c r="H86" s="189"/>
      <c r="I86" s="190"/>
      <c r="J86" s="191">
        <f>J999</f>
        <v>0</v>
      </c>
      <c r="K86" s="123"/>
      <c r="L86" s="192"/>
    </row>
    <row r="87" s="9" customFormat="1" ht="19.92" customHeight="1">
      <c r="B87" s="187"/>
      <c r="C87" s="123"/>
      <c r="D87" s="188" t="s">
        <v>175</v>
      </c>
      <c r="E87" s="189"/>
      <c r="F87" s="189"/>
      <c r="G87" s="189"/>
      <c r="H87" s="189"/>
      <c r="I87" s="190"/>
      <c r="J87" s="191">
        <f>J1038</f>
        <v>0</v>
      </c>
      <c r="K87" s="123"/>
      <c r="L87" s="192"/>
    </row>
    <row r="88" s="9" customFormat="1" ht="19.92" customHeight="1">
      <c r="B88" s="187"/>
      <c r="C88" s="123"/>
      <c r="D88" s="188" t="s">
        <v>176</v>
      </c>
      <c r="E88" s="189"/>
      <c r="F88" s="189"/>
      <c r="G88" s="189"/>
      <c r="H88" s="189"/>
      <c r="I88" s="190"/>
      <c r="J88" s="191">
        <f>J1045</f>
        <v>0</v>
      </c>
      <c r="K88" s="123"/>
      <c r="L88" s="192"/>
    </row>
    <row r="89" s="9" customFormat="1" ht="19.92" customHeight="1">
      <c r="B89" s="187"/>
      <c r="C89" s="123"/>
      <c r="D89" s="188" t="s">
        <v>177</v>
      </c>
      <c r="E89" s="189"/>
      <c r="F89" s="189"/>
      <c r="G89" s="189"/>
      <c r="H89" s="189"/>
      <c r="I89" s="190"/>
      <c r="J89" s="191">
        <f>J1067</f>
        <v>0</v>
      </c>
      <c r="K89" s="123"/>
      <c r="L89" s="192"/>
    </row>
    <row r="90" s="9" customFormat="1" ht="19.92" customHeight="1">
      <c r="B90" s="187"/>
      <c r="C90" s="123"/>
      <c r="D90" s="188" t="s">
        <v>178</v>
      </c>
      <c r="E90" s="189"/>
      <c r="F90" s="189"/>
      <c r="G90" s="189"/>
      <c r="H90" s="189"/>
      <c r="I90" s="190"/>
      <c r="J90" s="191">
        <f>J1109</f>
        <v>0</v>
      </c>
      <c r="K90" s="123"/>
      <c r="L90" s="192"/>
    </row>
    <row r="91" s="1" customFormat="1" ht="21.84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" customFormat="1" ht="6.96" customHeight="1">
      <c r="B92" s="57"/>
      <c r="C92" s="58"/>
      <c r="D92" s="58"/>
      <c r="E92" s="58"/>
      <c r="F92" s="58"/>
      <c r="G92" s="58"/>
      <c r="H92" s="58"/>
      <c r="I92" s="170"/>
      <c r="J92" s="58"/>
      <c r="K92" s="58"/>
      <c r="L92" s="42"/>
    </row>
    <row r="96" s="1" customFormat="1" ht="6.96" customHeight="1">
      <c r="B96" s="59"/>
      <c r="C96" s="60"/>
      <c r="D96" s="60"/>
      <c r="E96" s="60"/>
      <c r="F96" s="60"/>
      <c r="G96" s="60"/>
      <c r="H96" s="60"/>
      <c r="I96" s="173"/>
      <c r="J96" s="60"/>
      <c r="K96" s="60"/>
      <c r="L96" s="42"/>
    </row>
    <row r="97" s="1" customFormat="1" ht="24.96" customHeight="1">
      <c r="B97" s="37"/>
      <c r="C97" s="22" t="s">
        <v>179</v>
      </c>
      <c r="D97" s="38"/>
      <c r="E97" s="38"/>
      <c r="F97" s="38"/>
      <c r="G97" s="38"/>
      <c r="H97" s="38"/>
      <c r="I97" s="145"/>
      <c r="J97" s="38"/>
      <c r="K97" s="38"/>
      <c r="L97" s="42"/>
    </row>
    <row r="98" s="1" customFormat="1" ht="6.96" customHeight="1">
      <c r="B98" s="37"/>
      <c r="C98" s="38"/>
      <c r="D98" s="38"/>
      <c r="E98" s="38"/>
      <c r="F98" s="38"/>
      <c r="G98" s="38"/>
      <c r="H98" s="38"/>
      <c r="I98" s="145"/>
      <c r="J98" s="38"/>
      <c r="K98" s="38"/>
      <c r="L98" s="42"/>
    </row>
    <row r="99" s="1" customFormat="1" ht="12" customHeight="1">
      <c r="B99" s="37"/>
      <c r="C99" s="31" t="s">
        <v>16</v>
      </c>
      <c r="D99" s="38"/>
      <c r="E99" s="38"/>
      <c r="F99" s="38"/>
      <c r="G99" s="38"/>
      <c r="H99" s="38"/>
      <c r="I99" s="145"/>
      <c r="J99" s="38"/>
      <c r="K99" s="38"/>
      <c r="L99" s="42"/>
    </row>
    <row r="100" s="1" customFormat="1" ht="16.5" customHeight="1">
      <c r="B100" s="37"/>
      <c r="C100" s="38"/>
      <c r="D100" s="38"/>
      <c r="E100" s="174" t="str">
        <f>E7</f>
        <v>Stavební úpravy objektů č.p. 6 a st.p.č. 17-6, obec Malšovice - revize č.01</v>
      </c>
      <c r="F100" s="31"/>
      <c r="G100" s="31"/>
      <c r="H100" s="31"/>
      <c r="I100" s="145"/>
      <c r="J100" s="38"/>
      <c r="K100" s="38"/>
      <c r="L100" s="42"/>
    </row>
    <row r="101" ht="12" customHeight="1">
      <c r="B101" s="20"/>
      <c r="C101" s="31" t="s">
        <v>144</v>
      </c>
      <c r="D101" s="21"/>
      <c r="E101" s="21"/>
      <c r="F101" s="21"/>
      <c r="G101" s="21"/>
      <c r="H101" s="21"/>
      <c r="I101" s="137"/>
      <c r="J101" s="21"/>
      <c r="K101" s="21"/>
      <c r="L101" s="19"/>
    </row>
    <row r="102" s="1" customFormat="1" ht="16.5" customHeight="1">
      <c r="B102" s="37"/>
      <c r="C102" s="38"/>
      <c r="D102" s="38"/>
      <c r="E102" s="174" t="s">
        <v>145</v>
      </c>
      <c r="F102" s="38"/>
      <c r="G102" s="38"/>
      <c r="H102" s="38"/>
      <c r="I102" s="145"/>
      <c r="J102" s="38"/>
      <c r="K102" s="38"/>
      <c r="L102" s="42"/>
    </row>
    <row r="103" s="1" customFormat="1" ht="12" customHeight="1">
      <c r="B103" s="37"/>
      <c r="C103" s="31" t="s">
        <v>146</v>
      </c>
      <c r="D103" s="38"/>
      <c r="E103" s="38"/>
      <c r="F103" s="38"/>
      <c r="G103" s="38"/>
      <c r="H103" s="38"/>
      <c r="I103" s="145"/>
      <c r="J103" s="38"/>
      <c r="K103" s="38"/>
      <c r="L103" s="42"/>
    </row>
    <row r="104" s="1" customFormat="1" ht="16.5" customHeight="1">
      <c r="B104" s="37"/>
      <c r="C104" s="38"/>
      <c r="D104" s="38"/>
      <c r="E104" s="67" t="str">
        <f>E11</f>
        <v>D.1.1-1 - Objekt č.p.6</v>
      </c>
      <c r="F104" s="38"/>
      <c r="G104" s="38"/>
      <c r="H104" s="38"/>
      <c r="I104" s="145"/>
      <c r="J104" s="38"/>
      <c r="K104" s="38"/>
      <c r="L104" s="42"/>
    </row>
    <row r="105" s="1" customFormat="1" ht="6.96" customHeight="1">
      <c r="B105" s="37"/>
      <c r="C105" s="38"/>
      <c r="D105" s="38"/>
      <c r="E105" s="38"/>
      <c r="F105" s="38"/>
      <c r="G105" s="38"/>
      <c r="H105" s="38"/>
      <c r="I105" s="145"/>
      <c r="J105" s="38"/>
      <c r="K105" s="38"/>
      <c r="L105" s="42"/>
    </row>
    <row r="106" s="1" customFormat="1" ht="12" customHeight="1">
      <c r="B106" s="37"/>
      <c r="C106" s="31" t="s">
        <v>21</v>
      </c>
      <c r="D106" s="38"/>
      <c r="E106" s="38"/>
      <c r="F106" s="26" t="str">
        <f>F14</f>
        <v>Malšovice</v>
      </c>
      <c r="G106" s="38"/>
      <c r="H106" s="38"/>
      <c r="I106" s="147" t="s">
        <v>23</v>
      </c>
      <c r="J106" s="70" t="str">
        <f>IF(J14="","",J14)</f>
        <v>22. 6. 2019</v>
      </c>
      <c r="K106" s="38"/>
      <c r="L106" s="42"/>
    </row>
    <row r="107" s="1" customFormat="1" ht="6.96" customHeight="1">
      <c r="B107" s="37"/>
      <c r="C107" s="38"/>
      <c r="D107" s="38"/>
      <c r="E107" s="38"/>
      <c r="F107" s="38"/>
      <c r="G107" s="38"/>
      <c r="H107" s="38"/>
      <c r="I107" s="145"/>
      <c r="J107" s="38"/>
      <c r="K107" s="38"/>
      <c r="L107" s="42"/>
    </row>
    <row r="108" s="1" customFormat="1" ht="43.05" customHeight="1">
      <c r="B108" s="37"/>
      <c r="C108" s="31" t="s">
        <v>25</v>
      </c>
      <c r="D108" s="38"/>
      <c r="E108" s="38"/>
      <c r="F108" s="26" t="str">
        <f>E17</f>
        <v>Obec Malšovice, Malšovice 16, 405 02 Děčín 2</v>
      </c>
      <c r="G108" s="38"/>
      <c r="H108" s="38"/>
      <c r="I108" s="147" t="s">
        <v>32</v>
      </c>
      <c r="J108" s="35" t="str">
        <f>E23</f>
        <v>INTECON, spol. s r.o., Ústí nad Labem</v>
      </c>
      <c r="K108" s="38"/>
      <c r="L108" s="42"/>
    </row>
    <row r="109" s="1" customFormat="1" ht="43.05" customHeight="1">
      <c r="B109" s="37"/>
      <c r="C109" s="31" t="s">
        <v>30</v>
      </c>
      <c r="D109" s="38"/>
      <c r="E109" s="38"/>
      <c r="F109" s="26" t="str">
        <f>IF(E20="","",E20)</f>
        <v>Vyplň údaj</v>
      </c>
      <c r="G109" s="38"/>
      <c r="H109" s="38"/>
      <c r="I109" s="147" t="s">
        <v>36</v>
      </c>
      <c r="J109" s="35" t="str">
        <f>E26</f>
        <v>INTECON, spol. s r.o., Ústí nad Labem</v>
      </c>
      <c r="K109" s="38"/>
      <c r="L109" s="42"/>
    </row>
    <row r="110" s="1" customFormat="1" ht="10.32" customHeight="1">
      <c r="B110" s="37"/>
      <c r="C110" s="38"/>
      <c r="D110" s="38"/>
      <c r="E110" s="38"/>
      <c r="F110" s="38"/>
      <c r="G110" s="38"/>
      <c r="H110" s="38"/>
      <c r="I110" s="145"/>
      <c r="J110" s="38"/>
      <c r="K110" s="38"/>
      <c r="L110" s="42"/>
    </row>
    <row r="111" s="10" customFormat="1" ht="29.28" customHeight="1">
      <c r="B111" s="193"/>
      <c r="C111" s="194" t="s">
        <v>180</v>
      </c>
      <c r="D111" s="195" t="s">
        <v>58</v>
      </c>
      <c r="E111" s="195" t="s">
        <v>54</v>
      </c>
      <c r="F111" s="195" t="s">
        <v>55</v>
      </c>
      <c r="G111" s="195" t="s">
        <v>181</v>
      </c>
      <c r="H111" s="195" t="s">
        <v>182</v>
      </c>
      <c r="I111" s="196" t="s">
        <v>183</v>
      </c>
      <c r="J111" s="195" t="s">
        <v>150</v>
      </c>
      <c r="K111" s="197" t="s">
        <v>184</v>
      </c>
      <c r="L111" s="198"/>
      <c r="M111" s="90" t="s">
        <v>19</v>
      </c>
      <c r="N111" s="91" t="s">
        <v>43</v>
      </c>
      <c r="O111" s="91" t="s">
        <v>185</v>
      </c>
      <c r="P111" s="91" t="s">
        <v>186</v>
      </c>
      <c r="Q111" s="91" t="s">
        <v>187</v>
      </c>
      <c r="R111" s="91" t="s">
        <v>188</v>
      </c>
      <c r="S111" s="91" t="s">
        <v>189</v>
      </c>
      <c r="T111" s="92" t="s">
        <v>190</v>
      </c>
    </row>
    <row r="112" s="1" customFormat="1" ht="22.8" customHeight="1">
      <c r="B112" s="37"/>
      <c r="C112" s="97" t="s">
        <v>191</v>
      </c>
      <c r="D112" s="38"/>
      <c r="E112" s="38"/>
      <c r="F112" s="38"/>
      <c r="G112" s="38"/>
      <c r="H112" s="38"/>
      <c r="I112" s="145"/>
      <c r="J112" s="199">
        <f>BK112</f>
        <v>0</v>
      </c>
      <c r="K112" s="38"/>
      <c r="L112" s="42"/>
      <c r="M112" s="93"/>
      <c r="N112" s="94"/>
      <c r="O112" s="94"/>
      <c r="P112" s="200">
        <f>P113+P684</f>
        <v>0</v>
      </c>
      <c r="Q112" s="94"/>
      <c r="R112" s="200">
        <f>R113+R684</f>
        <v>1398.5727717700001</v>
      </c>
      <c r="S112" s="94"/>
      <c r="T112" s="201">
        <f>T113+T684</f>
        <v>193.39236499999998</v>
      </c>
      <c r="AT112" s="16" t="s">
        <v>72</v>
      </c>
      <c r="AU112" s="16" t="s">
        <v>151</v>
      </c>
      <c r="BK112" s="202">
        <f>BK113+BK684</f>
        <v>0</v>
      </c>
    </row>
    <row r="113" s="11" customFormat="1" ht="25.92" customHeight="1">
      <c r="B113" s="203"/>
      <c r="C113" s="204"/>
      <c r="D113" s="205" t="s">
        <v>72</v>
      </c>
      <c r="E113" s="206" t="s">
        <v>192</v>
      </c>
      <c r="F113" s="206" t="s">
        <v>193</v>
      </c>
      <c r="G113" s="204"/>
      <c r="H113" s="204"/>
      <c r="I113" s="207"/>
      <c r="J113" s="208">
        <f>BK113</f>
        <v>0</v>
      </c>
      <c r="K113" s="204"/>
      <c r="L113" s="209"/>
      <c r="M113" s="210"/>
      <c r="N113" s="211"/>
      <c r="O113" s="211"/>
      <c r="P113" s="212">
        <f>P114+P206+P216+P287+P347+P383+P510+P561+P669+P679</f>
        <v>0</v>
      </c>
      <c r="Q113" s="211"/>
      <c r="R113" s="212">
        <f>R114+R206+R216+R287+R347+R383+R510+R561+R669+R679</f>
        <v>1374.7659147300001</v>
      </c>
      <c r="S113" s="211"/>
      <c r="T113" s="213">
        <f>T114+T206+T216+T287+T347+T383+T510+T561+T669+T679</f>
        <v>190.80688499999999</v>
      </c>
      <c r="AR113" s="214" t="s">
        <v>80</v>
      </c>
      <c r="AT113" s="215" t="s">
        <v>72</v>
      </c>
      <c r="AU113" s="215" t="s">
        <v>73</v>
      </c>
      <c r="AY113" s="214" t="s">
        <v>194</v>
      </c>
      <c r="BK113" s="216">
        <f>BK114+BK206+BK216+BK287+BK347+BK383+BK510+BK561+BK669+BK679</f>
        <v>0</v>
      </c>
    </row>
    <row r="114" s="11" customFormat="1" ht="22.8" customHeight="1">
      <c r="B114" s="203"/>
      <c r="C114" s="204"/>
      <c r="D114" s="205" t="s">
        <v>72</v>
      </c>
      <c r="E114" s="217" t="s">
        <v>80</v>
      </c>
      <c r="F114" s="217" t="s">
        <v>195</v>
      </c>
      <c r="G114" s="204"/>
      <c r="H114" s="204"/>
      <c r="I114" s="207"/>
      <c r="J114" s="218">
        <f>BK114</f>
        <v>0</v>
      </c>
      <c r="K114" s="204"/>
      <c r="L114" s="209"/>
      <c r="M114" s="210"/>
      <c r="N114" s="211"/>
      <c r="O114" s="211"/>
      <c r="P114" s="212">
        <f>SUM(P115:P205)</f>
        <v>0</v>
      </c>
      <c r="Q114" s="211"/>
      <c r="R114" s="212">
        <f>SUM(R115:R205)</f>
        <v>411.89455000000004</v>
      </c>
      <c r="S114" s="211"/>
      <c r="T114" s="213">
        <f>SUM(T115:T205)</f>
        <v>0</v>
      </c>
      <c r="AR114" s="214" t="s">
        <v>80</v>
      </c>
      <c r="AT114" s="215" t="s">
        <v>72</v>
      </c>
      <c r="AU114" s="215" t="s">
        <v>80</v>
      </c>
      <c r="AY114" s="214" t="s">
        <v>194</v>
      </c>
      <c r="BK114" s="216">
        <f>SUM(BK115:BK205)</f>
        <v>0</v>
      </c>
    </row>
    <row r="115" s="1" customFormat="1" ht="24" customHeight="1">
      <c r="B115" s="37"/>
      <c r="C115" s="219" t="s">
        <v>80</v>
      </c>
      <c r="D115" s="219" t="s">
        <v>196</v>
      </c>
      <c r="E115" s="220" t="s">
        <v>197</v>
      </c>
      <c r="F115" s="221" t="s">
        <v>198</v>
      </c>
      <c r="G115" s="222" t="s">
        <v>199</v>
      </c>
      <c r="H115" s="223">
        <v>20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201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201</v>
      </c>
      <c r="BM115" s="230" t="s">
        <v>202</v>
      </c>
    </row>
    <row r="116" s="1" customFormat="1">
      <c r="B116" s="37"/>
      <c r="C116" s="38"/>
      <c r="D116" s="232" t="s">
        <v>203</v>
      </c>
      <c r="E116" s="38"/>
      <c r="F116" s="233" t="s">
        <v>204</v>
      </c>
      <c r="G116" s="38"/>
      <c r="H116" s="38"/>
      <c r="I116" s="145"/>
      <c r="J116" s="38"/>
      <c r="K116" s="38"/>
      <c r="L116" s="42"/>
      <c r="M116" s="234"/>
      <c r="N116" s="82"/>
      <c r="O116" s="82"/>
      <c r="P116" s="82"/>
      <c r="Q116" s="82"/>
      <c r="R116" s="82"/>
      <c r="S116" s="82"/>
      <c r="T116" s="83"/>
      <c r="AT116" s="16" t="s">
        <v>203</v>
      </c>
      <c r="AU116" s="16" t="s">
        <v>82</v>
      </c>
    </row>
    <row r="117" s="1" customFormat="1" ht="24" customHeight="1">
      <c r="B117" s="37"/>
      <c r="C117" s="219" t="s">
        <v>82</v>
      </c>
      <c r="D117" s="219" t="s">
        <v>196</v>
      </c>
      <c r="E117" s="220" t="s">
        <v>205</v>
      </c>
      <c r="F117" s="221" t="s">
        <v>206</v>
      </c>
      <c r="G117" s="222" t="s">
        <v>207</v>
      </c>
      <c r="H117" s="223">
        <v>200</v>
      </c>
      <c r="I117" s="224"/>
      <c r="J117" s="225">
        <f>ROUND(I117*H117,2)</f>
        <v>0</v>
      </c>
      <c r="K117" s="221" t="s">
        <v>200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201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201</v>
      </c>
      <c r="BM117" s="230" t="s">
        <v>208</v>
      </c>
    </row>
    <row r="118" s="1" customFormat="1">
      <c r="B118" s="37"/>
      <c r="C118" s="38"/>
      <c r="D118" s="232" t="s">
        <v>203</v>
      </c>
      <c r="E118" s="38"/>
      <c r="F118" s="233" t="s">
        <v>209</v>
      </c>
      <c r="G118" s="38"/>
      <c r="H118" s="38"/>
      <c r="I118" s="145"/>
      <c r="J118" s="38"/>
      <c r="K118" s="38"/>
      <c r="L118" s="42"/>
      <c r="M118" s="234"/>
      <c r="N118" s="82"/>
      <c r="O118" s="82"/>
      <c r="P118" s="82"/>
      <c r="Q118" s="82"/>
      <c r="R118" s="82"/>
      <c r="S118" s="82"/>
      <c r="T118" s="83"/>
      <c r="AT118" s="16" t="s">
        <v>203</v>
      </c>
      <c r="AU118" s="16" t="s">
        <v>82</v>
      </c>
    </row>
    <row r="119" s="1" customFormat="1" ht="24" customHeight="1">
      <c r="B119" s="37"/>
      <c r="C119" s="219" t="s">
        <v>117</v>
      </c>
      <c r="D119" s="219" t="s">
        <v>196</v>
      </c>
      <c r="E119" s="220" t="s">
        <v>210</v>
      </c>
      <c r="F119" s="221" t="s">
        <v>211</v>
      </c>
      <c r="G119" s="222" t="s">
        <v>212</v>
      </c>
      <c r="H119" s="223">
        <v>20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201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201</v>
      </c>
      <c r="BM119" s="230" t="s">
        <v>213</v>
      </c>
    </row>
    <row r="120" s="1" customFormat="1">
      <c r="B120" s="37"/>
      <c r="C120" s="38"/>
      <c r="D120" s="232" t="s">
        <v>203</v>
      </c>
      <c r="E120" s="38"/>
      <c r="F120" s="233" t="s">
        <v>214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82</v>
      </c>
    </row>
    <row r="121" s="1" customFormat="1" ht="24" customHeight="1">
      <c r="B121" s="37"/>
      <c r="C121" s="219" t="s">
        <v>201</v>
      </c>
      <c r="D121" s="219" t="s">
        <v>196</v>
      </c>
      <c r="E121" s="220" t="s">
        <v>215</v>
      </c>
      <c r="F121" s="221" t="s">
        <v>216</v>
      </c>
      <c r="G121" s="222" t="s">
        <v>217</v>
      </c>
      <c r="H121" s="223">
        <v>70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0.01269</v>
      </c>
      <c r="R121" s="228">
        <f>Q121*H121</f>
        <v>0.88829999999999998</v>
      </c>
      <c r="S121" s="228">
        <v>0</v>
      </c>
      <c r="T121" s="229">
        <f>S121*H121</f>
        <v>0</v>
      </c>
      <c r="AR121" s="230" t="s">
        <v>201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201</v>
      </c>
      <c r="BM121" s="230" t="s">
        <v>218</v>
      </c>
    </row>
    <row r="122" s="1" customFormat="1">
      <c r="B122" s="37"/>
      <c r="C122" s="38"/>
      <c r="D122" s="232" t="s">
        <v>203</v>
      </c>
      <c r="E122" s="38"/>
      <c r="F122" s="233" t="s">
        <v>219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82</v>
      </c>
    </row>
    <row r="123" s="1" customFormat="1" ht="24" customHeight="1">
      <c r="B123" s="37"/>
      <c r="C123" s="219" t="s">
        <v>220</v>
      </c>
      <c r="D123" s="219" t="s">
        <v>196</v>
      </c>
      <c r="E123" s="220" t="s">
        <v>221</v>
      </c>
      <c r="F123" s="221" t="s">
        <v>222</v>
      </c>
      <c r="G123" s="222" t="s">
        <v>217</v>
      </c>
      <c r="H123" s="223">
        <v>120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0.06053</v>
      </c>
      <c r="R123" s="228">
        <f>Q123*H123</f>
        <v>7.2636000000000003</v>
      </c>
      <c r="S123" s="228">
        <v>0</v>
      </c>
      <c r="T123" s="229">
        <f>S123*H123</f>
        <v>0</v>
      </c>
      <c r="AR123" s="230" t="s">
        <v>201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201</v>
      </c>
      <c r="BM123" s="230" t="s">
        <v>223</v>
      </c>
    </row>
    <row r="124" s="1" customFormat="1">
      <c r="B124" s="37"/>
      <c r="C124" s="38"/>
      <c r="D124" s="232" t="s">
        <v>203</v>
      </c>
      <c r="E124" s="38"/>
      <c r="F124" s="233" t="s">
        <v>224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82</v>
      </c>
    </row>
    <row r="125" s="1" customFormat="1" ht="24" customHeight="1">
      <c r="B125" s="37"/>
      <c r="C125" s="219" t="s">
        <v>225</v>
      </c>
      <c r="D125" s="219" t="s">
        <v>196</v>
      </c>
      <c r="E125" s="220" t="s">
        <v>226</v>
      </c>
      <c r="F125" s="221" t="s">
        <v>227</v>
      </c>
      <c r="G125" s="222" t="s">
        <v>228</v>
      </c>
      <c r="H125" s="223">
        <v>5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0.00064999999999999997</v>
      </c>
      <c r="R125" s="228">
        <f>Q125*H125</f>
        <v>0.0032499999999999999</v>
      </c>
      <c r="S125" s="228">
        <v>0</v>
      </c>
      <c r="T125" s="229">
        <f>S125*H125</f>
        <v>0</v>
      </c>
      <c r="AR125" s="230" t="s">
        <v>201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201</v>
      </c>
      <c r="BM125" s="230" t="s">
        <v>229</v>
      </c>
    </row>
    <row r="126" s="1" customFormat="1">
      <c r="B126" s="37"/>
      <c r="C126" s="38"/>
      <c r="D126" s="232" t="s">
        <v>203</v>
      </c>
      <c r="E126" s="38"/>
      <c r="F126" s="233" t="s">
        <v>230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82</v>
      </c>
    </row>
    <row r="127" s="1" customFormat="1" ht="24" customHeight="1">
      <c r="B127" s="37"/>
      <c r="C127" s="219" t="s">
        <v>231</v>
      </c>
      <c r="D127" s="219" t="s">
        <v>196</v>
      </c>
      <c r="E127" s="220" t="s">
        <v>232</v>
      </c>
      <c r="F127" s="221" t="s">
        <v>233</v>
      </c>
      <c r="G127" s="222" t="s">
        <v>228</v>
      </c>
      <c r="H127" s="223">
        <v>5</v>
      </c>
      <c r="I127" s="224"/>
      <c r="J127" s="225">
        <f>ROUND(I127*H127,2)</f>
        <v>0</v>
      </c>
      <c r="K127" s="221" t="s">
        <v>200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201</v>
      </c>
      <c r="AT127" s="230" t="s">
        <v>196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201</v>
      </c>
      <c r="BM127" s="230" t="s">
        <v>234</v>
      </c>
    </row>
    <row r="128" s="1" customFormat="1">
      <c r="B128" s="37"/>
      <c r="C128" s="38"/>
      <c r="D128" s="232" t="s">
        <v>203</v>
      </c>
      <c r="E128" s="38"/>
      <c r="F128" s="233" t="s">
        <v>235</v>
      </c>
      <c r="G128" s="38"/>
      <c r="H128" s="38"/>
      <c r="I128" s="145"/>
      <c r="J128" s="38"/>
      <c r="K128" s="38"/>
      <c r="L128" s="42"/>
      <c r="M128" s="234"/>
      <c r="N128" s="82"/>
      <c r="O128" s="82"/>
      <c r="P128" s="82"/>
      <c r="Q128" s="82"/>
      <c r="R128" s="82"/>
      <c r="S128" s="82"/>
      <c r="T128" s="83"/>
      <c r="AT128" s="16" t="s">
        <v>203</v>
      </c>
      <c r="AU128" s="16" t="s">
        <v>82</v>
      </c>
    </row>
    <row r="129" s="1" customFormat="1" ht="24" customHeight="1">
      <c r="B129" s="37"/>
      <c r="C129" s="219" t="s">
        <v>236</v>
      </c>
      <c r="D129" s="219" t="s">
        <v>196</v>
      </c>
      <c r="E129" s="220" t="s">
        <v>237</v>
      </c>
      <c r="F129" s="221" t="s">
        <v>238</v>
      </c>
      <c r="G129" s="222" t="s">
        <v>199</v>
      </c>
      <c r="H129" s="223">
        <v>20</v>
      </c>
      <c r="I129" s="224"/>
      <c r="J129" s="225">
        <f>ROUND(I129*H129,2)</f>
        <v>0</v>
      </c>
      <c r="K129" s="221" t="s">
        <v>200</v>
      </c>
      <c r="L129" s="42"/>
      <c r="M129" s="226" t="s">
        <v>19</v>
      </c>
      <c r="N129" s="227" t="s">
        <v>44</v>
      </c>
      <c r="O129" s="82"/>
      <c r="P129" s="228">
        <f>O129*H129</f>
        <v>0</v>
      </c>
      <c r="Q129" s="228">
        <v>0.00064000000000000005</v>
      </c>
      <c r="R129" s="228">
        <f>Q129*H129</f>
        <v>0.012800000000000001</v>
      </c>
      <c r="S129" s="228">
        <v>0</v>
      </c>
      <c r="T129" s="229">
        <f>S129*H129</f>
        <v>0</v>
      </c>
      <c r="AR129" s="230" t="s">
        <v>201</v>
      </c>
      <c r="AT129" s="230" t="s">
        <v>196</v>
      </c>
      <c r="AU129" s="230" t="s">
        <v>82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201</v>
      </c>
      <c r="BM129" s="230" t="s">
        <v>239</v>
      </c>
    </row>
    <row r="130" s="1" customFormat="1">
      <c r="B130" s="37"/>
      <c r="C130" s="38"/>
      <c r="D130" s="232" t="s">
        <v>203</v>
      </c>
      <c r="E130" s="38"/>
      <c r="F130" s="233" t="s">
        <v>240</v>
      </c>
      <c r="G130" s="38"/>
      <c r="H130" s="38"/>
      <c r="I130" s="145"/>
      <c r="J130" s="38"/>
      <c r="K130" s="38"/>
      <c r="L130" s="42"/>
      <c r="M130" s="234"/>
      <c r="N130" s="82"/>
      <c r="O130" s="82"/>
      <c r="P130" s="82"/>
      <c r="Q130" s="82"/>
      <c r="R130" s="82"/>
      <c r="S130" s="82"/>
      <c r="T130" s="83"/>
      <c r="AT130" s="16" t="s">
        <v>203</v>
      </c>
      <c r="AU130" s="16" t="s">
        <v>82</v>
      </c>
    </row>
    <row r="131" s="1" customFormat="1" ht="24" customHeight="1">
      <c r="B131" s="37"/>
      <c r="C131" s="219" t="s">
        <v>241</v>
      </c>
      <c r="D131" s="219" t="s">
        <v>196</v>
      </c>
      <c r="E131" s="220" t="s">
        <v>242</v>
      </c>
      <c r="F131" s="221" t="s">
        <v>243</v>
      </c>
      <c r="G131" s="222" t="s">
        <v>199</v>
      </c>
      <c r="H131" s="223">
        <v>20</v>
      </c>
      <c r="I131" s="224"/>
      <c r="J131" s="225">
        <f>ROUND(I131*H131,2)</f>
        <v>0</v>
      </c>
      <c r="K131" s="221" t="s">
        <v>200</v>
      </c>
      <c r="L131" s="42"/>
      <c r="M131" s="226" t="s">
        <v>19</v>
      </c>
      <c r="N131" s="227" t="s">
        <v>44</v>
      </c>
      <c r="O131" s="82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AR131" s="230" t="s">
        <v>201</v>
      </c>
      <c r="AT131" s="230" t="s">
        <v>196</v>
      </c>
      <c r="AU131" s="230" t="s">
        <v>82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201</v>
      </c>
      <c r="BM131" s="230" t="s">
        <v>244</v>
      </c>
    </row>
    <row r="132" s="1" customFormat="1">
      <c r="B132" s="37"/>
      <c r="C132" s="38"/>
      <c r="D132" s="232" t="s">
        <v>203</v>
      </c>
      <c r="E132" s="38"/>
      <c r="F132" s="233" t="s">
        <v>245</v>
      </c>
      <c r="G132" s="38"/>
      <c r="H132" s="38"/>
      <c r="I132" s="145"/>
      <c r="J132" s="38"/>
      <c r="K132" s="38"/>
      <c r="L132" s="42"/>
      <c r="M132" s="234"/>
      <c r="N132" s="82"/>
      <c r="O132" s="82"/>
      <c r="P132" s="82"/>
      <c r="Q132" s="82"/>
      <c r="R132" s="82"/>
      <c r="S132" s="82"/>
      <c r="T132" s="83"/>
      <c r="AT132" s="16" t="s">
        <v>203</v>
      </c>
      <c r="AU132" s="16" t="s">
        <v>82</v>
      </c>
    </row>
    <row r="133" s="1" customFormat="1" ht="24" customHeight="1">
      <c r="B133" s="37"/>
      <c r="C133" s="219" t="s">
        <v>246</v>
      </c>
      <c r="D133" s="219" t="s">
        <v>196</v>
      </c>
      <c r="E133" s="220" t="s">
        <v>247</v>
      </c>
      <c r="F133" s="221" t="s">
        <v>248</v>
      </c>
      <c r="G133" s="222" t="s">
        <v>217</v>
      </c>
      <c r="H133" s="223">
        <v>60</v>
      </c>
      <c r="I133" s="224"/>
      <c r="J133" s="225">
        <f>ROUND(I133*H133,2)</f>
        <v>0</v>
      </c>
      <c r="K133" s="221" t="s">
        <v>200</v>
      </c>
      <c r="L133" s="42"/>
      <c r="M133" s="226" t="s">
        <v>19</v>
      </c>
      <c r="N133" s="227" t="s">
        <v>44</v>
      </c>
      <c r="O133" s="82"/>
      <c r="P133" s="228">
        <f>O133*H133</f>
        <v>0</v>
      </c>
      <c r="Q133" s="228">
        <v>0.00013999999999999999</v>
      </c>
      <c r="R133" s="228">
        <f>Q133*H133</f>
        <v>0.0083999999999999995</v>
      </c>
      <c r="S133" s="228">
        <v>0</v>
      </c>
      <c r="T133" s="229">
        <f>S133*H133</f>
        <v>0</v>
      </c>
      <c r="AR133" s="230" t="s">
        <v>201</v>
      </c>
      <c r="AT133" s="230" t="s">
        <v>196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201</v>
      </c>
      <c r="BM133" s="230" t="s">
        <v>249</v>
      </c>
    </row>
    <row r="134" s="1" customFormat="1">
      <c r="B134" s="37"/>
      <c r="C134" s="38"/>
      <c r="D134" s="232" t="s">
        <v>203</v>
      </c>
      <c r="E134" s="38"/>
      <c r="F134" s="233" t="s">
        <v>250</v>
      </c>
      <c r="G134" s="38"/>
      <c r="H134" s="38"/>
      <c r="I134" s="145"/>
      <c r="J134" s="38"/>
      <c r="K134" s="38"/>
      <c r="L134" s="42"/>
      <c r="M134" s="234"/>
      <c r="N134" s="82"/>
      <c r="O134" s="82"/>
      <c r="P134" s="82"/>
      <c r="Q134" s="82"/>
      <c r="R134" s="82"/>
      <c r="S134" s="82"/>
      <c r="T134" s="83"/>
      <c r="AT134" s="16" t="s">
        <v>203</v>
      </c>
      <c r="AU134" s="16" t="s">
        <v>82</v>
      </c>
    </row>
    <row r="135" s="1" customFormat="1" ht="24" customHeight="1">
      <c r="B135" s="37"/>
      <c r="C135" s="219" t="s">
        <v>251</v>
      </c>
      <c r="D135" s="219" t="s">
        <v>196</v>
      </c>
      <c r="E135" s="220" t="s">
        <v>252</v>
      </c>
      <c r="F135" s="221" t="s">
        <v>253</v>
      </c>
      <c r="G135" s="222" t="s">
        <v>217</v>
      </c>
      <c r="H135" s="223">
        <v>60</v>
      </c>
      <c r="I135" s="224"/>
      <c r="J135" s="225">
        <f>ROUND(I135*H135,2)</f>
        <v>0</v>
      </c>
      <c r="K135" s="221" t="s">
        <v>200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AR135" s="230" t="s">
        <v>201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201</v>
      </c>
      <c r="BM135" s="230" t="s">
        <v>254</v>
      </c>
    </row>
    <row r="136" s="1" customFormat="1">
      <c r="B136" s="37"/>
      <c r="C136" s="38"/>
      <c r="D136" s="232" t="s">
        <v>203</v>
      </c>
      <c r="E136" s="38"/>
      <c r="F136" s="233" t="s">
        <v>255</v>
      </c>
      <c r="G136" s="38"/>
      <c r="H136" s="38"/>
      <c r="I136" s="145"/>
      <c r="J136" s="38"/>
      <c r="K136" s="38"/>
      <c r="L136" s="42"/>
      <c r="M136" s="234"/>
      <c r="N136" s="82"/>
      <c r="O136" s="82"/>
      <c r="P136" s="82"/>
      <c r="Q136" s="82"/>
      <c r="R136" s="82"/>
      <c r="S136" s="82"/>
      <c r="T136" s="83"/>
      <c r="AT136" s="16" t="s">
        <v>203</v>
      </c>
      <c r="AU136" s="16" t="s">
        <v>82</v>
      </c>
    </row>
    <row r="137" s="1" customFormat="1" ht="24" customHeight="1">
      <c r="B137" s="37"/>
      <c r="C137" s="219" t="s">
        <v>256</v>
      </c>
      <c r="D137" s="219" t="s">
        <v>196</v>
      </c>
      <c r="E137" s="220" t="s">
        <v>257</v>
      </c>
      <c r="F137" s="221" t="s">
        <v>258</v>
      </c>
      <c r="G137" s="222" t="s">
        <v>217</v>
      </c>
      <c r="H137" s="223">
        <v>10</v>
      </c>
      <c r="I137" s="224"/>
      <c r="J137" s="225">
        <f>ROUND(I137*H137,2)</f>
        <v>0</v>
      </c>
      <c r="K137" s="221" t="s">
        <v>200</v>
      </c>
      <c r="L137" s="42"/>
      <c r="M137" s="226" t="s">
        <v>19</v>
      </c>
      <c r="N137" s="227" t="s">
        <v>44</v>
      </c>
      <c r="O137" s="82"/>
      <c r="P137" s="228">
        <f>O137*H137</f>
        <v>0</v>
      </c>
      <c r="Q137" s="228">
        <v>0.011820000000000001</v>
      </c>
      <c r="R137" s="228">
        <f>Q137*H137</f>
        <v>0.1182</v>
      </c>
      <c r="S137" s="228">
        <v>0</v>
      </c>
      <c r="T137" s="229">
        <f>S137*H137</f>
        <v>0</v>
      </c>
      <c r="AR137" s="230" t="s">
        <v>201</v>
      </c>
      <c r="AT137" s="230" t="s">
        <v>196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201</v>
      </c>
      <c r="BM137" s="230" t="s">
        <v>259</v>
      </c>
    </row>
    <row r="138" s="1" customFormat="1">
      <c r="B138" s="37"/>
      <c r="C138" s="38"/>
      <c r="D138" s="232" t="s">
        <v>203</v>
      </c>
      <c r="E138" s="38"/>
      <c r="F138" s="233" t="s">
        <v>260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203</v>
      </c>
      <c r="AU138" s="16" t="s">
        <v>82</v>
      </c>
    </row>
    <row r="139" s="1" customFormat="1" ht="24" customHeight="1">
      <c r="B139" s="37"/>
      <c r="C139" s="219" t="s">
        <v>261</v>
      </c>
      <c r="D139" s="219" t="s">
        <v>196</v>
      </c>
      <c r="E139" s="220" t="s">
        <v>262</v>
      </c>
      <c r="F139" s="221" t="s">
        <v>263</v>
      </c>
      <c r="G139" s="222" t="s">
        <v>217</v>
      </c>
      <c r="H139" s="223">
        <v>10</v>
      </c>
      <c r="I139" s="224"/>
      <c r="J139" s="225">
        <f>ROUND(I139*H139,2)</f>
        <v>0</v>
      </c>
      <c r="K139" s="221" t="s">
        <v>200</v>
      </c>
      <c r="L139" s="42"/>
      <c r="M139" s="226" t="s">
        <v>19</v>
      </c>
      <c r="N139" s="227" t="s">
        <v>44</v>
      </c>
      <c r="O139" s="82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AR139" s="230" t="s">
        <v>201</v>
      </c>
      <c r="AT139" s="230" t="s">
        <v>196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201</v>
      </c>
      <c r="BM139" s="230" t="s">
        <v>264</v>
      </c>
    </row>
    <row r="140" s="1" customFormat="1">
      <c r="B140" s="37"/>
      <c r="C140" s="38"/>
      <c r="D140" s="232" t="s">
        <v>203</v>
      </c>
      <c r="E140" s="38"/>
      <c r="F140" s="233" t="s">
        <v>265</v>
      </c>
      <c r="G140" s="38"/>
      <c r="H140" s="38"/>
      <c r="I140" s="145"/>
      <c r="J140" s="38"/>
      <c r="K140" s="38"/>
      <c r="L140" s="42"/>
      <c r="M140" s="234"/>
      <c r="N140" s="82"/>
      <c r="O140" s="82"/>
      <c r="P140" s="82"/>
      <c r="Q140" s="82"/>
      <c r="R140" s="82"/>
      <c r="S140" s="82"/>
      <c r="T140" s="83"/>
      <c r="AT140" s="16" t="s">
        <v>203</v>
      </c>
      <c r="AU140" s="16" t="s">
        <v>82</v>
      </c>
    </row>
    <row r="141" s="1" customFormat="1" ht="24" customHeight="1">
      <c r="B141" s="37"/>
      <c r="C141" s="219" t="s">
        <v>266</v>
      </c>
      <c r="D141" s="219" t="s">
        <v>196</v>
      </c>
      <c r="E141" s="220" t="s">
        <v>267</v>
      </c>
      <c r="F141" s="221" t="s">
        <v>268</v>
      </c>
      <c r="G141" s="222" t="s">
        <v>269</v>
      </c>
      <c r="H141" s="223">
        <v>45</v>
      </c>
      <c r="I141" s="224"/>
      <c r="J141" s="225">
        <f>ROUND(I141*H141,2)</f>
        <v>0</v>
      </c>
      <c r="K141" s="221" t="s">
        <v>200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AR141" s="230" t="s">
        <v>201</v>
      </c>
      <c r="AT141" s="230" t="s">
        <v>196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201</v>
      </c>
      <c r="BM141" s="230" t="s">
        <v>270</v>
      </c>
    </row>
    <row r="142" s="1" customFormat="1">
      <c r="B142" s="37"/>
      <c r="C142" s="38"/>
      <c r="D142" s="232" t="s">
        <v>203</v>
      </c>
      <c r="E142" s="38"/>
      <c r="F142" s="233" t="s">
        <v>271</v>
      </c>
      <c r="G142" s="38"/>
      <c r="H142" s="38"/>
      <c r="I142" s="145"/>
      <c r="J142" s="38"/>
      <c r="K142" s="38"/>
      <c r="L142" s="42"/>
      <c r="M142" s="234"/>
      <c r="N142" s="82"/>
      <c r="O142" s="82"/>
      <c r="P142" s="82"/>
      <c r="Q142" s="82"/>
      <c r="R142" s="82"/>
      <c r="S142" s="82"/>
      <c r="T142" s="83"/>
      <c r="AT142" s="16" t="s">
        <v>203</v>
      </c>
      <c r="AU142" s="16" t="s">
        <v>82</v>
      </c>
    </row>
    <row r="143" s="12" customFormat="1">
      <c r="B143" s="235"/>
      <c r="C143" s="236"/>
      <c r="D143" s="232" t="s">
        <v>272</v>
      </c>
      <c r="E143" s="237" t="s">
        <v>19</v>
      </c>
      <c r="F143" s="238" t="s">
        <v>273</v>
      </c>
      <c r="G143" s="236"/>
      <c r="H143" s="239">
        <v>45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AT143" s="245" t="s">
        <v>272</v>
      </c>
      <c r="AU143" s="245" t="s">
        <v>82</v>
      </c>
      <c r="AV143" s="12" t="s">
        <v>82</v>
      </c>
      <c r="AW143" s="12" t="s">
        <v>35</v>
      </c>
      <c r="AX143" s="12" t="s">
        <v>80</v>
      </c>
      <c r="AY143" s="245" t="s">
        <v>194</v>
      </c>
    </row>
    <row r="144" s="1" customFormat="1" ht="24" customHeight="1">
      <c r="B144" s="37"/>
      <c r="C144" s="219" t="s">
        <v>8</v>
      </c>
      <c r="D144" s="219" t="s">
        <v>196</v>
      </c>
      <c r="E144" s="220" t="s">
        <v>274</v>
      </c>
      <c r="F144" s="221" t="s">
        <v>275</v>
      </c>
      <c r="G144" s="222" t="s">
        <v>269</v>
      </c>
      <c r="H144" s="223">
        <v>134</v>
      </c>
      <c r="I144" s="224"/>
      <c r="J144" s="225">
        <f>ROUND(I144*H144,2)</f>
        <v>0</v>
      </c>
      <c r="K144" s="221" t="s">
        <v>200</v>
      </c>
      <c r="L144" s="42"/>
      <c r="M144" s="226" t="s">
        <v>19</v>
      </c>
      <c r="N144" s="227" t="s">
        <v>44</v>
      </c>
      <c r="O144" s="82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AR144" s="230" t="s">
        <v>201</v>
      </c>
      <c r="AT144" s="230" t="s">
        <v>196</v>
      </c>
      <c r="AU144" s="230" t="s">
        <v>82</v>
      </c>
      <c r="AY144" s="16" t="s">
        <v>194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80</v>
      </c>
      <c r="BK144" s="231">
        <f>ROUND(I144*H144,2)</f>
        <v>0</v>
      </c>
      <c r="BL144" s="16" t="s">
        <v>201</v>
      </c>
      <c r="BM144" s="230" t="s">
        <v>276</v>
      </c>
    </row>
    <row r="145" s="1" customFormat="1">
      <c r="B145" s="37"/>
      <c r="C145" s="38"/>
      <c r="D145" s="232" t="s">
        <v>203</v>
      </c>
      <c r="E145" s="38"/>
      <c r="F145" s="233" t="s">
        <v>277</v>
      </c>
      <c r="G145" s="38"/>
      <c r="H145" s="38"/>
      <c r="I145" s="145"/>
      <c r="J145" s="38"/>
      <c r="K145" s="38"/>
      <c r="L145" s="42"/>
      <c r="M145" s="234"/>
      <c r="N145" s="82"/>
      <c r="O145" s="82"/>
      <c r="P145" s="82"/>
      <c r="Q145" s="82"/>
      <c r="R145" s="82"/>
      <c r="S145" s="82"/>
      <c r="T145" s="83"/>
      <c r="AT145" s="16" t="s">
        <v>203</v>
      </c>
      <c r="AU145" s="16" t="s">
        <v>82</v>
      </c>
    </row>
    <row r="146" s="12" customFormat="1">
      <c r="B146" s="235"/>
      <c r="C146" s="236"/>
      <c r="D146" s="232" t="s">
        <v>272</v>
      </c>
      <c r="E146" s="237" t="s">
        <v>19</v>
      </c>
      <c r="F146" s="238" t="s">
        <v>278</v>
      </c>
      <c r="G146" s="236"/>
      <c r="H146" s="239">
        <v>11.16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AT146" s="245" t="s">
        <v>272</v>
      </c>
      <c r="AU146" s="245" t="s">
        <v>82</v>
      </c>
      <c r="AV146" s="12" t="s">
        <v>82</v>
      </c>
      <c r="AW146" s="12" t="s">
        <v>35</v>
      </c>
      <c r="AX146" s="12" t="s">
        <v>73</v>
      </c>
      <c r="AY146" s="245" t="s">
        <v>194</v>
      </c>
    </row>
    <row r="147" s="12" customFormat="1">
      <c r="B147" s="235"/>
      <c r="C147" s="236"/>
      <c r="D147" s="232" t="s">
        <v>272</v>
      </c>
      <c r="E147" s="237" t="s">
        <v>19</v>
      </c>
      <c r="F147" s="238" t="s">
        <v>279</v>
      </c>
      <c r="G147" s="236"/>
      <c r="H147" s="239">
        <v>134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AT147" s="245" t="s">
        <v>272</v>
      </c>
      <c r="AU147" s="245" t="s">
        <v>82</v>
      </c>
      <c r="AV147" s="12" t="s">
        <v>82</v>
      </c>
      <c r="AW147" s="12" t="s">
        <v>35</v>
      </c>
      <c r="AX147" s="12" t="s">
        <v>80</v>
      </c>
      <c r="AY147" s="245" t="s">
        <v>194</v>
      </c>
    </row>
    <row r="148" s="1" customFormat="1" ht="24" customHeight="1">
      <c r="B148" s="37"/>
      <c r="C148" s="219" t="s">
        <v>280</v>
      </c>
      <c r="D148" s="219" t="s">
        <v>196</v>
      </c>
      <c r="E148" s="220" t="s">
        <v>281</v>
      </c>
      <c r="F148" s="221" t="s">
        <v>282</v>
      </c>
      <c r="G148" s="222" t="s">
        <v>269</v>
      </c>
      <c r="H148" s="223">
        <v>190</v>
      </c>
      <c r="I148" s="224"/>
      <c r="J148" s="225">
        <f>ROUND(I148*H148,2)</f>
        <v>0</v>
      </c>
      <c r="K148" s="221" t="s">
        <v>200</v>
      </c>
      <c r="L148" s="42"/>
      <c r="M148" s="226" t="s">
        <v>19</v>
      </c>
      <c r="N148" s="227" t="s">
        <v>44</v>
      </c>
      <c r="O148" s="82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AR148" s="230" t="s">
        <v>201</v>
      </c>
      <c r="AT148" s="230" t="s">
        <v>196</v>
      </c>
      <c r="AU148" s="230" t="s">
        <v>82</v>
      </c>
      <c r="AY148" s="16" t="s">
        <v>194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80</v>
      </c>
      <c r="BK148" s="231">
        <f>ROUND(I148*H148,2)</f>
        <v>0</v>
      </c>
      <c r="BL148" s="16" t="s">
        <v>201</v>
      </c>
      <c r="BM148" s="230" t="s">
        <v>283</v>
      </c>
    </row>
    <row r="149" s="1" customFormat="1">
      <c r="B149" s="37"/>
      <c r="C149" s="38"/>
      <c r="D149" s="232" t="s">
        <v>203</v>
      </c>
      <c r="E149" s="38"/>
      <c r="F149" s="233" t="s">
        <v>284</v>
      </c>
      <c r="G149" s="38"/>
      <c r="H149" s="38"/>
      <c r="I149" s="145"/>
      <c r="J149" s="38"/>
      <c r="K149" s="38"/>
      <c r="L149" s="42"/>
      <c r="M149" s="234"/>
      <c r="N149" s="82"/>
      <c r="O149" s="82"/>
      <c r="P149" s="82"/>
      <c r="Q149" s="82"/>
      <c r="R149" s="82"/>
      <c r="S149" s="82"/>
      <c r="T149" s="83"/>
      <c r="AT149" s="16" t="s">
        <v>203</v>
      </c>
      <c r="AU149" s="16" t="s">
        <v>82</v>
      </c>
    </row>
    <row r="150" s="12" customFormat="1">
      <c r="B150" s="235"/>
      <c r="C150" s="236"/>
      <c r="D150" s="232" t="s">
        <v>272</v>
      </c>
      <c r="E150" s="237" t="s">
        <v>19</v>
      </c>
      <c r="F150" s="238" t="s">
        <v>285</v>
      </c>
      <c r="G150" s="236"/>
      <c r="H150" s="239">
        <v>190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AT150" s="245" t="s">
        <v>272</v>
      </c>
      <c r="AU150" s="245" t="s">
        <v>82</v>
      </c>
      <c r="AV150" s="12" t="s">
        <v>82</v>
      </c>
      <c r="AW150" s="12" t="s">
        <v>35</v>
      </c>
      <c r="AX150" s="12" t="s">
        <v>80</v>
      </c>
      <c r="AY150" s="245" t="s">
        <v>194</v>
      </c>
    </row>
    <row r="151" s="1" customFormat="1" ht="24" customHeight="1">
      <c r="B151" s="37"/>
      <c r="C151" s="219" t="s">
        <v>286</v>
      </c>
      <c r="D151" s="219" t="s">
        <v>196</v>
      </c>
      <c r="E151" s="220" t="s">
        <v>287</v>
      </c>
      <c r="F151" s="221" t="s">
        <v>288</v>
      </c>
      <c r="G151" s="222" t="s">
        <v>269</v>
      </c>
      <c r="H151" s="223">
        <v>215.28</v>
      </c>
      <c r="I151" s="224"/>
      <c r="J151" s="225">
        <f>ROUND(I151*H151,2)</f>
        <v>0</v>
      </c>
      <c r="K151" s="221" t="s">
        <v>200</v>
      </c>
      <c r="L151" s="42"/>
      <c r="M151" s="226" t="s">
        <v>19</v>
      </c>
      <c r="N151" s="227" t="s">
        <v>44</v>
      </c>
      <c r="O151" s="8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AR151" s="230" t="s">
        <v>201</v>
      </c>
      <c r="AT151" s="230" t="s">
        <v>196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201</v>
      </c>
      <c r="BM151" s="230" t="s">
        <v>289</v>
      </c>
    </row>
    <row r="152" s="1" customFormat="1">
      <c r="B152" s="37"/>
      <c r="C152" s="38"/>
      <c r="D152" s="232" t="s">
        <v>203</v>
      </c>
      <c r="E152" s="38"/>
      <c r="F152" s="233" t="s">
        <v>290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2" customFormat="1">
      <c r="B153" s="235"/>
      <c r="C153" s="236"/>
      <c r="D153" s="232" t="s">
        <v>272</v>
      </c>
      <c r="E153" s="237" t="s">
        <v>19</v>
      </c>
      <c r="F153" s="238" t="s">
        <v>291</v>
      </c>
      <c r="G153" s="236"/>
      <c r="H153" s="239">
        <v>127.44</v>
      </c>
      <c r="I153" s="240"/>
      <c r="J153" s="236"/>
      <c r="K153" s="236"/>
      <c r="L153" s="241"/>
      <c r="M153" s="242"/>
      <c r="N153" s="243"/>
      <c r="O153" s="243"/>
      <c r="P153" s="243"/>
      <c r="Q153" s="243"/>
      <c r="R153" s="243"/>
      <c r="S153" s="243"/>
      <c r="T153" s="244"/>
      <c r="AT153" s="245" t="s">
        <v>272</v>
      </c>
      <c r="AU153" s="245" t="s">
        <v>82</v>
      </c>
      <c r="AV153" s="12" t="s">
        <v>82</v>
      </c>
      <c r="AW153" s="12" t="s">
        <v>35</v>
      </c>
      <c r="AX153" s="12" t="s">
        <v>73</v>
      </c>
      <c r="AY153" s="245" t="s">
        <v>194</v>
      </c>
    </row>
    <row r="154" s="12" customFormat="1">
      <c r="B154" s="235"/>
      <c r="C154" s="236"/>
      <c r="D154" s="232" t="s">
        <v>272</v>
      </c>
      <c r="E154" s="237" t="s">
        <v>19</v>
      </c>
      <c r="F154" s="238" t="s">
        <v>292</v>
      </c>
      <c r="G154" s="236"/>
      <c r="H154" s="239">
        <v>12.960000000000001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AT154" s="245" t="s">
        <v>272</v>
      </c>
      <c r="AU154" s="245" t="s">
        <v>82</v>
      </c>
      <c r="AV154" s="12" t="s">
        <v>82</v>
      </c>
      <c r="AW154" s="12" t="s">
        <v>35</v>
      </c>
      <c r="AX154" s="12" t="s">
        <v>73</v>
      </c>
      <c r="AY154" s="245" t="s">
        <v>194</v>
      </c>
    </row>
    <row r="155" s="12" customFormat="1">
      <c r="B155" s="235"/>
      <c r="C155" s="236"/>
      <c r="D155" s="232" t="s">
        <v>272</v>
      </c>
      <c r="E155" s="237" t="s">
        <v>19</v>
      </c>
      <c r="F155" s="238" t="s">
        <v>293</v>
      </c>
      <c r="G155" s="236"/>
      <c r="H155" s="239">
        <v>13.68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AT155" s="245" t="s">
        <v>272</v>
      </c>
      <c r="AU155" s="245" t="s">
        <v>82</v>
      </c>
      <c r="AV155" s="12" t="s">
        <v>82</v>
      </c>
      <c r="AW155" s="12" t="s">
        <v>35</v>
      </c>
      <c r="AX155" s="12" t="s">
        <v>73</v>
      </c>
      <c r="AY155" s="245" t="s">
        <v>194</v>
      </c>
    </row>
    <row r="156" s="12" customFormat="1">
      <c r="B156" s="235"/>
      <c r="C156" s="236"/>
      <c r="D156" s="232" t="s">
        <v>272</v>
      </c>
      <c r="E156" s="237" t="s">
        <v>19</v>
      </c>
      <c r="F156" s="238" t="s">
        <v>294</v>
      </c>
      <c r="G156" s="236"/>
      <c r="H156" s="239">
        <v>61.200000000000003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AT156" s="245" t="s">
        <v>272</v>
      </c>
      <c r="AU156" s="245" t="s">
        <v>82</v>
      </c>
      <c r="AV156" s="12" t="s">
        <v>82</v>
      </c>
      <c r="AW156" s="12" t="s">
        <v>35</v>
      </c>
      <c r="AX156" s="12" t="s">
        <v>73</v>
      </c>
      <c r="AY156" s="245" t="s">
        <v>194</v>
      </c>
    </row>
    <row r="157" s="13" customFormat="1">
      <c r="B157" s="246"/>
      <c r="C157" s="247"/>
      <c r="D157" s="232" t="s">
        <v>272</v>
      </c>
      <c r="E157" s="248" t="s">
        <v>19</v>
      </c>
      <c r="F157" s="249" t="s">
        <v>295</v>
      </c>
      <c r="G157" s="247"/>
      <c r="H157" s="250">
        <v>215.28000000000003</v>
      </c>
      <c r="I157" s="251"/>
      <c r="J157" s="247"/>
      <c r="K157" s="247"/>
      <c r="L157" s="252"/>
      <c r="M157" s="253"/>
      <c r="N157" s="254"/>
      <c r="O157" s="254"/>
      <c r="P157" s="254"/>
      <c r="Q157" s="254"/>
      <c r="R157" s="254"/>
      <c r="S157" s="254"/>
      <c r="T157" s="255"/>
      <c r="AT157" s="256" t="s">
        <v>272</v>
      </c>
      <c r="AU157" s="256" t="s">
        <v>82</v>
      </c>
      <c r="AV157" s="13" t="s">
        <v>201</v>
      </c>
      <c r="AW157" s="13" t="s">
        <v>35</v>
      </c>
      <c r="AX157" s="13" t="s">
        <v>80</v>
      </c>
      <c r="AY157" s="256" t="s">
        <v>194</v>
      </c>
    </row>
    <row r="158" s="1" customFormat="1" ht="24" customHeight="1">
      <c r="B158" s="37"/>
      <c r="C158" s="219" t="s">
        <v>296</v>
      </c>
      <c r="D158" s="219" t="s">
        <v>196</v>
      </c>
      <c r="E158" s="220" t="s">
        <v>297</v>
      </c>
      <c r="F158" s="221" t="s">
        <v>298</v>
      </c>
      <c r="G158" s="222" t="s">
        <v>269</v>
      </c>
      <c r="H158" s="223">
        <v>215.28</v>
      </c>
      <c r="I158" s="224"/>
      <c r="J158" s="225">
        <f>ROUND(I158*H158,2)</f>
        <v>0</v>
      </c>
      <c r="K158" s="221" t="s">
        <v>200</v>
      </c>
      <c r="L158" s="42"/>
      <c r="M158" s="226" t="s">
        <v>19</v>
      </c>
      <c r="N158" s="227" t="s">
        <v>44</v>
      </c>
      <c r="O158" s="82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AR158" s="230" t="s">
        <v>201</v>
      </c>
      <c r="AT158" s="230" t="s">
        <v>196</v>
      </c>
      <c r="AU158" s="230" t="s">
        <v>82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201</v>
      </c>
      <c r="BM158" s="230" t="s">
        <v>299</v>
      </c>
    </row>
    <row r="159" s="1" customFormat="1">
      <c r="B159" s="37"/>
      <c r="C159" s="38"/>
      <c r="D159" s="232" t="s">
        <v>203</v>
      </c>
      <c r="E159" s="38"/>
      <c r="F159" s="233" t="s">
        <v>300</v>
      </c>
      <c r="G159" s="38"/>
      <c r="H159" s="38"/>
      <c r="I159" s="145"/>
      <c r="J159" s="38"/>
      <c r="K159" s="38"/>
      <c r="L159" s="42"/>
      <c r="M159" s="234"/>
      <c r="N159" s="82"/>
      <c r="O159" s="82"/>
      <c r="P159" s="82"/>
      <c r="Q159" s="82"/>
      <c r="R159" s="82"/>
      <c r="S159" s="82"/>
      <c r="T159" s="83"/>
      <c r="AT159" s="16" t="s">
        <v>203</v>
      </c>
      <c r="AU159" s="16" t="s">
        <v>82</v>
      </c>
    </row>
    <row r="160" s="1" customFormat="1" ht="16.5" customHeight="1">
      <c r="B160" s="37"/>
      <c r="C160" s="219" t="s">
        <v>301</v>
      </c>
      <c r="D160" s="219" t="s">
        <v>196</v>
      </c>
      <c r="E160" s="220" t="s">
        <v>302</v>
      </c>
      <c r="F160" s="221" t="s">
        <v>303</v>
      </c>
      <c r="G160" s="222" t="s">
        <v>269</v>
      </c>
      <c r="H160" s="223">
        <v>1</v>
      </c>
      <c r="I160" s="224"/>
      <c r="J160" s="225">
        <f>ROUND(I160*H160,2)</f>
        <v>0</v>
      </c>
      <c r="K160" s="221" t="s">
        <v>200</v>
      </c>
      <c r="L160" s="42"/>
      <c r="M160" s="226" t="s">
        <v>19</v>
      </c>
      <c r="N160" s="227" t="s">
        <v>44</v>
      </c>
      <c r="O160" s="82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AR160" s="230" t="s">
        <v>201</v>
      </c>
      <c r="AT160" s="230" t="s">
        <v>196</v>
      </c>
      <c r="AU160" s="230" t="s">
        <v>82</v>
      </c>
      <c r="AY160" s="16" t="s">
        <v>194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80</v>
      </c>
      <c r="BK160" s="231">
        <f>ROUND(I160*H160,2)</f>
        <v>0</v>
      </c>
      <c r="BL160" s="16" t="s">
        <v>201</v>
      </c>
      <c r="BM160" s="230" t="s">
        <v>304</v>
      </c>
    </row>
    <row r="161" s="1" customFormat="1">
      <c r="B161" s="37"/>
      <c r="C161" s="38"/>
      <c r="D161" s="232" t="s">
        <v>203</v>
      </c>
      <c r="E161" s="38"/>
      <c r="F161" s="233" t="s">
        <v>305</v>
      </c>
      <c r="G161" s="38"/>
      <c r="H161" s="38"/>
      <c r="I161" s="145"/>
      <c r="J161" s="38"/>
      <c r="K161" s="38"/>
      <c r="L161" s="42"/>
      <c r="M161" s="234"/>
      <c r="N161" s="82"/>
      <c r="O161" s="82"/>
      <c r="P161" s="82"/>
      <c r="Q161" s="82"/>
      <c r="R161" s="82"/>
      <c r="S161" s="82"/>
      <c r="T161" s="83"/>
      <c r="AT161" s="16" t="s">
        <v>203</v>
      </c>
      <c r="AU161" s="16" t="s">
        <v>82</v>
      </c>
    </row>
    <row r="162" s="1" customFormat="1">
      <c r="B162" s="37"/>
      <c r="C162" s="38"/>
      <c r="D162" s="232" t="s">
        <v>306</v>
      </c>
      <c r="E162" s="38"/>
      <c r="F162" s="257" t="s">
        <v>307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306</v>
      </c>
      <c r="AU162" s="16" t="s">
        <v>82</v>
      </c>
    </row>
    <row r="163" s="1" customFormat="1" ht="24" customHeight="1">
      <c r="B163" s="37"/>
      <c r="C163" s="219" t="s">
        <v>308</v>
      </c>
      <c r="D163" s="219" t="s">
        <v>196</v>
      </c>
      <c r="E163" s="220" t="s">
        <v>309</v>
      </c>
      <c r="F163" s="221" t="s">
        <v>310</v>
      </c>
      <c r="G163" s="222" t="s">
        <v>269</v>
      </c>
      <c r="H163" s="223">
        <v>1</v>
      </c>
      <c r="I163" s="224"/>
      <c r="J163" s="225">
        <f>ROUND(I163*H163,2)</f>
        <v>0</v>
      </c>
      <c r="K163" s="221" t="s">
        <v>200</v>
      </c>
      <c r="L163" s="42"/>
      <c r="M163" s="226" t="s">
        <v>19</v>
      </c>
      <c r="N163" s="227" t="s">
        <v>44</v>
      </c>
      <c r="O163" s="82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AR163" s="230" t="s">
        <v>201</v>
      </c>
      <c r="AT163" s="230" t="s">
        <v>196</v>
      </c>
      <c r="AU163" s="230" t="s">
        <v>82</v>
      </c>
      <c r="AY163" s="16" t="s">
        <v>194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80</v>
      </c>
      <c r="BK163" s="231">
        <f>ROUND(I163*H163,2)</f>
        <v>0</v>
      </c>
      <c r="BL163" s="16" t="s">
        <v>201</v>
      </c>
      <c r="BM163" s="230" t="s">
        <v>311</v>
      </c>
    </row>
    <row r="164" s="1" customFormat="1">
      <c r="B164" s="37"/>
      <c r="C164" s="38"/>
      <c r="D164" s="232" t="s">
        <v>203</v>
      </c>
      <c r="E164" s="38"/>
      <c r="F164" s="233" t="s">
        <v>312</v>
      </c>
      <c r="G164" s="38"/>
      <c r="H164" s="38"/>
      <c r="I164" s="145"/>
      <c r="J164" s="38"/>
      <c r="K164" s="38"/>
      <c r="L164" s="42"/>
      <c r="M164" s="234"/>
      <c r="N164" s="82"/>
      <c r="O164" s="82"/>
      <c r="P164" s="82"/>
      <c r="Q164" s="82"/>
      <c r="R164" s="82"/>
      <c r="S164" s="82"/>
      <c r="T164" s="83"/>
      <c r="AT164" s="16" t="s">
        <v>203</v>
      </c>
      <c r="AU164" s="16" t="s">
        <v>82</v>
      </c>
    </row>
    <row r="165" s="1" customFormat="1" ht="24" customHeight="1">
      <c r="B165" s="37"/>
      <c r="C165" s="219" t="s">
        <v>7</v>
      </c>
      <c r="D165" s="219" t="s">
        <v>196</v>
      </c>
      <c r="E165" s="220" t="s">
        <v>313</v>
      </c>
      <c r="F165" s="221" t="s">
        <v>314</v>
      </c>
      <c r="G165" s="222" t="s">
        <v>269</v>
      </c>
      <c r="H165" s="223">
        <v>1</v>
      </c>
      <c r="I165" s="224"/>
      <c r="J165" s="225">
        <f>ROUND(I165*H165,2)</f>
        <v>0</v>
      </c>
      <c r="K165" s="221" t="s">
        <v>200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AR165" s="230" t="s">
        <v>201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201</v>
      </c>
      <c r="BM165" s="230" t="s">
        <v>315</v>
      </c>
    </row>
    <row r="166" s="1" customFormat="1">
      <c r="B166" s="37"/>
      <c r="C166" s="38"/>
      <c r="D166" s="232" t="s">
        <v>203</v>
      </c>
      <c r="E166" s="38"/>
      <c r="F166" s="233" t="s">
        <v>316</v>
      </c>
      <c r="G166" s="38"/>
      <c r="H166" s="38"/>
      <c r="I166" s="145"/>
      <c r="J166" s="38"/>
      <c r="K166" s="38"/>
      <c r="L166" s="42"/>
      <c r="M166" s="234"/>
      <c r="N166" s="82"/>
      <c r="O166" s="82"/>
      <c r="P166" s="82"/>
      <c r="Q166" s="82"/>
      <c r="R166" s="82"/>
      <c r="S166" s="82"/>
      <c r="T166" s="83"/>
      <c r="AT166" s="16" t="s">
        <v>203</v>
      </c>
      <c r="AU166" s="16" t="s">
        <v>82</v>
      </c>
    </row>
    <row r="167" s="1" customFormat="1" ht="24" customHeight="1">
      <c r="B167" s="37"/>
      <c r="C167" s="219" t="s">
        <v>317</v>
      </c>
      <c r="D167" s="219" t="s">
        <v>196</v>
      </c>
      <c r="E167" s="220" t="s">
        <v>318</v>
      </c>
      <c r="F167" s="221" t="s">
        <v>319</v>
      </c>
      <c r="G167" s="222" t="s">
        <v>269</v>
      </c>
      <c r="H167" s="223">
        <v>229.97999999999999</v>
      </c>
      <c r="I167" s="224"/>
      <c r="J167" s="225">
        <f>ROUND(I167*H167,2)</f>
        <v>0</v>
      </c>
      <c r="K167" s="221" t="s">
        <v>200</v>
      </c>
      <c r="L167" s="42"/>
      <c r="M167" s="226" t="s">
        <v>19</v>
      </c>
      <c r="N167" s="227" t="s">
        <v>44</v>
      </c>
      <c r="O167" s="82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AR167" s="230" t="s">
        <v>201</v>
      </c>
      <c r="AT167" s="230" t="s">
        <v>196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201</v>
      </c>
      <c r="BM167" s="230" t="s">
        <v>320</v>
      </c>
    </row>
    <row r="168" s="1" customFormat="1">
      <c r="B168" s="37"/>
      <c r="C168" s="38"/>
      <c r="D168" s="232" t="s">
        <v>203</v>
      </c>
      <c r="E168" s="38"/>
      <c r="F168" s="233" t="s">
        <v>321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2" customFormat="1">
      <c r="B169" s="235"/>
      <c r="C169" s="236"/>
      <c r="D169" s="232" t="s">
        <v>272</v>
      </c>
      <c r="E169" s="237" t="s">
        <v>19</v>
      </c>
      <c r="F169" s="238" t="s">
        <v>291</v>
      </c>
      <c r="G169" s="236"/>
      <c r="H169" s="239">
        <v>127.44</v>
      </c>
      <c r="I169" s="240"/>
      <c r="J169" s="236"/>
      <c r="K169" s="236"/>
      <c r="L169" s="241"/>
      <c r="M169" s="242"/>
      <c r="N169" s="243"/>
      <c r="O169" s="243"/>
      <c r="P169" s="243"/>
      <c r="Q169" s="243"/>
      <c r="R169" s="243"/>
      <c r="S169" s="243"/>
      <c r="T169" s="244"/>
      <c r="AT169" s="245" t="s">
        <v>272</v>
      </c>
      <c r="AU169" s="245" t="s">
        <v>82</v>
      </c>
      <c r="AV169" s="12" t="s">
        <v>82</v>
      </c>
      <c r="AW169" s="12" t="s">
        <v>35</v>
      </c>
      <c r="AX169" s="12" t="s">
        <v>73</v>
      </c>
      <c r="AY169" s="245" t="s">
        <v>194</v>
      </c>
    </row>
    <row r="170" s="12" customFormat="1">
      <c r="B170" s="235"/>
      <c r="C170" s="236"/>
      <c r="D170" s="232" t="s">
        <v>272</v>
      </c>
      <c r="E170" s="237" t="s">
        <v>19</v>
      </c>
      <c r="F170" s="238" t="s">
        <v>292</v>
      </c>
      <c r="G170" s="236"/>
      <c r="H170" s="239">
        <v>12.960000000000001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AT170" s="245" t="s">
        <v>272</v>
      </c>
      <c r="AU170" s="245" t="s">
        <v>82</v>
      </c>
      <c r="AV170" s="12" t="s">
        <v>82</v>
      </c>
      <c r="AW170" s="12" t="s">
        <v>35</v>
      </c>
      <c r="AX170" s="12" t="s">
        <v>73</v>
      </c>
      <c r="AY170" s="245" t="s">
        <v>194</v>
      </c>
    </row>
    <row r="171" s="12" customFormat="1">
      <c r="B171" s="235"/>
      <c r="C171" s="236"/>
      <c r="D171" s="232" t="s">
        <v>272</v>
      </c>
      <c r="E171" s="237" t="s">
        <v>19</v>
      </c>
      <c r="F171" s="238" t="s">
        <v>293</v>
      </c>
      <c r="G171" s="236"/>
      <c r="H171" s="239">
        <v>13.68</v>
      </c>
      <c r="I171" s="240"/>
      <c r="J171" s="236"/>
      <c r="K171" s="236"/>
      <c r="L171" s="241"/>
      <c r="M171" s="242"/>
      <c r="N171" s="243"/>
      <c r="O171" s="243"/>
      <c r="P171" s="243"/>
      <c r="Q171" s="243"/>
      <c r="R171" s="243"/>
      <c r="S171" s="243"/>
      <c r="T171" s="244"/>
      <c r="AT171" s="245" t="s">
        <v>272</v>
      </c>
      <c r="AU171" s="245" t="s">
        <v>82</v>
      </c>
      <c r="AV171" s="12" t="s">
        <v>82</v>
      </c>
      <c r="AW171" s="12" t="s">
        <v>35</v>
      </c>
      <c r="AX171" s="12" t="s">
        <v>73</v>
      </c>
      <c r="AY171" s="245" t="s">
        <v>194</v>
      </c>
    </row>
    <row r="172" s="12" customFormat="1">
      <c r="B172" s="235"/>
      <c r="C172" s="236"/>
      <c r="D172" s="232" t="s">
        <v>272</v>
      </c>
      <c r="E172" s="237" t="s">
        <v>19</v>
      </c>
      <c r="F172" s="238" t="s">
        <v>294</v>
      </c>
      <c r="G172" s="236"/>
      <c r="H172" s="239">
        <v>61.200000000000003</v>
      </c>
      <c r="I172" s="240"/>
      <c r="J172" s="236"/>
      <c r="K172" s="236"/>
      <c r="L172" s="241"/>
      <c r="M172" s="242"/>
      <c r="N172" s="243"/>
      <c r="O172" s="243"/>
      <c r="P172" s="243"/>
      <c r="Q172" s="243"/>
      <c r="R172" s="243"/>
      <c r="S172" s="243"/>
      <c r="T172" s="244"/>
      <c r="AT172" s="245" t="s">
        <v>272</v>
      </c>
      <c r="AU172" s="245" t="s">
        <v>82</v>
      </c>
      <c r="AV172" s="12" t="s">
        <v>82</v>
      </c>
      <c r="AW172" s="12" t="s">
        <v>35</v>
      </c>
      <c r="AX172" s="12" t="s">
        <v>73</v>
      </c>
      <c r="AY172" s="245" t="s">
        <v>194</v>
      </c>
    </row>
    <row r="173" s="12" customFormat="1">
      <c r="B173" s="235"/>
      <c r="C173" s="236"/>
      <c r="D173" s="232" t="s">
        <v>272</v>
      </c>
      <c r="E173" s="237" t="s">
        <v>19</v>
      </c>
      <c r="F173" s="238" t="s">
        <v>322</v>
      </c>
      <c r="G173" s="236"/>
      <c r="H173" s="239">
        <v>14.699999999999999</v>
      </c>
      <c r="I173" s="240"/>
      <c r="J173" s="236"/>
      <c r="K173" s="236"/>
      <c r="L173" s="241"/>
      <c r="M173" s="242"/>
      <c r="N173" s="243"/>
      <c r="O173" s="243"/>
      <c r="P173" s="243"/>
      <c r="Q173" s="243"/>
      <c r="R173" s="243"/>
      <c r="S173" s="243"/>
      <c r="T173" s="244"/>
      <c r="AT173" s="245" t="s">
        <v>272</v>
      </c>
      <c r="AU173" s="245" t="s">
        <v>82</v>
      </c>
      <c r="AV173" s="12" t="s">
        <v>82</v>
      </c>
      <c r="AW173" s="12" t="s">
        <v>35</v>
      </c>
      <c r="AX173" s="12" t="s">
        <v>73</v>
      </c>
      <c r="AY173" s="245" t="s">
        <v>194</v>
      </c>
    </row>
    <row r="174" s="13" customFormat="1">
      <c r="B174" s="246"/>
      <c r="C174" s="247"/>
      <c r="D174" s="232" t="s">
        <v>272</v>
      </c>
      <c r="E174" s="248" t="s">
        <v>19</v>
      </c>
      <c r="F174" s="249" t="s">
        <v>295</v>
      </c>
      <c r="G174" s="247"/>
      <c r="H174" s="250">
        <v>229.98000000000002</v>
      </c>
      <c r="I174" s="251"/>
      <c r="J174" s="247"/>
      <c r="K174" s="247"/>
      <c r="L174" s="252"/>
      <c r="M174" s="253"/>
      <c r="N174" s="254"/>
      <c r="O174" s="254"/>
      <c r="P174" s="254"/>
      <c r="Q174" s="254"/>
      <c r="R174" s="254"/>
      <c r="S174" s="254"/>
      <c r="T174" s="255"/>
      <c r="AT174" s="256" t="s">
        <v>272</v>
      </c>
      <c r="AU174" s="256" t="s">
        <v>82</v>
      </c>
      <c r="AV174" s="13" t="s">
        <v>201</v>
      </c>
      <c r="AW174" s="13" t="s">
        <v>35</v>
      </c>
      <c r="AX174" s="13" t="s">
        <v>80</v>
      </c>
      <c r="AY174" s="256" t="s">
        <v>194</v>
      </c>
    </row>
    <row r="175" s="1" customFormat="1" ht="16.5" customHeight="1">
      <c r="B175" s="37"/>
      <c r="C175" s="219" t="s">
        <v>323</v>
      </c>
      <c r="D175" s="219" t="s">
        <v>196</v>
      </c>
      <c r="E175" s="220" t="s">
        <v>324</v>
      </c>
      <c r="F175" s="221" t="s">
        <v>325</v>
      </c>
      <c r="G175" s="222" t="s">
        <v>269</v>
      </c>
      <c r="H175" s="223">
        <v>229.97999999999999</v>
      </c>
      <c r="I175" s="224"/>
      <c r="J175" s="225">
        <f>ROUND(I175*H175,2)</f>
        <v>0</v>
      </c>
      <c r="K175" s="221" t="s">
        <v>200</v>
      </c>
      <c r="L175" s="42"/>
      <c r="M175" s="226" t="s">
        <v>19</v>
      </c>
      <c r="N175" s="227" t="s">
        <v>44</v>
      </c>
      <c r="O175" s="8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AR175" s="230" t="s">
        <v>201</v>
      </c>
      <c r="AT175" s="230" t="s">
        <v>196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201</v>
      </c>
      <c r="BM175" s="230" t="s">
        <v>326</v>
      </c>
    </row>
    <row r="176" s="1" customFormat="1">
      <c r="B176" s="37"/>
      <c r="C176" s="38"/>
      <c r="D176" s="232" t="s">
        <v>203</v>
      </c>
      <c r="E176" s="38"/>
      <c r="F176" s="233" t="s">
        <v>327</v>
      </c>
      <c r="G176" s="38"/>
      <c r="H176" s="38"/>
      <c r="I176" s="145"/>
      <c r="J176" s="38"/>
      <c r="K176" s="38"/>
      <c r="L176" s="42"/>
      <c r="M176" s="234"/>
      <c r="N176" s="82"/>
      <c r="O176" s="82"/>
      <c r="P176" s="82"/>
      <c r="Q176" s="82"/>
      <c r="R176" s="82"/>
      <c r="S176" s="82"/>
      <c r="T176" s="83"/>
      <c r="AT176" s="16" t="s">
        <v>203</v>
      </c>
      <c r="AU176" s="16" t="s">
        <v>82</v>
      </c>
    </row>
    <row r="177" s="12" customFormat="1">
      <c r="B177" s="235"/>
      <c r="C177" s="236"/>
      <c r="D177" s="232" t="s">
        <v>272</v>
      </c>
      <c r="E177" s="237" t="s">
        <v>19</v>
      </c>
      <c r="F177" s="238" t="s">
        <v>291</v>
      </c>
      <c r="G177" s="236"/>
      <c r="H177" s="239">
        <v>127.44</v>
      </c>
      <c r="I177" s="240"/>
      <c r="J177" s="236"/>
      <c r="K177" s="236"/>
      <c r="L177" s="241"/>
      <c r="M177" s="242"/>
      <c r="N177" s="243"/>
      <c r="O177" s="243"/>
      <c r="P177" s="243"/>
      <c r="Q177" s="243"/>
      <c r="R177" s="243"/>
      <c r="S177" s="243"/>
      <c r="T177" s="244"/>
      <c r="AT177" s="245" t="s">
        <v>272</v>
      </c>
      <c r="AU177" s="245" t="s">
        <v>82</v>
      </c>
      <c r="AV177" s="12" t="s">
        <v>82</v>
      </c>
      <c r="AW177" s="12" t="s">
        <v>35</v>
      </c>
      <c r="AX177" s="12" t="s">
        <v>73</v>
      </c>
      <c r="AY177" s="245" t="s">
        <v>194</v>
      </c>
    </row>
    <row r="178" s="12" customFormat="1">
      <c r="B178" s="235"/>
      <c r="C178" s="236"/>
      <c r="D178" s="232" t="s">
        <v>272</v>
      </c>
      <c r="E178" s="237" t="s">
        <v>19</v>
      </c>
      <c r="F178" s="238" t="s">
        <v>292</v>
      </c>
      <c r="G178" s="236"/>
      <c r="H178" s="239">
        <v>12.960000000000001</v>
      </c>
      <c r="I178" s="240"/>
      <c r="J178" s="236"/>
      <c r="K178" s="236"/>
      <c r="L178" s="241"/>
      <c r="M178" s="242"/>
      <c r="N178" s="243"/>
      <c r="O178" s="243"/>
      <c r="P178" s="243"/>
      <c r="Q178" s="243"/>
      <c r="R178" s="243"/>
      <c r="S178" s="243"/>
      <c r="T178" s="244"/>
      <c r="AT178" s="245" t="s">
        <v>272</v>
      </c>
      <c r="AU178" s="245" t="s">
        <v>82</v>
      </c>
      <c r="AV178" s="12" t="s">
        <v>82</v>
      </c>
      <c r="AW178" s="12" t="s">
        <v>35</v>
      </c>
      <c r="AX178" s="12" t="s">
        <v>73</v>
      </c>
      <c r="AY178" s="245" t="s">
        <v>194</v>
      </c>
    </row>
    <row r="179" s="12" customFormat="1">
      <c r="B179" s="235"/>
      <c r="C179" s="236"/>
      <c r="D179" s="232" t="s">
        <v>272</v>
      </c>
      <c r="E179" s="237" t="s">
        <v>19</v>
      </c>
      <c r="F179" s="238" t="s">
        <v>293</v>
      </c>
      <c r="G179" s="236"/>
      <c r="H179" s="239">
        <v>13.68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AT179" s="245" t="s">
        <v>272</v>
      </c>
      <c r="AU179" s="245" t="s">
        <v>82</v>
      </c>
      <c r="AV179" s="12" t="s">
        <v>82</v>
      </c>
      <c r="AW179" s="12" t="s">
        <v>35</v>
      </c>
      <c r="AX179" s="12" t="s">
        <v>73</v>
      </c>
      <c r="AY179" s="245" t="s">
        <v>194</v>
      </c>
    </row>
    <row r="180" s="12" customFormat="1">
      <c r="B180" s="235"/>
      <c r="C180" s="236"/>
      <c r="D180" s="232" t="s">
        <v>272</v>
      </c>
      <c r="E180" s="237" t="s">
        <v>19</v>
      </c>
      <c r="F180" s="238" t="s">
        <v>294</v>
      </c>
      <c r="G180" s="236"/>
      <c r="H180" s="239">
        <v>61.200000000000003</v>
      </c>
      <c r="I180" s="240"/>
      <c r="J180" s="236"/>
      <c r="K180" s="236"/>
      <c r="L180" s="241"/>
      <c r="M180" s="242"/>
      <c r="N180" s="243"/>
      <c r="O180" s="243"/>
      <c r="P180" s="243"/>
      <c r="Q180" s="243"/>
      <c r="R180" s="243"/>
      <c r="S180" s="243"/>
      <c r="T180" s="244"/>
      <c r="AT180" s="245" t="s">
        <v>272</v>
      </c>
      <c r="AU180" s="245" t="s">
        <v>82</v>
      </c>
      <c r="AV180" s="12" t="s">
        <v>82</v>
      </c>
      <c r="AW180" s="12" t="s">
        <v>35</v>
      </c>
      <c r="AX180" s="12" t="s">
        <v>73</v>
      </c>
      <c r="AY180" s="245" t="s">
        <v>194</v>
      </c>
    </row>
    <row r="181" s="12" customFormat="1">
      <c r="B181" s="235"/>
      <c r="C181" s="236"/>
      <c r="D181" s="232" t="s">
        <v>272</v>
      </c>
      <c r="E181" s="237" t="s">
        <v>19</v>
      </c>
      <c r="F181" s="238" t="s">
        <v>322</v>
      </c>
      <c r="G181" s="236"/>
      <c r="H181" s="239">
        <v>14.699999999999999</v>
      </c>
      <c r="I181" s="240"/>
      <c r="J181" s="236"/>
      <c r="K181" s="236"/>
      <c r="L181" s="241"/>
      <c r="M181" s="242"/>
      <c r="N181" s="243"/>
      <c r="O181" s="243"/>
      <c r="P181" s="243"/>
      <c r="Q181" s="243"/>
      <c r="R181" s="243"/>
      <c r="S181" s="243"/>
      <c r="T181" s="244"/>
      <c r="AT181" s="245" t="s">
        <v>272</v>
      </c>
      <c r="AU181" s="245" t="s">
        <v>82</v>
      </c>
      <c r="AV181" s="12" t="s">
        <v>82</v>
      </c>
      <c r="AW181" s="12" t="s">
        <v>35</v>
      </c>
      <c r="AX181" s="12" t="s">
        <v>73</v>
      </c>
      <c r="AY181" s="245" t="s">
        <v>194</v>
      </c>
    </row>
    <row r="182" s="13" customFormat="1">
      <c r="B182" s="246"/>
      <c r="C182" s="247"/>
      <c r="D182" s="232" t="s">
        <v>272</v>
      </c>
      <c r="E182" s="248" t="s">
        <v>19</v>
      </c>
      <c r="F182" s="249" t="s">
        <v>295</v>
      </c>
      <c r="G182" s="247"/>
      <c r="H182" s="250">
        <v>229.97999999999999</v>
      </c>
      <c r="I182" s="251"/>
      <c r="J182" s="247"/>
      <c r="K182" s="247"/>
      <c r="L182" s="252"/>
      <c r="M182" s="253"/>
      <c r="N182" s="254"/>
      <c r="O182" s="254"/>
      <c r="P182" s="254"/>
      <c r="Q182" s="254"/>
      <c r="R182" s="254"/>
      <c r="S182" s="254"/>
      <c r="T182" s="255"/>
      <c r="AT182" s="256" t="s">
        <v>272</v>
      </c>
      <c r="AU182" s="256" t="s">
        <v>82</v>
      </c>
      <c r="AV182" s="13" t="s">
        <v>201</v>
      </c>
      <c r="AW182" s="13" t="s">
        <v>35</v>
      </c>
      <c r="AX182" s="13" t="s">
        <v>80</v>
      </c>
      <c r="AY182" s="256" t="s">
        <v>194</v>
      </c>
    </row>
    <row r="183" s="1" customFormat="1" ht="24" customHeight="1">
      <c r="B183" s="37"/>
      <c r="C183" s="219" t="s">
        <v>328</v>
      </c>
      <c r="D183" s="219" t="s">
        <v>196</v>
      </c>
      <c r="E183" s="220" t="s">
        <v>329</v>
      </c>
      <c r="F183" s="221" t="s">
        <v>330</v>
      </c>
      <c r="G183" s="222" t="s">
        <v>269</v>
      </c>
      <c r="H183" s="223">
        <v>215.28</v>
      </c>
      <c r="I183" s="224"/>
      <c r="J183" s="225">
        <f>ROUND(I183*H183,2)</f>
        <v>0</v>
      </c>
      <c r="K183" s="221" t="s">
        <v>200</v>
      </c>
      <c r="L183" s="42"/>
      <c r="M183" s="226" t="s">
        <v>19</v>
      </c>
      <c r="N183" s="227" t="s">
        <v>44</v>
      </c>
      <c r="O183" s="82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AR183" s="230" t="s">
        <v>201</v>
      </c>
      <c r="AT183" s="230" t="s">
        <v>196</v>
      </c>
      <c r="AU183" s="230" t="s">
        <v>82</v>
      </c>
      <c r="AY183" s="16" t="s">
        <v>194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80</v>
      </c>
      <c r="BK183" s="231">
        <f>ROUND(I183*H183,2)</f>
        <v>0</v>
      </c>
      <c r="BL183" s="16" t="s">
        <v>201</v>
      </c>
      <c r="BM183" s="230" t="s">
        <v>331</v>
      </c>
    </row>
    <row r="184" s="1" customFormat="1">
      <c r="B184" s="37"/>
      <c r="C184" s="38"/>
      <c r="D184" s="232" t="s">
        <v>203</v>
      </c>
      <c r="E184" s="38"/>
      <c r="F184" s="233" t="s">
        <v>332</v>
      </c>
      <c r="G184" s="38"/>
      <c r="H184" s="38"/>
      <c r="I184" s="145"/>
      <c r="J184" s="38"/>
      <c r="K184" s="38"/>
      <c r="L184" s="42"/>
      <c r="M184" s="234"/>
      <c r="N184" s="82"/>
      <c r="O184" s="82"/>
      <c r="P184" s="82"/>
      <c r="Q184" s="82"/>
      <c r="R184" s="82"/>
      <c r="S184" s="82"/>
      <c r="T184" s="83"/>
      <c r="AT184" s="16" t="s">
        <v>203</v>
      </c>
      <c r="AU184" s="16" t="s">
        <v>82</v>
      </c>
    </row>
    <row r="185" s="12" customFormat="1">
      <c r="B185" s="235"/>
      <c r="C185" s="236"/>
      <c r="D185" s="232" t="s">
        <v>272</v>
      </c>
      <c r="E185" s="237" t="s">
        <v>19</v>
      </c>
      <c r="F185" s="238" t="s">
        <v>291</v>
      </c>
      <c r="G185" s="236"/>
      <c r="H185" s="239">
        <v>127.44</v>
      </c>
      <c r="I185" s="240"/>
      <c r="J185" s="236"/>
      <c r="K185" s="236"/>
      <c r="L185" s="241"/>
      <c r="M185" s="242"/>
      <c r="N185" s="243"/>
      <c r="O185" s="243"/>
      <c r="P185" s="243"/>
      <c r="Q185" s="243"/>
      <c r="R185" s="243"/>
      <c r="S185" s="243"/>
      <c r="T185" s="244"/>
      <c r="AT185" s="245" t="s">
        <v>272</v>
      </c>
      <c r="AU185" s="245" t="s">
        <v>82</v>
      </c>
      <c r="AV185" s="12" t="s">
        <v>82</v>
      </c>
      <c r="AW185" s="12" t="s">
        <v>35</v>
      </c>
      <c r="AX185" s="12" t="s">
        <v>73</v>
      </c>
      <c r="AY185" s="245" t="s">
        <v>194</v>
      </c>
    </row>
    <row r="186" s="12" customFormat="1">
      <c r="B186" s="235"/>
      <c r="C186" s="236"/>
      <c r="D186" s="232" t="s">
        <v>272</v>
      </c>
      <c r="E186" s="237" t="s">
        <v>19</v>
      </c>
      <c r="F186" s="238" t="s">
        <v>292</v>
      </c>
      <c r="G186" s="236"/>
      <c r="H186" s="239">
        <v>12.960000000000001</v>
      </c>
      <c r="I186" s="240"/>
      <c r="J186" s="236"/>
      <c r="K186" s="236"/>
      <c r="L186" s="241"/>
      <c r="M186" s="242"/>
      <c r="N186" s="243"/>
      <c r="O186" s="243"/>
      <c r="P186" s="243"/>
      <c r="Q186" s="243"/>
      <c r="R186" s="243"/>
      <c r="S186" s="243"/>
      <c r="T186" s="244"/>
      <c r="AT186" s="245" t="s">
        <v>272</v>
      </c>
      <c r="AU186" s="245" t="s">
        <v>82</v>
      </c>
      <c r="AV186" s="12" t="s">
        <v>82</v>
      </c>
      <c r="AW186" s="12" t="s">
        <v>35</v>
      </c>
      <c r="AX186" s="12" t="s">
        <v>73</v>
      </c>
      <c r="AY186" s="245" t="s">
        <v>194</v>
      </c>
    </row>
    <row r="187" s="12" customFormat="1">
      <c r="B187" s="235"/>
      <c r="C187" s="236"/>
      <c r="D187" s="232" t="s">
        <v>272</v>
      </c>
      <c r="E187" s="237" t="s">
        <v>19</v>
      </c>
      <c r="F187" s="238" t="s">
        <v>293</v>
      </c>
      <c r="G187" s="236"/>
      <c r="H187" s="239">
        <v>13.68</v>
      </c>
      <c r="I187" s="240"/>
      <c r="J187" s="236"/>
      <c r="K187" s="236"/>
      <c r="L187" s="241"/>
      <c r="M187" s="242"/>
      <c r="N187" s="243"/>
      <c r="O187" s="243"/>
      <c r="P187" s="243"/>
      <c r="Q187" s="243"/>
      <c r="R187" s="243"/>
      <c r="S187" s="243"/>
      <c r="T187" s="244"/>
      <c r="AT187" s="245" t="s">
        <v>272</v>
      </c>
      <c r="AU187" s="245" t="s">
        <v>82</v>
      </c>
      <c r="AV187" s="12" t="s">
        <v>82</v>
      </c>
      <c r="AW187" s="12" t="s">
        <v>35</v>
      </c>
      <c r="AX187" s="12" t="s">
        <v>73</v>
      </c>
      <c r="AY187" s="245" t="s">
        <v>194</v>
      </c>
    </row>
    <row r="188" s="12" customFormat="1">
      <c r="B188" s="235"/>
      <c r="C188" s="236"/>
      <c r="D188" s="232" t="s">
        <v>272</v>
      </c>
      <c r="E188" s="237" t="s">
        <v>19</v>
      </c>
      <c r="F188" s="238" t="s">
        <v>294</v>
      </c>
      <c r="G188" s="236"/>
      <c r="H188" s="239">
        <v>61.200000000000003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AT188" s="245" t="s">
        <v>272</v>
      </c>
      <c r="AU188" s="245" t="s">
        <v>82</v>
      </c>
      <c r="AV188" s="12" t="s">
        <v>82</v>
      </c>
      <c r="AW188" s="12" t="s">
        <v>35</v>
      </c>
      <c r="AX188" s="12" t="s">
        <v>73</v>
      </c>
      <c r="AY188" s="245" t="s">
        <v>194</v>
      </c>
    </row>
    <row r="189" s="13" customFormat="1">
      <c r="B189" s="246"/>
      <c r="C189" s="247"/>
      <c r="D189" s="232" t="s">
        <v>272</v>
      </c>
      <c r="E189" s="248" t="s">
        <v>19</v>
      </c>
      <c r="F189" s="249" t="s">
        <v>295</v>
      </c>
      <c r="G189" s="247"/>
      <c r="H189" s="250">
        <v>215.28000000000003</v>
      </c>
      <c r="I189" s="251"/>
      <c r="J189" s="247"/>
      <c r="K189" s="247"/>
      <c r="L189" s="252"/>
      <c r="M189" s="253"/>
      <c r="N189" s="254"/>
      <c r="O189" s="254"/>
      <c r="P189" s="254"/>
      <c r="Q189" s="254"/>
      <c r="R189" s="254"/>
      <c r="S189" s="254"/>
      <c r="T189" s="255"/>
      <c r="AT189" s="256" t="s">
        <v>272</v>
      </c>
      <c r="AU189" s="256" t="s">
        <v>82</v>
      </c>
      <c r="AV189" s="13" t="s">
        <v>201</v>
      </c>
      <c r="AW189" s="13" t="s">
        <v>35</v>
      </c>
      <c r="AX189" s="13" t="s">
        <v>80</v>
      </c>
      <c r="AY189" s="256" t="s">
        <v>194</v>
      </c>
    </row>
    <row r="190" s="1" customFormat="1" ht="24" customHeight="1">
      <c r="B190" s="37"/>
      <c r="C190" s="219" t="s">
        <v>333</v>
      </c>
      <c r="D190" s="219" t="s">
        <v>196</v>
      </c>
      <c r="E190" s="220" t="s">
        <v>334</v>
      </c>
      <c r="F190" s="221" t="s">
        <v>335</v>
      </c>
      <c r="G190" s="222" t="s">
        <v>336</v>
      </c>
      <c r="H190" s="223">
        <v>430.56</v>
      </c>
      <c r="I190" s="224"/>
      <c r="J190" s="225">
        <f>ROUND(I190*H190,2)</f>
        <v>0</v>
      </c>
      <c r="K190" s="221" t="s">
        <v>200</v>
      </c>
      <c r="L190" s="42"/>
      <c r="M190" s="226" t="s">
        <v>19</v>
      </c>
      <c r="N190" s="227" t="s">
        <v>44</v>
      </c>
      <c r="O190" s="82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AR190" s="230" t="s">
        <v>201</v>
      </c>
      <c r="AT190" s="230" t="s">
        <v>196</v>
      </c>
      <c r="AU190" s="230" t="s">
        <v>82</v>
      </c>
      <c r="AY190" s="16" t="s">
        <v>194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80</v>
      </c>
      <c r="BK190" s="231">
        <f>ROUND(I190*H190,2)</f>
        <v>0</v>
      </c>
      <c r="BL190" s="16" t="s">
        <v>201</v>
      </c>
      <c r="BM190" s="230" t="s">
        <v>337</v>
      </c>
    </row>
    <row r="191" s="1" customFormat="1">
      <c r="B191" s="37"/>
      <c r="C191" s="38"/>
      <c r="D191" s="232" t="s">
        <v>203</v>
      </c>
      <c r="E191" s="38"/>
      <c r="F191" s="233" t="s">
        <v>338</v>
      </c>
      <c r="G191" s="38"/>
      <c r="H191" s="38"/>
      <c r="I191" s="145"/>
      <c r="J191" s="38"/>
      <c r="K191" s="38"/>
      <c r="L191" s="42"/>
      <c r="M191" s="234"/>
      <c r="N191" s="82"/>
      <c r="O191" s="82"/>
      <c r="P191" s="82"/>
      <c r="Q191" s="82"/>
      <c r="R191" s="82"/>
      <c r="S191" s="82"/>
      <c r="T191" s="83"/>
      <c r="AT191" s="16" t="s">
        <v>203</v>
      </c>
      <c r="AU191" s="16" t="s">
        <v>82</v>
      </c>
    </row>
    <row r="192" s="12" customFormat="1">
      <c r="B192" s="235"/>
      <c r="C192" s="236"/>
      <c r="D192" s="232" t="s">
        <v>272</v>
      </c>
      <c r="E192" s="237" t="s">
        <v>19</v>
      </c>
      <c r="F192" s="238" t="s">
        <v>339</v>
      </c>
      <c r="G192" s="236"/>
      <c r="H192" s="239">
        <v>254.88</v>
      </c>
      <c r="I192" s="240"/>
      <c r="J192" s="236"/>
      <c r="K192" s="236"/>
      <c r="L192" s="241"/>
      <c r="M192" s="242"/>
      <c r="N192" s="243"/>
      <c r="O192" s="243"/>
      <c r="P192" s="243"/>
      <c r="Q192" s="243"/>
      <c r="R192" s="243"/>
      <c r="S192" s="243"/>
      <c r="T192" s="244"/>
      <c r="AT192" s="245" t="s">
        <v>272</v>
      </c>
      <c r="AU192" s="245" t="s">
        <v>82</v>
      </c>
      <c r="AV192" s="12" t="s">
        <v>82</v>
      </c>
      <c r="AW192" s="12" t="s">
        <v>35</v>
      </c>
      <c r="AX192" s="12" t="s">
        <v>73</v>
      </c>
      <c r="AY192" s="245" t="s">
        <v>194</v>
      </c>
    </row>
    <row r="193" s="12" customFormat="1">
      <c r="B193" s="235"/>
      <c r="C193" s="236"/>
      <c r="D193" s="232" t="s">
        <v>272</v>
      </c>
      <c r="E193" s="237" t="s">
        <v>19</v>
      </c>
      <c r="F193" s="238" t="s">
        <v>340</v>
      </c>
      <c r="G193" s="236"/>
      <c r="H193" s="239">
        <v>25.920000000000002</v>
      </c>
      <c r="I193" s="240"/>
      <c r="J193" s="236"/>
      <c r="K193" s="236"/>
      <c r="L193" s="241"/>
      <c r="M193" s="242"/>
      <c r="N193" s="243"/>
      <c r="O193" s="243"/>
      <c r="P193" s="243"/>
      <c r="Q193" s="243"/>
      <c r="R193" s="243"/>
      <c r="S193" s="243"/>
      <c r="T193" s="244"/>
      <c r="AT193" s="245" t="s">
        <v>272</v>
      </c>
      <c r="AU193" s="245" t="s">
        <v>82</v>
      </c>
      <c r="AV193" s="12" t="s">
        <v>82</v>
      </c>
      <c r="AW193" s="12" t="s">
        <v>35</v>
      </c>
      <c r="AX193" s="12" t="s">
        <v>73</v>
      </c>
      <c r="AY193" s="245" t="s">
        <v>194</v>
      </c>
    </row>
    <row r="194" s="12" customFormat="1">
      <c r="B194" s="235"/>
      <c r="C194" s="236"/>
      <c r="D194" s="232" t="s">
        <v>272</v>
      </c>
      <c r="E194" s="237" t="s">
        <v>19</v>
      </c>
      <c r="F194" s="238" t="s">
        <v>341</v>
      </c>
      <c r="G194" s="236"/>
      <c r="H194" s="239">
        <v>27.359999999999999</v>
      </c>
      <c r="I194" s="240"/>
      <c r="J194" s="236"/>
      <c r="K194" s="236"/>
      <c r="L194" s="241"/>
      <c r="M194" s="242"/>
      <c r="N194" s="243"/>
      <c r="O194" s="243"/>
      <c r="P194" s="243"/>
      <c r="Q194" s="243"/>
      <c r="R194" s="243"/>
      <c r="S194" s="243"/>
      <c r="T194" s="244"/>
      <c r="AT194" s="245" t="s">
        <v>272</v>
      </c>
      <c r="AU194" s="245" t="s">
        <v>82</v>
      </c>
      <c r="AV194" s="12" t="s">
        <v>82</v>
      </c>
      <c r="AW194" s="12" t="s">
        <v>35</v>
      </c>
      <c r="AX194" s="12" t="s">
        <v>73</v>
      </c>
      <c r="AY194" s="245" t="s">
        <v>194</v>
      </c>
    </row>
    <row r="195" s="12" customFormat="1">
      <c r="B195" s="235"/>
      <c r="C195" s="236"/>
      <c r="D195" s="232" t="s">
        <v>272</v>
      </c>
      <c r="E195" s="237" t="s">
        <v>19</v>
      </c>
      <c r="F195" s="238" t="s">
        <v>342</v>
      </c>
      <c r="G195" s="236"/>
      <c r="H195" s="239">
        <v>122.40000000000001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AT195" s="245" t="s">
        <v>272</v>
      </c>
      <c r="AU195" s="245" t="s">
        <v>82</v>
      </c>
      <c r="AV195" s="12" t="s">
        <v>82</v>
      </c>
      <c r="AW195" s="12" t="s">
        <v>35</v>
      </c>
      <c r="AX195" s="12" t="s">
        <v>73</v>
      </c>
      <c r="AY195" s="245" t="s">
        <v>194</v>
      </c>
    </row>
    <row r="196" s="13" customFormat="1">
      <c r="B196" s="246"/>
      <c r="C196" s="247"/>
      <c r="D196" s="232" t="s">
        <v>272</v>
      </c>
      <c r="E196" s="248" t="s">
        <v>19</v>
      </c>
      <c r="F196" s="249" t="s">
        <v>295</v>
      </c>
      <c r="G196" s="247"/>
      <c r="H196" s="250">
        <v>430.56</v>
      </c>
      <c r="I196" s="251"/>
      <c r="J196" s="247"/>
      <c r="K196" s="247"/>
      <c r="L196" s="252"/>
      <c r="M196" s="253"/>
      <c r="N196" s="254"/>
      <c r="O196" s="254"/>
      <c r="P196" s="254"/>
      <c r="Q196" s="254"/>
      <c r="R196" s="254"/>
      <c r="S196" s="254"/>
      <c r="T196" s="255"/>
      <c r="AT196" s="256" t="s">
        <v>272</v>
      </c>
      <c r="AU196" s="256" t="s">
        <v>82</v>
      </c>
      <c r="AV196" s="13" t="s">
        <v>201</v>
      </c>
      <c r="AW196" s="13" t="s">
        <v>35</v>
      </c>
      <c r="AX196" s="13" t="s">
        <v>80</v>
      </c>
      <c r="AY196" s="256" t="s">
        <v>194</v>
      </c>
    </row>
    <row r="197" s="1" customFormat="1" ht="24" customHeight="1">
      <c r="B197" s="37"/>
      <c r="C197" s="219" t="s">
        <v>343</v>
      </c>
      <c r="D197" s="219" t="s">
        <v>196</v>
      </c>
      <c r="E197" s="220" t="s">
        <v>344</v>
      </c>
      <c r="F197" s="221" t="s">
        <v>345</v>
      </c>
      <c r="G197" s="222" t="s">
        <v>269</v>
      </c>
      <c r="H197" s="223">
        <v>201.80000000000001</v>
      </c>
      <c r="I197" s="224"/>
      <c r="J197" s="225">
        <f>ROUND(I197*H197,2)</f>
        <v>0</v>
      </c>
      <c r="K197" s="221" t="s">
        <v>200</v>
      </c>
      <c r="L197" s="42"/>
      <c r="M197" s="226" t="s">
        <v>19</v>
      </c>
      <c r="N197" s="227" t="s">
        <v>44</v>
      </c>
      <c r="O197" s="82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AR197" s="230" t="s">
        <v>201</v>
      </c>
      <c r="AT197" s="230" t="s">
        <v>196</v>
      </c>
      <c r="AU197" s="230" t="s">
        <v>82</v>
      </c>
      <c r="AY197" s="16" t="s">
        <v>194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80</v>
      </c>
      <c r="BK197" s="231">
        <f>ROUND(I197*H197,2)</f>
        <v>0</v>
      </c>
      <c r="BL197" s="16" t="s">
        <v>201</v>
      </c>
      <c r="BM197" s="230" t="s">
        <v>346</v>
      </c>
    </row>
    <row r="198" s="1" customFormat="1">
      <c r="B198" s="37"/>
      <c r="C198" s="38"/>
      <c r="D198" s="232" t="s">
        <v>203</v>
      </c>
      <c r="E198" s="38"/>
      <c r="F198" s="233" t="s">
        <v>347</v>
      </c>
      <c r="G198" s="38"/>
      <c r="H198" s="38"/>
      <c r="I198" s="145"/>
      <c r="J198" s="38"/>
      <c r="K198" s="38"/>
      <c r="L198" s="42"/>
      <c r="M198" s="234"/>
      <c r="N198" s="82"/>
      <c r="O198" s="82"/>
      <c r="P198" s="82"/>
      <c r="Q198" s="82"/>
      <c r="R198" s="82"/>
      <c r="S198" s="82"/>
      <c r="T198" s="83"/>
      <c r="AT198" s="16" t="s">
        <v>203</v>
      </c>
      <c r="AU198" s="16" t="s">
        <v>82</v>
      </c>
    </row>
    <row r="199" s="12" customFormat="1">
      <c r="B199" s="235"/>
      <c r="C199" s="236"/>
      <c r="D199" s="232" t="s">
        <v>272</v>
      </c>
      <c r="E199" s="237" t="s">
        <v>19</v>
      </c>
      <c r="F199" s="238" t="s">
        <v>348</v>
      </c>
      <c r="G199" s="236"/>
      <c r="H199" s="239">
        <v>201.80000000000001</v>
      </c>
      <c r="I199" s="240"/>
      <c r="J199" s="236"/>
      <c r="K199" s="236"/>
      <c r="L199" s="241"/>
      <c r="M199" s="242"/>
      <c r="N199" s="243"/>
      <c r="O199" s="243"/>
      <c r="P199" s="243"/>
      <c r="Q199" s="243"/>
      <c r="R199" s="243"/>
      <c r="S199" s="243"/>
      <c r="T199" s="244"/>
      <c r="AT199" s="245" t="s">
        <v>272</v>
      </c>
      <c r="AU199" s="245" t="s">
        <v>82</v>
      </c>
      <c r="AV199" s="12" t="s">
        <v>82</v>
      </c>
      <c r="AW199" s="12" t="s">
        <v>35</v>
      </c>
      <c r="AX199" s="12" t="s">
        <v>80</v>
      </c>
      <c r="AY199" s="245" t="s">
        <v>194</v>
      </c>
    </row>
    <row r="200" s="1" customFormat="1" ht="16.5" customHeight="1">
      <c r="B200" s="37"/>
      <c r="C200" s="258" t="s">
        <v>349</v>
      </c>
      <c r="D200" s="258" t="s">
        <v>350</v>
      </c>
      <c r="E200" s="259" t="s">
        <v>351</v>
      </c>
      <c r="F200" s="260" t="s">
        <v>352</v>
      </c>
      <c r="G200" s="261" t="s">
        <v>336</v>
      </c>
      <c r="H200" s="262">
        <v>403.60000000000002</v>
      </c>
      <c r="I200" s="263"/>
      <c r="J200" s="264">
        <f>ROUND(I200*H200,2)</f>
        <v>0</v>
      </c>
      <c r="K200" s="260" t="s">
        <v>200</v>
      </c>
      <c r="L200" s="265"/>
      <c r="M200" s="266" t="s">
        <v>19</v>
      </c>
      <c r="N200" s="267" t="s">
        <v>44</v>
      </c>
      <c r="O200" s="82"/>
      <c r="P200" s="228">
        <f>O200*H200</f>
        <v>0</v>
      </c>
      <c r="Q200" s="228">
        <v>1</v>
      </c>
      <c r="R200" s="228">
        <f>Q200*H200</f>
        <v>403.60000000000002</v>
      </c>
      <c r="S200" s="228">
        <v>0</v>
      </c>
      <c r="T200" s="229">
        <f>S200*H200</f>
        <v>0</v>
      </c>
      <c r="AR200" s="230" t="s">
        <v>236</v>
      </c>
      <c r="AT200" s="230" t="s">
        <v>350</v>
      </c>
      <c r="AU200" s="230" t="s">
        <v>82</v>
      </c>
      <c r="AY200" s="16" t="s">
        <v>194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80</v>
      </c>
      <c r="BK200" s="231">
        <f>ROUND(I200*H200,2)</f>
        <v>0</v>
      </c>
      <c r="BL200" s="16" t="s">
        <v>201</v>
      </c>
      <c r="BM200" s="230" t="s">
        <v>353</v>
      </c>
    </row>
    <row r="201" s="1" customFormat="1">
      <c r="B201" s="37"/>
      <c r="C201" s="38"/>
      <c r="D201" s="232" t="s">
        <v>203</v>
      </c>
      <c r="E201" s="38"/>
      <c r="F201" s="233" t="s">
        <v>352</v>
      </c>
      <c r="G201" s="38"/>
      <c r="H201" s="38"/>
      <c r="I201" s="145"/>
      <c r="J201" s="38"/>
      <c r="K201" s="38"/>
      <c r="L201" s="42"/>
      <c r="M201" s="234"/>
      <c r="N201" s="82"/>
      <c r="O201" s="82"/>
      <c r="P201" s="82"/>
      <c r="Q201" s="82"/>
      <c r="R201" s="82"/>
      <c r="S201" s="82"/>
      <c r="T201" s="83"/>
      <c r="AT201" s="16" t="s">
        <v>203</v>
      </c>
      <c r="AU201" s="16" t="s">
        <v>82</v>
      </c>
    </row>
    <row r="202" s="12" customFormat="1">
      <c r="B202" s="235"/>
      <c r="C202" s="236"/>
      <c r="D202" s="232" t="s">
        <v>272</v>
      </c>
      <c r="E202" s="236"/>
      <c r="F202" s="238" t="s">
        <v>354</v>
      </c>
      <c r="G202" s="236"/>
      <c r="H202" s="239">
        <v>403.60000000000002</v>
      </c>
      <c r="I202" s="240"/>
      <c r="J202" s="236"/>
      <c r="K202" s="236"/>
      <c r="L202" s="241"/>
      <c r="M202" s="242"/>
      <c r="N202" s="243"/>
      <c r="O202" s="243"/>
      <c r="P202" s="243"/>
      <c r="Q202" s="243"/>
      <c r="R202" s="243"/>
      <c r="S202" s="243"/>
      <c r="T202" s="244"/>
      <c r="AT202" s="245" t="s">
        <v>272</v>
      </c>
      <c r="AU202" s="245" t="s">
        <v>82</v>
      </c>
      <c r="AV202" s="12" t="s">
        <v>82</v>
      </c>
      <c r="AW202" s="12" t="s">
        <v>4</v>
      </c>
      <c r="AX202" s="12" t="s">
        <v>80</v>
      </c>
      <c r="AY202" s="245" t="s">
        <v>194</v>
      </c>
    </row>
    <row r="203" s="1" customFormat="1" ht="24" customHeight="1">
      <c r="B203" s="37"/>
      <c r="C203" s="219" t="s">
        <v>355</v>
      </c>
      <c r="D203" s="219" t="s">
        <v>196</v>
      </c>
      <c r="E203" s="220" t="s">
        <v>356</v>
      </c>
      <c r="F203" s="221" t="s">
        <v>357</v>
      </c>
      <c r="G203" s="222" t="s">
        <v>199</v>
      </c>
      <c r="H203" s="223">
        <v>98</v>
      </c>
      <c r="I203" s="224"/>
      <c r="J203" s="225">
        <f>ROUND(I203*H203,2)</f>
        <v>0</v>
      </c>
      <c r="K203" s="221" t="s">
        <v>200</v>
      </c>
      <c r="L203" s="42"/>
      <c r="M203" s="226" t="s">
        <v>19</v>
      </c>
      <c r="N203" s="227" t="s">
        <v>44</v>
      </c>
      <c r="O203" s="82"/>
      <c r="P203" s="228">
        <f>O203*H203</f>
        <v>0</v>
      </c>
      <c r="Q203" s="228">
        <v>0</v>
      </c>
      <c r="R203" s="228">
        <f>Q203*H203</f>
        <v>0</v>
      </c>
      <c r="S203" s="228">
        <v>0</v>
      </c>
      <c r="T203" s="229">
        <f>S203*H203</f>
        <v>0</v>
      </c>
      <c r="AR203" s="230" t="s">
        <v>201</v>
      </c>
      <c r="AT203" s="230" t="s">
        <v>196</v>
      </c>
      <c r="AU203" s="230" t="s">
        <v>82</v>
      </c>
      <c r="AY203" s="16" t="s">
        <v>194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80</v>
      </c>
      <c r="BK203" s="231">
        <f>ROUND(I203*H203,2)</f>
        <v>0</v>
      </c>
      <c r="BL203" s="16" t="s">
        <v>201</v>
      </c>
      <c r="BM203" s="230" t="s">
        <v>358</v>
      </c>
    </row>
    <row r="204" s="1" customFormat="1">
      <c r="B204" s="37"/>
      <c r="C204" s="38"/>
      <c r="D204" s="232" t="s">
        <v>203</v>
      </c>
      <c r="E204" s="38"/>
      <c r="F204" s="233" t="s">
        <v>359</v>
      </c>
      <c r="G204" s="38"/>
      <c r="H204" s="38"/>
      <c r="I204" s="145"/>
      <c r="J204" s="38"/>
      <c r="K204" s="38"/>
      <c r="L204" s="42"/>
      <c r="M204" s="234"/>
      <c r="N204" s="82"/>
      <c r="O204" s="82"/>
      <c r="P204" s="82"/>
      <c r="Q204" s="82"/>
      <c r="R204" s="82"/>
      <c r="S204" s="82"/>
      <c r="T204" s="83"/>
      <c r="AT204" s="16" t="s">
        <v>203</v>
      </c>
      <c r="AU204" s="16" t="s">
        <v>82</v>
      </c>
    </row>
    <row r="205" s="12" customFormat="1">
      <c r="B205" s="235"/>
      <c r="C205" s="236"/>
      <c r="D205" s="232" t="s">
        <v>272</v>
      </c>
      <c r="E205" s="237" t="s">
        <v>19</v>
      </c>
      <c r="F205" s="238" t="s">
        <v>360</v>
      </c>
      <c r="G205" s="236"/>
      <c r="H205" s="239">
        <v>98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AT205" s="245" t="s">
        <v>272</v>
      </c>
      <c r="AU205" s="245" t="s">
        <v>82</v>
      </c>
      <c r="AV205" s="12" t="s">
        <v>82</v>
      </c>
      <c r="AW205" s="12" t="s">
        <v>35</v>
      </c>
      <c r="AX205" s="12" t="s">
        <v>80</v>
      </c>
      <c r="AY205" s="245" t="s">
        <v>194</v>
      </c>
    </row>
    <row r="206" s="11" customFormat="1" ht="22.8" customHeight="1">
      <c r="B206" s="203"/>
      <c r="C206" s="204"/>
      <c r="D206" s="205" t="s">
        <v>72</v>
      </c>
      <c r="E206" s="217" t="s">
        <v>82</v>
      </c>
      <c r="F206" s="217" t="s">
        <v>361</v>
      </c>
      <c r="G206" s="204"/>
      <c r="H206" s="204"/>
      <c r="I206" s="207"/>
      <c r="J206" s="218">
        <f>BK206</f>
        <v>0</v>
      </c>
      <c r="K206" s="204"/>
      <c r="L206" s="209"/>
      <c r="M206" s="210"/>
      <c r="N206" s="211"/>
      <c r="O206" s="211"/>
      <c r="P206" s="212">
        <f>SUM(P207:P215)</f>
        <v>0</v>
      </c>
      <c r="Q206" s="211"/>
      <c r="R206" s="212">
        <f>SUM(R207:R215)</f>
        <v>63.098024920000007</v>
      </c>
      <c r="S206" s="211"/>
      <c r="T206" s="213">
        <f>SUM(T207:T215)</f>
        <v>0</v>
      </c>
      <c r="AR206" s="214" t="s">
        <v>80</v>
      </c>
      <c r="AT206" s="215" t="s">
        <v>72</v>
      </c>
      <c r="AU206" s="215" t="s">
        <v>80</v>
      </c>
      <c r="AY206" s="214" t="s">
        <v>194</v>
      </c>
      <c r="BK206" s="216">
        <f>SUM(BK207:BK215)</f>
        <v>0</v>
      </c>
    </row>
    <row r="207" s="1" customFormat="1" ht="16.5" customHeight="1">
      <c r="B207" s="37"/>
      <c r="C207" s="219" t="s">
        <v>362</v>
      </c>
      <c r="D207" s="219" t="s">
        <v>196</v>
      </c>
      <c r="E207" s="220" t="s">
        <v>363</v>
      </c>
      <c r="F207" s="221" t="s">
        <v>364</v>
      </c>
      <c r="G207" s="222" t="s">
        <v>269</v>
      </c>
      <c r="H207" s="223">
        <v>9.0090000000000003</v>
      </c>
      <c r="I207" s="224"/>
      <c r="J207" s="225">
        <f>ROUND(I207*H207,2)</f>
        <v>0</v>
      </c>
      <c r="K207" s="221" t="s">
        <v>200</v>
      </c>
      <c r="L207" s="42"/>
      <c r="M207" s="226" t="s">
        <v>19</v>
      </c>
      <c r="N207" s="227" t="s">
        <v>44</v>
      </c>
      <c r="O207" s="82"/>
      <c r="P207" s="228">
        <f>O207*H207</f>
        <v>0</v>
      </c>
      <c r="Q207" s="228">
        <v>2.2563399999999998</v>
      </c>
      <c r="R207" s="228">
        <f>Q207*H207</f>
        <v>20.32736706</v>
      </c>
      <c r="S207" s="228">
        <v>0</v>
      </c>
      <c r="T207" s="229">
        <f>S207*H207</f>
        <v>0</v>
      </c>
      <c r="AR207" s="230" t="s">
        <v>201</v>
      </c>
      <c r="AT207" s="230" t="s">
        <v>196</v>
      </c>
      <c r="AU207" s="230" t="s">
        <v>82</v>
      </c>
      <c r="AY207" s="16" t="s">
        <v>194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80</v>
      </c>
      <c r="BK207" s="231">
        <f>ROUND(I207*H207,2)</f>
        <v>0</v>
      </c>
      <c r="BL207" s="16" t="s">
        <v>201</v>
      </c>
      <c r="BM207" s="230" t="s">
        <v>365</v>
      </c>
    </row>
    <row r="208" s="1" customFormat="1">
      <c r="B208" s="37"/>
      <c r="C208" s="38"/>
      <c r="D208" s="232" t="s">
        <v>203</v>
      </c>
      <c r="E208" s="38"/>
      <c r="F208" s="233" t="s">
        <v>366</v>
      </c>
      <c r="G208" s="38"/>
      <c r="H208" s="38"/>
      <c r="I208" s="145"/>
      <c r="J208" s="38"/>
      <c r="K208" s="38"/>
      <c r="L208" s="42"/>
      <c r="M208" s="234"/>
      <c r="N208" s="82"/>
      <c r="O208" s="82"/>
      <c r="P208" s="82"/>
      <c r="Q208" s="82"/>
      <c r="R208" s="82"/>
      <c r="S208" s="82"/>
      <c r="T208" s="83"/>
      <c r="AT208" s="16" t="s">
        <v>203</v>
      </c>
      <c r="AU208" s="16" t="s">
        <v>82</v>
      </c>
    </row>
    <row r="209" s="12" customFormat="1">
      <c r="B209" s="235"/>
      <c r="C209" s="236"/>
      <c r="D209" s="232" t="s">
        <v>272</v>
      </c>
      <c r="E209" s="237" t="s">
        <v>19</v>
      </c>
      <c r="F209" s="238" t="s">
        <v>367</v>
      </c>
      <c r="G209" s="236"/>
      <c r="H209" s="239">
        <v>9.0090000000000003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AT209" s="245" t="s">
        <v>272</v>
      </c>
      <c r="AU209" s="245" t="s">
        <v>82</v>
      </c>
      <c r="AV209" s="12" t="s">
        <v>82</v>
      </c>
      <c r="AW209" s="12" t="s">
        <v>35</v>
      </c>
      <c r="AX209" s="12" t="s">
        <v>80</v>
      </c>
      <c r="AY209" s="245" t="s">
        <v>194</v>
      </c>
    </row>
    <row r="210" s="1" customFormat="1" ht="16.5" customHeight="1">
      <c r="B210" s="37"/>
      <c r="C210" s="219" t="s">
        <v>368</v>
      </c>
      <c r="D210" s="219" t="s">
        <v>196</v>
      </c>
      <c r="E210" s="220" t="s">
        <v>369</v>
      </c>
      <c r="F210" s="221" t="s">
        <v>370</v>
      </c>
      <c r="G210" s="222" t="s">
        <v>269</v>
      </c>
      <c r="H210" s="223">
        <v>16.434000000000001</v>
      </c>
      <c r="I210" s="224"/>
      <c r="J210" s="225">
        <f>ROUND(I210*H210,2)</f>
        <v>0</v>
      </c>
      <c r="K210" s="221" t="s">
        <v>200</v>
      </c>
      <c r="L210" s="42"/>
      <c r="M210" s="226" t="s">
        <v>19</v>
      </c>
      <c r="N210" s="227" t="s">
        <v>44</v>
      </c>
      <c r="O210" s="82"/>
      <c r="P210" s="228">
        <f>O210*H210</f>
        <v>0</v>
      </c>
      <c r="Q210" s="228">
        <v>2.45329</v>
      </c>
      <c r="R210" s="228">
        <f>Q210*H210</f>
        <v>40.317367860000004</v>
      </c>
      <c r="S210" s="228">
        <v>0</v>
      </c>
      <c r="T210" s="229">
        <f>S210*H210</f>
        <v>0</v>
      </c>
      <c r="AR210" s="230" t="s">
        <v>201</v>
      </c>
      <c r="AT210" s="230" t="s">
        <v>196</v>
      </c>
      <c r="AU210" s="230" t="s">
        <v>82</v>
      </c>
      <c r="AY210" s="16" t="s">
        <v>194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80</v>
      </c>
      <c r="BK210" s="231">
        <f>ROUND(I210*H210,2)</f>
        <v>0</v>
      </c>
      <c r="BL210" s="16" t="s">
        <v>201</v>
      </c>
      <c r="BM210" s="230" t="s">
        <v>371</v>
      </c>
    </row>
    <row r="211" s="1" customFormat="1">
      <c r="B211" s="37"/>
      <c r="C211" s="38"/>
      <c r="D211" s="232" t="s">
        <v>203</v>
      </c>
      <c r="E211" s="38"/>
      <c r="F211" s="233" t="s">
        <v>372</v>
      </c>
      <c r="G211" s="38"/>
      <c r="H211" s="38"/>
      <c r="I211" s="145"/>
      <c r="J211" s="38"/>
      <c r="K211" s="38"/>
      <c r="L211" s="42"/>
      <c r="M211" s="234"/>
      <c r="N211" s="82"/>
      <c r="O211" s="82"/>
      <c r="P211" s="82"/>
      <c r="Q211" s="82"/>
      <c r="R211" s="82"/>
      <c r="S211" s="82"/>
      <c r="T211" s="83"/>
      <c r="AT211" s="16" t="s">
        <v>203</v>
      </c>
      <c r="AU211" s="16" t="s">
        <v>82</v>
      </c>
    </row>
    <row r="212" s="12" customFormat="1">
      <c r="B212" s="235"/>
      <c r="C212" s="236"/>
      <c r="D212" s="232" t="s">
        <v>272</v>
      </c>
      <c r="E212" s="237" t="s">
        <v>19</v>
      </c>
      <c r="F212" s="238" t="s">
        <v>373</v>
      </c>
      <c r="G212" s="236"/>
      <c r="H212" s="239">
        <v>16.434000000000001</v>
      </c>
      <c r="I212" s="240"/>
      <c r="J212" s="236"/>
      <c r="K212" s="236"/>
      <c r="L212" s="241"/>
      <c r="M212" s="242"/>
      <c r="N212" s="243"/>
      <c r="O212" s="243"/>
      <c r="P212" s="243"/>
      <c r="Q212" s="243"/>
      <c r="R212" s="243"/>
      <c r="S212" s="243"/>
      <c r="T212" s="244"/>
      <c r="AT212" s="245" t="s">
        <v>272</v>
      </c>
      <c r="AU212" s="245" t="s">
        <v>82</v>
      </c>
      <c r="AV212" s="12" t="s">
        <v>82</v>
      </c>
      <c r="AW212" s="12" t="s">
        <v>35</v>
      </c>
      <c r="AX212" s="12" t="s">
        <v>80</v>
      </c>
      <c r="AY212" s="245" t="s">
        <v>194</v>
      </c>
    </row>
    <row r="213" s="1" customFormat="1" ht="16.5" customHeight="1">
      <c r="B213" s="37"/>
      <c r="C213" s="219" t="s">
        <v>374</v>
      </c>
      <c r="D213" s="219" t="s">
        <v>196</v>
      </c>
      <c r="E213" s="220" t="s">
        <v>375</v>
      </c>
      <c r="F213" s="221" t="s">
        <v>376</v>
      </c>
      <c r="G213" s="222" t="s">
        <v>269</v>
      </c>
      <c r="H213" s="223">
        <v>1</v>
      </c>
      <c r="I213" s="224"/>
      <c r="J213" s="225">
        <f>ROUND(I213*H213,2)</f>
        <v>0</v>
      </c>
      <c r="K213" s="221" t="s">
        <v>200</v>
      </c>
      <c r="L213" s="42"/>
      <c r="M213" s="226" t="s">
        <v>19</v>
      </c>
      <c r="N213" s="227" t="s">
        <v>44</v>
      </c>
      <c r="O213" s="82"/>
      <c r="P213" s="228">
        <f>O213*H213</f>
        <v>0</v>
      </c>
      <c r="Q213" s="228">
        <v>2.45329</v>
      </c>
      <c r="R213" s="228">
        <f>Q213*H213</f>
        <v>2.45329</v>
      </c>
      <c r="S213" s="228">
        <v>0</v>
      </c>
      <c r="T213" s="229">
        <f>S213*H213</f>
        <v>0</v>
      </c>
      <c r="AR213" s="230" t="s">
        <v>201</v>
      </c>
      <c r="AT213" s="230" t="s">
        <v>196</v>
      </c>
      <c r="AU213" s="230" t="s">
        <v>82</v>
      </c>
      <c r="AY213" s="16" t="s">
        <v>194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6" t="s">
        <v>80</v>
      </c>
      <c r="BK213" s="231">
        <f>ROUND(I213*H213,2)</f>
        <v>0</v>
      </c>
      <c r="BL213" s="16" t="s">
        <v>201</v>
      </c>
      <c r="BM213" s="230" t="s">
        <v>377</v>
      </c>
    </row>
    <row r="214" s="1" customFormat="1">
      <c r="B214" s="37"/>
      <c r="C214" s="38"/>
      <c r="D214" s="232" t="s">
        <v>203</v>
      </c>
      <c r="E214" s="38"/>
      <c r="F214" s="233" t="s">
        <v>378</v>
      </c>
      <c r="G214" s="38"/>
      <c r="H214" s="38"/>
      <c r="I214" s="145"/>
      <c r="J214" s="38"/>
      <c r="K214" s="38"/>
      <c r="L214" s="42"/>
      <c r="M214" s="234"/>
      <c r="N214" s="82"/>
      <c r="O214" s="82"/>
      <c r="P214" s="82"/>
      <c r="Q214" s="82"/>
      <c r="R214" s="82"/>
      <c r="S214" s="82"/>
      <c r="T214" s="83"/>
      <c r="AT214" s="16" t="s">
        <v>203</v>
      </c>
      <c r="AU214" s="16" t="s">
        <v>82</v>
      </c>
    </row>
    <row r="215" s="1" customFormat="1">
      <c r="B215" s="37"/>
      <c r="C215" s="38"/>
      <c r="D215" s="232" t="s">
        <v>306</v>
      </c>
      <c r="E215" s="38"/>
      <c r="F215" s="257" t="s">
        <v>379</v>
      </c>
      <c r="G215" s="38"/>
      <c r="H215" s="38"/>
      <c r="I215" s="145"/>
      <c r="J215" s="38"/>
      <c r="K215" s="38"/>
      <c r="L215" s="42"/>
      <c r="M215" s="234"/>
      <c r="N215" s="82"/>
      <c r="O215" s="82"/>
      <c r="P215" s="82"/>
      <c r="Q215" s="82"/>
      <c r="R215" s="82"/>
      <c r="S215" s="82"/>
      <c r="T215" s="83"/>
      <c r="AT215" s="16" t="s">
        <v>306</v>
      </c>
      <c r="AU215" s="16" t="s">
        <v>82</v>
      </c>
    </row>
    <row r="216" s="11" customFormat="1" ht="22.8" customHeight="1">
      <c r="B216" s="203"/>
      <c r="C216" s="204"/>
      <c r="D216" s="205" t="s">
        <v>72</v>
      </c>
      <c r="E216" s="217" t="s">
        <v>117</v>
      </c>
      <c r="F216" s="217" t="s">
        <v>380</v>
      </c>
      <c r="G216" s="204"/>
      <c r="H216" s="204"/>
      <c r="I216" s="207"/>
      <c r="J216" s="218">
        <f>BK216</f>
        <v>0</v>
      </c>
      <c r="K216" s="204"/>
      <c r="L216" s="209"/>
      <c r="M216" s="210"/>
      <c r="N216" s="211"/>
      <c r="O216" s="211"/>
      <c r="P216" s="212">
        <f>SUM(P217:P286)</f>
        <v>0</v>
      </c>
      <c r="Q216" s="211"/>
      <c r="R216" s="212">
        <f>SUM(R217:R286)</f>
        <v>73.498367049999999</v>
      </c>
      <c r="S216" s="211"/>
      <c r="T216" s="213">
        <f>SUM(T217:T286)</f>
        <v>0</v>
      </c>
      <c r="AR216" s="214" t="s">
        <v>80</v>
      </c>
      <c r="AT216" s="215" t="s">
        <v>72</v>
      </c>
      <c r="AU216" s="215" t="s">
        <v>80</v>
      </c>
      <c r="AY216" s="214" t="s">
        <v>194</v>
      </c>
      <c r="BK216" s="216">
        <f>SUM(BK217:BK286)</f>
        <v>0</v>
      </c>
    </row>
    <row r="217" s="1" customFormat="1" ht="16.5" customHeight="1">
      <c r="B217" s="37"/>
      <c r="C217" s="219" t="s">
        <v>381</v>
      </c>
      <c r="D217" s="219" t="s">
        <v>196</v>
      </c>
      <c r="E217" s="220" t="s">
        <v>382</v>
      </c>
      <c r="F217" s="221" t="s">
        <v>383</v>
      </c>
      <c r="G217" s="222" t="s">
        <v>269</v>
      </c>
      <c r="H217" s="223">
        <v>1.1399999999999999</v>
      </c>
      <c r="I217" s="224"/>
      <c r="J217" s="225">
        <f>ROUND(I217*H217,2)</f>
        <v>0</v>
      </c>
      <c r="K217" s="221" t="s">
        <v>200</v>
      </c>
      <c r="L217" s="42"/>
      <c r="M217" s="226" t="s">
        <v>19</v>
      </c>
      <c r="N217" s="227" t="s">
        <v>44</v>
      </c>
      <c r="O217" s="82"/>
      <c r="P217" s="228">
        <f>O217*H217</f>
        <v>0</v>
      </c>
      <c r="Q217" s="228">
        <v>0</v>
      </c>
      <c r="R217" s="228">
        <f>Q217*H217</f>
        <v>0</v>
      </c>
      <c r="S217" s="228">
        <v>0</v>
      </c>
      <c r="T217" s="229">
        <f>S217*H217</f>
        <v>0</v>
      </c>
      <c r="AR217" s="230" t="s">
        <v>201</v>
      </c>
      <c r="AT217" s="230" t="s">
        <v>196</v>
      </c>
      <c r="AU217" s="230" t="s">
        <v>82</v>
      </c>
      <c r="AY217" s="16" t="s">
        <v>194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6" t="s">
        <v>80</v>
      </c>
      <c r="BK217" s="231">
        <f>ROUND(I217*H217,2)</f>
        <v>0</v>
      </c>
      <c r="BL217" s="16" t="s">
        <v>201</v>
      </c>
      <c r="BM217" s="230" t="s">
        <v>384</v>
      </c>
    </row>
    <row r="218" s="1" customFormat="1">
      <c r="B218" s="37"/>
      <c r="C218" s="38"/>
      <c r="D218" s="232" t="s">
        <v>203</v>
      </c>
      <c r="E218" s="38"/>
      <c r="F218" s="233" t="s">
        <v>385</v>
      </c>
      <c r="G218" s="38"/>
      <c r="H218" s="38"/>
      <c r="I218" s="145"/>
      <c r="J218" s="38"/>
      <c r="K218" s="38"/>
      <c r="L218" s="42"/>
      <c r="M218" s="234"/>
      <c r="N218" s="82"/>
      <c r="O218" s="82"/>
      <c r="P218" s="82"/>
      <c r="Q218" s="82"/>
      <c r="R218" s="82"/>
      <c r="S218" s="82"/>
      <c r="T218" s="83"/>
      <c r="AT218" s="16" t="s">
        <v>203</v>
      </c>
      <c r="AU218" s="16" t="s">
        <v>82</v>
      </c>
    </row>
    <row r="219" s="12" customFormat="1">
      <c r="B219" s="235"/>
      <c r="C219" s="236"/>
      <c r="D219" s="232" t="s">
        <v>272</v>
      </c>
      <c r="E219" s="237" t="s">
        <v>19</v>
      </c>
      <c r="F219" s="238" t="s">
        <v>386</v>
      </c>
      <c r="G219" s="236"/>
      <c r="H219" s="239">
        <v>1.1399999999999999</v>
      </c>
      <c r="I219" s="240"/>
      <c r="J219" s="236"/>
      <c r="K219" s="236"/>
      <c r="L219" s="241"/>
      <c r="M219" s="242"/>
      <c r="N219" s="243"/>
      <c r="O219" s="243"/>
      <c r="P219" s="243"/>
      <c r="Q219" s="243"/>
      <c r="R219" s="243"/>
      <c r="S219" s="243"/>
      <c r="T219" s="244"/>
      <c r="AT219" s="245" t="s">
        <v>272</v>
      </c>
      <c r="AU219" s="245" t="s">
        <v>82</v>
      </c>
      <c r="AV219" s="12" t="s">
        <v>82</v>
      </c>
      <c r="AW219" s="12" t="s">
        <v>35</v>
      </c>
      <c r="AX219" s="12" t="s">
        <v>80</v>
      </c>
      <c r="AY219" s="245" t="s">
        <v>194</v>
      </c>
    </row>
    <row r="220" s="1" customFormat="1" ht="24" customHeight="1">
      <c r="B220" s="37"/>
      <c r="C220" s="219" t="s">
        <v>387</v>
      </c>
      <c r="D220" s="219" t="s">
        <v>196</v>
      </c>
      <c r="E220" s="220" t="s">
        <v>388</v>
      </c>
      <c r="F220" s="221" t="s">
        <v>389</v>
      </c>
      <c r="G220" s="222" t="s">
        <v>228</v>
      </c>
      <c r="H220" s="223">
        <v>58</v>
      </c>
      <c r="I220" s="224"/>
      <c r="J220" s="225">
        <f>ROUND(I220*H220,2)</f>
        <v>0</v>
      </c>
      <c r="K220" s="221" t="s">
        <v>200</v>
      </c>
      <c r="L220" s="42"/>
      <c r="M220" s="226" t="s">
        <v>19</v>
      </c>
      <c r="N220" s="227" t="s">
        <v>44</v>
      </c>
      <c r="O220" s="82"/>
      <c r="P220" s="228">
        <f>O220*H220</f>
        <v>0</v>
      </c>
      <c r="Q220" s="228">
        <v>0.048430000000000001</v>
      </c>
      <c r="R220" s="228">
        <f>Q220*H220</f>
        <v>2.8089400000000002</v>
      </c>
      <c r="S220" s="228">
        <v>0</v>
      </c>
      <c r="T220" s="229">
        <f>S220*H220</f>
        <v>0</v>
      </c>
      <c r="AR220" s="230" t="s">
        <v>201</v>
      </c>
      <c r="AT220" s="230" t="s">
        <v>196</v>
      </c>
      <c r="AU220" s="230" t="s">
        <v>82</v>
      </c>
      <c r="AY220" s="16" t="s">
        <v>194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80</v>
      </c>
      <c r="BK220" s="231">
        <f>ROUND(I220*H220,2)</f>
        <v>0</v>
      </c>
      <c r="BL220" s="16" t="s">
        <v>201</v>
      </c>
      <c r="BM220" s="230" t="s">
        <v>390</v>
      </c>
    </row>
    <row r="221" s="1" customFormat="1">
      <c r="B221" s="37"/>
      <c r="C221" s="38"/>
      <c r="D221" s="232" t="s">
        <v>203</v>
      </c>
      <c r="E221" s="38"/>
      <c r="F221" s="233" t="s">
        <v>391</v>
      </c>
      <c r="G221" s="38"/>
      <c r="H221" s="38"/>
      <c r="I221" s="145"/>
      <c r="J221" s="38"/>
      <c r="K221" s="38"/>
      <c r="L221" s="42"/>
      <c r="M221" s="234"/>
      <c r="N221" s="82"/>
      <c r="O221" s="82"/>
      <c r="P221" s="82"/>
      <c r="Q221" s="82"/>
      <c r="R221" s="82"/>
      <c r="S221" s="82"/>
      <c r="T221" s="83"/>
      <c r="AT221" s="16" t="s">
        <v>203</v>
      </c>
      <c r="AU221" s="16" t="s">
        <v>82</v>
      </c>
    </row>
    <row r="222" s="1" customFormat="1" ht="24" customHeight="1">
      <c r="B222" s="37"/>
      <c r="C222" s="219" t="s">
        <v>392</v>
      </c>
      <c r="D222" s="219" t="s">
        <v>196</v>
      </c>
      <c r="E222" s="220" t="s">
        <v>393</v>
      </c>
      <c r="F222" s="221" t="s">
        <v>394</v>
      </c>
      <c r="G222" s="222" t="s">
        <v>269</v>
      </c>
      <c r="H222" s="223">
        <v>2.8599999999999999</v>
      </c>
      <c r="I222" s="224"/>
      <c r="J222" s="225">
        <f>ROUND(I222*H222,2)</f>
        <v>0</v>
      </c>
      <c r="K222" s="221" t="s">
        <v>200</v>
      </c>
      <c r="L222" s="42"/>
      <c r="M222" s="226" t="s">
        <v>19</v>
      </c>
      <c r="N222" s="227" t="s">
        <v>44</v>
      </c>
      <c r="O222" s="82"/>
      <c r="P222" s="228">
        <f>O222*H222</f>
        <v>0</v>
      </c>
      <c r="Q222" s="228">
        <v>2.9013900000000001</v>
      </c>
      <c r="R222" s="228">
        <f>Q222*H222</f>
        <v>8.2979754000000003</v>
      </c>
      <c r="S222" s="228">
        <v>0</v>
      </c>
      <c r="T222" s="229">
        <f>S222*H222</f>
        <v>0</v>
      </c>
      <c r="AR222" s="230" t="s">
        <v>201</v>
      </c>
      <c r="AT222" s="230" t="s">
        <v>196</v>
      </c>
      <c r="AU222" s="230" t="s">
        <v>82</v>
      </c>
      <c r="AY222" s="16" t="s">
        <v>194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6" t="s">
        <v>80</v>
      </c>
      <c r="BK222" s="231">
        <f>ROUND(I222*H222,2)</f>
        <v>0</v>
      </c>
      <c r="BL222" s="16" t="s">
        <v>201</v>
      </c>
      <c r="BM222" s="230" t="s">
        <v>395</v>
      </c>
    </row>
    <row r="223" s="1" customFormat="1">
      <c r="B223" s="37"/>
      <c r="C223" s="38"/>
      <c r="D223" s="232" t="s">
        <v>203</v>
      </c>
      <c r="E223" s="38"/>
      <c r="F223" s="233" t="s">
        <v>396</v>
      </c>
      <c r="G223" s="38"/>
      <c r="H223" s="38"/>
      <c r="I223" s="145"/>
      <c r="J223" s="38"/>
      <c r="K223" s="38"/>
      <c r="L223" s="42"/>
      <c r="M223" s="234"/>
      <c r="N223" s="82"/>
      <c r="O223" s="82"/>
      <c r="P223" s="82"/>
      <c r="Q223" s="82"/>
      <c r="R223" s="82"/>
      <c r="S223" s="82"/>
      <c r="T223" s="83"/>
      <c r="AT223" s="16" t="s">
        <v>203</v>
      </c>
      <c r="AU223" s="16" t="s">
        <v>82</v>
      </c>
    </row>
    <row r="224" s="12" customFormat="1">
      <c r="B224" s="235"/>
      <c r="C224" s="236"/>
      <c r="D224" s="232" t="s">
        <v>272</v>
      </c>
      <c r="E224" s="237" t="s">
        <v>19</v>
      </c>
      <c r="F224" s="238" t="s">
        <v>397</v>
      </c>
      <c r="G224" s="236"/>
      <c r="H224" s="239">
        <v>2.8599999999999999</v>
      </c>
      <c r="I224" s="240"/>
      <c r="J224" s="236"/>
      <c r="K224" s="236"/>
      <c r="L224" s="241"/>
      <c r="M224" s="242"/>
      <c r="N224" s="243"/>
      <c r="O224" s="243"/>
      <c r="P224" s="243"/>
      <c r="Q224" s="243"/>
      <c r="R224" s="243"/>
      <c r="S224" s="243"/>
      <c r="T224" s="244"/>
      <c r="AT224" s="245" t="s">
        <v>272</v>
      </c>
      <c r="AU224" s="245" t="s">
        <v>82</v>
      </c>
      <c r="AV224" s="12" t="s">
        <v>82</v>
      </c>
      <c r="AW224" s="12" t="s">
        <v>35</v>
      </c>
      <c r="AX224" s="12" t="s">
        <v>80</v>
      </c>
      <c r="AY224" s="245" t="s">
        <v>194</v>
      </c>
    </row>
    <row r="225" s="1" customFormat="1" ht="24" customHeight="1">
      <c r="B225" s="37"/>
      <c r="C225" s="219" t="s">
        <v>398</v>
      </c>
      <c r="D225" s="219" t="s">
        <v>196</v>
      </c>
      <c r="E225" s="220" t="s">
        <v>399</v>
      </c>
      <c r="F225" s="221" t="s">
        <v>400</v>
      </c>
      <c r="G225" s="222" t="s">
        <v>269</v>
      </c>
      <c r="H225" s="223">
        <v>13.695</v>
      </c>
      <c r="I225" s="224"/>
      <c r="J225" s="225">
        <f>ROUND(I225*H225,2)</f>
        <v>0</v>
      </c>
      <c r="K225" s="221" t="s">
        <v>200</v>
      </c>
      <c r="L225" s="42"/>
      <c r="M225" s="226" t="s">
        <v>19</v>
      </c>
      <c r="N225" s="227" t="s">
        <v>44</v>
      </c>
      <c r="O225" s="82"/>
      <c r="P225" s="228">
        <f>O225*H225</f>
        <v>0</v>
      </c>
      <c r="Q225" s="228">
        <v>2.8969299999999998</v>
      </c>
      <c r="R225" s="228">
        <f>Q225*H225</f>
        <v>39.673456349999995</v>
      </c>
      <c r="S225" s="228">
        <v>0</v>
      </c>
      <c r="T225" s="229">
        <f>S225*H225</f>
        <v>0</v>
      </c>
      <c r="AR225" s="230" t="s">
        <v>201</v>
      </c>
      <c r="AT225" s="230" t="s">
        <v>196</v>
      </c>
      <c r="AU225" s="230" t="s">
        <v>82</v>
      </c>
      <c r="AY225" s="16" t="s">
        <v>194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6" t="s">
        <v>80</v>
      </c>
      <c r="BK225" s="231">
        <f>ROUND(I225*H225,2)</f>
        <v>0</v>
      </c>
      <c r="BL225" s="16" t="s">
        <v>201</v>
      </c>
      <c r="BM225" s="230" t="s">
        <v>401</v>
      </c>
    </row>
    <row r="226" s="1" customFormat="1">
      <c r="B226" s="37"/>
      <c r="C226" s="38"/>
      <c r="D226" s="232" t="s">
        <v>203</v>
      </c>
      <c r="E226" s="38"/>
      <c r="F226" s="233" t="s">
        <v>402</v>
      </c>
      <c r="G226" s="38"/>
      <c r="H226" s="38"/>
      <c r="I226" s="145"/>
      <c r="J226" s="38"/>
      <c r="K226" s="38"/>
      <c r="L226" s="42"/>
      <c r="M226" s="234"/>
      <c r="N226" s="82"/>
      <c r="O226" s="82"/>
      <c r="P226" s="82"/>
      <c r="Q226" s="82"/>
      <c r="R226" s="82"/>
      <c r="S226" s="82"/>
      <c r="T226" s="83"/>
      <c r="AT226" s="16" t="s">
        <v>203</v>
      </c>
      <c r="AU226" s="16" t="s">
        <v>82</v>
      </c>
    </row>
    <row r="227" s="12" customFormat="1">
      <c r="B227" s="235"/>
      <c r="C227" s="236"/>
      <c r="D227" s="232" t="s">
        <v>272</v>
      </c>
      <c r="E227" s="237" t="s">
        <v>19</v>
      </c>
      <c r="F227" s="238" t="s">
        <v>403</v>
      </c>
      <c r="G227" s="236"/>
      <c r="H227" s="239">
        <v>13.695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AT227" s="245" t="s">
        <v>272</v>
      </c>
      <c r="AU227" s="245" t="s">
        <v>82</v>
      </c>
      <c r="AV227" s="12" t="s">
        <v>82</v>
      </c>
      <c r="AW227" s="12" t="s">
        <v>35</v>
      </c>
      <c r="AX227" s="12" t="s">
        <v>80</v>
      </c>
      <c r="AY227" s="245" t="s">
        <v>194</v>
      </c>
    </row>
    <row r="228" s="1" customFormat="1" ht="24" customHeight="1">
      <c r="B228" s="37"/>
      <c r="C228" s="219" t="s">
        <v>404</v>
      </c>
      <c r="D228" s="219" t="s">
        <v>196</v>
      </c>
      <c r="E228" s="220" t="s">
        <v>405</v>
      </c>
      <c r="F228" s="221" t="s">
        <v>406</v>
      </c>
      <c r="G228" s="222" t="s">
        <v>269</v>
      </c>
      <c r="H228" s="223">
        <v>13.695</v>
      </c>
      <c r="I228" s="224"/>
      <c r="J228" s="225">
        <f>ROUND(I228*H228,2)</f>
        <v>0</v>
      </c>
      <c r="K228" s="221" t="s">
        <v>200</v>
      </c>
      <c r="L228" s="42"/>
      <c r="M228" s="226" t="s">
        <v>19</v>
      </c>
      <c r="N228" s="227" t="s">
        <v>44</v>
      </c>
      <c r="O228" s="82"/>
      <c r="P228" s="228">
        <f>O228*H228</f>
        <v>0</v>
      </c>
      <c r="Q228" s="228">
        <v>0</v>
      </c>
      <c r="R228" s="228">
        <f>Q228*H228</f>
        <v>0</v>
      </c>
      <c r="S228" s="228">
        <v>0</v>
      </c>
      <c r="T228" s="229">
        <f>S228*H228</f>
        <v>0</v>
      </c>
      <c r="AR228" s="230" t="s">
        <v>201</v>
      </c>
      <c r="AT228" s="230" t="s">
        <v>196</v>
      </c>
      <c r="AU228" s="230" t="s">
        <v>82</v>
      </c>
      <c r="AY228" s="16" t="s">
        <v>194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80</v>
      </c>
      <c r="BK228" s="231">
        <f>ROUND(I228*H228,2)</f>
        <v>0</v>
      </c>
      <c r="BL228" s="16" t="s">
        <v>201</v>
      </c>
      <c r="BM228" s="230" t="s">
        <v>407</v>
      </c>
    </row>
    <row r="229" s="1" customFormat="1">
      <c r="B229" s="37"/>
      <c r="C229" s="38"/>
      <c r="D229" s="232" t="s">
        <v>203</v>
      </c>
      <c r="E229" s="38"/>
      <c r="F229" s="233" t="s">
        <v>408</v>
      </c>
      <c r="G229" s="38"/>
      <c r="H229" s="38"/>
      <c r="I229" s="145"/>
      <c r="J229" s="38"/>
      <c r="K229" s="38"/>
      <c r="L229" s="42"/>
      <c r="M229" s="234"/>
      <c r="N229" s="82"/>
      <c r="O229" s="82"/>
      <c r="P229" s="82"/>
      <c r="Q229" s="82"/>
      <c r="R229" s="82"/>
      <c r="S229" s="82"/>
      <c r="T229" s="83"/>
      <c r="AT229" s="16" t="s">
        <v>203</v>
      </c>
      <c r="AU229" s="16" t="s">
        <v>82</v>
      </c>
    </row>
    <row r="230" s="1" customFormat="1" ht="24" customHeight="1">
      <c r="B230" s="37"/>
      <c r="C230" s="219" t="s">
        <v>409</v>
      </c>
      <c r="D230" s="219" t="s">
        <v>196</v>
      </c>
      <c r="E230" s="220" t="s">
        <v>410</v>
      </c>
      <c r="F230" s="221" t="s">
        <v>411</v>
      </c>
      <c r="G230" s="222" t="s">
        <v>217</v>
      </c>
      <c r="H230" s="223">
        <v>15</v>
      </c>
      <c r="I230" s="224"/>
      <c r="J230" s="225">
        <f>ROUND(I230*H230,2)</f>
        <v>0</v>
      </c>
      <c r="K230" s="221" t="s">
        <v>200</v>
      </c>
      <c r="L230" s="42"/>
      <c r="M230" s="226" t="s">
        <v>19</v>
      </c>
      <c r="N230" s="227" t="s">
        <v>44</v>
      </c>
      <c r="O230" s="82"/>
      <c r="P230" s="228">
        <f>O230*H230</f>
        <v>0</v>
      </c>
      <c r="Q230" s="228">
        <v>0</v>
      </c>
      <c r="R230" s="228">
        <f>Q230*H230</f>
        <v>0</v>
      </c>
      <c r="S230" s="228">
        <v>0</v>
      </c>
      <c r="T230" s="229">
        <f>S230*H230</f>
        <v>0</v>
      </c>
      <c r="AR230" s="230" t="s">
        <v>201</v>
      </c>
      <c r="AT230" s="230" t="s">
        <v>196</v>
      </c>
      <c r="AU230" s="230" t="s">
        <v>82</v>
      </c>
      <c r="AY230" s="16" t="s">
        <v>194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6" t="s">
        <v>80</v>
      </c>
      <c r="BK230" s="231">
        <f>ROUND(I230*H230,2)</f>
        <v>0</v>
      </c>
      <c r="BL230" s="16" t="s">
        <v>201</v>
      </c>
      <c r="BM230" s="230" t="s">
        <v>412</v>
      </c>
    </row>
    <row r="231" s="1" customFormat="1">
      <c r="B231" s="37"/>
      <c r="C231" s="38"/>
      <c r="D231" s="232" t="s">
        <v>203</v>
      </c>
      <c r="E231" s="38"/>
      <c r="F231" s="233" t="s">
        <v>413</v>
      </c>
      <c r="G231" s="38"/>
      <c r="H231" s="38"/>
      <c r="I231" s="145"/>
      <c r="J231" s="38"/>
      <c r="K231" s="38"/>
      <c r="L231" s="42"/>
      <c r="M231" s="234"/>
      <c r="N231" s="82"/>
      <c r="O231" s="82"/>
      <c r="P231" s="82"/>
      <c r="Q231" s="82"/>
      <c r="R231" s="82"/>
      <c r="S231" s="82"/>
      <c r="T231" s="83"/>
      <c r="AT231" s="16" t="s">
        <v>203</v>
      </c>
      <c r="AU231" s="16" t="s">
        <v>82</v>
      </c>
    </row>
    <row r="232" s="1" customFormat="1" ht="24" customHeight="1">
      <c r="B232" s="37"/>
      <c r="C232" s="219" t="s">
        <v>414</v>
      </c>
      <c r="D232" s="219" t="s">
        <v>196</v>
      </c>
      <c r="E232" s="220" t="s">
        <v>415</v>
      </c>
      <c r="F232" s="221" t="s">
        <v>416</v>
      </c>
      <c r="G232" s="222" t="s">
        <v>269</v>
      </c>
      <c r="H232" s="223">
        <v>0.83899999999999997</v>
      </c>
      <c r="I232" s="224"/>
      <c r="J232" s="225">
        <f>ROUND(I232*H232,2)</f>
        <v>0</v>
      </c>
      <c r="K232" s="221" t="s">
        <v>200</v>
      </c>
      <c r="L232" s="42"/>
      <c r="M232" s="226" t="s">
        <v>19</v>
      </c>
      <c r="N232" s="227" t="s">
        <v>44</v>
      </c>
      <c r="O232" s="82"/>
      <c r="P232" s="228">
        <f>O232*H232</f>
        <v>0</v>
      </c>
      <c r="Q232" s="228">
        <v>1.6627000000000001</v>
      </c>
      <c r="R232" s="228">
        <f>Q232*H232</f>
        <v>1.3950053</v>
      </c>
      <c r="S232" s="228">
        <v>0</v>
      </c>
      <c r="T232" s="229">
        <f>S232*H232</f>
        <v>0</v>
      </c>
      <c r="AR232" s="230" t="s">
        <v>201</v>
      </c>
      <c r="AT232" s="230" t="s">
        <v>196</v>
      </c>
      <c r="AU232" s="230" t="s">
        <v>82</v>
      </c>
      <c r="AY232" s="16" t="s">
        <v>194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16" t="s">
        <v>80</v>
      </c>
      <c r="BK232" s="231">
        <f>ROUND(I232*H232,2)</f>
        <v>0</v>
      </c>
      <c r="BL232" s="16" t="s">
        <v>201</v>
      </c>
      <c r="BM232" s="230" t="s">
        <v>417</v>
      </c>
    </row>
    <row r="233" s="1" customFormat="1">
      <c r="B233" s="37"/>
      <c r="C233" s="38"/>
      <c r="D233" s="232" t="s">
        <v>203</v>
      </c>
      <c r="E233" s="38"/>
      <c r="F233" s="233" t="s">
        <v>418</v>
      </c>
      <c r="G233" s="38"/>
      <c r="H233" s="38"/>
      <c r="I233" s="145"/>
      <c r="J233" s="38"/>
      <c r="K233" s="38"/>
      <c r="L233" s="42"/>
      <c r="M233" s="234"/>
      <c r="N233" s="82"/>
      <c r="O233" s="82"/>
      <c r="P233" s="82"/>
      <c r="Q233" s="82"/>
      <c r="R233" s="82"/>
      <c r="S233" s="82"/>
      <c r="T233" s="83"/>
      <c r="AT233" s="16" t="s">
        <v>203</v>
      </c>
      <c r="AU233" s="16" t="s">
        <v>82</v>
      </c>
    </row>
    <row r="234" s="12" customFormat="1">
      <c r="B234" s="235"/>
      <c r="C234" s="236"/>
      <c r="D234" s="232" t="s">
        <v>272</v>
      </c>
      <c r="E234" s="237" t="s">
        <v>19</v>
      </c>
      <c r="F234" s="238" t="s">
        <v>419</v>
      </c>
      <c r="G234" s="236"/>
      <c r="H234" s="239">
        <v>0.22800000000000001</v>
      </c>
      <c r="I234" s="240"/>
      <c r="J234" s="236"/>
      <c r="K234" s="236"/>
      <c r="L234" s="241"/>
      <c r="M234" s="242"/>
      <c r="N234" s="243"/>
      <c r="O234" s="243"/>
      <c r="P234" s="243"/>
      <c r="Q234" s="243"/>
      <c r="R234" s="243"/>
      <c r="S234" s="243"/>
      <c r="T234" s="244"/>
      <c r="AT234" s="245" t="s">
        <v>272</v>
      </c>
      <c r="AU234" s="245" t="s">
        <v>82</v>
      </c>
      <c r="AV234" s="12" t="s">
        <v>82</v>
      </c>
      <c r="AW234" s="12" t="s">
        <v>35</v>
      </c>
      <c r="AX234" s="12" t="s">
        <v>73</v>
      </c>
      <c r="AY234" s="245" t="s">
        <v>194</v>
      </c>
    </row>
    <row r="235" s="12" customFormat="1">
      <c r="B235" s="235"/>
      <c r="C235" s="236"/>
      <c r="D235" s="232" t="s">
        <v>272</v>
      </c>
      <c r="E235" s="237" t="s">
        <v>19</v>
      </c>
      <c r="F235" s="238" t="s">
        <v>420</v>
      </c>
      <c r="G235" s="236"/>
      <c r="H235" s="239">
        <v>0.61099999999999999</v>
      </c>
      <c r="I235" s="240"/>
      <c r="J235" s="236"/>
      <c r="K235" s="236"/>
      <c r="L235" s="241"/>
      <c r="M235" s="242"/>
      <c r="N235" s="243"/>
      <c r="O235" s="243"/>
      <c r="P235" s="243"/>
      <c r="Q235" s="243"/>
      <c r="R235" s="243"/>
      <c r="S235" s="243"/>
      <c r="T235" s="244"/>
      <c r="AT235" s="245" t="s">
        <v>272</v>
      </c>
      <c r="AU235" s="245" t="s">
        <v>82</v>
      </c>
      <c r="AV235" s="12" t="s">
        <v>82</v>
      </c>
      <c r="AW235" s="12" t="s">
        <v>35</v>
      </c>
      <c r="AX235" s="12" t="s">
        <v>73</v>
      </c>
      <c r="AY235" s="245" t="s">
        <v>194</v>
      </c>
    </row>
    <row r="236" s="13" customFormat="1">
      <c r="B236" s="246"/>
      <c r="C236" s="247"/>
      <c r="D236" s="232" t="s">
        <v>272</v>
      </c>
      <c r="E236" s="248" t="s">
        <v>19</v>
      </c>
      <c r="F236" s="249" t="s">
        <v>295</v>
      </c>
      <c r="G236" s="247"/>
      <c r="H236" s="250">
        <v>0.83899999999999997</v>
      </c>
      <c r="I236" s="251"/>
      <c r="J236" s="247"/>
      <c r="K236" s="247"/>
      <c r="L236" s="252"/>
      <c r="M236" s="253"/>
      <c r="N236" s="254"/>
      <c r="O236" s="254"/>
      <c r="P236" s="254"/>
      <c r="Q236" s="254"/>
      <c r="R236" s="254"/>
      <c r="S236" s="254"/>
      <c r="T236" s="255"/>
      <c r="AT236" s="256" t="s">
        <v>272</v>
      </c>
      <c r="AU236" s="256" t="s">
        <v>82</v>
      </c>
      <c r="AV236" s="13" t="s">
        <v>201</v>
      </c>
      <c r="AW236" s="13" t="s">
        <v>35</v>
      </c>
      <c r="AX236" s="13" t="s">
        <v>80</v>
      </c>
      <c r="AY236" s="256" t="s">
        <v>194</v>
      </c>
    </row>
    <row r="237" s="1" customFormat="1" ht="36" customHeight="1">
      <c r="B237" s="37"/>
      <c r="C237" s="219" t="s">
        <v>421</v>
      </c>
      <c r="D237" s="219" t="s">
        <v>196</v>
      </c>
      <c r="E237" s="220" t="s">
        <v>422</v>
      </c>
      <c r="F237" s="221" t="s">
        <v>423</v>
      </c>
      <c r="G237" s="222" t="s">
        <v>424</v>
      </c>
      <c r="H237" s="223">
        <v>1</v>
      </c>
      <c r="I237" s="224"/>
      <c r="J237" s="225">
        <f>ROUND(I237*H237,2)</f>
        <v>0</v>
      </c>
      <c r="K237" s="221" t="s">
        <v>200</v>
      </c>
      <c r="L237" s="42"/>
      <c r="M237" s="226" t="s">
        <v>19</v>
      </c>
      <c r="N237" s="227" t="s">
        <v>44</v>
      </c>
      <c r="O237" s="82"/>
      <c r="P237" s="228">
        <f>O237*H237</f>
        <v>0</v>
      </c>
      <c r="Q237" s="228">
        <v>0.63182000000000005</v>
      </c>
      <c r="R237" s="228">
        <f>Q237*H237</f>
        <v>0.63182000000000005</v>
      </c>
      <c r="S237" s="228">
        <v>0</v>
      </c>
      <c r="T237" s="229">
        <f>S237*H237</f>
        <v>0</v>
      </c>
      <c r="AR237" s="230" t="s">
        <v>201</v>
      </c>
      <c r="AT237" s="230" t="s">
        <v>196</v>
      </c>
      <c r="AU237" s="230" t="s">
        <v>82</v>
      </c>
      <c r="AY237" s="16" t="s">
        <v>194</v>
      </c>
      <c r="BE237" s="231">
        <f>IF(N237="základní",J237,0)</f>
        <v>0</v>
      </c>
      <c r="BF237" s="231">
        <f>IF(N237="snížená",J237,0)</f>
        <v>0</v>
      </c>
      <c r="BG237" s="231">
        <f>IF(N237="zákl. přenesená",J237,0)</f>
        <v>0</v>
      </c>
      <c r="BH237" s="231">
        <f>IF(N237="sníž. přenesená",J237,0)</f>
        <v>0</v>
      </c>
      <c r="BI237" s="231">
        <f>IF(N237="nulová",J237,0)</f>
        <v>0</v>
      </c>
      <c r="BJ237" s="16" t="s">
        <v>80</v>
      </c>
      <c r="BK237" s="231">
        <f>ROUND(I237*H237,2)</f>
        <v>0</v>
      </c>
      <c r="BL237" s="16" t="s">
        <v>201</v>
      </c>
      <c r="BM237" s="230" t="s">
        <v>425</v>
      </c>
    </row>
    <row r="238" s="1" customFormat="1">
      <c r="B238" s="37"/>
      <c r="C238" s="38"/>
      <c r="D238" s="232" t="s">
        <v>203</v>
      </c>
      <c r="E238" s="38"/>
      <c r="F238" s="233" t="s">
        <v>426</v>
      </c>
      <c r="G238" s="38"/>
      <c r="H238" s="38"/>
      <c r="I238" s="145"/>
      <c r="J238" s="38"/>
      <c r="K238" s="38"/>
      <c r="L238" s="42"/>
      <c r="M238" s="234"/>
      <c r="N238" s="82"/>
      <c r="O238" s="82"/>
      <c r="P238" s="82"/>
      <c r="Q238" s="82"/>
      <c r="R238" s="82"/>
      <c r="S238" s="82"/>
      <c r="T238" s="83"/>
      <c r="AT238" s="16" t="s">
        <v>203</v>
      </c>
      <c r="AU238" s="16" t="s">
        <v>82</v>
      </c>
    </row>
    <row r="239" s="1" customFormat="1" ht="36" customHeight="1">
      <c r="B239" s="37"/>
      <c r="C239" s="219" t="s">
        <v>427</v>
      </c>
      <c r="D239" s="219" t="s">
        <v>196</v>
      </c>
      <c r="E239" s="220" t="s">
        <v>428</v>
      </c>
      <c r="F239" s="221" t="s">
        <v>429</v>
      </c>
      <c r="G239" s="222" t="s">
        <v>217</v>
      </c>
      <c r="H239" s="223">
        <v>7</v>
      </c>
      <c r="I239" s="224"/>
      <c r="J239" s="225">
        <f>ROUND(I239*H239,2)</f>
        <v>0</v>
      </c>
      <c r="K239" s="221" t="s">
        <v>200</v>
      </c>
      <c r="L239" s="42"/>
      <c r="M239" s="226" t="s">
        <v>19</v>
      </c>
      <c r="N239" s="227" t="s">
        <v>44</v>
      </c>
      <c r="O239" s="82"/>
      <c r="P239" s="228">
        <f>O239*H239</f>
        <v>0</v>
      </c>
      <c r="Q239" s="228">
        <v>0.17645</v>
      </c>
      <c r="R239" s="228">
        <f>Q239*H239</f>
        <v>1.23515</v>
      </c>
      <c r="S239" s="228">
        <v>0</v>
      </c>
      <c r="T239" s="229">
        <f>S239*H239</f>
        <v>0</v>
      </c>
      <c r="AR239" s="230" t="s">
        <v>201</v>
      </c>
      <c r="AT239" s="230" t="s">
        <v>196</v>
      </c>
      <c r="AU239" s="230" t="s">
        <v>82</v>
      </c>
      <c r="AY239" s="16" t="s">
        <v>194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6" t="s">
        <v>80</v>
      </c>
      <c r="BK239" s="231">
        <f>ROUND(I239*H239,2)</f>
        <v>0</v>
      </c>
      <c r="BL239" s="16" t="s">
        <v>201</v>
      </c>
      <c r="BM239" s="230" t="s">
        <v>430</v>
      </c>
    </row>
    <row r="240" s="1" customFormat="1">
      <c r="B240" s="37"/>
      <c r="C240" s="38"/>
      <c r="D240" s="232" t="s">
        <v>203</v>
      </c>
      <c r="E240" s="38"/>
      <c r="F240" s="233" t="s">
        <v>431</v>
      </c>
      <c r="G240" s="38"/>
      <c r="H240" s="38"/>
      <c r="I240" s="145"/>
      <c r="J240" s="38"/>
      <c r="K240" s="38"/>
      <c r="L240" s="42"/>
      <c r="M240" s="234"/>
      <c r="N240" s="82"/>
      <c r="O240" s="82"/>
      <c r="P240" s="82"/>
      <c r="Q240" s="82"/>
      <c r="R240" s="82"/>
      <c r="S240" s="82"/>
      <c r="T240" s="83"/>
      <c r="AT240" s="16" t="s">
        <v>203</v>
      </c>
      <c r="AU240" s="16" t="s">
        <v>82</v>
      </c>
    </row>
    <row r="241" s="1" customFormat="1" ht="48" customHeight="1">
      <c r="B241" s="37"/>
      <c r="C241" s="219" t="s">
        <v>432</v>
      </c>
      <c r="D241" s="219" t="s">
        <v>196</v>
      </c>
      <c r="E241" s="220" t="s">
        <v>433</v>
      </c>
      <c r="F241" s="221" t="s">
        <v>434</v>
      </c>
      <c r="G241" s="222" t="s">
        <v>228</v>
      </c>
      <c r="H241" s="223">
        <v>1</v>
      </c>
      <c r="I241" s="224"/>
      <c r="J241" s="225">
        <f>ROUND(I241*H241,2)</f>
        <v>0</v>
      </c>
      <c r="K241" s="221" t="s">
        <v>200</v>
      </c>
      <c r="L241" s="42"/>
      <c r="M241" s="226" t="s">
        <v>19</v>
      </c>
      <c r="N241" s="227" t="s">
        <v>44</v>
      </c>
      <c r="O241" s="82"/>
      <c r="P241" s="228">
        <f>O241*H241</f>
        <v>0</v>
      </c>
      <c r="Q241" s="228">
        <v>0.10933</v>
      </c>
      <c r="R241" s="228">
        <f>Q241*H241</f>
        <v>0.10933</v>
      </c>
      <c r="S241" s="228">
        <v>0</v>
      </c>
      <c r="T241" s="229">
        <f>S241*H241</f>
        <v>0</v>
      </c>
      <c r="AR241" s="230" t="s">
        <v>201</v>
      </c>
      <c r="AT241" s="230" t="s">
        <v>196</v>
      </c>
      <c r="AU241" s="230" t="s">
        <v>82</v>
      </c>
      <c r="AY241" s="16" t="s">
        <v>194</v>
      </c>
      <c r="BE241" s="231">
        <f>IF(N241="základní",J241,0)</f>
        <v>0</v>
      </c>
      <c r="BF241" s="231">
        <f>IF(N241="snížená",J241,0)</f>
        <v>0</v>
      </c>
      <c r="BG241" s="231">
        <f>IF(N241="zákl. přenesená",J241,0)</f>
        <v>0</v>
      </c>
      <c r="BH241" s="231">
        <f>IF(N241="sníž. přenesená",J241,0)</f>
        <v>0</v>
      </c>
      <c r="BI241" s="231">
        <f>IF(N241="nulová",J241,0)</f>
        <v>0</v>
      </c>
      <c r="BJ241" s="16" t="s">
        <v>80</v>
      </c>
      <c r="BK241" s="231">
        <f>ROUND(I241*H241,2)</f>
        <v>0</v>
      </c>
      <c r="BL241" s="16" t="s">
        <v>201</v>
      </c>
      <c r="BM241" s="230" t="s">
        <v>435</v>
      </c>
    </row>
    <row r="242" s="1" customFormat="1">
      <c r="B242" s="37"/>
      <c r="C242" s="38"/>
      <c r="D242" s="232" t="s">
        <v>203</v>
      </c>
      <c r="E242" s="38"/>
      <c r="F242" s="233" t="s">
        <v>436</v>
      </c>
      <c r="G242" s="38"/>
      <c r="H242" s="38"/>
      <c r="I242" s="145"/>
      <c r="J242" s="38"/>
      <c r="K242" s="38"/>
      <c r="L242" s="42"/>
      <c r="M242" s="234"/>
      <c r="N242" s="82"/>
      <c r="O242" s="82"/>
      <c r="P242" s="82"/>
      <c r="Q242" s="82"/>
      <c r="R242" s="82"/>
      <c r="S242" s="82"/>
      <c r="T242" s="83"/>
      <c r="AT242" s="16" t="s">
        <v>203</v>
      </c>
      <c r="AU242" s="16" t="s">
        <v>82</v>
      </c>
    </row>
    <row r="243" s="1" customFormat="1" ht="48" customHeight="1">
      <c r="B243" s="37"/>
      <c r="C243" s="219" t="s">
        <v>437</v>
      </c>
      <c r="D243" s="219" t="s">
        <v>196</v>
      </c>
      <c r="E243" s="220" t="s">
        <v>438</v>
      </c>
      <c r="F243" s="221" t="s">
        <v>439</v>
      </c>
      <c r="G243" s="222" t="s">
        <v>228</v>
      </c>
      <c r="H243" s="223">
        <v>1</v>
      </c>
      <c r="I243" s="224"/>
      <c r="J243" s="225">
        <f>ROUND(I243*H243,2)</f>
        <v>0</v>
      </c>
      <c r="K243" s="221" t="s">
        <v>200</v>
      </c>
      <c r="L243" s="42"/>
      <c r="M243" s="226" t="s">
        <v>19</v>
      </c>
      <c r="N243" s="227" t="s">
        <v>44</v>
      </c>
      <c r="O243" s="82"/>
      <c r="P243" s="228">
        <f>O243*H243</f>
        <v>0</v>
      </c>
      <c r="Q243" s="228">
        <v>0.0056800000000000002</v>
      </c>
      <c r="R243" s="228">
        <f>Q243*H243</f>
        <v>0.0056800000000000002</v>
      </c>
      <c r="S243" s="228">
        <v>0</v>
      </c>
      <c r="T243" s="229">
        <f>S243*H243</f>
        <v>0</v>
      </c>
      <c r="AR243" s="230" t="s">
        <v>201</v>
      </c>
      <c r="AT243" s="230" t="s">
        <v>196</v>
      </c>
      <c r="AU243" s="230" t="s">
        <v>82</v>
      </c>
      <c r="AY243" s="16" t="s">
        <v>194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16" t="s">
        <v>80</v>
      </c>
      <c r="BK243" s="231">
        <f>ROUND(I243*H243,2)</f>
        <v>0</v>
      </c>
      <c r="BL243" s="16" t="s">
        <v>201</v>
      </c>
      <c r="BM243" s="230" t="s">
        <v>440</v>
      </c>
    </row>
    <row r="244" s="1" customFormat="1">
      <c r="B244" s="37"/>
      <c r="C244" s="38"/>
      <c r="D244" s="232" t="s">
        <v>203</v>
      </c>
      <c r="E244" s="38"/>
      <c r="F244" s="233" t="s">
        <v>441</v>
      </c>
      <c r="G244" s="38"/>
      <c r="H244" s="38"/>
      <c r="I244" s="145"/>
      <c r="J244" s="38"/>
      <c r="K244" s="38"/>
      <c r="L244" s="42"/>
      <c r="M244" s="234"/>
      <c r="N244" s="82"/>
      <c r="O244" s="82"/>
      <c r="P244" s="82"/>
      <c r="Q244" s="82"/>
      <c r="R244" s="82"/>
      <c r="S244" s="82"/>
      <c r="T244" s="83"/>
      <c r="AT244" s="16" t="s">
        <v>203</v>
      </c>
      <c r="AU244" s="16" t="s">
        <v>82</v>
      </c>
    </row>
    <row r="245" s="1" customFormat="1" ht="24" customHeight="1">
      <c r="B245" s="37"/>
      <c r="C245" s="219" t="s">
        <v>442</v>
      </c>
      <c r="D245" s="219" t="s">
        <v>196</v>
      </c>
      <c r="E245" s="220" t="s">
        <v>443</v>
      </c>
      <c r="F245" s="221" t="s">
        <v>444</v>
      </c>
      <c r="G245" s="222" t="s">
        <v>228</v>
      </c>
      <c r="H245" s="223">
        <v>1</v>
      </c>
      <c r="I245" s="224"/>
      <c r="J245" s="225">
        <f>ROUND(I245*H245,2)</f>
        <v>0</v>
      </c>
      <c r="K245" s="221" t="s">
        <v>200</v>
      </c>
      <c r="L245" s="42"/>
      <c r="M245" s="226" t="s">
        <v>19</v>
      </c>
      <c r="N245" s="227" t="s">
        <v>44</v>
      </c>
      <c r="O245" s="82"/>
      <c r="P245" s="228">
        <f>O245*H245</f>
        <v>0</v>
      </c>
      <c r="Q245" s="228">
        <v>0.033279999999999997</v>
      </c>
      <c r="R245" s="228">
        <f>Q245*H245</f>
        <v>0.033279999999999997</v>
      </c>
      <c r="S245" s="228">
        <v>0</v>
      </c>
      <c r="T245" s="229">
        <f>S245*H245</f>
        <v>0</v>
      </c>
      <c r="AR245" s="230" t="s">
        <v>201</v>
      </c>
      <c r="AT245" s="230" t="s">
        <v>196</v>
      </c>
      <c r="AU245" s="230" t="s">
        <v>82</v>
      </c>
      <c r="AY245" s="16" t="s">
        <v>194</v>
      </c>
      <c r="BE245" s="231">
        <f>IF(N245="základní",J245,0)</f>
        <v>0</v>
      </c>
      <c r="BF245" s="231">
        <f>IF(N245="snížená",J245,0)</f>
        <v>0</v>
      </c>
      <c r="BG245" s="231">
        <f>IF(N245="zákl. přenesená",J245,0)</f>
        <v>0</v>
      </c>
      <c r="BH245" s="231">
        <f>IF(N245="sníž. přenesená",J245,0)</f>
        <v>0</v>
      </c>
      <c r="BI245" s="231">
        <f>IF(N245="nulová",J245,0)</f>
        <v>0</v>
      </c>
      <c r="BJ245" s="16" t="s">
        <v>80</v>
      </c>
      <c r="BK245" s="231">
        <f>ROUND(I245*H245,2)</f>
        <v>0</v>
      </c>
      <c r="BL245" s="16" t="s">
        <v>201</v>
      </c>
      <c r="BM245" s="230" t="s">
        <v>445</v>
      </c>
    </row>
    <row r="246" s="1" customFormat="1">
      <c r="B246" s="37"/>
      <c r="C246" s="38"/>
      <c r="D246" s="232" t="s">
        <v>203</v>
      </c>
      <c r="E246" s="38"/>
      <c r="F246" s="233" t="s">
        <v>446</v>
      </c>
      <c r="G246" s="38"/>
      <c r="H246" s="38"/>
      <c r="I246" s="145"/>
      <c r="J246" s="38"/>
      <c r="K246" s="38"/>
      <c r="L246" s="42"/>
      <c r="M246" s="234"/>
      <c r="N246" s="82"/>
      <c r="O246" s="82"/>
      <c r="P246" s="82"/>
      <c r="Q246" s="82"/>
      <c r="R246" s="82"/>
      <c r="S246" s="82"/>
      <c r="T246" s="83"/>
      <c r="AT246" s="16" t="s">
        <v>203</v>
      </c>
      <c r="AU246" s="16" t="s">
        <v>82</v>
      </c>
    </row>
    <row r="247" s="1" customFormat="1" ht="24" customHeight="1">
      <c r="B247" s="37"/>
      <c r="C247" s="219" t="s">
        <v>447</v>
      </c>
      <c r="D247" s="219" t="s">
        <v>196</v>
      </c>
      <c r="E247" s="220" t="s">
        <v>448</v>
      </c>
      <c r="F247" s="221" t="s">
        <v>449</v>
      </c>
      <c r="G247" s="222" t="s">
        <v>228</v>
      </c>
      <c r="H247" s="223">
        <v>3</v>
      </c>
      <c r="I247" s="224"/>
      <c r="J247" s="225">
        <f>ROUND(I247*H247,2)</f>
        <v>0</v>
      </c>
      <c r="K247" s="221" t="s">
        <v>200</v>
      </c>
      <c r="L247" s="42"/>
      <c r="M247" s="226" t="s">
        <v>19</v>
      </c>
      <c r="N247" s="227" t="s">
        <v>44</v>
      </c>
      <c r="O247" s="82"/>
      <c r="P247" s="228">
        <f>O247*H247</f>
        <v>0</v>
      </c>
      <c r="Q247" s="228">
        <v>0.034279999999999998</v>
      </c>
      <c r="R247" s="228">
        <f>Q247*H247</f>
        <v>0.10283999999999999</v>
      </c>
      <c r="S247" s="228">
        <v>0</v>
      </c>
      <c r="T247" s="229">
        <f>S247*H247</f>
        <v>0</v>
      </c>
      <c r="AR247" s="230" t="s">
        <v>201</v>
      </c>
      <c r="AT247" s="230" t="s">
        <v>196</v>
      </c>
      <c r="AU247" s="230" t="s">
        <v>82</v>
      </c>
      <c r="AY247" s="16" t="s">
        <v>194</v>
      </c>
      <c r="BE247" s="231">
        <f>IF(N247="základní",J247,0)</f>
        <v>0</v>
      </c>
      <c r="BF247" s="231">
        <f>IF(N247="snížená",J247,0)</f>
        <v>0</v>
      </c>
      <c r="BG247" s="231">
        <f>IF(N247="zákl. přenesená",J247,0)</f>
        <v>0</v>
      </c>
      <c r="BH247" s="231">
        <f>IF(N247="sníž. přenesená",J247,0)</f>
        <v>0</v>
      </c>
      <c r="BI247" s="231">
        <f>IF(N247="nulová",J247,0)</f>
        <v>0</v>
      </c>
      <c r="BJ247" s="16" t="s">
        <v>80</v>
      </c>
      <c r="BK247" s="231">
        <f>ROUND(I247*H247,2)</f>
        <v>0</v>
      </c>
      <c r="BL247" s="16" t="s">
        <v>201</v>
      </c>
      <c r="BM247" s="230" t="s">
        <v>450</v>
      </c>
    </row>
    <row r="248" s="1" customFormat="1">
      <c r="B248" s="37"/>
      <c r="C248" s="38"/>
      <c r="D248" s="232" t="s">
        <v>203</v>
      </c>
      <c r="E248" s="38"/>
      <c r="F248" s="233" t="s">
        <v>451</v>
      </c>
      <c r="G248" s="38"/>
      <c r="H248" s="38"/>
      <c r="I248" s="145"/>
      <c r="J248" s="38"/>
      <c r="K248" s="38"/>
      <c r="L248" s="42"/>
      <c r="M248" s="234"/>
      <c r="N248" s="82"/>
      <c r="O248" s="82"/>
      <c r="P248" s="82"/>
      <c r="Q248" s="82"/>
      <c r="R248" s="82"/>
      <c r="S248" s="82"/>
      <c r="T248" s="83"/>
      <c r="AT248" s="16" t="s">
        <v>203</v>
      </c>
      <c r="AU248" s="16" t="s">
        <v>82</v>
      </c>
    </row>
    <row r="249" s="1" customFormat="1" ht="16.5" customHeight="1">
      <c r="B249" s="37"/>
      <c r="C249" s="219" t="s">
        <v>452</v>
      </c>
      <c r="D249" s="219" t="s">
        <v>196</v>
      </c>
      <c r="E249" s="220" t="s">
        <v>453</v>
      </c>
      <c r="F249" s="221" t="s">
        <v>454</v>
      </c>
      <c r="G249" s="222" t="s">
        <v>269</v>
      </c>
      <c r="H249" s="223">
        <v>2.9119999999999999</v>
      </c>
      <c r="I249" s="224"/>
      <c r="J249" s="225">
        <f>ROUND(I249*H249,2)</f>
        <v>0</v>
      </c>
      <c r="K249" s="221" t="s">
        <v>200</v>
      </c>
      <c r="L249" s="42"/>
      <c r="M249" s="226" t="s">
        <v>19</v>
      </c>
      <c r="N249" s="227" t="s">
        <v>44</v>
      </c>
      <c r="O249" s="82"/>
      <c r="P249" s="228">
        <f>O249*H249</f>
        <v>0</v>
      </c>
      <c r="Q249" s="228">
        <v>2.4705699999999999</v>
      </c>
      <c r="R249" s="228">
        <f>Q249*H249</f>
        <v>7.1942998399999993</v>
      </c>
      <c r="S249" s="228">
        <v>0</v>
      </c>
      <c r="T249" s="229">
        <f>S249*H249</f>
        <v>0</v>
      </c>
      <c r="AR249" s="230" t="s">
        <v>201</v>
      </c>
      <c r="AT249" s="230" t="s">
        <v>196</v>
      </c>
      <c r="AU249" s="230" t="s">
        <v>82</v>
      </c>
      <c r="AY249" s="16" t="s">
        <v>194</v>
      </c>
      <c r="BE249" s="231">
        <f>IF(N249="základní",J249,0)</f>
        <v>0</v>
      </c>
      <c r="BF249" s="231">
        <f>IF(N249="snížená",J249,0)</f>
        <v>0</v>
      </c>
      <c r="BG249" s="231">
        <f>IF(N249="zákl. přenesená",J249,0)</f>
        <v>0</v>
      </c>
      <c r="BH249" s="231">
        <f>IF(N249="sníž. přenesená",J249,0)</f>
        <v>0</v>
      </c>
      <c r="BI249" s="231">
        <f>IF(N249="nulová",J249,0)</f>
        <v>0</v>
      </c>
      <c r="BJ249" s="16" t="s">
        <v>80</v>
      </c>
      <c r="BK249" s="231">
        <f>ROUND(I249*H249,2)</f>
        <v>0</v>
      </c>
      <c r="BL249" s="16" t="s">
        <v>201</v>
      </c>
      <c r="BM249" s="230" t="s">
        <v>455</v>
      </c>
    </row>
    <row r="250" s="1" customFormat="1">
      <c r="B250" s="37"/>
      <c r="C250" s="38"/>
      <c r="D250" s="232" t="s">
        <v>203</v>
      </c>
      <c r="E250" s="38"/>
      <c r="F250" s="233" t="s">
        <v>456</v>
      </c>
      <c r="G250" s="38"/>
      <c r="H250" s="38"/>
      <c r="I250" s="145"/>
      <c r="J250" s="38"/>
      <c r="K250" s="38"/>
      <c r="L250" s="42"/>
      <c r="M250" s="234"/>
      <c r="N250" s="82"/>
      <c r="O250" s="82"/>
      <c r="P250" s="82"/>
      <c r="Q250" s="82"/>
      <c r="R250" s="82"/>
      <c r="S250" s="82"/>
      <c r="T250" s="83"/>
      <c r="AT250" s="16" t="s">
        <v>203</v>
      </c>
      <c r="AU250" s="16" t="s">
        <v>82</v>
      </c>
    </row>
    <row r="251" s="12" customFormat="1">
      <c r="B251" s="235"/>
      <c r="C251" s="236"/>
      <c r="D251" s="232" t="s">
        <v>272</v>
      </c>
      <c r="E251" s="237" t="s">
        <v>19</v>
      </c>
      <c r="F251" s="238" t="s">
        <v>457</v>
      </c>
      <c r="G251" s="236"/>
      <c r="H251" s="239">
        <v>0.85799999999999998</v>
      </c>
      <c r="I251" s="240"/>
      <c r="J251" s="236"/>
      <c r="K251" s="236"/>
      <c r="L251" s="241"/>
      <c r="M251" s="242"/>
      <c r="N251" s="243"/>
      <c r="O251" s="243"/>
      <c r="P251" s="243"/>
      <c r="Q251" s="243"/>
      <c r="R251" s="243"/>
      <c r="S251" s="243"/>
      <c r="T251" s="244"/>
      <c r="AT251" s="245" t="s">
        <v>272</v>
      </c>
      <c r="AU251" s="245" t="s">
        <v>82</v>
      </c>
      <c r="AV251" s="12" t="s">
        <v>82</v>
      </c>
      <c r="AW251" s="12" t="s">
        <v>35</v>
      </c>
      <c r="AX251" s="12" t="s">
        <v>73</v>
      </c>
      <c r="AY251" s="245" t="s">
        <v>194</v>
      </c>
    </row>
    <row r="252" s="12" customFormat="1">
      <c r="B252" s="235"/>
      <c r="C252" s="236"/>
      <c r="D252" s="232" t="s">
        <v>272</v>
      </c>
      <c r="E252" s="237" t="s">
        <v>19</v>
      </c>
      <c r="F252" s="238" t="s">
        <v>458</v>
      </c>
      <c r="G252" s="236"/>
      <c r="H252" s="239">
        <v>2.0539999999999998</v>
      </c>
      <c r="I252" s="240"/>
      <c r="J252" s="236"/>
      <c r="K252" s="236"/>
      <c r="L252" s="241"/>
      <c r="M252" s="242"/>
      <c r="N252" s="243"/>
      <c r="O252" s="243"/>
      <c r="P252" s="243"/>
      <c r="Q252" s="243"/>
      <c r="R252" s="243"/>
      <c r="S252" s="243"/>
      <c r="T252" s="244"/>
      <c r="AT252" s="245" t="s">
        <v>272</v>
      </c>
      <c r="AU252" s="245" t="s">
        <v>82</v>
      </c>
      <c r="AV252" s="12" t="s">
        <v>82</v>
      </c>
      <c r="AW252" s="12" t="s">
        <v>35</v>
      </c>
      <c r="AX252" s="12" t="s">
        <v>73</v>
      </c>
      <c r="AY252" s="245" t="s">
        <v>194</v>
      </c>
    </row>
    <row r="253" s="13" customFormat="1">
      <c r="B253" s="246"/>
      <c r="C253" s="247"/>
      <c r="D253" s="232" t="s">
        <v>272</v>
      </c>
      <c r="E253" s="248" t="s">
        <v>19</v>
      </c>
      <c r="F253" s="249" t="s">
        <v>295</v>
      </c>
      <c r="G253" s="247"/>
      <c r="H253" s="250">
        <v>2.9119999999999999</v>
      </c>
      <c r="I253" s="251"/>
      <c r="J253" s="247"/>
      <c r="K253" s="247"/>
      <c r="L253" s="252"/>
      <c r="M253" s="253"/>
      <c r="N253" s="254"/>
      <c r="O253" s="254"/>
      <c r="P253" s="254"/>
      <c r="Q253" s="254"/>
      <c r="R253" s="254"/>
      <c r="S253" s="254"/>
      <c r="T253" s="255"/>
      <c r="AT253" s="256" t="s">
        <v>272</v>
      </c>
      <c r="AU253" s="256" t="s">
        <v>82</v>
      </c>
      <c r="AV253" s="13" t="s">
        <v>201</v>
      </c>
      <c r="AW253" s="13" t="s">
        <v>35</v>
      </c>
      <c r="AX253" s="13" t="s">
        <v>80</v>
      </c>
      <c r="AY253" s="256" t="s">
        <v>194</v>
      </c>
    </row>
    <row r="254" s="1" customFormat="1" ht="24" customHeight="1">
      <c r="B254" s="37"/>
      <c r="C254" s="219" t="s">
        <v>459</v>
      </c>
      <c r="D254" s="219" t="s">
        <v>196</v>
      </c>
      <c r="E254" s="220" t="s">
        <v>460</v>
      </c>
      <c r="F254" s="221" t="s">
        <v>461</v>
      </c>
      <c r="G254" s="222" t="s">
        <v>199</v>
      </c>
      <c r="H254" s="223">
        <v>37.125</v>
      </c>
      <c r="I254" s="224"/>
      <c r="J254" s="225">
        <f>ROUND(I254*H254,2)</f>
        <v>0</v>
      </c>
      <c r="K254" s="221" t="s">
        <v>200</v>
      </c>
      <c r="L254" s="42"/>
      <c r="M254" s="226" t="s">
        <v>19</v>
      </c>
      <c r="N254" s="227" t="s">
        <v>44</v>
      </c>
      <c r="O254" s="82"/>
      <c r="P254" s="228">
        <f>O254*H254</f>
        <v>0</v>
      </c>
      <c r="Q254" s="228">
        <v>0.025190000000000001</v>
      </c>
      <c r="R254" s="228">
        <f>Q254*H254</f>
        <v>0.93517875000000006</v>
      </c>
      <c r="S254" s="228">
        <v>0</v>
      </c>
      <c r="T254" s="229">
        <f>S254*H254</f>
        <v>0</v>
      </c>
      <c r="AR254" s="230" t="s">
        <v>201</v>
      </c>
      <c r="AT254" s="230" t="s">
        <v>196</v>
      </c>
      <c r="AU254" s="230" t="s">
        <v>82</v>
      </c>
      <c r="AY254" s="16" t="s">
        <v>194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6" t="s">
        <v>80</v>
      </c>
      <c r="BK254" s="231">
        <f>ROUND(I254*H254,2)</f>
        <v>0</v>
      </c>
      <c r="BL254" s="16" t="s">
        <v>201</v>
      </c>
      <c r="BM254" s="230" t="s">
        <v>462</v>
      </c>
    </row>
    <row r="255" s="1" customFormat="1">
      <c r="B255" s="37"/>
      <c r="C255" s="38"/>
      <c r="D255" s="232" t="s">
        <v>203</v>
      </c>
      <c r="E255" s="38"/>
      <c r="F255" s="233" t="s">
        <v>463</v>
      </c>
      <c r="G255" s="38"/>
      <c r="H255" s="38"/>
      <c r="I255" s="145"/>
      <c r="J255" s="38"/>
      <c r="K255" s="38"/>
      <c r="L255" s="42"/>
      <c r="M255" s="234"/>
      <c r="N255" s="82"/>
      <c r="O255" s="82"/>
      <c r="P255" s="82"/>
      <c r="Q255" s="82"/>
      <c r="R255" s="82"/>
      <c r="S255" s="82"/>
      <c r="T255" s="83"/>
      <c r="AT255" s="16" t="s">
        <v>203</v>
      </c>
      <c r="AU255" s="16" t="s">
        <v>82</v>
      </c>
    </row>
    <row r="256" s="12" customFormat="1">
      <c r="B256" s="235"/>
      <c r="C256" s="236"/>
      <c r="D256" s="232" t="s">
        <v>272</v>
      </c>
      <c r="E256" s="237" t="s">
        <v>19</v>
      </c>
      <c r="F256" s="238" t="s">
        <v>464</v>
      </c>
      <c r="G256" s="236"/>
      <c r="H256" s="239">
        <v>14.300000000000001</v>
      </c>
      <c r="I256" s="240"/>
      <c r="J256" s="236"/>
      <c r="K256" s="236"/>
      <c r="L256" s="241"/>
      <c r="M256" s="242"/>
      <c r="N256" s="243"/>
      <c r="O256" s="243"/>
      <c r="P256" s="243"/>
      <c r="Q256" s="243"/>
      <c r="R256" s="243"/>
      <c r="S256" s="243"/>
      <c r="T256" s="244"/>
      <c r="AT256" s="245" t="s">
        <v>272</v>
      </c>
      <c r="AU256" s="245" t="s">
        <v>82</v>
      </c>
      <c r="AV256" s="12" t="s">
        <v>82</v>
      </c>
      <c r="AW256" s="12" t="s">
        <v>35</v>
      </c>
      <c r="AX256" s="12" t="s">
        <v>73</v>
      </c>
      <c r="AY256" s="245" t="s">
        <v>194</v>
      </c>
    </row>
    <row r="257" s="12" customFormat="1">
      <c r="B257" s="235"/>
      <c r="C257" s="236"/>
      <c r="D257" s="232" t="s">
        <v>272</v>
      </c>
      <c r="E257" s="237" t="s">
        <v>19</v>
      </c>
      <c r="F257" s="238" t="s">
        <v>465</v>
      </c>
      <c r="G257" s="236"/>
      <c r="H257" s="239">
        <v>22.824999999999999</v>
      </c>
      <c r="I257" s="240"/>
      <c r="J257" s="236"/>
      <c r="K257" s="236"/>
      <c r="L257" s="241"/>
      <c r="M257" s="242"/>
      <c r="N257" s="243"/>
      <c r="O257" s="243"/>
      <c r="P257" s="243"/>
      <c r="Q257" s="243"/>
      <c r="R257" s="243"/>
      <c r="S257" s="243"/>
      <c r="T257" s="244"/>
      <c r="AT257" s="245" t="s">
        <v>272</v>
      </c>
      <c r="AU257" s="245" t="s">
        <v>82</v>
      </c>
      <c r="AV257" s="12" t="s">
        <v>82</v>
      </c>
      <c r="AW257" s="12" t="s">
        <v>35</v>
      </c>
      <c r="AX257" s="12" t="s">
        <v>73</v>
      </c>
      <c r="AY257" s="245" t="s">
        <v>194</v>
      </c>
    </row>
    <row r="258" s="13" customFormat="1">
      <c r="B258" s="246"/>
      <c r="C258" s="247"/>
      <c r="D258" s="232" t="s">
        <v>272</v>
      </c>
      <c r="E258" s="248" t="s">
        <v>19</v>
      </c>
      <c r="F258" s="249" t="s">
        <v>295</v>
      </c>
      <c r="G258" s="247"/>
      <c r="H258" s="250">
        <v>37.125</v>
      </c>
      <c r="I258" s="251"/>
      <c r="J258" s="247"/>
      <c r="K258" s="247"/>
      <c r="L258" s="252"/>
      <c r="M258" s="253"/>
      <c r="N258" s="254"/>
      <c r="O258" s="254"/>
      <c r="P258" s="254"/>
      <c r="Q258" s="254"/>
      <c r="R258" s="254"/>
      <c r="S258" s="254"/>
      <c r="T258" s="255"/>
      <c r="AT258" s="256" t="s">
        <v>272</v>
      </c>
      <c r="AU258" s="256" t="s">
        <v>82</v>
      </c>
      <c r="AV258" s="13" t="s">
        <v>201</v>
      </c>
      <c r="AW258" s="13" t="s">
        <v>35</v>
      </c>
      <c r="AX258" s="13" t="s">
        <v>80</v>
      </c>
      <c r="AY258" s="256" t="s">
        <v>194</v>
      </c>
    </row>
    <row r="259" s="1" customFormat="1" ht="24" customHeight="1">
      <c r="B259" s="37"/>
      <c r="C259" s="219" t="s">
        <v>466</v>
      </c>
      <c r="D259" s="219" t="s">
        <v>196</v>
      </c>
      <c r="E259" s="220" t="s">
        <v>467</v>
      </c>
      <c r="F259" s="221" t="s">
        <v>468</v>
      </c>
      <c r="G259" s="222" t="s">
        <v>199</v>
      </c>
      <c r="H259" s="223">
        <v>37.125</v>
      </c>
      <c r="I259" s="224"/>
      <c r="J259" s="225">
        <f>ROUND(I259*H259,2)</f>
        <v>0</v>
      </c>
      <c r="K259" s="221" t="s">
        <v>200</v>
      </c>
      <c r="L259" s="42"/>
      <c r="M259" s="226" t="s">
        <v>19</v>
      </c>
      <c r="N259" s="227" t="s">
        <v>44</v>
      </c>
      <c r="O259" s="82"/>
      <c r="P259" s="228">
        <f>O259*H259</f>
        <v>0</v>
      </c>
      <c r="Q259" s="228">
        <v>0</v>
      </c>
      <c r="R259" s="228">
        <f>Q259*H259</f>
        <v>0</v>
      </c>
      <c r="S259" s="228">
        <v>0</v>
      </c>
      <c r="T259" s="229">
        <f>S259*H259</f>
        <v>0</v>
      </c>
      <c r="AR259" s="230" t="s">
        <v>201</v>
      </c>
      <c r="AT259" s="230" t="s">
        <v>196</v>
      </c>
      <c r="AU259" s="230" t="s">
        <v>82</v>
      </c>
      <c r="AY259" s="16" t="s">
        <v>194</v>
      </c>
      <c r="BE259" s="231">
        <f>IF(N259="základní",J259,0)</f>
        <v>0</v>
      </c>
      <c r="BF259" s="231">
        <f>IF(N259="snížená",J259,0)</f>
        <v>0</v>
      </c>
      <c r="BG259" s="231">
        <f>IF(N259="zákl. přenesená",J259,0)</f>
        <v>0</v>
      </c>
      <c r="BH259" s="231">
        <f>IF(N259="sníž. přenesená",J259,0)</f>
        <v>0</v>
      </c>
      <c r="BI259" s="231">
        <f>IF(N259="nulová",J259,0)</f>
        <v>0</v>
      </c>
      <c r="BJ259" s="16" t="s">
        <v>80</v>
      </c>
      <c r="BK259" s="231">
        <f>ROUND(I259*H259,2)</f>
        <v>0</v>
      </c>
      <c r="BL259" s="16" t="s">
        <v>201</v>
      </c>
      <c r="BM259" s="230" t="s">
        <v>469</v>
      </c>
    </row>
    <row r="260" s="1" customFormat="1">
      <c r="B260" s="37"/>
      <c r="C260" s="38"/>
      <c r="D260" s="232" t="s">
        <v>203</v>
      </c>
      <c r="E260" s="38"/>
      <c r="F260" s="233" t="s">
        <v>470</v>
      </c>
      <c r="G260" s="38"/>
      <c r="H260" s="38"/>
      <c r="I260" s="145"/>
      <c r="J260" s="38"/>
      <c r="K260" s="38"/>
      <c r="L260" s="42"/>
      <c r="M260" s="234"/>
      <c r="N260" s="82"/>
      <c r="O260" s="82"/>
      <c r="P260" s="82"/>
      <c r="Q260" s="82"/>
      <c r="R260" s="82"/>
      <c r="S260" s="82"/>
      <c r="T260" s="83"/>
      <c r="AT260" s="16" t="s">
        <v>203</v>
      </c>
      <c r="AU260" s="16" t="s">
        <v>82</v>
      </c>
    </row>
    <row r="261" s="12" customFormat="1">
      <c r="B261" s="235"/>
      <c r="C261" s="236"/>
      <c r="D261" s="232" t="s">
        <v>272</v>
      </c>
      <c r="E261" s="237" t="s">
        <v>19</v>
      </c>
      <c r="F261" s="238" t="s">
        <v>464</v>
      </c>
      <c r="G261" s="236"/>
      <c r="H261" s="239">
        <v>14.300000000000001</v>
      </c>
      <c r="I261" s="240"/>
      <c r="J261" s="236"/>
      <c r="K261" s="236"/>
      <c r="L261" s="241"/>
      <c r="M261" s="242"/>
      <c r="N261" s="243"/>
      <c r="O261" s="243"/>
      <c r="P261" s="243"/>
      <c r="Q261" s="243"/>
      <c r="R261" s="243"/>
      <c r="S261" s="243"/>
      <c r="T261" s="244"/>
      <c r="AT261" s="245" t="s">
        <v>272</v>
      </c>
      <c r="AU261" s="245" t="s">
        <v>82</v>
      </c>
      <c r="AV261" s="12" t="s">
        <v>82</v>
      </c>
      <c r="AW261" s="12" t="s">
        <v>35</v>
      </c>
      <c r="AX261" s="12" t="s">
        <v>73</v>
      </c>
      <c r="AY261" s="245" t="s">
        <v>194</v>
      </c>
    </row>
    <row r="262" s="12" customFormat="1">
      <c r="B262" s="235"/>
      <c r="C262" s="236"/>
      <c r="D262" s="232" t="s">
        <v>272</v>
      </c>
      <c r="E262" s="237" t="s">
        <v>19</v>
      </c>
      <c r="F262" s="238" t="s">
        <v>465</v>
      </c>
      <c r="G262" s="236"/>
      <c r="H262" s="239">
        <v>22.824999999999999</v>
      </c>
      <c r="I262" s="240"/>
      <c r="J262" s="236"/>
      <c r="K262" s="236"/>
      <c r="L262" s="241"/>
      <c r="M262" s="242"/>
      <c r="N262" s="243"/>
      <c r="O262" s="243"/>
      <c r="P262" s="243"/>
      <c r="Q262" s="243"/>
      <c r="R262" s="243"/>
      <c r="S262" s="243"/>
      <c r="T262" s="244"/>
      <c r="AT262" s="245" t="s">
        <v>272</v>
      </c>
      <c r="AU262" s="245" t="s">
        <v>82</v>
      </c>
      <c r="AV262" s="12" t="s">
        <v>82</v>
      </c>
      <c r="AW262" s="12" t="s">
        <v>35</v>
      </c>
      <c r="AX262" s="12" t="s">
        <v>73</v>
      </c>
      <c r="AY262" s="245" t="s">
        <v>194</v>
      </c>
    </row>
    <row r="263" s="13" customFormat="1">
      <c r="B263" s="246"/>
      <c r="C263" s="247"/>
      <c r="D263" s="232" t="s">
        <v>272</v>
      </c>
      <c r="E263" s="248" t="s">
        <v>19</v>
      </c>
      <c r="F263" s="249" t="s">
        <v>295</v>
      </c>
      <c r="G263" s="247"/>
      <c r="H263" s="250">
        <v>37.125</v>
      </c>
      <c r="I263" s="251"/>
      <c r="J263" s="247"/>
      <c r="K263" s="247"/>
      <c r="L263" s="252"/>
      <c r="M263" s="253"/>
      <c r="N263" s="254"/>
      <c r="O263" s="254"/>
      <c r="P263" s="254"/>
      <c r="Q263" s="254"/>
      <c r="R263" s="254"/>
      <c r="S263" s="254"/>
      <c r="T263" s="255"/>
      <c r="AT263" s="256" t="s">
        <v>272</v>
      </c>
      <c r="AU263" s="256" t="s">
        <v>82</v>
      </c>
      <c r="AV263" s="13" t="s">
        <v>201</v>
      </c>
      <c r="AW263" s="13" t="s">
        <v>35</v>
      </c>
      <c r="AX263" s="13" t="s">
        <v>80</v>
      </c>
      <c r="AY263" s="256" t="s">
        <v>194</v>
      </c>
    </row>
    <row r="264" s="1" customFormat="1" ht="24" customHeight="1">
      <c r="B264" s="37"/>
      <c r="C264" s="219" t="s">
        <v>471</v>
      </c>
      <c r="D264" s="219" t="s">
        <v>196</v>
      </c>
      <c r="E264" s="220" t="s">
        <v>472</v>
      </c>
      <c r="F264" s="221" t="s">
        <v>473</v>
      </c>
      <c r="G264" s="222" t="s">
        <v>336</v>
      </c>
      <c r="H264" s="223">
        <v>0.371</v>
      </c>
      <c r="I264" s="224"/>
      <c r="J264" s="225">
        <f>ROUND(I264*H264,2)</f>
        <v>0</v>
      </c>
      <c r="K264" s="221" t="s">
        <v>200</v>
      </c>
      <c r="L264" s="42"/>
      <c r="M264" s="226" t="s">
        <v>19</v>
      </c>
      <c r="N264" s="227" t="s">
        <v>44</v>
      </c>
      <c r="O264" s="82"/>
      <c r="P264" s="228">
        <f>O264*H264</f>
        <v>0</v>
      </c>
      <c r="Q264" s="228">
        <v>1.04711</v>
      </c>
      <c r="R264" s="228">
        <f>Q264*H264</f>
        <v>0.38847780999999998</v>
      </c>
      <c r="S264" s="228">
        <v>0</v>
      </c>
      <c r="T264" s="229">
        <f>S264*H264</f>
        <v>0</v>
      </c>
      <c r="AR264" s="230" t="s">
        <v>201</v>
      </c>
      <c r="AT264" s="230" t="s">
        <v>196</v>
      </c>
      <c r="AU264" s="230" t="s">
        <v>82</v>
      </c>
      <c r="AY264" s="16" t="s">
        <v>194</v>
      </c>
      <c r="BE264" s="231">
        <f>IF(N264="základní",J264,0)</f>
        <v>0</v>
      </c>
      <c r="BF264" s="231">
        <f>IF(N264="snížená",J264,0)</f>
        <v>0</v>
      </c>
      <c r="BG264" s="231">
        <f>IF(N264="zákl. přenesená",J264,0)</f>
        <v>0</v>
      </c>
      <c r="BH264" s="231">
        <f>IF(N264="sníž. přenesená",J264,0)</f>
        <v>0</v>
      </c>
      <c r="BI264" s="231">
        <f>IF(N264="nulová",J264,0)</f>
        <v>0</v>
      </c>
      <c r="BJ264" s="16" t="s">
        <v>80</v>
      </c>
      <c r="BK264" s="231">
        <f>ROUND(I264*H264,2)</f>
        <v>0</v>
      </c>
      <c r="BL264" s="16" t="s">
        <v>201</v>
      </c>
      <c r="BM264" s="230" t="s">
        <v>474</v>
      </c>
    </row>
    <row r="265" s="1" customFormat="1">
      <c r="B265" s="37"/>
      <c r="C265" s="38"/>
      <c r="D265" s="232" t="s">
        <v>203</v>
      </c>
      <c r="E265" s="38"/>
      <c r="F265" s="233" t="s">
        <v>475</v>
      </c>
      <c r="G265" s="38"/>
      <c r="H265" s="38"/>
      <c r="I265" s="145"/>
      <c r="J265" s="38"/>
      <c r="K265" s="38"/>
      <c r="L265" s="42"/>
      <c r="M265" s="234"/>
      <c r="N265" s="82"/>
      <c r="O265" s="82"/>
      <c r="P265" s="82"/>
      <c r="Q265" s="82"/>
      <c r="R265" s="82"/>
      <c r="S265" s="82"/>
      <c r="T265" s="83"/>
      <c r="AT265" s="16" t="s">
        <v>203</v>
      </c>
      <c r="AU265" s="16" t="s">
        <v>82</v>
      </c>
    </row>
    <row r="266" s="12" customFormat="1">
      <c r="B266" s="235"/>
      <c r="C266" s="236"/>
      <c r="D266" s="232" t="s">
        <v>272</v>
      </c>
      <c r="E266" s="237" t="s">
        <v>19</v>
      </c>
      <c r="F266" s="238" t="s">
        <v>476</v>
      </c>
      <c r="G266" s="236"/>
      <c r="H266" s="239">
        <v>0.371</v>
      </c>
      <c r="I266" s="240"/>
      <c r="J266" s="236"/>
      <c r="K266" s="236"/>
      <c r="L266" s="241"/>
      <c r="M266" s="242"/>
      <c r="N266" s="243"/>
      <c r="O266" s="243"/>
      <c r="P266" s="243"/>
      <c r="Q266" s="243"/>
      <c r="R266" s="243"/>
      <c r="S266" s="243"/>
      <c r="T266" s="244"/>
      <c r="AT266" s="245" t="s">
        <v>272</v>
      </c>
      <c r="AU266" s="245" t="s">
        <v>82</v>
      </c>
      <c r="AV266" s="12" t="s">
        <v>82</v>
      </c>
      <c r="AW266" s="12" t="s">
        <v>35</v>
      </c>
      <c r="AX266" s="12" t="s">
        <v>80</v>
      </c>
      <c r="AY266" s="245" t="s">
        <v>194</v>
      </c>
    </row>
    <row r="267" s="1" customFormat="1" ht="24" customHeight="1">
      <c r="B267" s="37"/>
      <c r="C267" s="219" t="s">
        <v>477</v>
      </c>
      <c r="D267" s="219" t="s">
        <v>196</v>
      </c>
      <c r="E267" s="220" t="s">
        <v>478</v>
      </c>
      <c r="F267" s="221" t="s">
        <v>479</v>
      </c>
      <c r="G267" s="222" t="s">
        <v>336</v>
      </c>
      <c r="H267" s="223">
        <v>0.20300000000000001</v>
      </c>
      <c r="I267" s="224"/>
      <c r="J267" s="225">
        <f>ROUND(I267*H267,2)</f>
        <v>0</v>
      </c>
      <c r="K267" s="221" t="s">
        <v>200</v>
      </c>
      <c r="L267" s="42"/>
      <c r="M267" s="226" t="s">
        <v>19</v>
      </c>
      <c r="N267" s="227" t="s">
        <v>44</v>
      </c>
      <c r="O267" s="82"/>
      <c r="P267" s="228">
        <f>O267*H267</f>
        <v>0</v>
      </c>
      <c r="Q267" s="228">
        <v>0.017090000000000001</v>
      </c>
      <c r="R267" s="228">
        <f>Q267*H267</f>
        <v>0.0034692700000000004</v>
      </c>
      <c r="S267" s="228">
        <v>0</v>
      </c>
      <c r="T267" s="229">
        <f>S267*H267</f>
        <v>0</v>
      </c>
      <c r="AR267" s="230" t="s">
        <v>201</v>
      </c>
      <c r="AT267" s="230" t="s">
        <v>196</v>
      </c>
      <c r="AU267" s="230" t="s">
        <v>82</v>
      </c>
      <c r="AY267" s="16" t="s">
        <v>194</v>
      </c>
      <c r="BE267" s="231">
        <f>IF(N267="základní",J267,0)</f>
        <v>0</v>
      </c>
      <c r="BF267" s="231">
        <f>IF(N267="snížená",J267,0)</f>
        <v>0</v>
      </c>
      <c r="BG267" s="231">
        <f>IF(N267="zákl. přenesená",J267,0)</f>
        <v>0</v>
      </c>
      <c r="BH267" s="231">
        <f>IF(N267="sníž. přenesená",J267,0)</f>
        <v>0</v>
      </c>
      <c r="BI267" s="231">
        <f>IF(N267="nulová",J267,0)</f>
        <v>0</v>
      </c>
      <c r="BJ267" s="16" t="s">
        <v>80</v>
      </c>
      <c r="BK267" s="231">
        <f>ROUND(I267*H267,2)</f>
        <v>0</v>
      </c>
      <c r="BL267" s="16" t="s">
        <v>201</v>
      </c>
      <c r="BM267" s="230" t="s">
        <v>480</v>
      </c>
    </row>
    <row r="268" s="1" customFormat="1">
      <c r="B268" s="37"/>
      <c r="C268" s="38"/>
      <c r="D268" s="232" t="s">
        <v>203</v>
      </c>
      <c r="E268" s="38"/>
      <c r="F268" s="233" t="s">
        <v>481</v>
      </c>
      <c r="G268" s="38"/>
      <c r="H268" s="38"/>
      <c r="I268" s="145"/>
      <c r="J268" s="38"/>
      <c r="K268" s="38"/>
      <c r="L268" s="42"/>
      <c r="M268" s="234"/>
      <c r="N268" s="82"/>
      <c r="O268" s="82"/>
      <c r="P268" s="82"/>
      <c r="Q268" s="82"/>
      <c r="R268" s="82"/>
      <c r="S268" s="82"/>
      <c r="T268" s="83"/>
      <c r="AT268" s="16" t="s">
        <v>203</v>
      </c>
      <c r="AU268" s="16" t="s">
        <v>82</v>
      </c>
    </row>
    <row r="269" s="1" customFormat="1" ht="16.5" customHeight="1">
      <c r="B269" s="37"/>
      <c r="C269" s="258" t="s">
        <v>482</v>
      </c>
      <c r="D269" s="258" t="s">
        <v>350</v>
      </c>
      <c r="E269" s="259" t="s">
        <v>483</v>
      </c>
      <c r="F269" s="260" t="s">
        <v>484</v>
      </c>
      <c r="G269" s="261" t="s">
        <v>336</v>
      </c>
      <c r="H269" s="262">
        <v>0.20300000000000001</v>
      </c>
      <c r="I269" s="263"/>
      <c r="J269" s="264">
        <f>ROUND(I269*H269,2)</f>
        <v>0</v>
      </c>
      <c r="K269" s="260" t="s">
        <v>200</v>
      </c>
      <c r="L269" s="265"/>
      <c r="M269" s="266" t="s">
        <v>19</v>
      </c>
      <c r="N269" s="267" t="s">
        <v>44</v>
      </c>
      <c r="O269" s="82"/>
      <c r="P269" s="228">
        <f>O269*H269</f>
        <v>0</v>
      </c>
      <c r="Q269" s="228">
        <v>1</v>
      </c>
      <c r="R269" s="228">
        <f>Q269*H269</f>
        <v>0.20300000000000001</v>
      </c>
      <c r="S269" s="228">
        <v>0</v>
      </c>
      <c r="T269" s="229">
        <f>S269*H269</f>
        <v>0</v>
      </c>
      <c r="AR269" s="230" t="s">
        <v>236</v>
      </c>
      <c r="AT269" s="230" t="s">
        <v>350</v>
      </c>
      <c r="AU269" s="230" t="s">
        <v>82</v>
      </c>
      <c r="AY269" s="16" t="s">
        <v>194</v>
      </c>
      <c r="BE269" s="231">
        <f>IF(N269="základní",J269,0)</f>
        <v>0</v>
      </c>
      <c r="BF269" s="231">
        <f>IF(N269="snížená",J269,0)</f>
        <v>0</v>
      </c>
      <c r="BG269" s="231">
        <f>IF(N269="zákl. přenesená",J269,0)</f>
        <v>0</v>
      </c>
      <c r="BH269" s="231">
        <f>IF(N269="sníž. přenesená",J269,0)</f>
        <v>0</v>
      </c>
      <c r="BI269" s="231">
        <f>IF(N269="nulová",J269,0)</f>
        <v>0</v>
      </c>
      <c r="BJ269" s="16" t="s">
        <v>80</v>
      </c>
      <c r="BK269" s="231">
        <f>ROUND(I269*H269,2)</f>
        <v>0</v>
      </c>
      <c r="BL269" s="16" t="s">
        <v>201</v>
      </c>
      <c r="BM269" s="230" t="s">
        <v>485</v>
      </c>
    </row>
    <row r="270" s="1" customFormat="1">
      <c r="B270" s="37"/>
      <c r="C270" s="38"/>
      <c r="D270" s="232" t="s">
        <v>203</v>
      </c>
      <c r="E270" s="38"/>
      <c r="F270" s="233" t="s">
        <v>484</v>
      </c>
      <c r="G270" s="38"/>
      <c r="H270" s="38"/>
      <c r="I270" s="145"/>
      <c r="J270" s="38"/>
      <c r="K270" s="38"/>
      <c r="L270" s="42"/>
      <c r="M270" s="234"/>
      <c r="N270" s="82"/>
      <c r="O270" s="82"/>
      <c r="P270" s="82"/>
      <c r="Q270" s="82"/>
      <c r="R270" s="82"/>
      <c r="S270" s="82"/>
      <c r="T270" s="83"/>
      <c r="AT270" s="16" t="s">
        <v>203</v>
      </c>
      <c r="AU270" s="16" t="s">
        <v>82</v>
      </c>
    </row>
    <row r="271" s="1" customFormat="1" ht="24" customHeight="1">
      <c r="B271" s="37"/>
      <c r="C271" s="219" t="s">
        <v>486</v>
      </c>
      <c r="D271" s="219" t="s">
        <v>196</v>
      </c>
      <c r="E271" s="220" t="s">
        <v>487</v>
      </c>
      <c r="F271" s="221" t="s">
        <v>488</v>
      </c>
      <c r="G271" s="222" t="s">
        <v>269</v>
      </c>
      <c r="H271" s="223">
        <v>0.66600000000000004</v>
      </c>
      <c r="I271" s="224"/>
      <c r="J271" s="225">
        <f>ROUND(I271*H271,2)</f>
        <v>0</v>
      </c>
      <c r="K271" s="221" t="s">
        <v>200</v>
      </c>
      <c r="L271" s="42"/>
      <c r="M271" s="226" t="s">
        <v>19</v>
      </c>
      <c r="N271" s="227" t="s">
        <v>44</v>
      </c>
      <c r="O271" s="82"/>
      <c r="P271" s="228">
        <f>O271*H271</f>
        <v>0</v>
      </c>
      <c r="Q271" s="228">
        <v>1.79172</v>
      </c>
      <c r="R271" s="228">
        <f>Q271*H271</f>
        <v>1.1932855200000001</v>
      </c>
      <c r="S271" s="228">
        <v>0</v>
      </c>
      <c r="T271" s="229">
        <f>S271*H271</f>
        <v>0</v>
      </c>
      <c r="AR271" s="230" t="s">
        <v>201</v>
      </c>
      <c r="AT271" s="230" t="s">
        <v>196</v>
      </c>
      <c r="AU271" s="230" t="s">
        <v>82</v>
      </c>
      <c r="AY271" s="16" t="s">
        <v>194</v>
      </c>
      <c r="BE271" s="231">
        <f>IF(N271="základní",J271,0)</f>
        <v>0</v>
      </c>
      <c r="BF271" s="231">
        <f>IF(N271="snížená",J271,0)</f>
        <v>0</v>
      </c>
      <c r="BG271" s="231">
        <f>IF(N271="zákl. přenesená",J271,0)</f>
        <v>0</v>
      </c>
      <c r="BH271" s="231">
        <f>IF(N271="sníž. přenesená",J271,0)</f>
        <v>0</v>
      </c>
      <c r="BI271" s="231">
        <f>IF(N271="nulová",J271,0)</f>
        <v>0</v>
      </c>
      <c r="BJ271" s="16" t="s">
        <v>80</v>
      </c>
      <c r="BK271" s="231">
        <f>ROUND(I271*H271,2)</f>
        <v>0</v>
      </c>
      <c r="BL271" s="16" t="s">
        <v>201</v>
      </c>
      <c r="BM271" s="230" t="s">
        <v>489</v>
      </c>
    </row>
    <row r="272" s="1" customFormat="1">
      <c r="B272" s="37"/>
      <c r="C272" s="38"/>
      <c r="D272" s="232" t="s">
        <v>203</v>
      </c>
      <c r="E272" s="38"/>
      <c r="F272" s="233" t="s">
        <v>490</v>
      </c>
      <c r="G272" s="38"/>
      <c r="H272" s="38"/>
      <c r="I272" s="145"/>
      <c r="J272" s="38"/>
      <c r="K272" s="38"/>
      <c r="L272" s="42"/>
      <c r="M272" s="234"/>
      <c r="N272" s="82"/>
      <c r="O272" s="82"/>
      <c r="P272" s="82"/>
      <c r="Q272" s="82"/>
      <c r="R272" s="82"/>
      <c r="S272" s="82"/>
      <c r="T272" s="83"/>
      <c r="AT272" s="16" t="s">
        <v>203</v>
      </c>
      <c r="AU272" s="16" t="s">
        <v>82</v>
      </c>
    </row>
    <row r="273" s="12" customFormat="1">
      <c r="B273" s="235"/>
      <c r="C273" s="236"/>
      <c r="D273" s="232" t="s">
        <v>272</v>
      </c>
      <c r="E273" s="237" t="s">
        <v>19</v>
      </c>
      <c r="F273" s="238" t="s">
        <v>491</v>
      </c>
      <c r="G273" s="236"/>
      <c r="H273" s="239">
        <v>0.66600000000000004</v>
      </c>
      <c r="I273" s="240"/>
      <c r="J273" s="236"/>
      <c r="K273" s="236"/>
      <c r="L273" s="241"/>
      <c r="M273" s="242"/>
      <c r="N273" s="243"/>
      <c r="O273" s="243"/>
      <c r="P273" s="243"/>
      <c r="Q273" s="243"/>
      <c r="R273" s="243"/>
      <c r="S273" s="243"/>
      <c r="T273" s="244"/>
      <c r="AT273" s="245" t="s">
        <v>272</v>
      </c>
      <c r="AU273" s="245" t="s">
        <v>82</v>
      </c>
      <c r="AV273" s="12" t="s">
        <v>82</v>
      </c>
      <c r="AW273" s="12" t="s">
        <v>35</v>
      </c>
      <c r="AX273" s="12" t="s">
        <v>80</v>
      </c>
      <c r="AY273" s="245" t="s">
        <v>194</v>
      </c>
    </row>
    <row r="274" s="1" customFormat="1" ht="24" customHeight="1">
      <c r="B274" s="37"/>
      <c r="C274" s="219" t="s">
        <v>492</v>
      </c>
      <c r="D274" s="219" t="s">
        <v>196</v>
      </c>
      <c r="E274" s="220" t="s">
        <v>493</v>
      </c>
      <c r="F274" s="221" t="s">
        <v>494</v>
      </c>
      <c r="G274" s="222" t="s">
        <v>199</v>
      </c>
      <c r="H274" s="223">
        <v>10.545</v>
      </c>
      <c r="I274" s="224"/>
      <c r="J274" s="225">
        <f>ROUND(I274*H274,2)</f>
        <v>0</v>
      </c>
      <c r="K274" s="221" t="s">
        <v>200</v>
      </c>
      <c r="L274" s="42"/>
      <c r="M274" s="226" t="s">
        <v>19</v>
      </c>
      <c r="N274" s="227" t="s">
        <v>44</v>
      </c>
      <c r="O274" s="82"/>
      <c r="P274" s="228">
        <f>O274*H274</f>
        <v>0</v>
      </c>
      <c r="Q274" s="228">
        <v>0.14605000000000001</v>
      </c>
      <c r="R274" s="228">
        <f>Q274*H274</f>
        <v>1.5400972500000001</v>
      </c>
      <c r="S274" s="228">
        <v>0</v>
      </c>
      <c r="T274" s="229">
        <f>S274*H274</f>
        <v>0</v>
      </c>
      <c r="AR274" s="230" t="s">
        <v>201</v>
      </c>
      <c r="AT274" s="230" t="s">
        <v>196</v>
      </c>
      <c r="AU274" s="230" t="s">
        <v>82</v>
      </c>
      <c r="AY274" s="16" t="s">
        <v>194</v>
      </c>
      <c r="BE274" s="231">
        <f>IF(N274="základní",J274,0)</f>
        <v>0</v>
      </c>
      <c r="BF274" s="231">
        <f>IF(N274="snížená",J274,0)</f>
        <v>0</v>
      </c>
      <c r="BG274" s="231">
        <f>IF(N274="zákl. přenesená",J274,0)</f>
        <v>0</v>
      </c>
      <c r="BH274" s="231">
        <f>IF(N274="sníž. přenesená",J274,0)</f>
        <v>0</v>
      </c>
      <c r="BI274" s="231">
        <f>IF(N274="nulová",J274,0)</f>
        <v>0</v>
      </c>
      <c r="BJ274" s="16" t="s">
        <v>80</v>
      </c>
      <c r="BK274" s="231">
        <f>ROUND(I274*H274,2)</f>
        <v>0</v>
      </c>
      <c r="BL274" s="16" t="s">
        <v>201</v>
      </c>
      <c r="BM274" s="230" t="s">
        <v>495</v>
      </c>
    </row>
    <row r="275" s="1" customFormat="1">
      <c r="B275" s="37"/>
      <c r="C275" s="38"/>
      <c r="D275" s="232" t="s">
        <v>203</v>
      </c>
      <c r="E275" s="38"/>
      <c r="F275" s="233" t="s">
        <v>496</v>
      </c>
      <c r="G275" s="38"/>
      <c r="H275" s="38"/>
      <c r="I275" s="145"/>
      <c r="J275" s="38"/>
      <c r="K275" s="38"/>
      <c r="L275" s="42"/>
      <c r="M275" s="234"/>
      <c r="N275" s="82"/>
      <c r="O275" s="82"/>
      <c r="P275" s="82"/>
      <c r="Q275" s="82"/>
      <c r="R275" s="82"/>
      <c r="S275" s="82"/>
      <c r="T275" s="83"/>
      <c r="AT275" s="16" t="s">
        <v>203</v>
      </c>
      <c r="AU275" s="16" t="s">
        <v>82</v>
      </c>
    </row>
    <row r="276" s="12" customFormat="1">
      <c r="B276" s="235"/>
      <c r="C276" s="236"/>
      <c r="D276" s="232" t="s">
        <v>272</v>
      </c>
      <c r="E276" s="237" t="s">
        <v>19</v>
      </c>
      <c r="F276" s="238" t="s">
        <v>497</v>
      </c>
      <c r="G276" s="236"/>
      <c r="H276" s="239">
        <v>10.545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AT276" s="245" t="s">
        <v>272</v>
      </c>
      <c r="AU276" s="245" t="s">
        <v>82</v>
      </c>
      <c r="AV276" s="12" t="s">
        <v>82</v>
      </c>
      <c r="AW276" s="12" t="s">
        <v>35</v>
      </c>
      <c r="AX276" s="12" t="s">
        <v>80</v>
      </c>
      <c r="AY276" s="245" t="s">
        <v>194</v>
      </c>
    </row>
    <row r="277" s="1" customFormat="1" ht="24" customHeight="1">
      <c r="B277" s="37"/>
      <c r="C277" s="219" t="s">
        <v>498</v>
      </c>
      <c r="D277" s="219" t="s">
        <v>196</v>
      </c>
      <c r="E277" s="220" t="s">
        <v>499</v>
      </c>
      <c r="F277" s="221" t="s">
        <v>500</v>
      </c>
      <c r="G277" s="222" t="s">
        <v>199</v>
      </c>
      <c r="H277" s="223">
        <v>12.4</v>
      </c>
      <c r="I277" s="224"/>
      <c r="J277" s="225">
        <f>ROUND(I277*H277,2)</f>
        <v>0</v>
      </c>
      <c r="K277" s="221" t="s">
        <v>200</v>
      </c>
      <c r="L277" s="42"/>
      <c r="M277" s="226" t="s">
        <v>19</v>
      </c>
      <c r="N277" s="227" t="s">
        <v>44</v>
      </c>
      <c r="O277" s="82"/>
      <c r="P277" s="228">
        <f>O277*H277</f>
        <v>0</v>
      </c>
      <c r="Q277" s="228">
        <v>0.3216</v>
      </c>
      <c r="R277" s="228">
        <f>Q277*H277</f>
        <v>3.9878400000000003</v>
      </c>
      <c r="S277" s="228">
        <v>0</v>
      </c>
      <c r="T277" s="229">
        <f>S277*H277</f>
        <v>0</v>
      </c>
      <c r="AR277" s="230" t="s">
        <v>201</v>
      </c>
      <c r="AT277" s="230" t="s">
        <v>196</v>
      </c>
      <c r="AU277" s="230" t="s">
        <v>82</v>
      </c>
      <c r="AY277" s="16" t="s">
        <v>194</v>
      </c>
      <c r="BE277" s="231">
        <f>IF(N277="základní",J277,0)</f>
        <v>0</v>
      </c>
      <c r="BF277" s="231">
        <f>IF(N277="snížená",J277,0)</f>
        <v>0</v>
      </c>
      <c r="BG277" s="231">
        <f>IF(N277="zákl. přenesená",J277,0)</f>
        <v>0</v>
      </c>
      <c r="BH277" s="231">
        <f>IF(N277="sníž. přenesená",J277,0)</f>
        <v>0</v>
      </c>
      <c r="BI277" s="231">
        <f>IF(N277="nulová",J277,0)</f>
        <v>0</v>
      </c>
      <c r="BJ277" s="16" t="s">
        <v>80</v>
      </c>
      <c r="BK277" s="231">
        <f>ROUND(I277*H277,2)</f>
        <v>0</v>
      </c>
      <c r="BL277" s="16" t="s">
        <v>201</v>
      </c>
      <c r="BM277" s="230" t="s">
        <v>501</v>
      </c>
    </row>
    <row r="278" s="1" customFormat="1">
      <c r="B278" s="37"/>
      <c r="C278" s="38"/>
      <c r="D278" s="232" t="s">
        <v>203</v>
      </c>
      <c r="E278" s="38"/>
      <c r="F278" s="233" t="s">
        <v>502</v>
      </c>
      <c r="G278" s="38"/>
      <c r="H278" s="38"/>
      <c r="I278" s="145"/>
      <c r="J278" s="38"/>
      <c r="K278" s="38"/>
      <c r="L278" s="42"/>
      <c r="M278" s="234"/>
      <c r="N278" s="82"/>
      <c r="O278" s="82"/>
      <c r="P278" s="82"/>
      <c r="Q278" s="82"/>
      <c r="R278" s="82"/>
      <c r="S278" s="82"/>
      <c r="T278" s="83"/>
      <c r="AT278" s="16" t="s">
        <v>203</v>
      </c>
      <c r="AU278" s="16" t="s">
        <v>82</v>
      </c>
    </row>
    <row r="279" s="12" customFormat="1">
      <c r="B279" s="235"/>
      <c r="C279" s="236"/>
      <c r="D279" s="232" t="s">
        <v>272</v>
      </c>
      <c r="E279" s="237" t="s">
        <v>19</v>
      </c>
      <c r="F279" s="238" t="s">
        <v>503</v>
      </c>
      <c r="G279" s="236"/>
      <c r="H279" s="239">
        <v>6.7000000000000002</v>
      </c>
      <c r="I279" s="240"/>
      <c r="J279" s="236"/>
      <c r="K279" s="236"/>
      <c r="L279" s="241"/>
      <c r="M279" s="242"/>
      <c r="N279" s="243"/>
      <c r="O279" s="243"/>
      <c r="P279" s="243"/>
      <c r="Q279" s="243"/>
      <c r="R279" s="243"/>
      <c r="S279" s="243"/>
      <c r="T279" s="244"/>
      <c r="AT279" s="245" t="s">
        <v>272</v>
      </c>
      <c r="AU279" s="245" t="s">
        <v>82</v>
      </c>
      <c r="AV279" s="12" t="s">
        <v>82</v>
      </c>
      <c r="AW279" s="12" t="s">
        <v>35</v>
      </c>
      <c r="AX279" s="12" t="s">
        <v>73</v>
      </c>
      <c r="AY279" s="245" t="s">
        <v>194</v>
      </c>
    </row>
    <row r="280" s="12" customFormat="1">
      <c r="B280" s="235"/>
      <c r="C280" s="236"/>
      <c r="D280" s="232" t="s">
        <v>272</v>
      </c>
      <c r="E280" s="237" t="s">
        <v>19</v>
      </c>
      <c r="F280" s="238" t="s">
        <v>504</v>
      </c>
      <c r="G280" s="236"/>
      <c r="H280" s="239">
        <v>5.7000000000000002</v>
      </c>
      <c r="I280" s="240"/>
      <c r="J280" s="236"/>
      <c r="K280" s="236"/>
      <c r="L280" s="241"/>
      <c r="M280" s="242"/>
      <c r="N280" s="243"/>
      <c r="O280" s="243"/>
      <c r="P280" s="243"/>
      <c r="Q280" s="243"/>
      <c r="R280" s="243"/>
      <c r="S280" s="243"/>
      <c r="T280" s="244"/>
      <c r="AT280" s="245" t="s">
        <v>272</v>
      </c>
      <c r="AU280" s="245" t="s">
        <v>82</v>
      </c>
      <c r="AV280" s="12" t="s">
        <v>82</v>
      </c>
      <c r="AW280" s="12" t="s">
        <v>35</v>
      </c>
      <c r="AX280" s="12" t="s">
        <v>73</v>
      </c>
      <c r="AY280" s="245" t="s">
        <v>194</v>
      </c>
    </row>
    <row r="281" s="13" customFormat="1">
      <c r="B281" s="246"/>
      <c r="C281" s="247"/>
      <c r="D281" s="232" t="s">
        <v>272</v>
      </c>
      <c r="E281" s="248" t="s">
        <v>19</v>
      </c>
      <c r="F281" s="249" t="s">
        <v>295</v>
      </c>
      <c r="G281" s="247"/>
      <c r="H281" s="250">
        <v>12.4</v>
      </c>
      <c r="I281" s="251"/>
      <c r="J281" s="247"/>
      <c r="K281" s="247"/>
      <c r="L281" s="252"/>
      <c r="M281" s="253"/>
      <c r="N281" s="254"/>
      <c r="O281" s="254"/>
      <c r="P281" s="254"/>
      <c r="Q281" s="254"/>
      <c r="R281" s="254"/>
      <c r="S281" s="254"/>
      <c r="T281" s="255"/>
      <c r="AT281" s="256" t="s">
        <v>272</v>
      </c>
      <c r="AU281" s="256" t="s">
        <v>82</v>
      </c>
      <c r="AV281" s="13" t="s">
        <v>201</v>
      </c>
      <c r="AW281" s="13" t="s">
        <v>35</v>
      </c>
      <c r="AX281" s="13" t="s">
        <v>80</v>
      </c>
      <c r="AY281" s="256" t="s">
        <v>194</v>
      </c>
    </row>
    <row r="282" s="1" customFormat="1" ht="24" customHeight="1">
      <c r="B282" s="37"/>
      <c r="C282" s="219" t="s">
        <v>505</v>
      </c>
      <c r="D282" s="219" t="s">
        <v>196</v>
      </c>
      <c r="E282" s="220" t="s">
        <v>506</v>
      </c>
      <c r="F282" s="221" t="s">
        <v>507</v>
      </c>
      <c r="G282" s="222" t="s">
        <v>199</v>
      </c>
      <c r="H282" s="223">
        <v>41.468000000000004</v>
      </c>
      <c r="I282" s="224"/>
      <c r="J282" s="225">
        <f>ROUND(I282*H282,2)</f>
        <v>0</v>
      </c>
      <c r="K282" s="221" t="s">
        <v>200</v>
      </c>
      <c r="L282" s="42"/>
      <c r="M282" s="226" t="s">
        <v>19</v>
      </c>
      <c r="N282" s="227" t="s">
        <v>44</v>
      </c>
      <c r="O282" s="82"/>
      <c r="P282" s="228">
        <f>O282*H282</f>
        <v>0</v>
      </c>
      <c r="Q282" s="228">
        <v>0.069169999999999995</v>
      </c>
      <c r="R282" s="228">
        <f>Q282*H282</f>
        <v>2.8683415600000002</v>
      </c>
      <c r="S282" s="228">
        <v>0</v>
      </c>
      <c r="T282" s="229">
        <f>S282*H282</f>
        <v>0</v>
      </c>
      <c r="AR282" s="230" t="s">
        <v>201</v>
      </c>
      <c r="AT282" s="230" t="s">
        <v>196</v>
      </c>
      <c r="AU282" s="230" t="s">
        <v>82</v>
      </c>
      <c r="AY282" s="16" t="s">
        <v>194</v>
      </c>
      <c r="BE282" s="231">
        <f>IF(N282="základní",J282,0)</f>
        <v>0</v>
      </c>
      <c r="BF282" s="231">
        <f>IF(N282="snížená",J282,0)</f>
        <v>0</v>
      </c>
      <c r="BG282" s="231">
        <f>IF(N282="zákl. přenesená",J282,0)</f>
        <v>0</v>
      </c>
      <c r="BH282" s="231">
        <f>IF(N282="sníž. přenesená",J282,0)</f>
        <v>0</v>
      </c>
      <c r="BI282" s="231">
        <f>IF(N282="nulová",J282,0)</f>
        <v>0</v>
      </c>
      <c r="BJ282" s="16" t="s">
        <v>80</v>
      </c>
      <c r="BK282" s="231">
        <f>ROUND(I282*H282,2)</f>
        <v>0</v>
      </c>
      <c r="BL282" s="16" t="s">
        <v>201</v>
      </c>
      <c r="BM282" s="230" t="s">
        <v>508</v>
      </c>
    </row>
    <row r="283" s="1" customFormat="1">
      <c r="B283" s="37"/>
      <c r="C283" s="38"/>
      <c r="D283" s="232" t="s">
        <v>203</v>
      </c>
      <c r="E283" s="38"/>
      <c r="F283" s="233" t="s">
        <v>509</v>
      </c>
      <c r="G283" s="38"/>
      <c r="H283" s="38"/>
      <c r="I283" s="145"/>
      <c r="J283" s="38"/>
      <c r="K283" s="38"/>
      <c r="L283" s="42"/>
      <c r="M283" s="234"/>
      <c r="N283" s="82"/>
      <c r="O283" s="82"/>
      <c r="P283" s="82"/>
      <c r="Q283" s="82"/>
      <c r="R283" s="82"/>
      <c r="S283" s="82"/>
      <c r="T283" s="83"/>
      <c r="AT283" s="16" t="s">
        <v>203</v>
      </c>
      <c r="AU283" s="16" t="s">
        <v>82</v>
      </c>
    </row>
    <row r="284" s="12" customFormat="1">
      <c r="B284" s="235"/>
      <c r="C284" s="236"/>
      <c r="D284" s="232" t="s">
        <v>272</v>
      </c>
      <c r="E284" s="237" t="s">
        <v>19</v>
      </c>
      <c r="F284" s="238" t="s">
        <v>510</v>
      </c>
      <c r="G284" s="236"/>
      <c r="H284" s="239">
        <v>41.468000000000004</v>
      </c>
      <c r="I284" s="240"/>
      <c r="J284" s="236"/>
      <c r="K284" s="236"/>
      <c r="L284" s="241"/>
      <c r="M284" s="242"/>
      <c r="N284" s="243"/>
      <c r="O284" s="243"/>
      <c r="P284" s="243"/>
      <c r="Q284" s="243"/>
      <c r="R284" s="243"/>
      <c r="S284" s="243"/>
      <c r="T284" s="244"/>
      <c r="AT284" s="245" t="s">
        <v>272</v>
      </c>
      <c r="AU284" s="245" t="s">
        <v>82</v>
      </c>
      <c r="AV284" s="12" t="s">
        <v>82</v>
      </c>
      <c r="AW284" s="12" t="s">
        <v>35</v>
      </c>
      <c r="AX284" s="12" t="s">
        <v>80</v>
      </c>
      <c r="AY284" s="245" t="s">
        <v>194</v>
      </c>
    </row>
    <row r="285" s="1" customFormat="1" ht="24" customHeight="1">
      <c r="B285" s="37"/>
      <c r="C285" s="219" t="s">
        <v>511</v>
      </c>
      <c r="D285" s="219" t="s">
        <v>196</v>
      </c>
      <c r="E285" s="220" t="s">
        <v>512</v>
      </c>
      <c r="F285" s="221" t="s">
        <v>513</v>
      </c>
      <c r="G285" s="222" t="s">
        <v>199</v>
      </c>
      <c r="H285" s="223">
        <v>5</v>
      </c>
      <c r="I285" s="224"/>
      <c r="J285" s="225">
        <f>ROUND(I285*H285,2)</f>
        <v>0</v>
      </c>
      <c r="K285" s="221" t="s">
        <v>200</v>
      </c>
      <c r="L285" s="42"/>
      <c r="M285" s="226" t="s">
        <v>19</v>
      </c>
      <c r="N285" s="227" t="s">
        <v>44</v>
      </c>
      <c r="O285" s="82"/>
      <c r="P285" s="228">
        <f>O285*H285</f>
        <v>0</v>
      </c>
      <c r="Q285" s="228">
        <v>0.17818000000000001</v>
      </c>
      <c r="R285" s="228">
        <f>Q285*H285</f>
        <v>0.89090000000000003</v>
      </c>
      <c r="S285" s="228">
        <v>0</v>
      </c>
      <c r="T285" s="229">
        <f>S285*H285</f>
        <v>0</v>
      </c>
      <c r="AR285" s="230" t="s">
        <v>201</v>
      </c>
      <c r="AT285" s="230" t="s">
        <v>196</v>
      </c>
      <c r="AU285" s="230" t="s">
        <v>82</v>
      </c>
      <c r="AY285" s="16" t="s">
        <v>194</v>
      </c>
      <c r="BE285" s="231">
        <f>IF(N285="základní",J285,0)</f>
        <v>0</v>
      </c>
      <c r="BF285" s="231">
        <f>IF(N285="snížená",J285,0)</f>
        <v>0</v>
      </c>
      <c r="BG285" s="231">
        <f>IF(N285="zákl. přenesená",J285,0)</f>
        <v>0</v>
      </c>
      <c r="BH285" s="231">
        <f>IF(N285="sníž. přenesená",J285,0)</f>
        <v>0</v>
      </c>
      <c r="BI285" s="231">
        <f>IF(N285="nulová",J285,0)</f>
        <v>0</v>
      </c>
      <c r="BJ285" s="16" t="s">
        <v>80</v>
      </c>
      <c r="BK285" s="231">
        <f>ROUND(I285*H285,2)</f>
        <v>0</v>
      </c>
      <c r="BL285" s="16" t="s">
        <v>201</v>
      </c>
      <c r="BM285" s="230" t="s">
        <v>514</v>
      </c>
    </row>
    <row r="286" s="1" customFormat="1">
      <c r="B286" s="37"/>
      <c r="C286" s="38"/>
      <c r="D286" s="232" t="s">
        <v>203</v>
      </c>
      <c r="E286" s="38"/>
      <c r="F286" s="233" t="s">
        <v>515</v>
      </c>
      <c r="G286" s="38"/>
      <c r="H286" s="38"/>
      <c r="I286" s="145"/>
      <c r="J286" s="38"/>
      <c r="K286" s="38"/>
      <c r="L286" s="42"/>
      <c r="M286" s="234"/>
      <c r="N286" s="82"/>
      <c r="O286" s="82"/>
      <c r="P286" s="82"/>
      <c r="Q286" s="82"/>
      <c r="R286" s="82"/>
      <c r="S286" s="82"/>
      <c r="T286" s="83"/>
      <c r="AT286" s="16" t="s">
        <v>203</v>
      </c>
      <c r="AU286" s="16" t="s">
        <v>82</v>
      </c>
    </row>
    <row r="287" s="11" customFormat="1" ht="22.8" customHeight="1">
      <c r="B287" s="203"/>
      <c r="C287" s="204"/>
      <c r="D287" s="205" t="s">
        <v>72</v>
      </c>
      <c r="E287" s="217" t="s">
        <v>201</v>
      </c>
      <c r="F287" s="217" t="s">
        <v>516</v>
      </c>
      <c r="G287" s="204"/>
      <c r="H287" s="204"/>
      <c r="I287" s="207"/>
      <c r="J287" s="218">
        <f>BK287</f>
        <v>0</v>
      </c>
      <c r="K287" s="204"/>
      <c r="L287" s="209"/>
      <c r="M287" s="210"/>
      <c r="N287" s="211"/>
      <c r="O287" s="211"/>
      <c r="P287" s="212">
        <f>SUM(P288:P346)</f>
        <v>0</v>
      </c>
      <c r="Q287" s="211"/>
      <c r="R287" s="212">
        <f>SUM(R288:R346)</f>
        <v>55.25129900999999</v>
      </c>
      <c r="S287" s="211"/>
      <c r="T287" s="213">
        <f>SUM(T288:T346)</f>
        <v>0</v>
      </c>
      <c r="AR287" s="214" t="s">
        <v>80</v>
      </c>
      <c r="AT287" s="215" t="s">
        <v>72</v>
      </c>
      <c r="AU287" s="215" t="s">
        <v>80</v>
      </c>
      <c r="AY287" s="214" t="s">
        <v>194</v>
      </c>
      <c r="BK287" s="216">
        <f>SUM(BK288:BK346)</f>
        <v>0</v>
      </c>
    </row>
    <row r="288" s="1" customFormat="1" ht="16.5" customHeight="1">
      <c r="B288" s="37"/>
      <c r="C288" s="219" t="s">
        <v>517</v>
      </c>
      <c r="D288" s="219" t="s">
        <v>196</v>
      </c>
      <c r="E288" s="220" t="s">
        <v>518</v>
      </c>
      <c r="F288" s="221" t="s">
        <v>519</v>
      </c>
      <c r="G288" s="222" t="s">
        <v>269</v>
      </c>
      <c r="H288" s="223">
        <v>4</v>
      </c>
      <c r="I288" s="224"/>
      <c r="J288" s="225">
        <f>ROUND(I288*H288,2)</f>
        <v>0</v>
      </c>
      <c r="K288" s="221" t="s">
        <v>200</v>
      </c>
      <c r="L288" s="42"/>
      <c r="M288" s="226" t="s">
        <v>19</v>
      </c>
      <c r="N288" s="227" t="s">
        <v>44</v>
      </c>
      <c r="O288" s="82"/>
      <c r="P288" s="228">
        <f>O288*H288</f>
        <v>0</v>
      </c>
      <c r="Q288" s="228">
        <v>2.45343</v>
      </c>
      <c r="R288" s="228">
        <f>Q288*H288</f>
        <v>9.81372</v>
      </c>
      <c r="S288" s="228">
        <v>0</v>
      </c>
      <c r="T288" s="229">
        <f>S288*H288</f>
        <v>0</v>
      </c>
      <c r="AR288" s="230" t="s">
        <v>201</v>
      </c>
      <c r="AT288" s="230" t="s">
        <v>196</v>
      </c>
      <c r="AU288" s="230" t="s">
        <v>82</v>
      </c>
      <c r="AY288" s="16" t="s">
        <v>194</v>
      </c>
      <c r="BE288" s="231">
        <f>IF(N288="základní",J288,0)</f>
        <v>0</v>
      </c>
      <c r="BF288" s="231">
        <f>IF(N288="snížená",J288,0)</f>
        <v>0</v>
      </c>
      <c r="BG288" s="231">
        <f>IF(N288="zákl. přenesená",J288,0)</f>
        <v>0</v>
      </c>
      <c r="BH288" s="231">
        <f>IF(N288="sníž. přenesená",J288,0)</f>
        <v>0</v>
      </c>
      <c r="BI288" s="231">
        <f>IF(N288="nulová",J288,0)</f>
        <v>0</v>
      </c>
      <c r="BJ288" s="16" t="s">
        <v>80</v>
      </c>
      <c r="BK288" s="231">
        <f>ROUND(I288*H288,2)</f>
        <v>0</v>
      </c>
      <c r="BL288" s="16" t="s">
        <v>201</v>
      </c>
      <c r="BM288" s="230" t="s">
        <v>520</v>
      </c>
    </row>
    <row r="289" s="1" customFormat="1">
      <c r="B289" s="37"/>
      <c r="C289" s="38"/>
      <c r="D289" s="232" t="s">
        <v>203</v>
      </c>
      <c r="E289" s="38"/>
      <c r="F289" s="233" t="s">
        <v>521</v>
      </c>
      <c r="G289" s="38"/>
      <c r="H289" s="38"/>
      <c r="I289" s="145"/>
      <c r="J289" s="38"/>
      <c r="K289" s="38"/>
      <c r="L289" s="42"/>
      <c r="M289" s="234"/>
      <c r="N289" s="82"/>
      <c r="O289" s="82"/>
      <c r="P289" s="82"/>
      <c r="Q289" s="82"/>
      <c r="R289" s="82"/>
      <c r="S289" s="82"/>
      <c r="T289" s="83"/>
      <c r="AT289" s="16" t="s">
        <v>203</v>
      </c>
      <c r="AU289" s="16" t="s">
        <v>82</v>
      </c>
    </row>
    <row r="290" s="1" customFormat="1" ht="24" customHeight="1">
      <c r="B290" s="37"/>
      <c r="C290" s="219" t="s">
        <v>522</v>
      </c>
      <c r="D290" s="219" t="s">
        <v>196</v>
      </c>
      <c r="E290" s="220" t="s">
        <v>523</v>
      </c>
      <c r="F290" s="221" t="s">
        <v>524</v>
      </c>
      <c r="G290" s="222" t="s">
        <v>199</v>
      </c>
      <c r="H290" s="223">
        <v>45</v>
      </c>
      <c r="I290" s="224"/>
      <c r="J290" s="225">
        <f>ROUND(I290*H290,2)</f>
        <v>0</v>
      </c>
      <c r="K290" s="221" t="s">
        <v>200</v>
      </c>
      <c r="L290" s="42"/>
      <c r="M290" s="226" t="s">
        <v>19</v>
      </c>
      <c r="N290" s="227" t="s">
        <v>44</v>
      </c>
      <c r="O290" s="82"/>
      <c r="P290" s="228">
        <f>O290*H290</f>
        <v>0</v>
      </c>
      <c r="Q290" s="228">
        <v>0.01848</v>
      </c>
      <c r="R290" s="228">
        <f>Q290*H290</f>
        <v>0.83160000000000001</v>
      </c>
      <c r="S290" s="228">
        <v>0</v>
      </c>
      <c r="T290" s="229">
        <f>S290*H290</f>
        <v>0</v>
      </c>
      <c r="AR290" s="230" t="s">
        <v>201</v>
      </c>
      <c r="AT290" s="230" t="s">
        <v>196</v>
      </c>
      <c r="AU290" s="230" t="s">
        <v>82</v>
      </c>
      <c r="AY290" s="16" t="s">
        <v>194</v>
      </c>
      <c r="BE290" s="231">
        <f>IF(N290="základní",J290,0)</f>
        <v>0</v>
      </c>
      <c r="BF290" s="231">
        <f>IF(N290="snížená",J290,0)</f>
        <v>0</v>
      </c>
      <c r="BG290" s="231">
        <f>IF(N290="zákl. přenesená",J290,0)</f>
        <v>0</v>
      </c>
      <c r="BH290" s="231">
        <f>IF(N290="sníž. přenesená",J290,0)</f>
        <v>0</v>
      </c>
      <c r="BI290" s="231">
        <f>IF(N290="nulová",J290,0)</f>
        <v>0</v>
      </c>
      <c r="BJ290" s="16" t="s">
        <v>80</v>
      </c>
      <c r="BK290" s="231">
        <f>ROUND(I290*H290,2)</f>
        <v>0</v>
      </c>
      <c r="BL290" s="16" t="s">
        <v>201</v>
      </c>
      <c r="BM290" s="230" t="s">
        <v>525</v>
      </c>
    </row>
    <row r="291" s="1" customFormat="1">
      <c r="B291" s="37"/>
      <c r="C291" s="38"/>
      <c r="D291" s="232" t="s">
        <v>203</v>
      </c>
      <c r="E291" s="38"/>
      <c r="F291" s="233" t="s">
        <v>526</v>
      </c>
      <c r="G291" s="38"/>
      <c r="H291" s="38"/>
      <c r="I291" s="145"/>
      <c r="J291" s="38"/>
      <c r="K291" s="38"/>
      <c r="L291" s="42"/>
      <c r="M291" s="234"/>
      <c r="N291" s="82"/>
      <c r="O291" s="82"/>
      <c r="P291" s="82"/>
      <c r="Q291" s="82"/>
      <c r="R291" s="82"/>
      <c r="S291" s="82"/>
      <c r="T291" s="83"/>
      <c r="AT291" s="16" t="s">
        <v>203</v>
      </c>
      <c r="AU291" s="16" t="s">
        <v>82</v>
      </c>
    </row>
    <row r="292" s="1" customFormat="1">
      <c r="B292" s="37"/>
      <c r="C292" s="38"/>
      <c r="D292" s="232" t="s">
        <v>306</v>
      </c>
      <c r="E292" s="38"/>
      <c r="F292" s="257" t="s">
        <v>527</v>
      </c>
      <c r="G292" s="38"/>
      <c r="H292" s="38"/>
      <c r="I292" s="145"/>
      <c r="J292" s="38"/>
      <c r="K292" s="38"/>
      <c r="L292" s="42"/>
      <c r="M292" s="234"/>
      <c r="N292" s="82"/>
      <c r="O292" s="82"/>
      <c r="P292" s="82"/>
      <c r="Q292" s="82"/>
      <c r="R292" s="82"/>
      <c r="S292" s="82"/>
      <c r="T292" s="83"/>
      <c r="AT292" s="16" t="s">
        <v>306</v>
      </c>
      <c r="AU292" s="16" t="s">
        <v>82</v>
      </c>
    </row>
    <row r="293" s="1" customFormat="1" ht="24" customHeight="1">
      <c r="B293" s="37"/>
      <c r="C293" s="219" t="s">
        <v>528</v>
      </c>
      <c r="D293" s="219" t="s">
        <v>196</v>
      </c>
      <c r="E293" s="220" t="s">
        <v>529</v>
      </c>
      <c r="F293" s="221" t="s">
        <v>530</v>
      </c>
      <c r="G293" s="222" t="s">
        <v>199</v>
      </c>
      <c r="H293" s="223">
        <v>45</v>
      </c>
      <c r="I293" s="224"/>
      <c r="J293" s="225">
        <f>ROUND(I293*H293,2)</f>
        <v>0</v>
      </c>
      <c r="K293" s="221" t="s">
        <v>200</v>
      </c>
      <c r="L293" s="42"/>
      <c r="M293" s="226" t="s">
        <v>19</v>
      </c>
      <c r="N293" s="227" t="s">
        <v>44</v>
      </c>
      <c r="O293" s="82"/>
      <c r="P293" s="228">
        <f>O293*H293</f>
        <v>0</v>
      </c>
      <c r="Q293" s="228">
        <v>0</v>
      </c>
      <c r="R293" s="228">
        <f>Q293*H293</f>
        <v>0</v>
      </c>
      <c r="S293" s="228">
        <v>0</v>
      </c>
      <c r="T293" s="229">
        <f>S293*H293</f>
        <v>0</v>
      </c>
      <c r="AR293" s="230" t="s">
        <v>201</v>
      </c>
      <c r="AT293" s="230" t="s">
        <v>196</v>
      </c>
      <c r="AU293" s="230" t="s">
        <v>82</v>
      </c>
      <c r="AY293" s="16" t="s">
        <v>194</v>
      </c>
      <c r="BE293" s="231">
        <f>IF(N293="základní",J293,0)</f>
        <v>0</v>
      </c>
      <c r="BF293" s="231">
        <f>IF(N293="snížená",J293,0)</f>
        <v>0</v>
      </c>
      <c r="BG293" s="231">
        <f>IF(N293="zákl. přenesená",J293,0)</f>
        <v>0</v>
      </c>
      <c r="BH293" s="231">
        <f>IF(N293="sníž. přenesená",J293,0)</f>
        <v>0</v>
      </c>
      <c r="BI293" s="231">
        <f>IF(N293="nulová",J293,0)</f>
        <v>0</v>
      </c>
      <c r="BJ293" s="16" t="s">
        <v>80</v>
      </c>
      <c r="BK293" s="231">
        <f>ROUND(I293*H293,2)</f>
        <v>0</v>
      </c>
      <c r="BL293" s="16" t="s">
        <v>201</v>
      </c>
      <c r="BM293" s="230" t="s">
        <v>531</v>
      </c>
    </row>
    <row r="294" s="1" customFormat="1">
      <c r="B294" s="37"/>
      <c r="C294" s="38"/>
      <c r="D294" s="232" t="s">
        <v>203</v>
      </c>
      <c r="E294" s="38"/>
      <c r="F294" s="233" t="s">
        <v>532</v>
      </c>
      <c r="G294" s="38"/>
      <c r="H294" s="38"/>
      <c r="I294" s="145"/>
      <c r="J294" s="38"/>
      <c r="K294" s="38"/>
      <c r="L294" s="42"/>
      <c r="M294" s="234"/>
      <c r="N294" s="82"/>
      <c r="O294" s="82"/>
      <c r="P294" s="82"/>
      <c r="Q294" s="82"/>
      <c r="R294" s="82"/>
      <c r="S294" s="82"/>
      <c r="T294" s="83"/>
      <c r="AT294" s="16" t="s">
        <v>203</v>
      </c>
      <c r="AU294" s="16" t="s">
        <v>82</v>
      </c>
    </row>
    <row r="295" s="1" customFormat="1">
      <c r="B295" s="37"/>
      <c r="C295" s="38"/>
      <c r="D295" s="232" t="s">
        <v>306</v>
      </c>
      <c r="E295" s="38"/>
      <c r="F295" s="257" t="s">
        <v>527</v>
      </c>
      <c r="G295" s="38"/>
      <c r="H295" s="38"/>
      <c r="I295" s="145"/>
      <c r="J295" s="38"/>
      <c r="K295" s="38"/>
      <c r="L295" s="42"/>
      <c r="M295" s="234"/>
      <c r="N295" s="82"/>
      <c r="O295" s="82"/>
      <c r="P295" s="82"/>
      <c r="Q295" s="82"/>
      <c r="R295" s="82"/>
      <c r="S295" s="82"/>
      <c r="T295" s="83"/>
      <c r="AT295" s="16" t="s">
        <v>306</v>
      </c>
      <c r="AU295" s="16" t="s">
        <v>82</v>
      </c>
    </row>
    <row r="296" s="1" customFormat="1" ht="24" customHeight="1">
      <c r="B296" s="37"/>
      <c r="C296" s="219" t="s">
        <v>533</v>
      </c>
      <c r="D296" s="219" t="s">
        <v>196</v>
      </c>
      <c r="E296" s="220" t="s">
        <v>534</v>
      </c>
      <c r="F296" s="221" t="s">
        <v>535</v>
      </c>
      <c r="G296" s="222" t="s">
        <v>199</v>
      </c>
      <c r="H296" s="223">
        <v>38.640000000000001</v>
      </c>
      <c r="I296" s="224"/>
      <c r="J296" s="225">
        <f>ROUND(I296*H296,2)</f>
        <v>0</v>
      </c>
      <c r="K296" s="221" t="s">
        <v>200</v>
      </c>
      <c r="L296" s="42"/>
      <c r="M296" s="226" t="s">
        <v>19</v>
      </c>
      <c r="N296" s="227" t="s">
        <v>44</v>
      </c>
      <c r="O296" s="82"/>
      <c r="P296" s="228">
        <f>O296*H296</f>
        <v>0</v>
      </c>
      <c r="Q296" s="228">
        <v>0.0097300000000000008</v>
      </c>
      <c r="R296" s="228">
        <f>Q296*H296</f>
        <v>0.37596720000000006</v>
      </c>
      <c r="S296" s="228">
        <v>0</v>
      </c>
      <c r="T296" s="229">
        <f>S296*H296</f>
        <v>0</v>
      </c>
      <c r="AR296" s="230" t="s">
        <v>201</v>
      </c>
      <c r="AT296" s="230" t="s">
        <v>196</v>
      </c>
      <c r="AU296" s="230" t="s">
        <v>82</v>
      </c>
      <c r="AY296" s="16" t="s">
        <v>194</v>
      </c>
      <c r="BE296" s="231">
        <f>IF(N296="základní",J296,0)</f>
        <v>0</v>
      </c>
      <c r="BF296" s="231">
        <f>IF(N296="snížená",J296,0)</f>
        <v>0</v>
      </c>
      <c r="BG296" s="231">
        <f>IF(N296="zákl. přenesená",J296,0)</f>
        <v>0</v>
      </c>
      <c r="BH296" s="231">
        <f>IF(N296="sníž. přenesená",J296,0)</f>
        <v>0</v>
      </c>
      <c r="BI296" s="231">
        <f>IF(N296="nulová",J296,0)</f>
        <v>0</v>
      </c>
      <c r="BJ296" s="16" t="s">
        <v>80</v>
      </c>
      <c r="BK296" s="231">
        <f>ROUND(I296*H296,2)</f>
        <v>0</v>
      </c>
      <c r="BL296" s="16" t="s">
        <v>201</v>
      </c>
      <c r="BM296" s="230" t="s">
        <v>536</v>
      </c>
    </row>
    <row r="297" s="1" customFormat="1">
      <c r="B297" s="37"/>
      <c r="C297" s="38"/>
      <c r="D297" s="232" t="s">
        <v>203</v>
      </c>
      <c r="E297" s="38"/>
      <c r="F297" s="233" t="s">
        <v>537</v>
      </c>
      <c r="G297" s="38"/>
      <c r="H297" s="38"/>
      <c r="I297" s="145"/>
      <c r="J297" s="38"/>
      <c r="K297" s="38"/>
      <c r="L297" s="42"/>
      <c r="M297" s="234"/>
      <c r="N297" s="82"/>
      <c r="O297" s="82"/>
      <c r="P297" s="82"/>
      <c r="Q297" s="82"/>
      <c r="R297" s="82"/>
      <c r="S297" s="82"/>
      <c r="T297" s="83"/>
      <c r="AT297" s="16" t="s">
        <v>203</v>
      </c>
      <c r="AU297" s="16" t="s">
        <v>82</v>
      </c>
    </row>
    <row r="298" s="1" customFormat="1" ht="24" customHeight="1">
      <c r="B298" s="37"/>
      <c r="C298" s="219" t="s">
        <v>538</v>
      </c>
      <c r="D298" s="219" t="s">
        <v>196</v>
      </c>
      <c r="E298" s="220" t="s">
        <v>539</v>
      </c>
      <c r="F298" s="221" t="s">
        <v>540</v>
      </c>
      <c r="G298" s="222" t="s">
        <v>199</v>
      </c>
      <c r="H298" s="223">
        <v>45</v>
      </c>
      <c r="I298" s="224"/>
      <c r="J298" s="225">
        <f>ROUND(I298*H298,2)</f>
        <v>0</v>
      </c>
      <c r="K298" s="221" t="s">
        <v>200</v>
      </c>
      <c r="L298" s="42"/>
      <c r="M298" s="226" t="s">
        <v>19</v>
      </c>
      <c r="N298" s="227" t="s">
        <v>44</v>
      </c>
      <c r="O298" s="82"/>
      <c r="P298" s="228">
        <f>O298*H298</f>
        <v>0</v>
      </c>
      <c r="Q298" s="228">
        <v>0.0011900000000000001</v>
      </c>
      <c r="R298" s="228">
        <f>Q298*H298</f>
        <v>0.05355</v>
      </c>
      <c r="S298" s="228">
        <v>0</v>
      </c>
      <c r="T298" s="229">
        <f>S298*H298</f>
        <v>0</v>
      </c>
      <c r="AR298" s="230" t="s">
        <v>201</v>
      </c>
      <c r="AT298" s="230" t="s">
        <v>196</v>
      </c>
      <c r="AU298" s="230" t="s">
        <v>82</v>
      </c>
      <c r="AY298" s="16" t="s">
        <v>194</v>
      </c>
      <c r="BE298" s="231">
        <f>IF(N298="základní",J298,0)</f>
        <v>0</v>
      </c>
      <c r="BF298" s="231">
        <f>IF(N298="snížená",J298,0)</f>
        <v>0</v>
      </c>
      <c r="BG298" s="231">
        <f>IF(N298="zákl. přenesená",J298,0)</f>
        <v>0</v>
      </c>
      <c r="BH298" s="231">
        <f>IF(N298="sníž. přenesená",J298,0)</f>
        <v>0</v>
      </c>
      <c r="BI298" s="231">
        <f>IF(N298="nulová",J298,0)</f>
        <v>0</v>
      </c>
      <c r="BJ298" s="16" t="s">
        <v>80</v>
      </c>
      <c r="BK298" s="231">
        <f>ROUND(I298*H298,2)</f>
        <v>0</v>
      </c>
      <c r="BL298" s="16" t="s">
        <v>201</v>
      </c>
      <c r="BM298" s="230" t="s">
        <v>541</v>
      </c>
    </row>
    <row r="299" s="1" customFormat="1">
      <c r="B299" s="37"/>
      <c r="C299" s="38"/>
      <c r="D299" s="232" t="s">
        <v>203</v>
      </c>
      <c r="E299" s="38"/>
      <c r="F299" s="233" t="s">
        <v>542</v>
      </c>
      <c r="G299" s="38"/>
      <c r="H299" s="38"/>
      <c r="I299" s="145"/>
      <c r="J299" s="38"/>
      <c r="K299" s="38"/>
      <c r="L299" s="42"/>
      <c r="M299" s="234"/>
      <c r="N299" s="82"/>
      <c r="O299" s="82"/>
      <c r="P299" s="82"/>
      <c r="Q299" s="82"/>
      <c r="R299" s="82"/>
      <c r="S299" s="82"/>
      <c r="T299" s="83"/>
      <c r="AT299" s="16" t="s">
        <v>203</v>
      </c>
      <c r="AU299" s="16" t="s">
        <v>82</v>
      </c>
    </row>
    <row r="300" s="1" customFormat="1">
      <c r="B300" s="37"/>
      <c r="C300" s="38"/>
      <c r="D300" s="232" t="s">
        <v>306</v>
      </c>
      <c r="E300" s="38"/>
      <c r="F300" s="257" t="s">
        <v>527</v>
      </c>
      <c r="G300" s="38"/>
      <c r="H300" s="38"/>
      <c r="I300" s="145"/>
      <c r="J300" s="38"/>
      <c r="K300" s="38"/>
      <c r="L300" s="42"/>
      <c r="M300" s="234"/>
      <c r="N300" s="82"/>
      <c r="O300" s="82"/>
      <c r="P300" s="82"/>
      <c r="Q300" s="82"/>
      <c r="R300" s="82"/>
      <c r="S300" s="82"/>
      <c r="T300" s="83"/>
      <c r="AT300" s="16" t="s">
        <v>306</v>
      </c>
      <c r="AU300" s="16" t="s">
        <v>82</v>
      </c>
    </row>
    <row r="301" s="1" customFormat="1" ht="24" customHeight="1">
      <c r="B301" s="37"/>
      <c r="C301" s="219" t="s">
        <v>543</v>
      </c>
      <c r="D301" s="219" t="s">
        <v>196</v>
      </c>
      <c r="E301" s="220" t="s">
        <v>544</v>
      </c>
      <c r="F301" s="221" t="s">
        <v>545</v>
      </c>
      <c r="G301" s="222" t="s">
        <v>199</v>
      </c>
      <c r="H301" s="223">
        <v>45</v>
      </c>
      <c r="I301" s="224"/>
      <c r="J301" s="225">
        <f>ROUND(I301*H301,2)</f>
        <v>0</v>
      </c>
      <c r="K301" s="221" t="s">
        <v>200</v>
      </c>
      <c r="L301" s="42"/>
      <c r="M301" s="226" t="s">
        <v>19</v>
      </c>
      <c r="N301" s="227" t="s">
        <v>44</v>
      </c>
      <c r="O301" s="82"/>
      <c r="P301" s="228">
        <f>O301*H301</f>
        <v>0</v>
      </c>
      <c r="Q301" s="228">
        <v>0</v>
      </c>
      <c r="R301" s="228">
        <f>Q301*H301</f>
        <v>0</v>
      </c>
      <c r="S301" s="228">
        <v>0</v>
      </c>
      <c r="T301" s="229">
        <f>S301*H301</f>
        <v>0</v>
      </c>
      <c r="AR301" s="230" t="s">
        <v>201</v>
      </c>
      <c r="AT301" s="230" t="s">
        <v>196</v>
      </c>
      <c r="AU301" s="230" t="s">
        <v>82</v>
      </c>
      <c r="AY301" s="16" t="s">
        <v>194</v>
      </c>
      <c r="BE301" s="231">
        <f>IF(N301="základní",J301,0)</f>
        <v>0</v>
      </c>
      <c r="BF301" s="231">
        <f>IF(N301="snížená",J301,0)</f>
        <v>0</v>
      </c>
      <c r="BG301" s="231">
        <f>IF(N301="zákl. přenesená",J301,0)</f>
        <v>0</v>
      </c>
      <c r="BH301" s="231">
        <f>IF(N301="sníž. přenesená",J301,0)</f>
        <v>0</v>
      </c>
      <c r="BI301" s="231">
        <f>IF(N301="nulová",J301,0)</f>
        <v>0</v>
      </c>
      <c r="BJ301" s="16" t="s">
        <v>80</v>
      </c>
      <c r="BK301" s="231">
        <f>ROUND(I301*H301,2)</f>
        <v>0</v>
      </c>
      <c r="BL301" s="16" t="s">
        <v>201</v>
      </c>
      <c r="BM301" s="230" t="s">
        <v>546</v>
      </c>
    </row>
    <row r="302" s="1" customFormat="1">
      <c r="B302" s="37"/>
      <c r="C302" s="38"/>
      <c r="D302" s="232" t="s">
        <v>203</v>
      </c>
      <c r="E302" s="38"/>
      <c r="F302" s="233" t="s">
        <v>547</v>
      </c>
      <c r="G302" s="38"/>
      <c r="H302" s="38"/>
      <c r="I302" s="145"/>
      <c r="J302" s="38"/>
      <c r="K302" s="38"/>
      <c r="L302" s="42"/>
      <c r="M302" s="234"/>
      <c r="N302" s="82"/>
      <c r="O302" s="82"/>
      <c r="P302" s="82"/>
      <c r="Q302" s="82"/>
      <c r="R302" s="82"/>
      <c r="S302" s="82"/>
      <c r="T302" s="83"/>
      <c r="AT302" s="16" t="s">
        <v>203</v>
      </c>
      <c r="AU302" s="16" t="s">
        <v>82</v>
      </c>
    </row>
    <row r="303" s="1" customFormat="1">
      <c r="B303" s="37"/>
      <c r="C303" s="38"/>
      <c r="D303" s="232" t="s">
        <v>306</v>
      </c>
      <c r="E303" s="38"/>
      <c r="F303" s="257" t="s">
        <v>527</v>
      </c>
      <c r="G303" s="38"/>
      <c r="H303" s="38"/>
      <c r="I303" s="145"/>
      <c r="J303" s="38"/>
      <c r="K303" s="38"/>
      <c r="L303" s="42"/>
      <c r="M303" s="234"/>
      <c r="N303" s="82"/>
      <c r="O303" s="82"/>
      <c r="P303" s="82"/>
      <c r="Q303" s="82"/>
      <c r="R303" s="82"/>
      <c r="S303" s="82"/>
      <c r="T303" s="83"/>
      <c r="AT303" s="16" t="s">
        <v>306</v>
      </c>
      <c r="AU303" s="16" t="s">
        <v>82</v>
      </c>
    </row>
    <row r="304" s="1" customFormat="1" ht="16.5" customHeight="1">
      <c r="B304" s="37"/>
      <c r="C304" s="219" t="s">
        <v>548</v>
      </c>
      <c r="D304" s="219" t="s">
        <v>196</v>
      </c>
      <c r="E304" s="220" t="s">
        <v>549</v>
      </c>
      <c r="F304" s="221" t="s">
        <v>550</v>
      </c>
      <c r="G304" s="222" t="s">
        <v>336</v>
      </c>
      <c r="H304" s="223">
        <v>0.35199999999999998</v>
      </c>
      <c r="I304" s="224"/>
      <c r="J304" s="225">
        <f>ROUND(I304*H304,2)</f>
        <v>0</v>
      </c>
      <c r="K304" s="221" t="s">
        <v>200</v>
      </c>
      <c r="L304" s="42"/>
      <c r="M304" s="226" t="s">
        <v>19</v>
      </c>
      <c r="N304" s="227" t="s">
        <v>44</v>
      </c>
      <c r="O304" s="82"/>
      <c r="P304" s="228">
        <f>O304*H304</f>
        <v>0</v>
      </c>
      <c r="Q304" s="228">
        <v>1.0551600000000001</v>
      </c>
      <c r="R304" s="228">
        <f>Q304*H304</f>
        <v>0.37141632000000002</v>
      </c>
      <c r="S304" s="228">
        <v>0</v>
      </c>
      <c r="T304" s="229">
        <f>S304*H304</f>
        <v>0</v>
      </c>
      <c r="AR304" s="230" t="s">
        <v>201</v>
      </c>
      <c r="AT304" s="230" t="s">
        <v>196</v>
      </c>
      <c r="AU304" s="230" t="s">
        <v>82</v>
      </c>
      <c r="AY304" s="16" t="s">
        <v>194</v>
      </c>
      <c r="BE304" s="231">
        <f>IF(N304="základní",J304,0)</f>
        <v>0</v>
      </c>
      <c r="BF304" s="231">
        <f>IF(N304="snížená",J304,0)</f>
        <v>0</v>
      </c>
      <c r="BG304" s="231">
        <f>IF(N304="zákl. přenesená",J304,0)</f>
        <v>0</v>
      </c>
      <c r="BH304" s="231">
        <f>IF(N304="sníž. přenesená",J304,0)</f>
        <v>0</v>
      </c>
      <c r="BI304" s="231">
        <f>IF(N304="nulová",J304,0)</f>
        <v>0</v>
      </c>
      <c r="BJ304" s="16" t="s">
        <v>80</v>
      </c>
      <c r="BK304" s="231">
        <f>ROUND(I304*H304,2)</f>
        <v>0</v>
      </c>
      <c r="BL304" s="16" t="s">
        <v>201</v>
      </c>
      <c r="BM304" s="230" t="s">
        <v>551</v>
      </c>
    </row>
    <row r="305" s="1" customFormat="1">
      <c r="B305" s="37"/>
      <c r="C305" s="38"/>
      <c r="D305" s="232" t="s">
        <v>203</v>
      </c>
      <c r="E305" s="38"/>
      <c r="F305" s="233" t="s">
        <v>552</v>
      </c>
      <c r="G305" s="38"/>
      <c r="H305" s="38"/>
      <c r="I305" s="145"/>
      <c r="J305" s="38"/>
      <c r="K305" s="38"/>
      <c r="L305" s="42"/>
      <c r="M305" s="234"/>
      <c r="N305" s="82"/>
      <c r="O305" s="82"/>
      <c r="P305" s="82"/>
      <c r="Q305" s="82"/>
      <c r="R305" s="82"/>
      <c r="S305" s="82"/>
      <c r="T305" s="83"/>
      <c r="AT305" s="16" t="s">
        <v>203</v>
      </c>
      <c r="AU305" s="16" t="s">
        <v>82</v>
      </c>
    </row>
    <row r="306" s="1" customFormat="1" ht="16.5" customHeight="1">
      <c r="B306" s="37"/>
      <c r="C306" s="219" t="s">
        <v>553</v>
      </c>
      <c r="D306" s="219" t="s">
        <v>196</v>
      </c>
      <c r="E306" s="220" t="s">
        <v>554</v>
      </c>
      <c r="F306" s="221" t="s">
        <v>555</v>
      </c>
      <c r="G306" s="222" t="s">
        <v>336</v>
      </c>
      <c r="H306" s="223">
        <v>0.14299999999999999</v>
      </c>
      <c r="I306" s="224"/>
      <c r="J306" s="225">
        <f>ROUND(I306*H306,2)</f>
        <v>0</v>
      </c>
      <c r="K306" s="221" t="s">
        <v>200</v>
      </c>
      <c r="L306" s="42"/>
      <c r="M306" s="226" t="s">
        <v>19</v>
      </c>
      <c r="N306" s="227" t="s">
        <v>44</v>
      </c>
      <c r="O306" s="82"/>
      <c r="P306" s="228">
        <f>O306*H306</f>
        <v>0</v>
      </c>
      <c r="Q306" s="228">
        <v>1.06277</v>
      </c>
      <c r="R306" s="228">
        <f>Q306*H306</f>
        <v>0.15197611</v>
      </c>
      <c r="S306" s="228">
        <v>0</v>
      </c>
      <c r="T306" s="229">
        <f>S306*H306</f>
        <v>0</v>
      </c>
      <c r="AR306" s="230" t="s">
        <v>201</v>
      </c>
      <c r="AT306" s="230" t="s">
        <v>196</v>
      </c>
      <c r="AU306" s="230" t="s">
        <v>82</v>
      </c>
      <c r="AY306" s="16" t="s">
        <v>194</v>
      </c>
      <c r="BE306" s="231">
        <f>IF(N306="základní",J306,0)</f>
        <v>0</v>
      </c>
      <c r="BF306" s="231">
        <f>IF(N306="snížená",J306,0)</f>
        <v>0</v>
      </c>
      <c r="BG306" s="231">
        <f>IF(N306="zákl. přenesená",J306,0)</f>
        <v>0</v>
      </c>
      <c r="BH306" s="231">
        <f>IF(N306="sníž. přenesená",J306,0)</f>
        <v>0</v>
      </c>
      <c r="BI306" s="231">
        <f>IF(N306="nulová",J306,0)</f>
        <v>0</v>
      </c>
      <c r="BJ306" s="16" t="s">
        <v>80</v>
      </c>
      <c r="BK306" s="231">
        <f>ROUND(I306*H306,2)</f>
        <v>0</v>
      </c>
      <c r="BL306" s="16" t="s">
        <v>201</v>
      </c>
      <c r="BM306" s="230" t="s">
        <v>556</v>
      </c>
    </row>
    <row r="307" s="1" customFormat="1">
      <c r="B307" s="37"/>
      <c r="C307" s="38"/>
      <c r="D307" s="232" t="s">
        <v>203</v>
      </c>
      <c r="E307" s="38"/>
      <c r="F307" s="233" t="s">
        <v>557</v>
      </c>
      <c r="G307" s="38"/>
      <c r="H307" s="38"/>
      <c r="I307" s="145"/>
      <c r="J307" s="38"/>
      <c r="K307" s="38"/>
      <c r="L307" s="42"/>
      <c r="M307" s="234"/>
      <c r="N307" s="82"/>
      <c r="O307" s="82"/>
      <c r="P307" s="82"/>
      <c r="Q307" s="82"/>
      <c r="R307" s="82"/>
      <c r="S307" s="82"/>
      <c r="T307" s="83"/>
      <c r="AT307" s="16" t="s">
        <v>203</v>
      </c>
      <c r="AU307" s="16" t="s">
        <v>82</v>
      </c>
    </row>
    <row r="308" s="1" customFormat="1" ht="24" customHeight="1">
      <c r="B308" s="37"/>
      <c r="C308" s="219" t="s">
        <v>558</v>
      </c>
      <c r="D308" s="219" t="s">
        <v>196</v>
      </c>
      <c r="E308" s="220" t="s">
        <v>559</v>
      </c>
      <c r="F308" s="221" t="s">
        <v>560</v>
      </c>
      <c r="G308" s="222" t="s">
        <v>336</v>
      </c>
      <c r="H308" s="223">
        <v>1.6080000000000001</v>
      </c>
      <c r="I308" s="224"/>
      <c r="J308" s="225">
        <f>ROUND(I308*H308,2)</f>
        <v>0</v>
      </c>
      <c r="K308" s="221" t="s">
        <v>200</v>
      </c>
      <c r="L308" s="42"/>
      <c r="M308" s="226" t="s">
        <v>19</v>
      </c>
      <c r="N308" s="227" t="s">
        <v>44</v>
      </c>
      <c r="O308" s="82"/>
      <c r="P308" s="228">
        <f>O308*H308</f>
        <v>0</v>
      </c>
      <c r="Q308" s="228">
        <v>0.017090000000000001</v>
      </c>
      <c r="R308" s="228">
        <f>Q308*H308</f>
        <v>0.027480720000000004</v>
      </c>
      <c r="S308" s="228">
        <v>0</v>
      </c>
      <c r="T308" s="229">
        <f>S308*H308</f>
        <v>0</v>
      </c>
      <c r="AR308" s="230" t="s">
        <v>201</v>
      </c>
      <c r="AT308" s="230" t="s">
        <v>196</v>
      </c>
      <c r="AU308" s="230" t="s">
        <v>82</v>
      </c>
      <c r="AY308" s="16" t="s">
        <v>194</v>
      </c>
      <c r="BE308" s="231">
        <f>IF(N308="základní",J308,0)</f>
        <v>0</v>
      </c>
      <c r="BF308" s="231">
        <f>IF(N308="snížená",J308,0)</f>
        <v>0</v>
      </c>
      <c r="BG308" s="231">
        <f>IF(N308="zákl. přenesená",J308,0)</f>
        <v>0</v>
      </c>
      <c r="BH308" s="231">
        <f>IF(N308="sníž. přenesená",J308,0)</f>
        <v>0</v>
      </c>
      <c r="BI308" s="231">
        <f>IF(N308="nulová",J308,0)</f>
        <v>0</v>
      </c>
      <c r="BJ308" s="16" t="s">
        <v>80</v>
      </c>
      <c r="BK308" s="231">
        <f>ROUND(I308*H308,2)</f>
        <v>0</v>
      </c>
      <c r="BL308" s="16" t="s">
        <v>201</v>
      </c>
      <c r="BM308" s="230" t="s">
        <v>561</v>
      </c>
    </row>
    <row r="309" s="1" customFormat="1">
      <c r="B309" s="37"/>
      <c r="C309" s="38"/>
      <c r="D309" s="232" t="s">
        <v>203</v>
      </c>
      <c r="E309" s="38"/>
      <c r="F309" s="233" t="s">
        <v>562</v>
      </c>
      <c r="G309" s="38"/>
      <c r="H309" s="38"/>
      <c r="I309" s="145"/>
      <c r="J309" s="38"/>
      <c r="K309" s="38"/>
      <c r="L309" s="42"/>
      <c r="M309" s="234"/>
      <c r="N309" s="82"/>
      <c r="O309" s="82"/>
      <c r="P309" s="82"/>
      <c r="Q309" s="82"/>
      <c r="R309" s="82"/>
      <c r="S309" s="82"/>
      <c r="T309" s="83"/>
      <c r="AT309" s="16" t="s">
        <v>203</v>
      </c>
      <c r="AU309" s="16" t="s">
        <v>82</v>
      </c>
    </row>
    <row r="310" s="1" customFormat="1">
      <c r="B310" s="37"/>
      <c r="C310" s="38"/>
      <c r="D310" s="232" t="s">
        <v>306</v>
      </c>
      <c r="E310" s="38"/>
      <c r="F310" s="257" t="s">
        <v>563</v>
      </c>
      <c r="G310" s="38"/>
      <c r="H310" s="38"/>
      <c r="I310" s="145"/>
      <c r="J310" s="38"/>
      <c r="K310" s="38"/>
      <c r="L310" s="42"/>
      <c r="M310" s="234"/>
      <c r="N310" s="82"/>
      <c r="O310" s="82"/>
      <c r="P310" s="82"/>
      <c r="Q310" s="82"/>
      <c r="R310" s="82"/>
      <c r="S310" s="82"/>
      <c r="T310" s="83"/>
      <c r="AT310" s="16" t="s">
        <v>306</v>
      </c>
      <c r="AU310" s="16" t="s">
        <v>82</v>
      </c>
    </row>
    <row r="311" s="1" customFormat="1" ht="16.5" customHeight="1">
      <c r="B311" s="37"/>
      <c r="C311" s="258" t="s">
        <v>564</v>
      </c>
      <c r="D311" s="258" t="s">
        <v>350</v>
      </c>
      <c r="E311" s="259" t="s">
        <v>565</v>
      </c>
      <c r="F311" s="260" t="s">
        <v>566</v>
      </c>
      <c r="G311" s="261" t="s">
        <v>336</v>
      </c>
      <c r="H311" s="262">
        <v>1.216</v>
      </c>
      <c r="I311" s="263"/>
      <c r="J311" s="264">
        <f>ROUND(I311*H311,2)</f>
        <v>0</v>
      </c>
      <c r="K311" s="260" t="s">
        <v>200</v>
      </c>
      <c r="L311" s="265"/>
      <c r="M311" s="266" t="s">
        <v>19</v>
      </c>
      <c r="N311" s="267" t="s">
        <v>44</v>
      </c>
      <c r="O311" s="82"/>
      <c r="P311" s="228">
        <f>O311*H311</f>
        <v>0</v>
      </c>
      <c r="Q311" s="228">
        <v>1</v>
      </c>
      <c r="R311" s="228">
        <f>Q311*H311</f>
        <v>1.216</v>
      </c>
      <c r="S311" s="228">
        <v>0</v>
      </c>
      <c r="T311" s="229">
        <f>S311*H311</f>
        <v>0</v>
      </c>
      <c r="AR311" s="230" t="s">
        <v>236</v>
      </c>
      <c r="AT311" s="230" t="s">
        <v>350</v>
      </c>
      <c r="AU311" s="230" t="s">
        <v>82</v>
      </c>
      <c r="AY311" s="16" t="s">
        <v>194</v>
      </c>
      <c r="BE311" s="231">
        <f>IF(N311="základní",J311,0)</f>
        <v>0</v>
      </c>
      <c r="BF311" s="231">
        <f>IF(N311="snížená",J311,0)</f>
        <v>0</v>
      </c>
      <c r="BG311" s="231">
        <f>IF(N311="zákl. přenesená",J311,0)</f>
        <v>0</v>
      </c>
      <c r="BH311" s="231">
        <f>IF(N311="sníž. přenesená",J311,0)</f>
        <v>0</v>
      </c>
      <c r="BI311" s="231">
        <f>IF(N311="nulová",J311,0)</f>
        <v>0</v>
      </c>
      <c r="BJ311" s="16" t="s">
        <v>80</v>
      </c>
      <c r="BK311" s="231">
        <f>ROUND(I311*H311,2)</f>
        <v>0</v>
      </c>
      <c r="BL311" s="16" t="s">
        <v>201</v>
      </c>
      <c r="BM311" s="230" t="s">
        <v>567</v>
      </c>
    </row>
    <row r="312" s="1" customFormat="1">
      <c r="B312" s="37"/>
      <c r="C312" s="38"/>
      <c r="D312" s="232" t="s">
        <v>203</v>
      </c>
      <c r="E312" s="38"/>
      <c r="F312" s="233" t="s">
        <v>566</v>
      </c>
      <c r="G312" s="38"/>
      <c r="H312" s="38"/>
      <c r="I312" s="145"/>
      <c r="J312" s="38"/>
      <c r="K312" s="38"/>
      <c r="L312" s="42"/>
      <c r="M312" s="234"/>
      <c r="N312" s="82"/>
      <c r="O312" s="82"/>
      <c r="P312" s="82"/>
      <c r="Q312" s="82"/>
      <c r="R312" s="82"/>
      <c r="S312" s="82"/>
      <c r="T312" s="83"/>
      <c r="AT312" s="16" t="s">
        <v>203</v>
      </c>
      <c r="AU312" s="16" t="s">
        <v>82</v>
      </c>
    </row>
    <row r="313" s="1" customFormat="1" ht="16.5" customHeight="1">
      <c r="B313" s="37"/>
      <c r="C313" s="258" t="s">
        <v>568</v>
      </c>
      <c r="D313" s="258" t="s">
        <v>350</v>
      </c>
      <c r="E313" s="259" t="s">
        <v>483</v>
      </c>
      <c r="F313" s="260" t="s">
        <v>484</v>
      </c>
      <c r="G313" s="261" t="s">
        <v>336</v>
      </c>
      <c r="H313" s="262">
        <v>0.20599999999999999</v>
      </c>
      <c r="I313" s="263"/>
      <c r="J313" s="264">
        <f>ROUND(I313*H313,2)</f>
        <v>0</v>
      </c>
      <c r="K313" s="260" t="s">
        <v>200</v>
      </c>
      <c r="L313" s="265"/>
      <c r="M313" s="266" t="s">
        <v>19</v>
      </c>
      <c r="N313" s="267" t="s">
        <v>44</v>
      </c>
      <c r="O313" s="82"/>
      <c r="P313" s="228">
        <f>O313*H313</f>
        <v>0</v>
      </c>
      <c r="Q313" s="228">
        <v>1</v>
      </c>
      <c r="R313" s="228">
        <f>Q313*H313</f>
        <v>0.20599999999999999</v>
      </c>
      <c r="S313" s="228">
        <v>0</v>
      </c>
      <c r="T313" s="229">
        <f>S313*H313</f>
        <v>0</v>
      </c>
      <c r="AR313" s="230" t="s">
        <v>236</v>
      </c>
      <c r="AT313" s="230" t="s">
        <v>350</v>
      </c>
      <c r="AU313" s="230" t="s">
        <v>82</v>
      </c>
      <c r="AY313" s="16" t="s">
        <v>194</v>
      </c>
      <c r="BE313" s="231">
        <f>IF(N313="základní",J313,0)</f>
        <v>0</v>
      </c>
      <c r="BF313" s="231">
        <f>IF(N313="snížená",J313,0)</f>
        <v>0</v>
      </c>
      <c r="BG313" s="231">
        <f>IF(N313="zákl. přenesená",J313,0)</f>
        <v>0</v>
      </c>
      <c r="BH313" s="231">
        <f>IF(N313="sníž. přenesená",J313,0)</f>
        <v>0</v>
      </c>
      <c r="BI313" s="231">
        <f>IF(N313="nulová",J313,0)</f>
        <v>0</v>
      </c>
      <c r="BJ313" s="16" t="s">
        <v>80</v>
      </c>
      <c r="BK313" s="231">
        <f>ROUND(I313*H313,2)</f>
        <v>0</v>
      </c>
      <c r="BL313" s="16" t="s">
        <v>201</v>
      </c>
      <c r="BM313" s="230" t="s">
        <v>569</v>
      </c>
    </row>
    <row r="314" s="1" customFormat="1">
      <c r="B314" s="37"/>
      <c r="C314" s="38"/>
      <c r="D314" s="232" t="s">
        <v>203</v>
      </c>
      <c r="E314" s="38"/>
      <c r="F314" s="233" t="s">
        <v>484</v>
      </c>
      <c r="G314" s="38"/>
      <c r="H314" s="38"/>
      <c r="I314" s="145"/>
      <c r="J314" s="38"/>
      <c r="K314" s="38"/>
      <c r="L314" s="42"/>
      <c r="M314" s="234"/>
      <c r="N314" s="82"/>
      <c r="O314" s="82"/>
      <c r="P314" s="82"/>
      <c r="Q314" s="82"/>
      <c r="R314" s="82"/>
      <c r="S314" s="82"/>
      <c r="T314" s="83"/>
      <c r="AT314" s="16" t="s">
        <v>203</v>
      </c>
      <c r="AU314" s="16" t="s">
        <v>82</v>
      </c>
    </row>
    <row r="315" s="1" customFormat="1" ht="24" customHeight="1">
      <c r="B315" s="37"/>
      <c r="C315" s="258" t="s">
        <v>570</v>
      </c>
      <c r="D315" s="258" t="s">
        <v>350</v>
      </c>
      <c r="E315" s="259" t="s">
        <v>571</v>
      </c>
      <c r="F315" s="260" t="s">
        <v>572</v>
      </c>
      <c r="G315" s="261" t="s">
        <v>336</v>
      </c>
      <c r="H315" s="262">
        <v>0.186</v>
      </c>
      <c r="I315" s="263"/>
      <c r="J315" s="264">
        <f>ROUND(I315*H315,2)</f>
        <v>0</v>
      </c>
      <c r="K315" s="260" t="s">
        <v>200</v>
      </c>
      <c r="L315" s="265"/>
      <c r="M315" s="266" t="s">
        <v>19</v>
      </c>
      <c r="N315" s="267" t="s">
        <v>44</v>
      </c>
      <c r="O315" s="82"/>
      <c r="P315" s="228">
        <f>O315*H315</f>
        <v>0</v>
      </c>
      <c r="Q315" s="228">
        <v>1</v>
      </c>
      <c r="R315" s="228">
        <f>Q315*H315</f>
        <v>0.186</v>
      </c>
      <c r="S315" s="228">
        <v>0</v>
      </c>
      <c r="T315" s="229">
        <f>S315*H315</f>
        <v>0</v>
      </c>
      <c r="AR315" s="230" t="s">
        <v>236</v>
      </c>
      <c r="AT315" s="230" t="s">
        <v>350</v>
      </c>
      <c r="AU315" s="230" t="s">
        <v>82</v>
      </c>
      <c r="AY315" s="16" t="s">
        <v>194</v>
      </c>
      <c r="BE315" s="231">
        <f>IF(N315="základní",J315,0)</f>
        <v>0</v>
      </c>
      <c r="BF315" s="231">
        <f>IF(N315="snížená",J315,0)</f>
        <v>0</v>
      </c>
      <c r="BG315" s="231">
        <f>IF(N315="zákl. přenesená",J315,0)</f>
        <v>0</v>
      </c>
      <c r="BH315" s="231">
        <f>IF(N315="sníž. přenesená",J315,0)</f>
        <v>0</v>
      </c>
      <c r="BI315" s="231">
        <f>IF(N315="nulová",J315,0)</f>
        <v>0</v>
      </c>
      <c r="BJ315" s="16" t="s">
        <v>80</v>
      </c>
      <c r="BK315" s="231">
        <f>ROUND(I315*H315,2)</f>
        <v>0</v>
      </c>
      <c r="BL315" s="16" t="s">
        <v>201</v>
      </c>
      <c r="BM315" s="230" t="s">
        <v>573</v>
      </c>
    </row>
    <row r="316" s="1" customFormat="1">
      <c r="B316" s="37"/>
      <c r="C316" s="38"/>
      <c r="D316" s="232" t="s">
        <v>203</v>
      </c>
      <c r="E316" s="38"/>
      <c r="F316" s="233" t="s">
        <v>572</v>
      </c>
      <c r="G316" s="38"/>
      <c r="H316" s="38"/>
      <c r="I316" s="145"/>
      <c r="J316" s="38"/>
      <c r="K316" s="38"/>
      <c r="L316" s="42"/>
      <c r="M316" s="234"/>
      <c r="N316" s="82"/>
      <c r="O316" s="82"/>
      <c r="P316" s="82"/>
      <c r="Q316" s="82"/>
      <c r="R316" s="82"/>
      <c r="S316" s="82"/>
      <c r="T316" s="83"/>
      <c r="AT316" s="16" t="s">
        <v>203</v>
      </c>
      <c r="AU316" s="16" t="s">
        <v>82</v>
      </c>
    </row>
    <row r="317" s="1" customFormat="1" ht="16.5" customHeight="1">
      <c r="B317" s="37"/>
      <c r="C317" s="219" t="s">
        <v>574</v>
      </c>
      <c r="D317" s="219" t="s">
        <v>196</v>
      </c>
      <c r="E317" s="220" t="s">
        <v>575</v>
      </c>
      <c r="F317" s="221" t="s">
        <v>576</v>
      </c>
      <c r="G317" s="222" t="s">
        <v>269</v>
      </c>
      <c r="H317" s="223">
        <v>1.8</v>
      </c>
      <c r="I317" s="224"/>
      <c r="J317" s="225">
        <f>ROUND(I317*H317,2)</f>
        <v>0</v>
      </c>
      <c r="K317" s="221" t="s">
        <v>200</v>
      </c>
      <c r="L317" s="42"/>
      <c r="M317" s="226" t="s">
        <v>19</v>
      </c>
      <c r="N317" s="227" t="s">
        <v>44</v>
      </c>
      <c r="O317" s="82"/>
      <c r="P317" s="228">
        <f>O317*H317</f>
        <v>0</v>
      </c>
      <c r="Q317" s="228">
        <v>2.4533700000000001</v>
      </c>
      <c r="R317" s="228">
        <f>Q317*H317</f>
        <v>4.4160659999999998</v>
      </c>
      <c r="S317" s="228">
        <v>0</v>
      </c>
      <c r="T317" s="229">
        <f>S317*H317</f>
        <v>0</v>
      </c>
      <c r="AR317" s="230" t="s">
        <v>201</v>
      </c>
      <c r="AT317" s="230" t="s">
        <v>196</v>
      </c>
      <c r="AU317" s="230" t="s">
        <v>82</v>
      </c>
      <c r="AY317" s="16" t="s">
        <v>194</v>
      </c>
      <c r="BE317" s="231">
        <f>IF(N317="základní",J317,0)</f>
        <v>0</v>
      </c>
      <c r="BF317" s="231">
        <f>IF(N317="snížená",J317,0)</f>
        <v>0</v>
      </c>
      <c r="BG317" s="231">
        <f>IF(N317="zákl. přenesená",J317,0)</f>
        <v>0</v>
      </c>
      <c r="BH317" s="231">
        <f>IF(N317="sníž. přenesená",J317,0)</f>
        <v>0</v>
      </c>
      <c r="BI317" s="231">
        <f>IF(N317="nulová",J317,0)</f>
        <v>0</v>
      </c>
      <c r="BJ317" s="16" t="s">
        <v>80</v>
      </c>
      <c r="BK317" s="231">
        <f>ROUND(I317*H317,2)</f>
        <v>0</v>
      </c>
      <c r="BL317" s="16" t="s">
        <v>201</v>
      </c>
      <c r="BM317" s="230" t="s">
        <v>577</v>
      </c>
    </row>
    <row r="318" s="1" customFormat="1">
      <c r="B318" s="37"/>
      <c r="C318" s="38"/>
      <c r="D318" s="232" t="s">
        <v>203</v>
      </c>
      <c r="E318" s="38"/>
      <c r="F318" s="233" t="s">
        <v>578</v>
      </c>
      <c r="G318" s="38"/>
      <c r="H318" s="38"/>
      <c r="I318" s="145"/>
      <c r="J318" s="38"/>
      <c r="K318" s="38"/>
      <c r="L318" s="42"/>
      <c r="M318" s="234"/>
      <c r="N318" s="82"/>
      <c r="O318" s="82"/>
      <c r="P318" s="82"/>
      <c r="Q318" s="82"/>
      <c r="R318" s="82"/>
      <c r="S318" s="82"/>
      <c r="T318" s="83"/>
      <c r="AT318" s="16" t="s">
        <v>203</v>
      </c>
      <c r="AU318" s="16" t="s">
        <v>82</v>
      </c>
    </row>
    <row r="319" s="12" customFormat="1">
      <c r="B319" s="235"/>
      <c r="C319" s="236"/>
      <c r="D319" s="232" t="s">
        <v>272</v>
      </c>
      <c r="E319" s="237" t="s">
        <v>19</v>
      </c>
      <c r="F319" s="238" t="s">
        <v>579</v>
      </c>
      <c r="G319" s="236"/>
      <c r="H319" s="239">
        <v>1.8</v>
      </c>
      <c r="I319" s="240"/>
      <c r="J319" s="236"/>
      <c r="K319" s="236"/>
      <c r="L319" s="241"/>
      <c r="M319" s="242"/>
      <c r="N319" s="243"/>
      <c r="O319" s="243"/>
      <c r="P319" s="243"/>
      <c r="Q319" s="243"/>
      <c r="R319" s="243"/>
      <c r="S319" s="243"/>
      <c r="T319" s="244"/>
      <c r="AT319" s="245" t="s">
        <v>272</v>
      </c>
      <c r="AU319" s="245" t="s">
        <v>82</v>
      </c>
      <c r="AV319" s="12" t="s">
        <v>82</v>
      </c>
      <c r="AW319" s="12" t="s">
        <v>35</v>
      </c>
      <c r="AX319" s="12" t="s">
        <v>80</v>
      </c>
      <c r="AY319" s="245" t="s">
        <v>194</v>
      </c>
    </row>
    <row r="320" s="1" customFormat="1" ht="16.5" customHeight="1">
      <c r="B320" s="37"/>
      <c r="C320" s="219" t="s">
        <v>580</v>
      </c>
      <c r="D320" s="219" t="s">
        <v>196</v>
      </c>
      <c r="E320" s="220" t="s">
        <v>581</v>
      </c>
      <c r="F320" s="221" t="s">
        <v>582</v>
      </c>
      <c r="G320" s="222" t="s">
        <v>269</v>
      </c>
      <c r="H320" s="223">
        <v>2.1499999999999999</v>
      </c>
      <c r="I320" s="224"/>
      <c r="J320" s="225">
        <f>ROUND(I320*H320,2)</f>
        <v>0</v>
      </c>
      <c r="K320" s="221" t="s">
        <v>200</v>
      </c>
      <c r="L320" s="42"/>
      <c r="M320" s="226" t="s">
        <v>19</v>
      </c>
      <c r="N320" s="227" t="s">
        <v>44</v>
      </c>
      <c r="O320" s="82"/>
      <c r="P320" s="228">
        <f>O320*H320</f>
        <v>0</v>
      </c>
      <c r="Q320" s="228">
        <v>2.4533700000000001</v>
      </c>
      <c r="R320" s="228">
        <f>Q320*H320</f>
        <v>5.2747454999999999</v>
      </c>
      <c r="S320" s="228">
        <v>0</v>
      </c>
      <c r="T320" s="229">
        <f>S320*H320</f>
        <v>0</v>
      </c>
      <c r="AR320" s="230" t="s">
        <v>201</v>
      </c>
      <c r="AT320" s="230" t="s">
        <v>196</v>
      </c>
      <c r="AU320" s="230" t="s">
        <v>82</v>
      </c>
      <c r="AY320" s="16" t="s">
        <v>194</v>
      </c>
      <c r="BE320" s="231">
        <f>IF(N320="základní",J320,0)</f>
        <v>0</v>
      </c>
      <c r="BF320" s="231">
        <f>IF(N320="snížená",J320,0)</f>
        <v>0</v>
      </c>
      <c r="BG320" s="231">
        <f>IF(N320="zákl. přenesená",J320,0)</f>
        <v>0</v>
      </c>
      <c r="BH320" s="231">
        <f>IF(N320="sníž. přenesená",J320,0)</f>
        <v>0</v>
      </c>
      <c r="BI320" s="231">
        <f>IF(N320="nulová",J320,0)</f>
        <v>0</v>
      </c>
      <c r="BJ320" s="16" t="s">
        <v>80</v>
      </c>
      <c r="BK320" s="231">
        <f>ROUND(I320*H320,2)</f>
        <v>0</v>
      </c>
      <c r="BL320" s="16" t="s">
        <v>201</v>
      </c>
      <c r="BM320" s="230" t="s">
        <v>583</v>
      </c>
    </row>
    <row r="321" s="1" customFormat="1">
      <c r="B321" s="37"/>
      <c r="C321" s="38"/>
      <c r="D321" s="232" t="s">
        <v>203</v>
      </c>
      <c r="E321" s="38"/>
      <c r="F321" s="233" t="s">
        <v>584</v>
      </c>
      <c r="G321" s="38"/>
      <c r="H321" s="38"/>
      <c r="I321" s="145"/>
      <c r="J321" s="38"/>
      <c r="K321" s="38"/>
      <c r="L321" s="42"/>
      <c r="M321" s="234"/>
      <c r="N321" s="82"/>
      <c r="O321" s="82"/>
      <c r="P321" s="82"/>
      <c r="Q321" s="82"/>
      <c r="R321" s="82"/>
      <c r="S321" s="82"/>
      <c r="T321" s="83"/>
      <c r="AT321" s="16" t="s">
        <v>203</v>
      </c>
      <c r="AU321" s="16" t="s">
        <v>82</v>
      </c>
    </row>
    <row r="322" s="1" customFormat="1" ht="24" customHeight="1">
      <c r="B322" s="37"/>
      <c r="C322" s="219" t="s">
        <v>585</v>
      </c>
      <c r="D322" s="219" t="s">
        <v>196</v>
      </c>
      <c r="E322" s="220" t="s">
        <v>586</v>
      </c>
      <c r="F322" s="221" t="s">
        <v>587</v>
      </c>
      <c r="G322" s="222" t="s">
        <v>336</v>
      </c>
      <c r="H322" s="223">
        <v>0.188</v>
      </c>
      <c r="I322" s="224"/>
      <c r="J322" s="225">
        <f>ROUND(I322*H322,2)</f>
        <v>0</v>
      </c>
      <c r="K322" s="221" t="s">
        <v>200</v>
      </c>
      <c r="L322" s="42"/>
      <c r="M322" s="226" t="s">
        <v>19</v>
      </c>
      <c r="N322" s="227" t="s">
        <v>44</v>
      </c>
      <c r="O322" s="82"/>
      <c r="P322" s="228">
        <f>O322*H322</f>
        <v>0</v>
      </c>
      <c r="Q322" s="228">
        <v>1.04887</v>
      </c>
      <c r="R322" s="228">
        <f>Q322*H322</f>
        <v>0.19718755999999998</v>
      </c>
      <c r="S322" s="228">
        <v>0</v>
      </c>
      <c r="T322" s="229">
        <f>S322*H322</f>
        <v>0</v>
      </c>
      <c r="AR322" s="230" t="s">
        <v>201</v>
      </c>
      <c r="AT322" s="230" t="s">
        <v>196</v>
      </c>
      <c r="AU322" s="230" t="s">
        <v>82</v>
      </c>
      <c r="AY322" s="16" t="s">
        <v>194</v>
      </c>
      <c r="BE322" s="231">
        <f>IF(N322="základní",J322,0)</f>
        <v>0</v>
      </c>
      <c r="BF322" s="231">
        <f>IF(N322="snížená",J322,0)</f>
        <v>0</v>
      </c>
      <c r="BG322" s="231">
        <f>IF(N322="zákl. přenesená",J322,0)</f>
        <v>0</v>
      </c>
      <c r="BH322" s="231">
        <f>IF(N322="sníž. přenesená",J322,0)</f>
        <v>0</v>
      </c>
      <c r="BI322" s="231">
        <f>IF(N322="nulová",J322,0)</f>
        <v>0</v>
      </c>
      <c r="BJ322" s="16" t="s">
        <v>80</v>
      </c>
      <c r="BK322" s="231">
        <f>ROUND(I322*H322,2)</f>
        <v>0</v>
      </c>
      <c r="BL322" s="16" t="s">
        <v>201</v>
      </c>
      <c r="BM322" s="230" t="s">
        <v>588</v>
      </c>
    </row>
    <row r="323" s="1" customFormat="1">
      <c r="B323" s="37"/>
      <c r="C323" s="38"/>
      <c r="D323" s="232" t="s">
        <v>203</v>
      </c>
      <c r="E323" s="38"/>
      <c r="F323" s="233" t="s">
        <v>589</v>
      </c>
      <c r="G323" s="38"/>
      <c r="H323" s="38"/>
      <c r="I323" s="145"/>
      <c r="J323" s="38"/>
      <c r="K323" s="38"/>
      <c r="L323" s="42"/>
      <c r="M323" s="234"/>
      <c r="N323" s="82"/>
      <c r="O323" s="82"/>
      <c r="P323" s="82"/>
      <c r="Q323" s="82"/>
      <c r="R323" s="82"/>
      <c r="S323" s="82"/>
      <c r="T323" s="83"/>
      <c r="AT323" s="16" t="s">
        <v>203</v>
      </c>
      <c r="AU323" s="16" t="s">
        <v>82</v>
      </c>
    </row>
    <row r="324" s="1" customFormat="1" ht="24" customHeight="1">
      <c r="B324" s="37"/>
      <c r="C324" s="219" t="s">
        <v>590</v>
      </c>
      <c r="D324" s="219" t="s">
        <v>196</v>
      </c>
      <c r="E324" s="220" t="s">
        <v>591</v>
      </c>
      <c r="F324" s="221" t="s">
        <v>592</v>
      </c>
      <c r="G324" s="222" t="s">
        <v>199</v>
      </c>
      <c r="H324" s="223">
        <v>9</v>
      </c>
      <c r="I324" s="224"/>
      <c r="J324" s="225">
        <f>ROUND(I324*H324,2)</f>
        <v>0</v>
      </c>
      <c r="K324" s="221" t="s">
        <v>200</v>
      </c>
      <c r="L324" s="42"/>
      <c r="M324" s="226" t="s">
        <v>19</v>
      </c>
      <c r="N324" s="227" t="s">
        <v>44</v>
      </c>
      <c r="O324" s="82"/>
      <c r="P324" s="228">
        <f>O324*H324</f>
        <v>0</v>
      </c>
      <c r="Q324" s="228">
        <v>0.01282</v>
      </c>
      <c r="R324" s="228">
        <f>Q324*H324</f>
        <v>0.11538</v>
      </c>
      <c r="S324" s="228">
        <v>0</v>
      </c>
      <c r="T324" s="229">
        <f>S324*H324</f>
        <v>0</v>
      </c>
      <c r="AR324" s="230" t="s">
        <v>201</v>
      </c>
      <c r="AT324" s="230" t="s">
        <v>196</v>
      </c>
      <c r="AU324" s="230" t="s">
        <v>82</v>
      </c>
      <c r="AY324" s="16" t="s">
        <v>194</v>
      </c>
      <c r="BE324" s="231">
        <f>IF(N324="základní",J324,0)</f>
        <v>0</v>
      </c>
      <c r="BF324" s="231">
        <f>IF(N324="snížená",J324,0)</f>
        <v>0</v>
      </c>
      <c r="BG324" s="231">
        <f>IF(N324="zákl. přenesená",J324,0)</f>
        <v>0</v>
      </c>
      <c r="BH324" s="231">
        <f>IF(N324="sníž. přenesená",J324,0)</f>
        <v>0</v>
      </c>
      <c r="BI324" s="231">
        <f>IF(N324="nulová",J324,0)</f>
        <v>0</v>
      </c>
      <c r="BJ324" s="16" t="s">
        <v>80</v>
      </c>
      <c r="BK324" s="231">
        <f>ROUND(I324*H324,2)</f>
        <v>0</v>
      </c>
      <c r="BL324" s="16" t="s">
        <v>201</v>
      </c>
      <c r="BM324" s="230" t="s">
        <v>593</v>
      </c>
    </row>
    <row r="325" s="1" customFormat="1">
      <c r="B325" s="37"/>
      <c r="C325" s="38"/>
      <c r="D325" s="232" t="s">
        <v>203</v>
      </c>
      <c r="E325" s="38"/>
      <c r="F325" s="233" t="s">
        <v>594</v>
      </c>
      <c r="G325" s="38"/>
      <c r="H325" s="38"/>
      <c r="I325" s="145"/>
      <c r="J325" s="38"/>
      <c r="K325" s="38"/>
      <c r="L325" s="42"/>
      <c r="M325" s="234"/>
      <c r="N325" s="82"/>
      <c r="O325" s="82"/>
      <c r="P325" s="82"/>
      <c r="Q325" s="82"/>
      <c r="R325" s="82"/>
      <c r="S325" s="82"/>
      <c r="T325" s="83"/>
      <c r="AT325" s="16" t="s">
        <v>203</v>
      </c>
      <c r="AU325" s="16" t="s">
        <v>82</v>
      </c>
    </row>
    <row r="326" s="1" customFormat="1" ht="24" customHeight="1">
      <c r="B326" s="37"/>
      <c r="C326" s="219" t="s">
        <v>595</v>
      </c>
      <c r="D326" s="219" t="s">
        <v>196</v>
      </c>
      <c r="E326" s="220" t="s">
        <v>596</v>
      </c>
      <c r="F326" s="221" t="s">
        <v>597</v>
      </c>
      <c r="G326" s="222" t="s">
        <v>199</v>
      </c>
      <c r="H326" s="223">
        <v>9</v>
      </c>
      <c r="I326" s="224"/>
      <c r="J326" s="225">
        <f>ROUND(I326*H326,2)</f>
        <v>0</v>
      </c>
      <c r="K326" s="221" t="s">
        <v>200</v>
      </c>
      <c r="L326" s="42"/>
      <c r="M326" s="226" t="s">
        <v>19</v>
      </c>
      <c r="N326" s="227" t="s">
        <v>44</v>
      </c>
      <c r="O326" s="82"/>
      <c r="P326" s="228">
        <f>O326*H326</f>
        <v>0</v>
      </c>
      <c r="Q326" s="228">
        <v>0</v>
      </c>
      <c r="R326" s="228">
        <f>Q326*H326</f>
        <v>0</v>
      </c>
      <c r="S326" s="228">
        <v>0</v>
      </c>
      <c r="T326" s="229">
        <f>S326*H326</f>
        <v>0</v>
      </c>
      <c r="AR326" s="230" t="s">
        <v>201</v>
      </c>
      <c r="AT326" s="230" t="s">
        <v>196</v>
      </c>
      <c r="AU326" s="230" t="s">
        <v>82</v>
      </c>
      <c r="AY326" s="16" t="s">
        <v>194</v>
      </c>
      <c r="BE326" s="231">
        <f>IF(N326="základní",J326,0)</f>
        <v>0</v>
      </c>
      <c r="BF326" s="231">
        <f>IF(N326="snížená",J326,0)</f>
        <v>0</v>
      </c>
      <c r="BG326" s="231">
        <f>IF(N326="zákl. přenesená",J326,0)</f>
        <v>0</v>
      </c>
      <c r="BH326" s="231">
        <f>IF(N326="sníž. přenesená",J326,0)</f>
        <v>0</v>
      </c>
      <c r="BI326" s="231">
        <f>IF(N326="nulová",J326,0)</f>
        <v>0</v>
      </c>
      <c r="BJ326" s="16" t="s">
        <v>80</v>
      </c>
      <c r="BK326" s="231">
        <f>ROUND(I326*H326,2)</f>
        <v>0</v>
      </c>
      <c r="BL326" s="16" t="s">
        <v>201</v>
      </c>
      <c r="BM326" s="230" t="s">
        <v>598</v>
      </c>
    </row>
    <row r="327" s="1" customFormat="1">
      <c r="B327" s="37"/>
      <c r="C327" s="38"/>
      <c r="D327" s="232" t="s">
        <v>203</v>
      </c>
      <c r="E327" s="38"/>
      <c r="F327" s="233" t="s">
        <v>599</v>
      </c>
      <c r="G327" s="38"/>
      <c r="H327" s="38"/>
      <c r="I327" s="145"/>
      <c r="J327" s="38"/>
      <c r="K327" s="38"/>
      <c r="L327" s="42"/>
      <c r="M327" s="234"/>
      <c r="N327" s="82"/>
      <c r="O327" s="82"/>
      <c r="P327" s="82"/>
      <c r="Q327" s="82"/>
      <c r="R327" s="82"/>
      <c r="S327" s="82"/>
      <c r="T327" s="83"/>
      <c r="AT327" s="16" t="s">
        <v>203</v>
      </c>
      <c r="AU327" s="16" t="s">
        <v>82</v>
      </c>
    </row>
    <row r="328" s="1" customFormat="1" ht="24" customHeight="1">
      <c r="B328" s="37"/>
      <c r="C328" s="219" t="s">
        <v>600</v>
      </c>
      <c r="D328" s="219" t="s">
        <v>196</v>
      </c>
      <c r="E328" s="220" t="s">
        <v>601</v>
      </c>
      <c r="F328" s="221" t="s">
        <v>602</v>
      </c>
      <c r="G328" s="222" t="s">
        <v>217</v>
      </c>
      <c r="H328" s="223">
        <v>19</v>
      </c>
      <c r="I328" s="224"/>
      <c r="J328" s="225">
        <f>ROUND(I328*H328,2)</f>
        <v>0</v>
      </c>
      <c r="K328" s="221" t="s">
        <v>200</v>
      </c>
      <c r="L328" s="42"/>
      <c r="M328" s="226" t="s">
        <v>19</v>
      </c>
      <c r="N328" s="227" t="s">
        <v>44</v>
      </c>
      <c r="O328" s="82"/>
      <c r="P328" s="228">
        <f>O328*H328</f>
        <v>0</v>
      </c>
      <c r="Q328" s="228">
        <v>0.03465</v>
      </c>
      <c r="R328" s="228">
        <f>Q328*H328</f>
        <v>0.65834999999999999</v>
      </c>
      <c r="S328" s="228">
        <v>0</v>
      </c>
      <c r="T328" s="229">
        <f>S328*H328</f>
        <v>0</v>
      </c>
      <c r="AR328" s="230" t="s">
        <v>201</v>
      </c>
      <c r="AT328" s="230" t="s">
        <v>196</v>
      </c>
      <c r="AU328" s="230" t="s">
        <v>82</v>
      </c>
      <c r="AY328" s="16" t="s">
        <v>194</v>
      </c>
      <c r="BE328" s="231">
        <f>IF(N328="základní",J328,0)</f>
        <v>0</v>
      </c>
      <c r="BF328" s="231">
        <f>IF(N328="snížená",J328,0)</f>
        <v>0</v>
      </c>
      <c r="BG328" s="231">
        <f>IF(N328="zákl. přenesená",J328,0)</f>
        <v>0</v>
      </c>
      <c r="BH328" s="231">
        <f>IF(N328="sníž. přenesená",J328,0)</f>
        <v>0</v>
      </c>
      <c r="BI328" s="231">
        <f>IF(N328="nulová",J328,0)</f>
        <v>0</v>
      </c>
      <c r="BJ328" s="16" t="s">
        <v>80</v>
      </c>
      <c r="BK328" s="231">
        <f>ROUND(I328*H328,2)</f>
        <v>0</v>
      </c>
      <c r="BL328" s="16" t="s">
        <v>201</v>
      </c>
      <c r="BM328" s="230" t="s">
        <v>603</v>
      </c>
    </row>
    <row r="329" s="1" customFormat="1">
      <c r="B329" s="37"/>
      <c r="C329" s="38"/>
      <c r="D329" s="232" t="s">
        <v>203</v>
      </c>
      <c r="E329" s="38"/>
      <c r="F329" s="233" t="s">
        <v>604</v>
      </c>
      <c r="G329" s="38"/>
      <c r="H329" s="38"/>
      <c r="I329" s="145"/>
      <c r="J329" s="38"/>
      <c r="K329" s="38"/>
      <c r="L329" s="42"/>
      <c r="M329" s="234"/>
      <c r="N329" s="82"/>
      <c r="O329" s="82"/>
      <c r="P329" s="82"/>
      <c r="Q329" s="82"/>
      <c r="R329" s="82"/>
      <c r="S329" s="82"/>
      <c r="T329" s="83"/>
      <c r="AT329" s="16" t="s">
        <v>203</v>
      </c>
      <c r="AU329" s="16" t="s">
        <v>82</v>
      </c>
    </row>
    <row r="330" s="1" customFormat="1" ht="16.5" customHeight="1">
      <c r="B330" s="37"/>
      <c r="C330" s="258" t="s">
        <v>605</v>
      </c>
      <c r="D330" s="258" t="s">
        <v>350</v>
      </c>
      <c r="E330" s="259" t="s">
        <v>606</v>
      </c>
      <c r="F330" s="260" t="s">
        <v>607</v>
      </c>
      <c r="G330" s="261" t="s">
        <v>199</v>
      </c>
      <c r="H330" s="262">
        <v>6</v>
      </c>
      <c r="I330" s="263"/>
      <c r="J330" s="264">
        <f>ROUND(I330*H330,2)</f>
        <v>0</v>
      </c>
      <c r="K330" s="260" t="s">
        <v>200</v>
      </c>
      <c r="L330" s="265"/>
      <c r="M330" s="266" t="s">
        <v>19</v>
      </c>
      <c r="N330" s="267" t="s">
        <v>44</v>
      </c>
      <c r="O330" s="82"/>
      <c r="P330" s="228">
        <f>O330*H330</f>
        <v>0</v>
      </c>
      <c r="Q330" s="228">
        <v>0.081000000000000003</v>
      </c>
      <c r="R330" s="228">
        <f>Q330*H330</f>
        <v>0.48599999999999999</v>
      </c>
      <c r="S330" s="228">
        <v>0</v>
      </c>
      <c r="T330" s="229">
        <f>S330*H330</f>
        <v>0</v>
      </c>
      <c r="AR330" s="230" t="s">
        <v>236</v>
      </c>
      <c r="AT330" s="230" t="s">
        <v>350</v>
      </c>
      <c r="AU330" s="230" t="s">
        <v>82</v>
      </c>
      <c r="AY330" s="16" t="s">
        <v>194</v>
      </c>
      <c r="BE330" s="231">
        <f>IF(N330="základní",J330,0)</f>
        <v>0</v>
      </c>
      <c r="BF330" s="231">
        <f>IF(N330="snížená",J330,0)</f>
        <v>0</v>
      </c>
      <c r="BG330" s="231">
        <f>IF(N330="zákl. přenesená",J330,0)</f>
        <v>0</v>
      </c>
      <c r="BH330" s="231">
        <f>IF(N330="sníž. přenesená",J330,0)</f>
        <v>0</v>
      </c>
      <c r="BI330" s="231">
        <f>IF(N330="nulová",J330,0)</f>
        <v>0</v>
      </c>
      <c r="BJ330" s="16" t="s">
        <v>80</v>
      </c>
      <c r="BK330" s="231">
        <f>ROUND(I330*H330,2)</f>
        <v>0</v>
      </c>
      <c r="BL330" s="16" t="s">
        <v>201</v>
      </c>
      <c r="BM330" s="230" t="s">
        <v>608</v>
      </c>
    </row>
    <row r="331" s="1" customFormat="1">
      <c r="B331" s="37"/>
      <c r="C331" s="38"/>
      <c r="D331" s="232" t="s">
        <v>203</v>
      </c>
      <c r="E331" s="38"/>
      <c r="F331" s="233" t="s">
        <v>607</v>
      </c>
      <c r="G331" s="38"/>
      <c r="H331" s="38"/>
      <c r="I331" s="145"/>
      <c r="J331" s="38"/>
      <c r="K331" s="38"/>
      <c r="L331" s="42"/>
      <c r="M331" s="234"/>
      <c r="N331" s="82"/>
      <c r="O331" s="82"/>
      <c r="P331" s="82"/>
      <c r="Q331" s="82"/>
      <c r="R331" s="82"/>
      <c r="S331" s="82"/>
      <c r="T331" s="83"/>
      <c r="AT331" s="16" t="s">
        <v>203</v>
      </c>
      <c r="AU331" s="16" t="s">
        <v>82</v>
      </c>
    </row>
    <row r="332" s="1" customFormat="1" ht="16.5" customHeight="1">
      <c r="B332" s="37"/>
      <c r="C332" s="258" t="s">
        <v>609</v>
      </c>
      <c r="D332" s="258" t="s">
        <v>350</v>
      </c>
      <c r="E332" s="259" t="s">
        <v>610</v>
      </c>
      <c r="F332" s="260" t="s">
        <v>611</v>
      </c>
      <c r="G332" s="261" t="s">
        <v>217</v>
      </c>
      <c r="H332" s="262">
        <v>19</v>
      </c>
      <c r="I332" s="263"/>
      <c r="J332" s="264">
        <f>ROUND(I332*H332,2)</f>
        <v>0</v>
      </c>
      <c r="K332" s="260" t="s">
        <v>200</v>
      </c>
      <c r="L332" s="265"/>
      <c r="M332" s="266" t="s">
        <v>19</v>
      </c>
      <c r="N332" s="267" t="s">
        <v>44</v>
      </c>
      <c r="O332" s="82"/>
      <c r="P332" s="228">
        <f>O332*H332</f>
        <v>0</v>
      </c>
      <c r="Q332" s="228">
        <v>0.0089999999999999993</v>
      </c>
      <c r="R332" s="228">
        <f>Q332*H332</f>
        <v>0.17099999999999999</v>
      </c>
      <c r="S332" s="228">
        <v>0</v>
      </c>
      <c r="T332" s="229">
        <f>S332*H332</f>
        <v>0</v>
      </c>
      <c r="AR332" s="230" t="s">
        <v>236</v>
      </c>
      <c r="AT332" s="230" t="s">
        <v>350</v>
      </c>
      <c r="AU332" s="230" t="s">
        <v>82</v>
      </c>
      <c r="AY332" s="16" t="s">
        <v>194</v>
      </c>
      <c r="BE332" s="231">
        <f>IF(N332="základní",J332,0)</f>
        <v>0</v>
      </c>
      <c r="BF332" s="231">
        <f>IF(N332="snížená",J332,0)</f>
        <v>0</v>
      </c>
      <c r="BG332" s="231">
        <f>IF(N332="zákl. přenesená",J332,0)</f>
        <v>0</v>
      </c>
      <c r="BH332" s="231">
        <f>IF(N332="sníž. přenesená",J332,0)</f>
        <v>0</v>
      </c>
      <c r="BI332" s="231">
        <f>IF(N332="nulová",J332,0)</f>
        <v>0</v>
      </c>
      <c r="BJ332" s="16" t="s">
        <v>80</v>
      </c>
      <c r="BK332" s="231">
        <f>ROUND(I332*H332,2)</f>
        <v>0</v>
      </c>
      <c r="BL332" s="16" t="s">
        <v>201</v>
      </c>
      <c r="BM332" s="230" t="s">
        <v>612</v>
      </c>
    </row>
    <row r="333" s="1" customFormat="1">
      <c r="B333" s="37"/>
      <c r="C333" s="38"/>
      <c r="D333" s="232" t="s">
        <v>203</v>
      </c>
      <c r="E333" s="38"/>
      <c r="F333" s="233" t="s">
        <v>611</v>
      </c>
      <c r="G333" s="38"/>
      <c r="H333" s="38"/>
      <c r="I333" s="145"/>
      <c r="J333" s="38"/>
      <c r="K333" s="38"/>
      <c r="L333" s="42"/>
      <c r="M333" s="234"/>
      <c r="N333" s="82"/>
      <c r="O333" s="82"/>
      <c r="P333" s="82"/>
      <c r="Q333" s="82"/>
      <c r="R333" s="82"/>
      <c r="S333" s="82"/>
      <c r="T333" s="83"/>
      <c r="AT333" s="16" t="s">
        <v>203</v>
      </c>
      <c r="AU333" s="16" t="s">
        <v>82</v>
      </c>
    </row>
    <row r="334" s="1" customFormat="1" ht="16.5" customHeight="1">
      <c r="B334" s="37"/>
      <c r="C334" s="219" t="s">
        <v>613</v>
      </c>
      <c r="D334" s="219" t="s">
        <v>196</v>
      </c>
      <c r="E334" s="220" t="s">
        <v>614</v>
      </c>
      <c r="F334" s="221" t="s">
        <v>615</v>
      </c>
      <c r="G334" s="222" t="s">
        <v>269</v>
      </c>
      <c r="H334" s="223">
        <v>13.48</v>
      </c>
      <c r="I334" s="224"/>
      <c r="J334" s="225">
        <f>ROUND(I334*H334,2)</f>
        <v>0</v>
      </c>
      <c r="K334" s="221" t="s">
        <v>200</v>
      </c>
      <c r="L334" s="42"/>
      <c r="M334" s="226" t="s">
        <v>19</v>
      </c>
      <c r="N334" s="227" t="s">
        <v>44</v>
      </c>
      <c r="O334" s="82"/>
      <c r="P334" s="228">
        <f>O334*H334</f>
        <v>0</v>
      </c>
      <c r="Q334" s="228">
        <v>1.8907700000000001</v>
      </c>
      <c r="R334" s="228">
        <f>Q334*H334</f>
        <v>25.4875796</v>
      </c>
      <c r="S334" s="228">
        <v>0</v>
      </c>
      <c r="T334" s="229">
        <f>S334*H334</f>
        <v>0</v>
      </c>
      <c r="AR334" s="230" t="s">
        <v>201</v>
      </c>
      <c r="AT334" s="230" t="s">
        <v>196</v>
      </c>
      <c r="AU334" s="230" t="s">
        <v>82</v>
      </c>
      <c r="AY334" s="16" t="s">
        <v>194</v>
      </c>
      <c r="BE334" s="231">
        <f>IF(N334="základní",J334,0)</f>
        <v>0</v>
      </c>
      <c r="BF334" s="231">
        <f>IF(N334="snížená",J334,0)</f>
        <v>0</v>
      </c>
      <c r="BG334" s="231">
        <f>IF(N334="zákl. přenesená",J334,0)</f>
        <v>0</v>
      </c>
      <c r="BH334" s="231">
        <f>IF(N334="sníž. přenesená",J334,0)</f>
        <v>0</v>
      </c>
      <c r="BI334" s="231">
        <f>IF(N334="nulová",J334,0)</f>
        <v>0</v>
      </c>
      <c r="BJ334" s="16" t="s">
        <v>80</v>
      </c>
      <c r="BK334" s="231">
        <f>ROUND(I334*H334,2)</f>
        <v>0</v>
      </c>
      <c r="BL334" s="16" t="s">
        <v>201</v>
      </c>
      <c r="BM334" s="230" t="s">
        <v>616</v>
      </c>
    </row>
    <row r="335" s="1" customFormat="1">
      <c r="B335" s="37"/>
      <c r="C335" s="38"/>
      <c r="D335" s="232" t="s">
        <v>203</v>
      </c>
      <c r="E335" s="38"/>
      <c r="F335" s="233" t="s">
        <v>617</v>
      </c>
      <c r="G335" s="38"/>
      <c r="H335" s="38"/>
      <c r="I335" s="145"/>
      <c r="J335" s="38"/>
      <c r="K335" s="38"/>
      <c r="L335" s="42"/>
      <c r="M335" s="234"/>
      <c r="N335" s="82"/>
      <c r="O335" s="82"/>
      <c r="P335" s="82"/>
      <c r="Q335" s="82"/>
      <c r="R335" s="82"/>
      <c r="S335" s="82"/>
      <c r="T335" s="83"/>
      <c r="AT335" s="16" t="s">
        <v>203</v>
      </c>
      <c r="AU335" s="16" t="s">
        <v>82</v>
      </c>
    </row>
    <row r="336" s="12" customFormat="1">
      <c r="B336" s="235"/>
      <c r="C336" s="236"/>
      <c r="D336" s="232" t="s">
        <v>272</v>
      </c>
      <c r="E336" s="237" t="s">
        <v>19</v>
      </c>
      <c r="F336" s="238" t="s">
        <v>618</v>
      </c>
      <c r="G336" s="236"/>
      <c r="H336" s="239">
        <v>7.0800000000000001</v>
      </c>
      <c r="I336" s="240"/>
      <c r="J336" s="236"/>
      <c r="K336" s="236"/>
      <c r="L336" s="241"/>
      <c r="M336" s="242"/>
      <c r="N336" s="243"/>
      <c r="O336" s="243"/>
      <c r="P336" s="243"/>
      <c r="Q336" s="243"/>
      <c r="R336" s="243"/>
      <c r="S336" s="243"/>
      <c r="T336" s="244"/>
      <c r="AT336" s="245" t="s">
        <v>272</v>
      </c>
      <c r="AU336" s="245" t="s">
        <v>82</v>
      </c>
      <c r="AV336" s="12" t="s">
        <v>82</v>
      </c>
      <c r="AW336" s="12" t="s">
        <v>35</v>
      </c>
      <c r="AX336" s="12" t="s">
        <v>73</v>
      </c>
      <c r="AY336" s="245" t="s">
        <v>194</v>
      </c>
    </row>
    <row r="337" s="12" customFormat="1">
      <c r="B337" s="235"/>
      <c r="C337" s="236"/>
      <c r="D337" s="232" t="s">
        <v>272</v>
      </c>
      <c r="E337" s="237" t="s">
        <v>19</v>
      </c>
      <c r="F337" s="238" t="s">
        <v>619</v>
      </c>
      <c r="G337" s="236"/>
      <c r="H337" s="239">
        <v>0.71999999999999997</v>
      </c>
      <c r="I337" s="240"/>
      <c r="J337" s="236"/>
      <c r="K337" s="236"/>
      <c r="L337" s="241"/>
      <c r="M337" s="242"/>
      <c r="N337" s="243"/>
      <c r="O337" s="243"/>
      <c r="P337" s="243"/>
      <c r="Q337" s="243"/>
      <c r="R337" s="243"/>
      <c r="S337" s="243"/>
      <c r="T337" s="244"/>
      <c r="AT337" s="245" t="s">
        <v>272</v>
      </c>
      <c r="AU337" s="245" t="s">
        <v>82</v>
      </c>
      <c r="AV337" s="12" t="s">
        <v>82</v>
      </c>
      <c r="AW337" s="12" t="s">
        <v>35</v>
      </c>
      <c r="AX337" s="12" t="s">
        <v>73</v>
      </c>
      <c r="AY337" s="245" t="s">
        <v>194</v>
      </c>
    </row>
    <row r="338" s="12" customFormat="1">
      <c r="B338" s="235"/>
      <c r="C338" s="236"/>
      <c r="D338" s="232" t="s">
        <v>272</v>
      </c>
      <c r="E338" s="237" t="s">
        <v>19</v>
      </c>
      <c r="F338" s="238" t="s">
        <v>620</v>
      </c>
      <c r="G338" s="236"/>
      <c r="H338" s="239">
        <v>2.2799999999999998</v>
      </c>
      <c r="I338" s="240"/>
      <c r="J338" s="236"/>
      <c r="K338" s="236"/>
      <c r="L338" s="241"/>
      <c r="M338" s="242"/>
      <c r="N338" s="243"/>
      <c r="O338" s="243"/>
      <c r="P338" s="243"/>
      <c r="Q338" s="243"/>
      <c r="R338" s="243"/>
      <c r="S338" s="243"/>
      <c r="T338" s="244"/>
      <c r="AT338" s="245" t="s">
        <v>272</v>
      </c>
      <c r="AU338" s="245" t="s">
        <v>82</v>
      </c>
      <c r="AV338" s="12" t="s">
        <v>82</v>
      </c>
      <c r="AW338" s="12" t="s">
        <v>35</v>
      </c>
      <c r="AX338" s="12" t="s">
        <v>73</v>
      </c>
      <c r="AY338" s="245" t="s">
        <v>194</v>
      </c>
    </row>
    <row r="339" s="12" customFormat="1">
      <c r="B339" s="235"/>
      <c r="C339" s="236"/>
      <c r="D339" s="232" t="s">
        <v>272</v>
      </c>
      <c r="E339" s="237" t="s">
        <v>19</v>
      </c>
      <c r="F339" s="238" t="s">
        <v>621</v>
      </c>
      <c r="G339" s="236"/>
      <c r="H339" s="239">
        <v>3.3999999999999999</v>
      </c>
      <c r="I339" s="240"/>
      <c r="J339" s="236"/>
      <c r="K339" s="236"/>
      <c r="L339" s="241"/>
      <c r="M339" s="242"/>
      <c r="N339" s="243"/>
      <c r="O339" s="243"/>
      <c r="P339" s="243"/>
      <c r="Q339" s="243"/>
      <c r="R339" s="243"/>
      <c r="S339" s="243"/>
      <c r="T339" s="244"/>
      <c r="AT339" s="245" t="s">
        <v>272</v>
      </c>
      <c r="AU339" s="245" t="s">
        <v>82</v>
      </c>
      <c r="AV339" s="12" t="s">
        <v>82</v>
      </c>
      <c r="AW339" s="12" t="s">
        <v>35</v>
      </c>
      <c r="AX339" s="12" t="s">
        <v>73</v>
      </c>
      <c r="AY339" s="245" t="s">
        <v>194</v>
      </c>
    </row>
    <row r="340" s="13" customFormat="1">
      <c r="B340" s="246"/>
      <c r="C340" s="247"/>
      <c r="D340" s="232" t="s">
        <v>272</v>
      </c>
      <c r="E340" s="248" t="s">
        <v>19</v>
      </c>
      <c r="F340" s="249" t="s">
        <v>295</v>
      </c>
      <c r="G340" s="247"/>
      <c r="H340" s="250">
        <v>13.48</v>
      </c>
      <c r="I340" s="251"/>
      <c r="J340" s="247"/>
      <c r="K340" s="247"/>
      <c r="L340" s="252"/>
      <c r="M340" s="253"/>
      <c r="N340" s="254"/>
      <c r="O340" s="254"/>
      <c r="P340" s="254"/>
      <c r="Q340" s="254"/>
      <c r="R340" s="254"/>
      <c r="S340" s="254"/>
      <c r="T340" s="255"/>
      <c r="AT340" s="256" t="s">
        <v>272</v>
      </c>
      <c r="AU340" s="256" t="s">
        <v>82</v>
      </c>
      <c r="AV340" s="13" t="s">
        <v>201</v>
      </c>
      <c r="AW340" s="13" t="s">
        <v>35</v>
      </c>
      <c r="AX340" s="13" t="s">
        <v>80</v>
      </c>
      <c r="AY340" s="256" t="s">
        <v>194</v>
      </c>
    </row>
    <row r="341" s="1" customFormat="1" ht="16.5" customHeight="1">
      <c r="B341" s="37"/>
      <c r="C341" s="219" t="s">
        <v>622</v>
      </c>
      <c r="D341" s="219" t="s">
        <v>196</v>
      </c>
      <c r="E341" s="220" t="s">
        <v>623</v>
      </c>
      <c r="F341" s="221" t="s">
        <v>624</v>
      </c>
      <c r="G341" s="222" t="s">
        <v>269</v>
      </c>
      <c r="H341" s="223">
        <v>2</v>
      </c>
      <c r="I341" s="224"/>
      <c r="J341" s="225">
        <f>ROUND(I341*H341,2)</f>
        <v>0</v>
      </c>
      <c r="K341" s="221" t="s">
        <v>200</v>
      </c>
      <c r="L341" s="42"/>
      <c r="M341" s="226" t="s">
        <v>19</v>
      </c>
      <c r="N341" s="227" t="s">
        <v>44</v>
      </c>
      <c r="O341" s="82"/>
      <c r="P341" s="228">
        <f>O341*H341</f>
        <v>0</v>
      </c>
      <c r="Q341" s="228">
        <v>2.4289999999999998</v>
      </c>
      <c r="R341" s="228">
        <f>Q341*H341</f>
        <v>4.8579999999999997</v>
      </c>
      <c r="S341" s="228">
        <v>0</v>
      </c>
      <c r="T341" s="229">
        <f>S341*H341</f>
        <v>0</v>
      </c>
      <c r="AR341" s="230" t="s">
        <v>201</v>
      </c>
      <c r="AT341" s="230" t="s">
        <v>196</v>
      </c>
      <c r="AU341" s="230" t="s">
        <v>82</v>
      </c>
      <c r="AY341" s="16" t="s">
        <v>194</v>
      </c>
      <c r="BE341" s="231">
        <f>IF(N341="základní",J341,0)</f>
        <v>0</v>
      </c>
      <c r="BF341" s="231">
        <f>IF(N341="snížená",J341,0)</f>
        <v>0</v>
      </c>
      <c r="BG341" s="231">
        <f>IF(N341="zákl. přenesená",J341,0)</f>
        <v>0</v>
      </c>
      <c r="BH341" s="231">
        <f>IF(N341="sníž. přenesená",J341,0)</f>
        <v>0</v>
      </c>
      <c r="BI341" s="231">
        <f>IF(N341="nulová",J341,0)</f>
        <v>0</v>
      </c>
      <c r="BJ341" s="16" t="s">
        <v>80</v>
      </c>
      <c r="BK341" s="231">
        <f>ROUND(I341*H341,2)</f>
        <v>0</v>
      </c>
      <c r="BL341" s="16" t="s">
        <v>201</v>
      </c>
      <c r="BM341" s="230" t="s">
        <v>625</v>
      </c>
    </row>
    <row r="342" s="1" customFormat="1">
      <c r="B342" s="37"/>
      <c r="C342" s="38"/>
      <c r="D342" s="232" t="s">
        <v>203</v>
      </c>
      <c r="E342" s="38"/>
      <c r="F342" s="233" t="s">
        <v>626</v>
      </c>
      <c r="G342" s="38"/>
      <c r="H342" s="38"/>
      <c r="I342" s="145"/>
      <c r="J342" s="38"/>
      <c r="K342" s="38"/>
      <c r="L342" s="42"/>
      <c r="M342" s="234"/>
      <c r="N342" s="82"/>
      <c r="O342" s="82"/>
      <c r="P342" s="82"/>
      <c r="Q342" s="82"/>
      <c r="R342" s="82"/>
      <c r="S342" s="82"/>
      <c r="T342" s="83"/>
      <c r="AT342" s="16" t="s">
        <v>203</v>
      </c>
      <c r="AU342" s="16" t="s">
        <v>82</v>
      </c>
    </row>
    <row r="343" s="1" customFormat="1">
      <c r="B343" s="37"/>
      <c r="C343" s="38"/>
      <c r="D343" s="232" t="s">
        <v>306</v>
      </c>
      <c r="E343" s="38"/>
      <c r="F343" s="257" t="s">
        <v>627</v>
      </c>
      <c r="G343" s="38"/>
      <c r="H343" s="38"/>
      <c r="I343" s="145"/>
      <c r="J343" s="38"/>
      <c r="K343" s="38"/>
      <c r="L343" s="42"/>
      <c r="M343" s="234"/>
      <c r="N343" s="82"/>
      <c r="O343" s="82"/>
      <c r="P343" s="82"/>
      <c r="Q343" s="82"/>
      <c r="R343" s="82"/>
      <c r="S343" s="82"/>
      <c r="T343" s="83"/>
      <c r="AT343" s="16" t="s">
        <v>306</v>
      </c>
      <c r="AU343" s="16" t="s">
        <v>82</v>
      </c>
    </row>
    <row r="344" s="1" customFormat="1" ht="24" customHeight="1">
      <c r="B344" s="37"/>
      <c r="C344" s="219" t="s">
        <v>628</v>
      </c>
      <c r="D344" s="219" t="s">
        <v>196</v>
      </c>
      <c r="E344" s="220" t="s">
        <v>629</v>
      </c>
      <c r="F344" s="221" t="s">
        <v>630</v>
      </c>
      <c r="G344" s="222" t="s">
        <v>228</v>
      </c>
      <c r="H344" s="223">
        <v>2</v>
      </c>
      <c r="I344" s="224"/>
      <c r="J344" s="225">
        <f>ROUND(I344*H344,2)</f>
        <v>0</v>
      </c>
      <c r="K344" s="221" t="s">
        <v>200</v>
      </c>
      <c r="L344" s="42"/>
      <c r="M344" s="226" t="s">
        <v>19</v>
      </c>
      <c r="N344" s="227" t="s">
        <v>44</v>
      </c>
      <c r="O344" s="82"/>
      <c r="P344" s="228">
        <f>O344*H344</f>
        <v>0</v>
      </c>
      <c r="Q344" s="228">
        <v>0.17663999999999999</v>
      </c>
      <c r="R344" s="228">
        <f>Q344*H344</f>
        <v>0.35327999999999998</v>
      </c>
      <c r="S344" s="228">
        <v>0</v>
      </c>
      <c r="T344" s="229">
        <f>S344*H344</f>
        <v>0</v>
      </c>
      <c r="AR344" s="230" t="s">
        <v>201</v>
      </c>
      <c r="AT344" s="230" t="s">
        <v>196</v>
      </c>
      <c r="AU344" s="230" t="s">
        <v>82</v>
      </c>
      <c r="AY344" s="16" t="s">
        <v>194</v>
      </c>
      <c r="BE344" s="231">
        <f>IF(N344="základní",J344,0)</f>
        <v>0</v>
      </c>
      <c r="BF344" s="231">
        <f>IF(N344="snížená",J344,0)</f>
        <v>0</v>
      </c>
      <c r="BG344" s="231">
        <f>IF(N344="zákl. přenesená",J344,0)</f>
        <v>0</v>
      </c>
      <c r="BH344" s="231">
        <f>IF(N344="sníž. přenesená",J344,0)</f>
        <v>0</v>
      </c>
      <c r="BI344" s="231">
        <f>IF(N344="nulová",J344,0)</f>
        <v>0</v>
      </c>
      <c r="BJ344" s="16" t="s">
        <v>80</v>
      </c>
      <c r="BK344" s="231">
        <f>ROUND(I344*H344,2)</f>
        <v>0</v>
      </c>
      <c r="BL344" s="16" t="s">
        <v>201</v>
      </c>
      <c r="BM344" s="230" t="s">
        <v>631</v>
      </c>
    </row>
    <row r="345" s="1" customFormat="1">
      <c r="B345" s="37"/>
      <c r="C345" s="38"/>
      <c r="D345" s="232" t="s">
        <v>203</v>
      </c>
      <c r="E345" s="38"/>
      <c r="F345" s="233" t="s">
        <v>632</v>
      </c>
      <c r="G345" s="38"/>
      <c r="H345" s="38"/>
      <c r="I345" s="145"/>
      <c r="J345" s="38"/>
      <c r="K345" s="38"/>
      <c r="L345" s="42"/>
      <c r="M345" s="234"/>
      <c r="N345" s="82"/>
      <c r="O345" s="82"/>
      <c r="P345" s="82"/>
      <c r="Q345" s="82"/>
      <c r="R345" s="82"/>
      <c r="S345" s="82"/>
      <c r="T345" s="83"/>
      <c r="AT345" s="16" t="s">
        <v>203</v>
      </c>
      <c r="AU345" s="16" t="s">
        <v>82</v>
      </c>
    </row>
    <row r="346" s="1" customFormat="1">
      <c r="B346" s="37"/>
      <c r="C346" s="38"/>
      <c r="D346" s="232" t="s">
        <v>306</v>
      </c>
      <c r="E346" s="38"/>
      <c r="F346" s="257" t="s">
        <v>633</v>
      </c>
      <c r="G346" s="38"/>
      <c r="H346" s="38"/>
      <c r="I346" s="145"/>
      <c r="J346" s="38"/>
      <c r="K346" s="38"/>
      <c r="L346" s="42"/>
      <c r="M346" s="234"/>
      <c r="N346" s="82"/>
      <c r="O346" s="82"/>
      <c r="P346" s="82"/>
      <c r="Q346" s="82"/>
      <c r="R346" s="82"/>
      <c r="S346" s="82"/>
      <c r="T346" s="83"/>
      <c r="AT346" s="16" t="s">
        <v>306</v>
      </c>
      <c r="AU346" s="16" t="s">
        <v>82</v>
      </c>
    </row>
    <row r="347" s="11" customFormat="1" ht="22.8" customHeight="1">
      <c r="B347" s="203"/>
      <c r="C347" s="204"/>
      <c r="D347" s="205" t="s">
        <v>72</v>
      </c>
      <c r="E347" s="217" t="s">
        <v>220</v>
      </c>
      <c r="F347" s="217" t="s">
        <v>634</v>
      </c>
      <c r="G347" s="204"/>
      <c r="H347" s="204"/>
      <c r="I347" s="207"/>
      <c r="J347" s="218">
        <f>BK347</f>
        <v>0</v>
      </c>
      <c r="K347" s="204"/>
      <c r="L347" s="209"/>
      <c r="M347" s="210"/>
      <c r="N347" s="211"/>
      <c r="O347" s="211"/>
      <c r="P347" s="212">
        <f>SUM(P348:P382)</f>
        <v>0</v>
      </c>
      <c r="Q347" s="211"/>
      <c r="R347" s="212">
        <f>SUM(R348:R382)</f>
        <v>634.46995000000004</v>
      </c>
      <c r="S347" s="211"/>
      <c r="T347" s="213">
        <f>SUM(T348:T382)</f>
        <v>0</v>
      </c>
      <c r="AR347" s="214" t="s">
        <v>80</v>
      </c>
      <c r="AT347" s="215" t="s">
        <v>72</v>
      </c>
      <c r="AU347" s="215" t="s">
        <v>80</v>
      </c>
      <c r="AY347" s="214" t="s">
        <v>194</v>
      </c>
      <c r="BK347" s="216">
        <f>SUM(BK348:BK382)</f>
        <v>0</v>
      </c>
    </row>
    <row r="348" s="1" customFormat="1" ht="24" customHeight="1">
      <c r="B348" s="37"/>
      <c r="C348" s="219" t="s">
        <v>635</v>
      </c>
      <c r="D348" s="219" t="s">
        <v>196</v>
      </c>
      <c r="E348" s="220" t="s">
        <v>636</v>
      </c>
      <c r="F348" s="221" t="s">
        <v>637</v>
      </c>
      <c r="G348" s="222" t="s">
        <v>199</v>
      </c>
      <c r="H348" s="223">
        <v>70</v>
      </c>
      <c r="I348" s="224"/>
      <c r="J348" s="225">
        <f>ROUND(I348*H348,2)</f>
        <v>0</v>
      </c>
      <c r="K348" s="221" t="s">
        <v>200</v>
      </c>
      <c r="L348" s="42"/>
      <c r="M348" s="226" t="s">
        <v>19</v>
      </c>
      <c r="N348" s="227" t="s">
        <v>44</v>
      </c>
      <c r="O348" s="82"/>
      <c r="P348" s="228">
        <f>O348*H348</f>
        <v>0</v>
      </c>
      <c r="Q348" s="228">
        <v>0.57299999999999995</v>
      </c>
      <c r="R348" s="228">
        <f>Q348*H348</f>
        <v>40.109999999999999</v>
      </c>
      <c r="S348" s="228">
        <v>0</v>
      </c>
      <c r="T348" s="229">
        <f>S348*H348</f>
        <v>0</v>
      </c>
      <c r="AR348" s="230" t="s">
        <v>201</v>
      </c>
      <c r="AT348" s="230" t="s">
        <v>196</v>
      </c>
      <c r="AU348" s="230" t="s">
        <v>82</v>
      </c>
      <c r="AY348" s="16" t="s">
        <v>194</v>
      </c>
      <c r="BE348" s="231">
        <f>IF(N348="základní",J348,0)</f>
        <v>0</v>
      </c>
      <c r="BF348" s="231">
        <f>IF(N348="snížená",J348,0)</f>
        <v>0</v>
      </c>
      <c r="BG348" s="231">
        <f>IF(N348="zákl. přenesená",J348,0)</f>
        <v>0</v>
      </c>
      <c r="BH348" s="231">
        <f>IF(N348="sníž. přenesená",J348,0)</f>
        <v>0</v>
      </c>
      <c r="BI348" s="231">
        <f>IF(N348="nulová",J348,0)</f>
        <v>0</v>
      </c>
      <c r="BJ348" s="16" t="s">
        <v>80</v>
      </c>
      <c r="BK348" s="231">
        <f>ROUND(I348*H348,2)</f>
        <v>0</v>
      </c>
      <c r="BL348" s="16" t="s">
        <v>201</v>
      </c>
      <c r="BM348" s="230" t="s">
        <v>638</v>
      </c>
    </row>
    <row r="349" s="1" customFormat="1">
      <c r="B349" s="37"/>
      <c r="C349" s="38"/>
      <c r="D349" s="232" t="s">
        <v>203</v>
      </c>
      <c r="E349" s="38"/>
      <c r="F349" s="233" t="s">
        <v>639</v>
      </c>
      <c r="G349" s="38"/>
      <c r="H349" s="38"/>
      <c r="I349" s="145"/>
      <c r="J349" s="38"/>
      <c r="K349" s="38"/>
      <c r="L349" s="42"/>
      <c r="M349" s="234"/>
      <c r="N349" s="82"/>
      <c r="O349" s="82"/>
      <c r="P349" s="82"/>
      <c r="Q349" s="82"/>
      <c r="R349" s="82"/>
      <c r="S349" s="82"/>
      <c r="T349" s="83"/>
      <c r="AT349" s="16" t="s">
        <v>203</v>
      </c>
      <c r="AU349" s="16" t="s">
        <v>82</v>
      </c>
    </row>
    <row r="350" s="12" customFormat="1">
      <c r="B350" s="235"/>
      <c r="C350" s="236"/>
      <c r="D350" s="232" t="s">
        <v>272</v>
      </c>
      <c r="E350" s="237" t="s">
        <v>19</v>
      </c>
      <c r="F350" s="238" t="s">
        <v>640</v>
      </c>
      <c r="G350" s="236"/>
      <c r="H350" s="239">
        <v>60</v>
      </c>
      <c r="I350" s="240"/>
      <c r="J350" s="236"/>
      <c r="K350" s="236"/>
      <c r="L350" s="241"/>
      <c r="M350" s="242"/>
      <c r="N350" s="243"/>
      <c r="O350" s="243"/>
      <c r="P350" s="243"/>
      <c r="Q350" s="243"/>
      <c r="R350" s="243"/>
      <c r="S350" s="243"/>
      <c r="T350" s="244"/>
      <c r="AT350" s="245" t="s">
        <v>272</v>
      </c>
      <c r="AU350" s="245" t="s">
        <v>82</v>
      </c>
      <c r="AV350" s="12" t="s">
        <v>82</v>
      </c>
      <c r="AW350" s="12" t="s">
        <v>35</v>
      </c>
      <c r="AX350" s="12" t="s">
        <v>73</v>
      </c>
      <c r="AY350" s="245" t="s">
        <v>194</v>
      </c>
    </row>
    <row r="351" s="12" customFormat="1">
      <c r="B351" s="235"/>
      <c r="C351" s="236"/>
      <c r="D351" s="232" t="s">
        <v>272</v>
      </c>
      <c r="E351" s="237" t="s">
        <v>19</v>
      </c>
      <c r="F351" s="238" t="s">
        <v>641</v>
      </c>
      <c r="G351" s="236"/>
      <c r="H351" s="239">
        <v>10</v>
      </c>
      <c r="I351" s="240"/>
      <c r="J351" s="236"/>
      <c r="K351" s="236"/>
      <c r="L351" s="241"/>
      <c r="M351" s="242"/>
      <c r="N351" s="243"/>
      <c r="O351" s="243"/>
      <c r="P351" s="243"/>
      <c r="Q351" s="243"/>
      <c r="R351" s="243"/>
      <c r="S351" s="243"/>
      <c r="T351" s="244"/>
      <c r="AT351" s="245" t="s">
        <v>272</v>
      </c>
      <c r="AU351" s="245" t="s">
        <v>82</v>
      </c>
      <c r="AV351" s="12" t="s">
        <v>82</v>
      </c>
      <c r="AW351" s="12" t="s">
        <v>35</v>
      </c>
      <c r="AX351" s="12" t="s">
        <v>73</v>
      </c>
      <c r="AY351" s="245" t="s">
        <v>194</v>
      </c>
    </row>
    <row r="352" s="13" customFormat="1">
      <c r="B352" s="246"/>
      <c r="C352" s="247"/>
      <c r="D352" s="232" t="s">
        <v>272</v>
      </c>
      <c r="E352" s="248" t="s">
        <v>19</v>
      </c>
      <c r="F352" s="249" t="s">
        <v>295</v>
      </c>
      <c r="G352" s="247"/>
      <c r="H352" s="250">
        <v>70</v>
      </c>
      <c r="I352" s="251"/>
      <c r="J352" s="247"/>
      <c r="K352" s="247"/>
      <c r="L352" s="252"/>
      <c r="M352" s="253"/>
      <c r="N352" s="254"/>
      <c r="O352" s="254"/>
      <c r="P352" s="254"/>
      <c r="Q352" s="254"/>
      <c r="R352" s="254"/>
      <c r="S352" s="254"/>
      <c r="T352" s="255"/>
      <c r="AT352" s="256" t="s">
        <v>272</v>
      </c>
      <c r="AU352" s="256" t="s">
        <v>82</v>
      </c>
      <c r="AV352" s="13" t="s">
        <v>201</v>
      </c>
      <c r="AW352" s="13" t="s">
        <v>35</v>
      </c>
      <c r="AX352" s="13" t="s">
        <v>80</v>
      </c>
      <c r="AY352" s="256" t="s">
        <v>194</v>
      </c>
    </row>
    <row r="353" s="1" customFormat="1" ht="24" customHeight="1">
      <c r="B353" s="37"/>
      <c r="C353" s="219" t="s">
        <v>642</v>
      </c>
      <c r="D353" s="219" t="s">
        <v>196</v>
      </c>
      <c r="E353" s="220" t="s">
        <v>643</v>
      </c>
      <c r="F353" s="221" t="s">
        <v>644</v>
      </c>
      <c r="G353" s="222" t="s">
        <v>199</v>
      </c>
      <c r="H353" s="223">
        <v>70</v>
      </c>
      <c r="I353" s="224"/>
      <c r="J353" s="225">
        <f>ROUND(I353*H353,2)</f>
        <v>0</v>
      </c>
      <c r="K353" s="221" t="s">
        <v>200</v>
      </c>
      <c r="L353" s="42"/>
      <c r="M353" s="226" t="s">
        <v>19</v>
      </c>
      <c r="N353" s="227" t="s">
        <v>44</v>
      </c>
      <c r="O353" s="82"/>
      <c r="P353" s="228">
        <f>O353*H353</f>
        <v>0</v>
      </c>
      <c r="Q353" s="228">
        <v>0.29899999999999999</v>
      </c>
      <c r="R353" s="228">
        <f>Q353*H353</f>
        <v>20.93</v>
      </c>
      <c r="S353" s="228">
        <v>0</v>
      </c>
      <c r="T353" s="229">
        <f>S353*H353</f>
        <v>0</v>
      </c>
      <c r="AR353" s="230" t="s">
        <v>201</v>
      </c>
      <c r="AT353" s="230" t="s">
        <v>196</v>
      </c>
      <c r="AU353" s="230" t="s">
        <v>82</v>
      </c>
      <c r="AY353" s="16" t="s">
        <v>194</v>
      </c>
      <c r="BE353" s="231">
        <f>IF(N353="základní",J353,0)</f>
        <v>0</v>
      </c>
      <c r="BF353" s="231">
        <f>IF(N353="snížená",J353,0)</f>
        <v>0</v>
      </c>
      <c r="BG353" s="231">
        <f>IF(N353="zákl. přenesená",J353,0)</f>
        <v>0</v>
      </c>
      <c r="BH353" s="231">
        <f>IF(N353="sníž. přenesená",J353,0)</f>
        <v>0</v>
      </c>
      <c r="BI353" s="231">
        <f>IF(N353="nulová",J353,0)</f>
        <v>0</v>
      </c>
      <c r="BJ353" s="16" t="s">
        <v>80</v>
      </c>
      <c r="BK353" s="231">
        <f>ROUND(I353*H353,2)</f>
        <v>0</v>
      </c>
      <c r="BL353" s="16" t="s">
        <v>201</v>
      </c>
      <c r="BM353" s="230" t="s">
        <v>645</v>
      </c>
    </row>
    <row r="354" s="1" customFormat="1">
      <c r="B354" s="37"/>
      <c r="C354" s="38"/>
      <c r="D354" s="232" t="s">
        <v>203</v>
      </c>
      <c r="E354" s="38"/>
      <c r="F354" s="233" t="s">
        <v>646</v>
      </c>
      <c r="G354" s="38"/>
      <c r="H354" s="38"/>
      <c r="I354" s="145"/>
      <c r="J354" s="38"/>
      <c r="K354" s="38"/>
      <c r="L354" s="42"/>
      <c r="M354" s="234"/>
      <c r="N354" s="82"/>
      <c r="O354" s="82"/>
      <c r="P354" s="82"/>
      <c r="Q354" s="82"/>
      <c r="R354" s="82"/>
      <c r="S354" s="82"/>
      <c r="T354" s="83"/>
      <c r="AT354" s="16" t="s">
        <v>203</v>
      </c>
      <c r="AU354" s="16" t="s">
        <v>82</v>
      </c>
    </row>
    <row r="355" s="12" customFormat="1">
      <c r="B355" s="235"/>
      <c r="C355" s="236"/>
      <c r="D355" s="232" t="s">
        <v>272</v>
      </c>
      <c r="E355" s="237" t="s">
        <v>19</v>
      </c>
      <c r="F355" s="238" t="s">
        <v>640</v>
      </c>
      <c r="G355" s="236"/>
      <c r="H355" s="239">
        <v>60</v>
      </c>
      <c r="I355" s="240"/>
      <c r="J355" s="236"/>
      <c r="K355" s="236"/>
      <c r="L355" s="241"/>
      <c r="M355" s="242"/>
      <c r="N355" s="243"/>
      <c r="O355" s="243"/>
      <c r="P355" s="243"/>
      <c r="Q355" s="243"/>
      <c r="R355" s="243"/>
      <c r="S355" s="243"/>
      <c r="T355" s="244"/>
      <c r="AT355" s="245" t="s">
        <v>272</v>
      </c>
      <c r="AU355" s="245" t="s">
        <v>82</v>
      </c>
      <c r="AV355" s="12" t="s">
        <v>82</v>
      </c>
      <c r="AW355" s="12" t="s">
        <v>35</v>
      </c>
      <c r="AX355" s="12" t="s">
        <v>73</v>
      </c>
      <c r="AY355" s="245" t="s">
        <v>194</v>
      </c>
    </row>
    <row r="356" s="12" customFormat="1">
      <c r="B356" s="235"/>
      <c r="C356" s="236"/>
      <c r="D356" s="232" t="s">
        <v>272</v>
      </c>
      <c r="E356" s="237" t="s">
        <v>19</v>
      </c>
      <c r="F356" s="238" t="s">
        <v>641</v>
      </c>
      <c r="G356" s="236"/>
      <c r="H356" s="239">
        <v>10</v>
      </c>
      <c r="I356" s="240"/>
      <c r="J356" s="236"/>
      <c r="K356" s="236"/>
      <c r="L356" s="241"/>
      <c r="M356" s="242"/>
      <c r="N356" s="243"/>
      <c r="O356" s="243"/>
      <c r="P356" s="243"/>
      <c r="Q356" s="243"/>
      <c r="R356" s="243"/>
      <c r="S356" s="243"/>
      <c r="T356" s="244"/>
      <c r="AT356" s="245" t="s">
        <v>272</v>
      </c>
      <c r="AU356" s="245" t="s">
        <v>82</v>
      </c>
      <c r="AV356" s="12" t="s">
        <v>82</v>
      </c>
      <c r="AW356" s="12" t="s">
        <v>35</v>
      </c>
      <c r="AX356" s="12" t="s">
        <v>73</v>
      </c>
      <c r="AY356" s="245" t="s">
        <v>194</v>
      </c>
    </row>
    <row r="357" s="13" customFormat="1">
      <c r="B357" s="246"/>
      <c r="C357" s="247"/>
      <c r="D357" s="232" t="s">
        <v>272</v>
      </c>
      <c r="E357" s="248" t="s">
        <v>19</v>
      </c>
      <c r="F357" s="249" t="s">
        <v>295</v>
      </c>
      <c r="G357" s="247"/>
      <c r="H357" s="250">
        <v>70</v>
      </c>
      <c r="I357" s="251"/>
      <c r="J357" s="247"/>
      <c r="K357" s="247"/>
      <c r="L357" s="252"/>
      <c r="M357" s="253"/>
      <c r="N357" s="254"/>
      <c r="O357" s="254"/>
      <c r="P357" s="254"/>
      <c r="Q357" s="254"/>
      <c r="R357" s="254"/>
      <c r="S357" s="254"/>
      <c r="T357" s="255"/>
      <c r="AT357" s="256" t="s">
        <v>272</v>
      </c>
      <c r="AU357" s="256" t="s">
        <v>82</v>
      </c>
      <c r="AV357" s="13" t="s">
        <v>201</v>
      </c>
      <c r="AW357" s="13" t="s">
        <v>35</v>
      </c>
      <c r="AX357" s="13" t="s">
        <v>80</v>
      </c>
      <c r="AY357" s="256" t="s">
        <v>194</v>
      </c>
    </row>
    <row r="358" s="1" customFormat="1" ht="16.5" customHeight="1">
      <c r="B358" s="37"/>
      <c r="C358" s="219" t="s">
        <v>647</v>
      </c>
      <c r="D358" s="219" t="s">
        <v>196</v>
      </c>
      <c r="E358" s="220" t="s">
        <v>648</v>
      </c>
      <c r="F358" s="221" t="s">
        <v>649</v>
      </c>
      <c r="G358" s="222" t="s">
        <v>199</v>
      </c>
      <c r="H358" s="223">
        <v>465</v>
      </c>
      <c r="I358" s="224"/>
      <c r="J358" s="225">
        <f>ROUND(I358*H358,2)</f>
        <v>0</v>
      </c>
      <c r="K358" s="221" t="s">
        <v>200</v>
      </c>
      <c r="L358" s="42"/>
      <c r="M358" s="226" t="s">
        <v>19</v>
      </c>
      <c r="N358" s="227" t="s">
        <v>44</v>
      </c>
      <c r="O358" s="82"/>
      <c r="P358" s="228">
        <f>O358*H358</f>
        <v>0</v>
      </c>
      <c r="Q358" s="228">
        <v>0.33445999999999998</v>
      </c>
      <c r="R358" s="228">
        <f>Q358*H358</f>
        <v>155.5239</v>
      </c>
      <c r="S358" s="228">
        <v>0</v>
      </c>
      <c r="T358" s="229">
        <f>S358*H358</f>
        <v>0</v>
      </c>
      <c r="AR358" s="230" t="s">
        <v>201</v>
      </c>
      <c r="AT358" s="230" t="s">
        <v>196</v>
      </c>
      <c r="AU358" s="230" t="s">
        <v>82</v>
      </c>
      <c r="AY358" s="16" t="s">
        <v>194</v>
      </c>
      <c r="BE358" s="231">
        <f>IF(N358="základní",J358,0)</f>
        <v>0</v>
      </c>
      <c r="BF358" s="231">
        <f>IF(N358="snížená",J358,0)</f>
        <v>0</v>
      </c>
      <c r="BG358" s="231">
        <f>IF(N358="zákl. přenesená",J358,0)</f>
        <v>0</v>
      </c>
      <c r="BH358" s="231">
        <f>IF(N358="sníž. přenesená",J358,0)</f>
        <v>0</v>
      </c>
      <c r="BI358" s="231">
        <f>IF(N358="nulová",J358,0)</f>
        <v>0</v>
      </c>
      <c r="BJ358" s="16" t="s">
        <v>80</v>
      </c>
      <c r="BK358" s="231">
        <f>ROUND(I358*H358,2)</f>
        <v>0</v>
      </c>
      <c r="BL358" s="16" t="s">
        <v>201</v>
      </c>
      <c r="BM358" s="230" t="s">
        <v>650</v>
      </c>
    </row>
    <row r="359" s="1" customFormat="1">
      <c r="B359" s="37"/>
      <c r="C359" s="38"/>
      <c r="D359" s="232" t="s">
        <v>203</v>
      </c>
      <c r="E359" s="38"/>
      <c r="F359" s="233" t="s">
        <v>651</v>
      </c>
      <c r="G359" s="38"/>
      <c r="H359" s="38"/>
      <c r="I359" s="145"/>
      <c r="J359" s="38"/>
      <c r="K359" s="38"/>
      <c r="L359" s="42"/>
      <c r="M359" s="234"/>
      <c r="N359" s="82"/>
      <c r="O359" s="82"/>
      <c r="P359" s="82"/>
      <c r="Q359" s="82"/>
      <c r="R359" s="82"/>
      <c r="S359" s="82"/>
      <c r="T359" s="83"/>
      <c r="AT359" s="16" t="s">
        <v>203</v>
      </c>
      <c r="AU359" s="16" t="s">
        <v>82</v>
      </c>
    </row>
    <row r="360" s="1" customFormat="1">
      <c r="B360" s="37"/>
      <c r="C360" s="38"/>
      <c r="D360" s="232" t="s">
        <v>306</v>
      </c>
      <c r="E360" s="38"/>
      <c r="F360" s="257" t="s">
        <v>652</v>
      </c>
      <c r="G360" s="38"/>
      <c r="H360" s="38"/>
      <c r="I360" s="145"/>
      <c r="J360" s="38"/>
      <c r="K360" s="38"/>
      <c r="L360" s="42"/>
      <c r="M360" s="234"/>
      <c r="N360" s="82"/>
      <c r="O360" s="82"/>
      <c r="P360" s="82"/>
      <c r="Q360" s="82"/>
      <c r="R360" s="82"/>
      <c r="S360" s="82"/>
      <c r="T360" s="83"/>
      <c r="AT360" s="16" t="s">
        <v>306</v>
      </c>
      <c r="AU360" s="16" t="s">
        <v>82</v>
      </c>
    </row>
    <row r="361" s="1" customFormat="1" ht="24" customHeight="1">
      <c r="B361" s="37"/>
      <c r="C361" s="219" t="s">
        <v>653</v>
      </c>
      <c r="D361" s="219" t="s">
        <v>196</v>
      </c>
      <c r="E361" s="220" t="s">
        <v>654</v>
      </c>
      <c r="F361" s="221" t="s">
        <v>655</v>
      </c>
      <c r="G361" s="222" t="s">
        <v>199</v>
      </c>
      <c r="H361" s="223">
        <v>465</v>
      </c>
      <c r="I361" s="224"/>
      <c r="J361" s="225">
        <f>ROUND(I361*H361,2)</f>
        <v>0</v>
      </c>
      <c r="K361" s="221" t="s">
        <v>200</v>
      </c>
      <c r="L361" s="42"/>
      <c r="M361" s="226" t="s">
        <v>19</v>
      </c>
      <c r="N361" s="227" t="s">
        <v>44</v>
      </c>
      <c r="O361" s="82"/>
      <c r="P361" s="228">
        <f>O361*H361</f>
        <v>0</v>
      </c>
      <c r="Q361" s="228">
        <v>0.21099999999999999</v>
      </c>
      <c r="R361" s="228">
        <f>Q361*H361</f>
        <v>98.114999999999995</v>
      </c>
      <c r="S361" s="228">
        <v>0</v>
      </c>
      <c r="T361" s="229">
        <f>S361*H361</f>
        <v>0</v>
      </c>
      <c r="AR361" s="230" t="s">
        <v>201</v>
      </c>
      <c r="AT361" s="230" t="s">
        <v>196</v>
      </c>
      <c r="AU361" s="230" t="s">
        <v>82</v>
      </c>
      <c r="AY361" s="16" t="s">
        <v>194</v>
      </c>
      <c r="BE361" s="231">
        <f>IF(N361="základní",J361,0)</f>
        <v>0</v>
      </c>
      <c r="BF361" s="231">
        <f>IF(N361="snížená",J361,0)</f>
        <v>0</v>
      </c>
      <c r="BG361" s="231">
        <f>IF(N361="zákl. přenesená",J361,0)</f>
        <v>0</v>
      </c>
      <c r="BH361" s="231">
        <f>IF(N361="sníž. přenesená",J361,0)</f>
        <v>0</v>
      </c>
      <c r="BI361" s="231">
        <f>IF(N361="nulová",J361,0)</f>
        <v>0</v>
      </c>
      <c r="BJ361" s="16" t="s">
        <v>80</v>
      </c>
      <c r="BK361" s="231">
        <f>ROUND(I361*H361,2)</f>
        <v>0</v>
      </c>
      <c r="BL361" s="16" t="s">
        <v>201</v>
      </c>
      <c r="BM361" s="230" t="s">
        <v>656</v>
      </c>
    </row>
    <row r="362" s="1" customFormat="1">
      <c r="B362" s="37"/>
      <c r="C362" s="38"/>
      <c r="D362" s="232" t="s">
        <v>203</v>
      </c>
      <c r="E362" s="38"/>
      <c r="F362" s="233" t="s">
        <v>657</v>
      </c>
      <c r="G362" s="38"/>
      <c r="H362" s="38"/>
      <c r="I362" s="145"/>
      <c r="J362" s="38"/>
      <c r="K362" s="38"/>
      <c r="L362" s="42"/>
      <c r="M362" s="234"/>
      <c r="N362" s="82"/>
      <c r="O362" s="82"/>
      <c r="P362" s="82"/>
      <c r="Q362" s="82"/>
      <c r="R362" s="82"/>
      <c r="S362" s="82"/>
      <c r="T362" s="83"/>
      <c r="AT362" s="16" t="s">
        <v>203</v>
      </c>
      <c r="AU362" s="16" t="s">
        <v>82</v>
      </c>
    </row>
    <row r="363" s="1" customFormat="1">
      <c r="B363" s="37"/>
      <c r="C363" s="38"/>
      <c r="D363" s="232" t="s">
        <v>306</v>
      </c>
      <c r="E363" s="38"/>
      <c r="F363" s="257" t="s">
        <v>652</v>
      </c>
      <c r="G363" s="38"/>
      <c r="H363" s="38"/>
      <c r="I363" s="145"/>
      <c r="J363" s="38"/>
      <c r="K363" s="38"/>
      <c r="L363" s="42"/>
      <c r="M363" s="234"/>
      <c r="N363" s="82"/>
      <c r="O363" s="82"/>
      <c r="P363" s="82"/>
      <c r="Q363" s="82"/>
      <c r="R363" s="82"/>
      <c r="S363" s="82"/>
      <c r="T363" s="83"/>
      <c r="AT363" s="16" t="s">
        <v>306</v>
      </c>
      <c r="AU363" s="16" t="s">
        <v>82</v>
      </c>
    </row>
    <row r="364" s="1" customFormat="1" ht="24" customHeight="1">
      <c r="B364" s="37"/>
      <c r="C364" s="219" t="s">
        <v>658</v>
      </c>
      <c r="D364" s="219" t="s">
        <v>196</v>
      </c>
      <c r="E364" s="220" t="s">
        <v>659</v>
      </c>
      <c r="F364" s="221" t="s">
        <v>660</v>
      </c>
      <c r="G364" s="222" t="s">
        <v>199</v>
      </c>
      <c r="H364" s="223">
        <v>465</v>
      </c>
      <c r="I364" s="224"/>
      <c r="J364" s="225">
        <f>ROUND(I364*H364,2)</f>
        <v>0</v>
      </c>
      <c r="K364" s="221" t="s">
        <v>200</v>
      </c>
      <c r="L364" s="42"/>
      <c r="M364" s="226" t="s">
        <v>19</v>
      </c>
      <c r="N364" s="227" t="s">
        <v>44</v>
      </c>
      <c r="O364" s="82"/>
      <c r="P364" s="228">
        <f>O364*H364</f>
        <v>0</v>
      </c>
      <c r="Q364" s="228">
        <v>0.34287000000000001</v>
      </c>
      <c r="R364" s="228">
        <f>Q364*H364</f>
        <v>159.43455</v>
      </c>
      <c r="S364" s="228">
        <v>0</v>
      </c>
      <c r="T364" s="229">
        <f>S364*H364</f>
        <v>0</v>
      </c>
      <c r="AR364" s="230" t="s">
        <v>201</v>
      </c>
      <c r="AT364" s="230" t="s">
        <v>196</v>
      </c>
      <c r="AU364" s="230" t="s">
        <v>82</v>
      </c>
      <c r="AY364" s="16" t="s">
        <v>194</v>
      </c>
      <c r="BE364" s="231">
        <f>IF(N364="základní",J364,0)</f>
        <v>0</v>
      </c>
      <c r="BF364" s="231">
        <f>IF(N364="snížená",J364,0)</f>
        <v>0</v>
      </c>
      <c r="BG364" s="231">
        <f>IF(N364="zákl. přenesená",J364,0)</f>
        <v>0</v>
      </c>
      <c r="BH364" s="231">
        <f>IF(N364="sníž. přenesená",J364,0)</f>
        <v>0</v>
      </c>
      <c r="BI364" s="231">
        <f>IF(N364="nulová",J364,0)</f>
        <v>0</v>
      </c>
      <c r="BJ364" s="16" t="s">
        <v>80</v>
      </c>
      <c r="BK364" s="231">
        <f>ROUND(I364*H364,2)</f>
        <v>0</v>
      </c>
      <c r="BL364" s="16" t="s">
        <v>201</v>
      </c>
      <c r="BM364" s="230" t="s">
        <v>661</v>
      </c>
    </row>
    <row r="365" s="1" customFormat="1">
      <c r="B365" s="37"/>
      <c r="C365" s="38"/>
      <c r="D365" s="232" t="s">
        <v>203</v>
      </c>
      <c r="E365" s="38"/>
      <c r="F365" s="233" t="s">
        <v>662</v>
      </c>
      <c r="G365" s="38"/>
      <c r="H365" s="38"/>
      <c r="I365" s="145"/>
      <c r="J365" s="38"/>
      <c r="K365" s="38"/>
      <c r="L365" s="42"/>
      <c r="M365" s="234"/>
      <c r="N365" s="82"/>
      <c r="O365" s="82"/>
      <c r="P365" s="82"/>
      <c r="Q365" s="82"/>
      <c r="R365" s="82"/>
      <c r="S365" s="82"/>
      <c r="T365" s="83"/>
      <c r="AT365" s="16" t="s">
        <v>203</v>
      </c>
      <c r="AU365" s="16" t="s">
        <v>82</v>
      </c>
    </row>
    <row r="366" s="1" customFormat="1">
      <c r="B366" s="37"/>
      <c r="C366" s="38"/>
      <c r="D366" s="232" t="s">
        <v>306</v>
      </c>
      <c r="E366" s="38"/>
      <c r="F366" s="257" t="s">
        <v>652</v>
      </c>
      <c r="G366" s="38"/>
      <c r="H366" s="38"/>
      <c r="I366" s="145"/>
      <c r="J366" s="38"/>
      <c r="K366" s="38"/>
      <c r="L366" s="42"/>
      <c r="M366" s="234"/>
      <c r="N366" s="82"/>
      <c r="O366" s="82"/>
      <c r="P366" s="82"/>
      <c r="Q366" s="82"/>
      <c r="R366" s="82"/>
      <c r="S366" s="82"/>
      <c r="T366" s="83"/>
      <c r="AT366" s="16" t="s">
        <v>306</v>
      </c>
      <c r="AU366" s="16" t="s">
        <v>82</v>
      </c>
    </row>
    <row r="367" s="1" customFormat="1" ht="24" customHeight="1">
      <c r="B367" s="37"/>
      <c r="C367" s="219" t="s">
        <v>663</v>
      </c>
      <c r="D367" s="219" t="s">
        <v>196</v>
      </c>
      <c r="E367" s="220" t="s">
        <v>664</v>
      </c>
      <c r="F367" s="221" t="s">
        <v>665</v>
      </c>
      <c r="G367" s="222" t="s">
        <v>199</v>
      </c>
      <c r="H367" s="223">
        <v>930</v>
      </c>
      <c r="I367" s="224"/>
      <c r="J367" s="225">
        <f>ROUND(I367*H367,2)</f>
        <v>0</v>
      </c>
      <c r="K367" s="221" t="s">
        <v>200</v>
      </c>
      <c r="L367" s="42"/>
      <c r="M367" s="226" t="s">
        <v>19</v>
      </c>
      <c r="N367" s="227" t="s">
        <v>44</v>
      </c>
      <c r="O367" s="82"/>
      <c r="P367" s="228">
        <f>O367*H367</f>
        <v>0</v>
      </c>
      <c r="Q367" s="228">
        <v>0.00071000000000000002</v>
      </c>
      <c r="R367" s="228">
        <f>Q367*H367</f>
        <v>0.6603</v>
      </c>
      <c r="S367" s="228">
        <v>0</v>
      </c>
      <c r="T367" s="229">
        <f>S367*H367</f>
        <v>0</v>
      </c>
      <c r="AR367" s="230" t="s">
        <v>201</v>
      </c>
      <c r="AT367" s="230" t="s">
        <v>196</v>
      </c>
      <c r="AU367" s="230" t="s">
        <v>82</v>
      </c>
      <c r="AY367" s="16" t="s">
        <v>194</v>
      </c>
      <c r="BE367" s="231">
        <f>IF(N367="základní",J367,0)</f>
        <v>0</v>
      </c>
      <c r="BF367" s="231">
        <f>IF(N367="snížená",J367,0)</f>
        <v>0</v>
      </c>
      <c r="BG367" s="231">
        <f>IF(N367="zákl. přenesená",J367,0)</f>
        <v>0</v>
      </c>
      <c r="BH367" s="231">
        <f>IF(N367="sníž. přenesená",J367,0)</f>
        <v>0</v>
      </c>
      <c r="BI367" s="231">
        <f>IF(N367="nulová",J367,0)</f>
        <v>0</v>
      </c>
      <c r="BJ367" s="16" t="s">
        <v>80</v>
      </c>
      <c r="BK367" s="231">
        <f>ROUND(I367*H367,2)</f>
        <v>0</v>
      </c>
      <c r="BL367" s="16" t="s">
        <v>201</v>
      </c>
      <c r="BM367" s="230" t="s">
        <v>666</v>
      </c>
    </row>
    <row r="368" s="1" customFormat="1">
      <c r="B368" s="37"/>
      <c r="C368" s="38"/>
      <c r="D368" s="232" t="s">
        <v>203</v>
      </c>
      <c r="E368" s="38"/>
      <c r="F368" s="233" t="s">
        <v>667</v>
      </c>
      <c r="G368" s="38"/>
      <c r="H368" s="38"/>
      <c r="I368" s="145"/>
      <c r="J368" s="38"/>
      <c r="K368" s="38"/>
      <c r="L368" s="42"/>
      <c r="M368" s="234"/>
      <c r="N368" s="82"/>
      <c r="O368" s="82"/>
      <c r="P368" s="82"/>
      <c r="Q368" s="82"/>
      <c r="R368" s="82"/>
      <c r="S368" s="82"/>
      <c r="T368" s="83"/>
      <c r="AT368" s="16" t="s">
        <v>203</v>
      </c>
      <c r="AU368" s="16" t="s">
        <v>82</v>
      </c>
    </row>
    <row r="369" s="1" customFormat="1">
      <c r="B369" s="37"/>
      <c r="C369" s="38"/>
      <c r="D369" s="232" t="s">
        <v>306</v>
      </c>
      <c r="E369" s="38"/>
      <c r="F369" s="257" t="s">
        <v>652</v>
      </c>
      <c r="G369" s="38"/>
      <c r="H369" s="38"/>
      <c r="I369" s="145"/>
      <c r="J369" s="38"/>
      <c r="K369" s="38"/>
      <c r="L369" s="42"/>
      <c r="M369" s="234"/>
      <c r="N369" s="82"/>
      <c r="O369" s="82"/>
      <c r="P369" s="82"/>
      <c r="Q369" s="82"/>
      <c r="R369" s="82"/>
      <c r="S369" s="82"/>
      <c r="T369" s="83"/>
      <c r="AT369" s="16" t="s">
        <v>306</v>
      </c>
      <c r="AU369" s="16" t="s">
        <v>82</v>
      </c>
    </row>
    <row r="370" s="1" customFormat="1" ht="24" customHeight="1">
      <c r="B370" s="37"/>
      <c r="C370" s="219" t="s">
        <v>668</v>
      </c>
      <c r="D370" s="219" t="s">
        <v>196</v>
      </c>
      <c r="E370" s="220" t="s">
        <v>669</v>
      </c>
      <c r="F370" s="221" t="s">
        <v>670</v>
      </c>
      <c r="G370" s="222" t="s">
        <v>199</v>
      </c>
      <c r="H370" s="223">
        <v>465</v>
      </c>
      <c r="I370" s="224"/>
      <c r="J370" s="225">
        <f>ROUND(I370*H370,2)</f>
        <v>0</v>
      </c>
      <c r="K370" s="221" t="s">
        <v>200</v>
      </c>
      <c r="L370" s="42"/>
      <c r="M370" s="226" t="s">
        <v>19</v>
      </c>
      <c r="N370" s="227" t="s">
        <v>44</v>
      </c>
      <c r="O370" s="82"/>
      <c r="P370" s="228">
        <f>O370*H370</f>
        <v>0</v>
      </c>
      <c r="Q370" s="228">
        <v>0.12966</v>
      </c>
      <c r="R370" s="228">
        <f>Q370*H370</f>
        <v>60.291899999999998</v>
      </c>
      <c r="S370" s="228">
        <v>0</v>
      </c>
      <c r="T370" s="229">
        <f>S370*H370</f>
        <v>0</v>
      </c>
      <c r="AR370" s="230" t="s">
        <v>201</v>
      </c>
      <c r="AT370" s="230" t="s">
        <v>196</v>
      </c>
      <c r="AU370" s="230" t="s">
        <v>82</v>
      </c>
      <c r="AY370" s="16" t="s">
        <v>194</v>
      </c>
      <c r="BE370" s="231">
        <f>IF(N370="základní",J370,0)</f>
        <v>0</v>
      </c>
      <c r="BF370" s="231">
        <f>IF(N370="snížená",J370,0)</f>
        <v>0</v>
      </c>
      <c r="BG370" s="231">
        <f>IF(N370="zákl. přenesená",J370,0)</f>
        <v>0</v>
      </c>
      <c r="BH370" s="231">
        <f>IF(N370="sníž. přenesená",J370,0)</f>
        <v>0</v>
      </c>
      <c r="BI370" s="231">
        <f>IF(N370="nulová",J370,0)</f>
        <v>0</v>
      </c>
      <c r="BJ370" s="16" t="s">
        <v>80</v>
      </c>
      <c r="BK370" s="231">
        <f>ROUND(I370*H370,2)</f>
        <v>0</v>
      </c>
      <c r="BL370" s="16" t="s">
        <v>201</v>
      </c>
      <c r="BM370" s="230" t="s">
        <v>671</v>
      </c>
    </row>
    <row r="371" s="1" customFormat="1">
      <c r="B371" s="37"/>
      <c r="C371" s="38"/>
      <c r="D371" s="232" t="s">
        <v>203</v>
      </c>
      <c r="E371" s="38"/>
      <c r="F371" s="233" t="s">
        <v>672</v>
      </c>
      <c r="G371" s="38"/>
      <c r="H371" s="38"/>
      <c r="I371" s="145"/>
      <c r="J371" s="38"/>
      <c r="K371" s="38"/>
      <c r="L371" s="42"/>
      <c r="M371" s="234"/>
      <c r="N371" s="82"/>
      <c r="O371" s="82"/>
      <c r="P371" s="82"/>
      <c r="Q371" s="82"/>
      <c r="R371" s="82"/>
      <c r="S371" s="82"/>
      <c r="T371" s="83"/>
      <c r="AT371" s="16" t="s">
        <v>203</v>
      </c>
      <c r="AU371" s="16" t="s">
        <v>82</v>
      </c>
    </row>
    <row r="372" s="1" customFormat="1">
      <c r="B372" s="37"/>
      <c r="C372" s="38"/>
      <c r="D372" s="232" t="s">
        <v>306</v>
      </c>
      <c r="E372" s="38"/>
      <c r="F372" s="257" t="s">
        <v>652</v>
      </c>
      <c r="G372" s="38"/>
      <c r="H372" s="38"/>
      <c r="I372" s="145"/>
      <c r="J372" s="38"/>
      <c r="K372" s="38"/>
      <c r="L372" s="42"/>
      <c r="M372" s="234"/>
      <c r="N372" s="82"/>
      <c r="O372" s="82"/>
      <c r="P372" s="82"/>
      <c r="Q372" s="82"/>
      <c r="R372" s="82"/>
      <c r="S372" s="82"/>
      <c r="T372" s="83"/>
      <c r="AT372" s="16" t="s">
        <v>306</v>
      </c>
      <c r="AU372" s="16" t="s">
        <v>82</v>
      </c>
    </row>
    <row r="373" s="1" customFormat="1" ht="24" customHeight="1">
      <c r="B373" s="37"/>
      <c r="C373" s="219" t="s">
        <v>673</v>
      </c>
      <c r="D373" s="219" t="s">
        <v>196</v>
      </c>
      <c r="E373" s="220" t="s">
        <v>674</v>
      </c>
      <c r="F373" s="221" t="s">
        <v>675</v>
      </c>
      <c r="G373" s="222" t="s">
        <v>199</v>
      </c>
      <c r="H373" s="223">
        <v>465</v>
      </c>
      <c r="I373" s="224"/>
      <c r="J373" s="225">
        <f>ROUND(I373*H373,2)</f>
        <v>0</v>
      </c>
      <c r="K373" s="221" t="s">
        <v>200</v>
      </c>
      <c r="L373" s="42"/>
      <c r="M373" s="226" t="s">
        <v>19</v>
      </c>
      <c r="N373" s="227" t="s">
        <v>44</v>
      </c>
      <c r="O373" s="82"/>
      <c r="P373" s="228">
        <f>O373*H373</f>
        <v>0</v>
      </c>
      <c r="Q373" s="228">
        <v>0.18151999999999999</v>
      </c>
      <c r="R373" s="228">
        <f>Q373*H373</f>
        <v>84.40679999999999</v>
      </c>
      <c r="S373" s="228">
        <v>0</v>
      </c>
      <c r="T373" s="229">
        <f>S373*H373</f>
        <v>0</v>
      </c>
      <c r="AR373" s="230" t="s">
        <v>201</v>
      </c>
      <c r="AT373" s="230" t="s">
        <v>196</v>
      </c>
      <c r="AU373" s="230" t="s">
        <v>82</v>
      </c>
      <c r="AY373" s="16" t="s">
        <v>194</v>
      </c>
      <c r="BE373" s="231">
        <f>IF(N373="základní",J373,0)</f>
        <v>0</v>
      </c>
      <c r="BF373" s="231">
        <f>IF(N373="snížená",J373,0)</f>
        <v>0</v>
      </c>
      <c r="BG373" s="231">
        <f>IF(N373="zákl. přenesená",J373,0)</f>
        <v>0</v>
      </c>
      <c r="BH373" s="231">
        <f>IF(N373="sníž. přenesená",J373,0)</f>
        <v>0</v>
      </c>
      <c r="BI373" s="231">
        <f>IF(N373="nulová",J373,0)</f>
        <v>0</v>
      </c>
      <c r="BJ373" s="16" t="s">
        <v>80</v>
      </c>
      <c r="BK373" s="231">
        <f>ROUND(I373*H373,2)</f>
        <v>0</v>
      </c>
      <c r="BL373" s="16" t="s">
        <v>201</v>
      </c>
      <c r="BM373" s="230" t="s">
        <v>676</v>
      </c>
    </row>
    <row r="374" s="1" customFormat="1">
      <c r="B374" s="37"/>
      <c r="C374" s="38"/>
      <c r="D374" s="232" t="s">
        <v>203</v>
      </c>
      <c r="E374" s="38"/>
      <c r="F374" s="233" t="s">
        <v>677</v>
      </c>
      <c r="G374" s="38"/>
      <c r="H374" s="38"/>
      <c r="I374" s="145"/>
      <c r="J374" s="38"/>
      <c r="K374" s="38"/>
      <c r="L374" s="42"/>
      <c r="M374" s="234"/>
      <c r="N374" s="82"/>
      <c r="O374" s="82"/>
      <c r="P374" s="82"/>
      <c r="Q374" s="82"/>
      <c r="R374" s="82"/>
      <c r="S374" s="82"/>
      <c r="T374" s="83"/>
      <c r="AT374" s="16" t="s">
        <v>203</v>
      </c>
      <c r="AU374" s="16" t="s">
        <v>82</v>
      </c>
    </row>
    <row r="375" s="1" customFormat="1">
      <c r="B375" s="37"/>
      <c r="C375" s="38"/>
      <c r="D375" s="232" t="s">
        <v>306</v>
      </c>
      <c r="E375" s="38"/>
      <c r="F375" s="257" t="s">
        <v>652</v>
      </c>
      <c r="G375" s="38"/>
      <c r="H375" s="38"/>
      <c r="I375" s="145"/>
      <c r="J375" s="38"/>
      <c r="K375" s="38"/>
      <c r="L375" s="42"/>
      <c r="M375" s="234"/>
      <c r="N375" s="82"/>
      <c r="O375" s="82"/>
      <c r="P375" s="82"/>
      <c r="Q375" s="82"/>
      <c r="R375" s="82"/>
      <c r="S375" s="82"/>
      <c r="T375" s="83"/>
      <c r="AT375" s="16" t="s">
        <v>306</v>
      </c>
      <c r="AU375" s="16" t="s">
        <v>82</v>
      </c>
    </row>
    <row r="376" s="1" customFormat="1" ht="24" customHeight="1">
      <c r="B376" s="37"/>
      <c r="C376" s="219" t="s">
        <v>678</v>
      </c>
      <c r="D376" s="219" t="s">
        <v>196</v>
      </c>
      <c r="E376" s="220" t="s">
        <v>679</v>
      </c>
      <c r="F376" s="221" t="s">
        <v>680</v>
      </c>
      <c r="G376" s="222" t="s">
        <v>199</v>
      </c>
      <c r="H376" s="223">
        <v>70</v>
      </c>
      <c r="I376" s="224"/>
      <c r="J376" s="225">
        <f>ROUND(I376*H376,2)</f>
        <v>0</v>
      </c>
      <c r="K376" s="221" t="s">
        <v>200</v>
      </c>
      <c r="L376" s="42"/>
      <c r="M376" s="226" t="s">
        <v>19</v>
      </c>
      <c r="N376" s="227" t="s">
        <v>44</v>
      </c>
      <c r="O376" s="82"/>
      <c r="P376" s="228">
        <f>O376*H376</f>
        <v>0</v>
      </c>
      <c r="Q376" s="228">
        <v>0.084250000000000005</v>
      </c>
      <c r="R376" s="228">
        <f>Q376*H376</f>
        <v>5.8975</v>
      </c>
      <c r="S376" s="228">
        <v>0</v>
      </c>
      <c r="T376" s="229">
        <f>S376*H376</f>
        <v>0</v>
      </c>
      <c r="AR376" s="230" t="s">
        <v>201</v>
      </c>
      <c r="AT376" s="230" t="s">
        <v>196</v>
      </c>
      <c r="AU376" s="230" t="s">
        <v>82</v>
      </c>
      <c r="AY376" s="16" t="s">
        <v>194</v>
      </c>
      <c r="BE376" s="231">
        <f>IF(N376="základní",J376,0)</f>
        <v>0</v>
      </c>
      <c r="BF376" s="231">
        <f>IF(N376="snížená",J376,0)</f>
        <v>0</v>
      </c>
      <c r="BG376" s="231">
        <f>IF(N376="zákl. přenesená",J376,0)</f>
        <v>0</v>
      </c>
      <c r="BH376" s="231">
        <f>IF(N376="sníž. přenesená",J376,0)</f>
        <v>0</v>
      </c>
      <c r="BI376" s="231">
        <f>IF(N376="nulová",J376,0)</f>
        <v>0</v>
      </c>
      <c r="BJ376" s="16" t="s">
        <v>80</v>
      </c>
      <c r="BK376" s="231">
        <f>ROUND(I376*H376,2)</f>
        <v>0</v>
      </c>
      <c r="BL376" s="16" t="s">
        <v>201</v>
      </c>
      <c r="BM376" s="230" t="s">
        <v>681</v>
      </c>
    </row>
    <row r="377" s="1" customFormat="1">
      <c r="B377" s="37"/>
      <c r="C377" s="38"/>
      <c r="D377" s="232" t="s">
        <v>203</v>
      </c>
      <c r="E377" s="38"/>
      <c r="F377" s="233" t="s">
        <v>682</v>
      </c>
      <c r="G377" s="38"/>
      <c r="H377" s="38"/>
      <c r="I377" s="145"/>
      <c r="J377" s="38"/>
      <c r="K377" s="38"/>
      <c r="L377" s="42"/>
      <c r="M377" s="234"/>
      <c r="N377" s="82"/>
      <c r="O377" s="82"/>
      <c r="P377" s="82"/>
      <c r="Q377" s="82"/>
      <c r="R377" s="82"/>
      <c r="S377" s="82"/>
      <c r="T377" s="83"/>
      <c r="AT377" s="16" t="s">
        <v>203</v>
      </c>
      <c r="AU377" s="16" t="s">
        <v>82</v>
      </c>
    </row>
    <row r="378" s="12" customFormat="1">
      <c r="B378" s="235"/>
      <c r="C378" s="236"/>
      <c r="D378" s="232" t="s">
        <v>272</v>
      </c>
      <c r="E378" s="237" t="s">
        <v>19</v>
      </c>
      <c r="F378" s="238" t="s">
        <v>683</v>
      </c>
      <c r="G378" s="236"/>
      <c r="H378" s="239">
        <v>60</v>
      </c>
      <c r="I378" s="240"/>
      <c r="J378" s="236"/>
      <c r="K378" s="236"/>
      <c r="L378" s="241"/>
      <c r="M378" s="242"/>
      <c r="N378" s="243"/>
      <c r="O378" s="243"/>
      <c r="P378" s="243"/>
      <c r="Q378" s="243"/>
      <c r="R378" s="243"/>
      <c r="S378" s="243"/>
      <c r="T378" s="244"/>
      <c r="AT378" s="245" t="s">
        <v>272</v>
      </c>
      <c r="AU378" s="245" t="s">
        <v>82</v>
      </c>
      <c r="AV378" s="12" t="s">
        <v>82</v>
      </c>
      <c r="AW378" s="12" t="s">
        <v>35</v>
      </c>
      <c r="AX378" s="12" t="s">
        <v>73</v>
      </c>
      <c r="AY378" s="245" t="s">
        <v>194</v>
      </c>
    </row>
    <row r="379" s="12" customFormat="1">
      <c r="B379" s="235"/>
      <c r="C379" s="236"/>
      <c r="D379" s="232" t="s">
        <v>272</v>
      </c>
      <c r="E379" s="237" t="s">
        <v>19</v>
      </c>
      <c r="F379" s="238" t="s">
        <v>684</v>
      </c>
      <c r="G379" s="236"/>
      <c r="H379" s="239">
        <v>10</v>
      </c>
      <c r="I379" s="240"/>
      <c r="J379" s="236"/>
      <c r="K379" s="236"/>
      <c r="L379" s="241"/>
      <c r="M379" s="242"/>
      <c r="N379" s="243"/>
      <c r="O379" s="243"/>
      <c r="P379" s="243"/>
      <c r="Q379" s="243"/>
      <c r="R379" s="243"/>
      <c r="S379" s="243"/>
      <c r="T379" s="244"/>
      <c r="AT379" s="245" t="s">
        <v>272</v>
      </c>
      <c r="AU379" s="245" t="s">
        <v>82</v>
      </c>
      <c r="AV379" s="12" t="s">
        <v>82</v>
      </c>
      <c r="AW379" s="12" t="s">
        <v>35</v>
      </c>
      <c r="AX379" s="12" t="s">
        <v>73</v>
      </c>
      <c r="AY379" s="245" t="s">
        <v>194</v>
      </c>
    </row>
    <row r="380" s="13" customFormat="1">
      <c r="B380" s="246"/>
      <c r="C380" s="247"/>
      <c r="D380" s="232" t="s">
        <v>272</v>
      </c>
      <c r="E380" s="248" t="s">
        <v>19</v>
      </c>
      <c r="F380" s="249" t="s">
        <v>295</v>
      </c>
      <c r="G380" s="247"/>
      <c r="H380" s="250">
        <v>70</v>
      </c>
      <c r="I380" s="251"/>
      <c r="J380" s="247"/>
      <c r="K380" s="247"/>
      <c r="L380" s="252"/>
      <c r="M380" s="253"/>
      <c r="N380" s="254"/>
      <c r="O380" s="254"/>
      <c r="P380" s="254"/>
      <c r="Q380" s="254"/>
      <c r="R380" s="254"/>
      <c r="S380" s="254"/>
      <c r="T380" s="255"/>
      <c r="AT380" s="256" t="s">
        <v>272</v>
      </c>
      <c r="AU380" s="256" t="s">
        <v>82</v>
      </c>
      <c r="AV380" s="13" t="s">
        <v>201</v>
      </c>
      <c r="AW380" s="13" t="s">
        <v>35</v>
      </c>
      <c r="AX380" s="13" t="s">
        <v>80</v>
      </c>
      <c r="AY380" s="256" t="s">
        <v>194</v>
      </c>
    </row>
    <row r="381" s="1" customFormat="1" ht="24" customHeight="1">
      <c r="B381" s="37"/>
      <c r="C381" s="258" t="s">
        <v>685</v>
      </c>
      <c r="D381" s="258" t="s">
        <v>350</v>
      </c>
      <c r="E381" s="259" t="s">
        <v>686</v>
      </c>
      <c r="F381" s="260" t="s">
        <v>687</v>
      </c>
      <c r="G381" s="261" t="s">
        <v>199</v>
      </c>
      <c r="H381" s="262">
        <v>70</v>
      </c>
      <c r="I381" s="263"/>
      <c r="J381" s="264">
        <f>ROUND(I381*H381,2)</f>
        <v>0</v>
      </c>
      <c r="K381" s="260" t="s">
        <v>200</v>
      </c>
      <c r="L381" s="265"/>
      <c r="M381" s="266" t="s">
        <v>19</v>
      </c>
      <c r="N381" s="267" t="s">
        <v>44</v>
      </c>
      <c r="O381" s="82"/>
      <c r="P381" s="228">
        <f>O381*H381</f>
        <v>0</v>
      </c>
      <c r="Q381" s="228">
        <v>0.13</v>
      </c>
      <c r="R381" s="228">
        <f>Q381*H381</f>
        <v>9.0999999999999996</v>
      </c>
      <c r="S381" s="228">
        <v>0</v>
      </c>
      <c r="T381" s="229">
        <f>S381*H381</f>
        <v>0</v>
      </c>
      <c r="AR381" s="230" t="s">
        <v>236</v>
      </c>
      <c r="AT381" s="230" t="s">
        <v>350</v>
      </c>
      <c r="AU381" s="230" t="s">
        <v>82</v>
      </c>
      <c r="AY381" s="16" t="s">
        <v>194</v>
      </c>
      <c r="BE381" s="231">
        <f>IF(N381="základní",J381,0)</f>
        <v>0</v>
      </c>
      <c r="BF381" s="231">
        <f>IF(N381="snížená",J381,0)</f>
        <v>0</v>
      </c>
      <c r="BG381" s="231">
        <f>IF(N381="zákl. přenesená",J381,0)</f>
        <v>0</v>
      </c>
      <c r="BH381" s="231">
        <f>IF(N381="sníž. přenesená",J381,0)</f>
        <v>0</v>
      </c>
      <c r="BI381" s="231">
        <f>IF(N381="nulová",J381,0)</f>
        <v>0</v>
      </c>
      <c r="BJ381" s="16" t="s">
        <v>80</v>
      </c>
      <c r="BK381" s="231">
        <f>ROUND(I381*H381,2)</f>
        <v>0</v>
      </c>
      <c r="BL381" s="16" t="s">
        <v>201</v>
      </c>
      <c r="BM381" s="230" t="s">
        <v>688</v>
      </c>
    </row>
    <row r="382" s="1" customFormat="1">
      <c r="B382" s="37"/>
      <c r="C382" s="38"/>
      <c r="D382" s="232" t="s">
        <v>203</v>
      </c>
      <c r="E382" s="38"/>
      <c r="F382" s="233" t="s">
        <v>687</v>
      </c>
      <c r="G382" s="38"/>
      <c r="H382" s="38"/>
      <c r="I382" s="145"/>
      <c r="J382" s="38"/>
      <c r="K382" s="38"/>
      <c r="L382" s="42"/>
      <c r="M382" s="234"/>
      <c r="N382" s="82"/>
      <c r="O382" s="82"/>
      <c r="P382" s="82"/>
      <c r="Q382" s="82"/>
      <c r="R382" s="82"/>
      <c r="S382" s="82"/>
      <c r="T382" s="83"/>
      <c r="AT382" s="16" t="s">
        <v>203</v>
      </c>
      <c r="AU382" s="16" t="s">
        <v>82</v>
      </c>
    </row>
    <row r="383" s="11" customFormat="1" ht="22.8" customHeight="1">
      <c r="B383" s="203"/>
      <c r="C383" s="204"/>
      <c r="D383" s="205" t="s">
        <v>72</v>
      </c>
      <c r="E383" s="217" t="s">
        <v>225</v>
      </c>
      <c r="F383" s="217" t="s">
        <v>689</v>
      </c>
      <c r="G383" s="204"/>
      <c r="H383" s="204"/>
      <c r="I383" s="207"/>
      <c r="J383" s="218">
        <f>BK383</f>
        <v>0</v>
      </c>
      <c r="K383" s="204"/>
      <c r="L383" s="209"/>
      <c r="M383" s="210"/>
      <c r="N383" s="211"/>
      <c r="O383" s="211"/>
      <c r="P383" s="212">
        <f>SUM(P384:P509)</f>
        <v>0</v>
      </c>
      <c r="Q383" s="211"/>
      <c r="R383" s="212">
        <f>SUM(R384:R509)</f>
        <v>88.145885749999991</v>
      </c>
      <c r="S383" s="211"/>
      <c r="T383" s="213">
        <f>SUM(T384:T509)</f>
        <v>0.13739999999999999</v>
      </c>
      <c r="AR383" s="214" t="s">
        <v>80</v>
      </c>
      <c r="AT383" s="215" t="s">
        <v>72</v>
      </c>
      <c r="AU383" s="215" t="s">
        <v>80</v>
      </c>
      <c r="AY383" s="214" t="s">
        <v>194</v>
      </c>
      <c r="BK383" s="216">
        <f>SUM(BK384:BK509)</f>
        <v>0</v>
      </c>
    </row>
    <row r="384" s="1" customFormat="1" ht="24" customHeight="1">
      <c r="B384" s="37"/>
      <c r="C384" s="219" t="s">
        <v>690</v>
      </c>
      <c r="D384" s="219" t="s">
        <v>196</v>
      </c>
      <c r="E384" s="220" t="s">
        <v>691</v>
      </c>
      <c r="F384" s="221" t="s">
        <v>692</v>
      </c>
      <c r="G384" s="222" t="s">
        <v>199</v>
      </c>
      <c r="H384" s="223">
        <v>70</v>
      </c>
      <c r="I384" s="224"/>
      <c r="J384" s="225">
        <f>ROUND(I384*H384,2)</f>
        <v>0</v>
      </c>
      <c r="K384" s="221" t="s">
        <v>200</v>
      </c>
      <c r="L384" s="42"/>
      <c r="M384" s="226" t="s">
        <v>19</v>
      </c>
      <c r="N384" s="227" t="s">
        <v>44</v>
      </c>
      <c r="O384" s="82"/>
      <c r="P384" s="228">
        <f>O384*H384</f>
        <v>0</v>
      </c>
      <c r="Q384" s="228">
        <v>0.018380000000000001</v>
      </c>
      <c r="R384" s="228">
        <f>Q384*H384</f>
        <v>1.2866</v>
      </c>
      <c r="S384" s="228">
        <v>0</v>
      </c>
      <c r="T384" s="229">
        <f>S384*H384</f>
        <v>0</v>
      </c>
      <c r="AR384" s="230" t="s">
        <v>201</v>
      </c>
      <c r="AT384" s="230" t="s">
        <v>196</v>
      </c>
      <c r="AU384" s="230" t="s">
        <v>82</v>
      </c>
      <c r="AY384" s="16" t="s">
        <v>194</v>
      </c>
      <c r="BE384" s="231">
        <f>IF(N384="základní",J384,0)</f>
        <v>0</v>
      </c>
      <c r="BF384" s="231">
        <f>IF(N384="snížená",J384,0)</f>
        <v>0</v>
      </c>
      <c r="BG384" s="231">
        <f>IF(N384="zákl. přenesená",J384,0)</f>
        <v>0</v>
      </c>
      <c r="BH384" s="231">
        <f>IF(N384="sníž. přenesená",J384,0)</f>
        <v>0</v>
      </c>
      <c r="BI384" s="231">
        <f>IF(N384="nulová",J384,0)</f>
        <v>0</v>
      </c>
      <c r="BJ384" s="16" t="s">
        <v>80</v>
      </c>
      <c r="BK384" s="231">
        <f>ROUND(I384*H384,2)</f>
        <v>0</v>
      </c>
      <c r="BL384" s="16" t="s">
        <v>201</v>
      </c>
      <c r="BM384" s="230" t="s">
        <v>693</v>
      </c>
    </row>
    <row r="385" s="1" customFormat="1">
      <c r="B385" s="37"/>
      <c r="C385" s="38"/>
      <c r="D385" s="232" t="s">
        <v>203</v>
      </c>
      <c r="E385" s="38"/>
      <c r="F385" s="233" t="s">
        <v>694</v>
      </c>
      <c r="G385" s="38"/>
      <c r="H385" s="38"/>
      <c r="I385" s="145"/>
      <c r="J385" s="38"/>
      <c r="K385" s="38"/>
      <c r="L385" s="42"/>
      <c r="M385" s="234"/>
      <c r="N385" s="82"/>
      <c r="O385" s="82"/>
      <c r="P385" s="82"/>
      <c r="Q385" s="82"/>
      <c r="R385" s="82"/>
      <c r="S385" s="82"/>
      <c r="T385" s="83"/>
      <c r="AT385" s="16" t="s">
        <v>203</v>
      </c>
      <c r="AU385" s="16" t="s">
        <v>82</v>
      </c>
    </row>
    <row r="386" s="1" customFormat="1" ht="24" customHeight="1">
      <c r="B386" s="37"/>
      <c r="C386" s="219" t="s">
        <v>695</v>
      </c>
      <c r="D386" s="219" t="s">
        <v>196</v>
      </c>
      <c r="E386" s="220" t="s">
        <v>696</v>
      </c>
      <c r="F386" s="221" t="s">
        <v>697</v>
      </c>
      <c r="G386" s="222" t="s">
        <v>199</v>
      </c>
      <c r="H386" s="223">
        <v>89</v>
      </c>
      <c r="I386" s="224"/>
      <c r="J386" s="225">
        <f>ROUND(I386*H386,2)</f>
        <v>0</v>
      </c>
      <c r="K386" s="221" t="s">
        <v>200</v>
      </c>
      <c r="L386" s="42"/>
      <c r="M386" s="226" t="s">
        <v>19</v>
      </c>
      <c r="N386" s="227" t="s">
        <v>44</v>
      </c>
      <c r="O386" s="82"/>
      <c r="P386" s="228">
        <f>O386*H386</f>
        <v>0</v>
      </c>
      <c r="Q386" s="228">
        <v>0.018380000000000001</v>
      </c>
      <c r="R386" s="228">
        <f>Q386*H386</f>
        <v>1.6358200000000001</v>
      </c>
      <c r="S386" s="228">
        <v>0</v>
      </c>
      <c r="T386" s="229">
        <f>S386*H386</f>
        <v>0</v>
      </c>
      <c r="AR386" s="230" t="s">
        <v>201</v>
      </c>
      <c r="AT386" s="230" t="s">
        <v>196</v>
      </c>
      <c r="AU386" s="230" t="s">
        <v>82</v>
      </c>
      <c r="AY386" s="16" t="s">
        <v>194</v>
      </c>
      <c r="BE386" s="231">
        <f>IF(N386="základní",J386,0)</f>
        <v>0</v>
      </c>
      <c r="BF386" s="231">
        <f>IF(N386="snížená",J386,0)</f>
        <v>0</v>
      </c>
      <c r="BG386" s="231">
        <f>IF(N386="zákl. přenesená",J386,0)</f>
        <v>0</v>
      </c>
      <c r="BH386" s="231">
        <f>IF(N386="sníž. přenesená",J386,0)</f>
        <v>0</v>
      </c>
      <c r="BI386" s="231">
        <f>IF(N386="nulová",J386,0)</f>
        <v>0</v>
      </c>
      <c r="BJ386" s="16" t="s">
        <v>80</v>
      </c>
      <c r="BK386" s="231">
        <f>ROUND(I386*H386,2)</f>
        <v>0</v>
      </c>
      <c r="BL386" s="16" t="s">
        <v>201</v>
      </c>
      <c r="BM386" s="230" t="s">
        <v>698</v>
      </c>
    </row>
    <row r="387" s="1" customFormat="1">
      <c r="B387" s="37"/>
      <c r="C387" s="38"/>
      <c r="D387" s="232" t="s">
        <v>203</v>
      </c>
      <c r="E387" s="38"/>
      <c r="F387" s="233" t="s">
        <v>699</v>
      </c>
      <c r="G387" s="38"/>
      <c r="H387" s="38"/>
      <c r="I387" s="145"/>
      <c r="J387" s="38"/>
      <c r="K387" s="38"/>
      <c r="L387" s="42"/>
      <c r="M387" s="234"/>
      <c r="N387" s="82"/>
      <c r="O387" s="82"/>
      <c r="P387" s="82"/>
      <c r="Q387" s="82"/>
      <c r="R387" s="82"/>
      <c r="S387" s="82"/>
      <c r="T387" s="83"/>
      <c r="AT387" s="16" t="s">
        <v>203</v>
      </c>
      <c r="AU387" s="16" t="s">
        <v>82</v>
      </c>
    </row>
    <row r="388" s="1" customFormat="1" ht="24" customHeight="1">
      <c r="B388" s="37"/>
      <c r="C388" s="219" t="s">
        <v>700</v>
      </c>
      <c r="D388" s="219" t="s">
        <v>196</v>
      </c>
      <c r="E388" s="220" t="s">
        <v>701</v>
      </c>
      <c r="F388" s="221" t="s">
        <v>702</v>
      </c>
      <c r="G388" s="222" t="s">
        <v>199</v>
      </c>
      <c r="H388" s="223">
        <v>210.54300000000001</v>
      </c>
      <c r="I388" s="224"/>
      <c r="J388" s="225">
        <f>ROUND(I388*H388,2)</f>
        <v>0</v>
      </c>
      <c r="K388" s="221" t="s">
        <v>200</v>
      </c>
      <c r="L388" s="42"/>
      <c r="M388" s="226" t="s">
        <v>19</v>
      </c>
      <c r="N388" s="227" t="s">
        <v>44</v>
      </c>
      <c r="O388" s="82"/>
      <c r="P388" s="228">
        <f>O388*H388</f>
        <v>0</v>
      </c>
      <c r="Q388" s="228">
        <v>0.0043800000000000002</v>
      </c>
      <c r="R388" s="228">
        <f>Q388*H388</f>
        <v>0.9221783400000001</v>
      </c>
      <c r="S388" s="228">
        <v>0</v>
      </c>
      <c r="T388" s="229">
        <f>S388*H388</f>
        <v>0</v>
      </c>
      <c r="AR388" s="230" t="s">
        <v>201</v>
      </c>
      <c r="AT388" s="230" t="s">
        <v>196</v>
      </c>
      <c r="AU388" s="230" t="s">
        <v>82</v>
      </c>
      <c r="AY388" s="16" t="s">
        <v>194</v>
      </c>
      <c r="BE388" s="231">
        <f>IF(N388="základní",J388,0)</f>
        <v>0</v>
      </c>
      <c r="BF388" s="231">
        <f>IF(N388="snížená",J388,0)</f>
        <v>0</v>
      </c>
      <c r="BG388" s="231">
        <f>IF(N388="zákl. přenesená",J388,0)</f>
        <v>0</v>
      </c>
      <c r="BH388" s="231">
        <f>IF(N388="sníž. přenesená",J388,0)</f>
        <v>0</v>
      </c>
      <c r="BI388" s="231">
        <f>IF(N388="nulová",J388,0)</f>
        <v>0</v>
      </c>
      <c r="BJ388" s="16" t="s">
        <v>80</v>
      </c>
      <c r="BK388" s="231">
        <f>ROUND(I388*H388,2)</f>
        <v>0</v>
      </c>
      <c r="BL388" s="16" t="s">
        <v>201</v>
      </c>
      <c r="BM388" s="230" t="s">
        <v>703</v>
      </c>
    </row>
    <row r="389" s="1" customFormat="1">
      <c r="B389" s="37"/>
      <c r="C389" s="38"/>
      <c r="D389" s="232" t="s">
        <v>203</v>
      </c>
      <c r="E389" s="38"/>
      <c r="F389" s="233" t="s">
        <v>704</v>
      </c>
      <c r="G389" s="38"/>
      <c r="H389" s="38"/>
      <c r="I389" s="145"/>
      <c r="J389" s="38"/>
      <c r="K389" s="38"/>
      <c r="L389" s="42"/>
      <c r="M389" s="234"/>
      <c r="N389" s="82"/>
      <c r="O389" s="82"/>
      <c r="P389" s="82"/>
      <c r="Q389" s="82"/>
      <c r="R389" s="82"/>
      <c r="S389" s="82"/>
      <c r="T389" s="83"/>
      <c r="AT389" s="16" t="s">
        <v>203</v>
      </c>
      <c r="AU389" s="16" t="s">
        <v>82</v>
      </c>
    </row>
    <row r="390" s="1" customFormat="1">
      <c r="B390" s="37"/>
      <c r="C390" s="38"/>
      <c r="D390" s="232" t="s">
        <v>306</v>
      </c>
      <c r="E390" s="38"/>
      <c r="F390" s="257" t="s">
        <v>705</v>
      </c>
      <c r="G390" s="38"/>
      <c r="H390" s="38"/>
      <c r="I390" s="145"/>
      <c r="J390" s="38"/>
      <c r="K390" s="38"/>
      <c r="L390" s="42"/>
      <c r="M390" s="234"/>
      <c r="N390" s="82"/>
      <c r="O390" s="82"/>
      <c r="P390" s="82"/>
      <c r="Q390" s="82"/>
      <c r="R390" s="82"/>
      <c r="S390" s="82"/>
      <c r="T390" s="83"/>
      <c r="AT390" s="16" t="s">
        <v>306</v>
      </c>
      <c r="AU390" s="16" t="s">
        <v>82</v>
      </c>
    </row>
    <row r="391" s="12" customFormat="1">
      <c r="B391" s="235"/>
      <c r="C391" s="236"/>
      <c r="D391" s="232" t="s">
        <v>272</v>
      </c>
      <c r="E391" s="237" t="s">
        <v>19</v>
      </c>
      <c r="F391" s="238" t="s">
        <v>706</v>
      </c>
      <c r="G391" s="236"/>
      <c r="H391" s="239">
        <v>74.760000000000005</v>
      </c>
      <c r="I391" s="240"/>
      <c r="J391" s="236"/>
      <c r="K391" s="236"/>
      <c r="L391" s="241"/>
      <c r="M391" s="242"/>
      <c r="N391" s="243"/>
      <c r="O391" s="243"/>
      <c r="P391" s="243"/>
      <c r="Q391" s="243"/>
      <c r="R391" s="243"/>
      <c r="S391" s="243"/>
      <c r="T391" s="244"/>
      <c r="AT391" s="245" t="s">
        <v>272</v>
      </c>
      <c r="AU391" s="245" t="s">
        <v>82</v>
      </c>
      <c r="AV391" s="12" t="s">
        <v>82</v>
      </c>
      <c r="AW391" s="12" t="s">
        <v>35</v>
      </c>
      <c r="AX391" s="12" t="s">
        <v>73</v>
      </c>
      <c r="AY391" s="245" t="s">
        <v>194</v>
      </c>
    </row>
    <row r="392" s="12" customFormat="1">
      <c r="B392" s="235"/>
      <c r="C392" s="236"/>
      <c r="D392" s="232" t="s">
        <v>272</v>
      </c>
      <c r="E392" s="237" t="s">
        <v>19</v>
      </c>
      <c r="F392" s="238" t="s">
        <v>707</v>
      </c>
      <c r="G392" s="236"/>
      <c r="H392" s="239">
        <v>8.0329999999999995</v>
      </c>
      <c r="I392" s="240"/>
      <c r="J392" s="236"/>
      <c r="K392" s="236"/>
      <c r="L392" s="241"/>
      <c r="M392" s="242"/>
      <c r="N392" s="243"/>
      <c r="O392" s="243"/>
      <c r="P392" s="243"/>
      <c r="Q392" s="243"/>
      <c r="R392" s="243"/>
      <c r="S392" s="243"/>
      <c r="T392" s="244"/>
      <c r="AT392" s="245" t="s">
        <v>272</v>
      </c>
      <c r="AU392" s="245" t="s">
        <v>82</v>
      </c>
      <c r="AV392" s="12" t="s">
        <v>82</v>
      </c>
      <c r="AW392" s="12" t="s">
        <v>35</v>
      </c>
      <c r="AX392" s="12" t="s">
        <v>73</v>
      </c>
      <c r="AY392" s="245" t="s">
        <v>194</v>
      </c>
    </row>
    <row r="393" s="12" customFormat="1">
      <c r="B393" s="235"/>
      <c r="C393" s="236"/>
      <c r="D393" s="232" t="s">
        <v>272</v>
      </c>
      <c r="E393" s="237" t="s">
        <v>19</v>
      </c>
      <c r="F393" s="238" t="s">
        <v>708</v>
      </c>
      <c r="G393" s="236"/>
      <c r="H393" s="239">
        <v>127.75</v>
      </c>
      <c r="I393" s="240"/>
      <c r="J393" s="236"/>
      <c r="K393" s="236"/>
      <c r="L393" s="241"/>
      <c r="M393" s="242"/>
      <c r="N393" s="243"/>
      <c r="O393" s="243"/>
      <c r="P393" s="243"/>
      <c r="Q393" s="243"/>
      <c r="R393" s="243"/>
      <c r="S393" s="243"/>
      <c r="T393" s="244"/>
      <c r="AT393" s="245" t="s">
        <v>272</v>
      </c>
      <c r="AU393" s="245" t="s">
        <v>82</v>
      </c>
      <c r="AV393" s="12" t="s">
        <v>82</v>
      </c>
      <c r="AW393" s="12" t="s">
        <v>35</v>
      </c>
      <c r="AX393" s="12" t="s">
        <v>73</v>
      </c>
      <c r="AY393" s="245" t="s">
        <v>194</v>
      </c>
    </row>
    <row r="394" s="13" customFormat="1">
      <c r="B394" s="246"/>
      <c r="C394" s="247"/>
      <c r="D394" s="232" t="s">
        <v>272</v>
      </c>
      <c r="E394" s="248" t="s">
        <v>19</v>
      </c>
      <c r="F394" s="249" t="s">
        <v>295</v>
      </c>
      <c r="G394" s="247"/>
      <c r="H394" s="250">
        <v>210.54300000000001</v>
      </c>
      <c r="I394" s="251"/>
      <c r="J394" s="247"/>
      <c r="K394" s="247"/>
      <c r="L394" s="252"/>
      <c r="M394" s="253"/>
      <c r="N394" s="254"/>
      <c r="O394" s="254"/>
      <c r="P394" s="254"/>
      <c r="Q394" s="254"/>
      <c r="R394" s="254"/>
      <c r="S394" s="254"/>
      <c r="T394" s="255"/>
      <c r="AT394" s="256" t="s">
        <v>272</v>
      </c>
      <c r="AU394" s="256" t="s">
        <v>82</v>
      </c>
      <c r="AV394" s="13" t="s">
        <v>201</v>
      </c>
      <c r="AW394" s="13" t="s">
        <v>35</v>
      </c>
      <c r="AX394" s="13" t="s">
        <v>80</v>
      </c>
      <c r="AY394" s="256" t="s">
        <v>194</v>
      </c>
    </row>
    <row r="395" s="1" customFormat="1" ht="24" customHeight="1">
      <c r="B395" s="37"/>
      <c r="C395" s="219" t="s">
        <v>709</v>
      </c>
      <c r="D395" s="219" t="s">
        <v>196</v>
      </c>
      <c r="E395" s="220" t="s">
        <v>710</v>
      </c>
      <c r="F395" s="221" t="s">
        <v>711</v>
      </c>
      <c r="G395" s="222" t="s">
        <v>199</v>
      </c>
      <c r="H395" s="223">
        <v>1037.5750000000001</v>
      </c>
      <c r="I395" s="224"/>
      <c r="J395" s="225">
        <f>ROUND(I395*H395,2)</f>
        <v>0</v>
      </c>
      <c r="K395" s="221" t="s">
        <v>200</v>
      </c>
      <c r="L395" s="42"/>
      <c r="M395" s="226" t="s">
        <v>19</v>
      </c>
      <c r="N395" s="227" t="s">
        <v>44</v>
      </c>
      <c r="O395" s="82"/>
      <c r="P395" s="228">
        <f>O395*H395</f>
        <v>0</v>
      </c>
      <c r="Q395" s="228">
        <v>0.018380000000000001</v>
      </c>
      <c r="R395" s="228">
        <f>Q395*H395</f>
        <v>19.070628500000002</v>
      </c>
      <c r="S395" s="228">
        <v>0</v>
      </c>
      <c r="T395" s="229">
        <f>S395*H395</f>
        <v>0</v>
      </c>
      <c r="AR395" s="230" t="s">
        <v>201</v>
      </c>
      <c r="AT395" s="230" t="s">
        <v>196</v>
      </c>
      <c r="AU395" s="230" t="s">
        <v>82</v>
      </c>
      <c r="AY395" s="16" t="s">
        <v>194</v>
      </c>
      <c r="BE395" s="231">
        <f>IF(N395="základní",J395,0)</f>
        <v>0</v>
      </c>
      <c r="BF395" s="231">
        <f>IF(N395="snížená",J395,0)</f>
        <v>0</v>
      </c>
      <c r="BG395" s="231">
        <f>IF(N395="zákl. přenesená",J395,0)</f>
        <v>0</v>
      </c>
      <c r="BH395" s="231">
        <f>IF(N395="sníž. přenesená",J395,0)</f>
        <v>0</v>
      </c>
      <c r="BI395" s="231">
        <f>IF(N395="nulová",J395,0)</f>
        <v>0</v>
      </c>
      <c r="BJ395" s="16" t="s">
        <v>80</v>
      </c>
      <c r="BK395" s="231">
        <f>ROUND(I395*H395,2)</f>
        <v>0</v>
      </c>
      <c r="BL395" s="16" t="s">
        <v>201</v>
      </c>
      <c r="BM395" s="230" t="s">
        <v>712</v>
      </c>
    </row>
    <row r="396" s="1" customFormat="1">
      <c r="B396" s="37"/>
      <c r="C396" s="38"/>
      <c r="D396" s="232" t="s">
        <v>203</v>
      </c>
      <c r="E396" s="38"/>
      <c r="F396" s="233" t="s">
        <v>713</v>
      </c>
      <c r="G396" s="38"/>
      <c r="H396" s="38"/>
      <c r="I396" s="145"/>
      <c r="J396" s="38"/>
      <c r="K396" s="38"/>
      <c r="L396" s="42"/>
      <c r="M396" s="234"/>
      <c r="N396" s="82"/>
      <c r="O396" s="82"/>
      <c r="P396" s="82"/>
      <c r="Q396" s="82"/>
      <c r="R396" s="82"/>
      <c r="S396" s="82"/>
      <c r="T396" s="83"/>
      <c r="AT396" s="16" t="s">
        <v>203</v>
      </c>
      <c r="AU396" s="16" t="s">
        <v>82</v>
      </c>
    </row>
    <row r="397" s="12" customFormat="1">
      <c r="B397" s="235"/>
      <c r="C397" s="236"/>
      <c r="D397" s="232" t="s">
        <v>272</v>
      </c>
      <c r="E397" s="237" t="s">
        <v>19</v>
      </c>
      <c r="F397" s="238" t="s">
        <v>714</v>
      </c>
      <c r="G397" s="236"/>
      <c r="H397" s="239">
        <v>260.68000000000001</v>
      </c>
      <c r="I397" s="240"/>
      <c r="J397" s="236"/>
      <c r="K397" s="236"/>
      <c r="L397" s="241"/>
      <c r="M397" s="242"/>
      <c r="N397" s="243"/>
      <c r="O397" s="243"/>
      <c r="P397" s="243"/>
      <c r="Q397" s="243"/>
      <c r="R397" s="243"/>
      <c r="S397" s="243"/>
      <c r="T397" s="244"/>
      <c r="AT397" s="245" t="s">
        <v>272</v>
      </c>
      <c r="AU397" s="245" t="s">
        <v>82</v>
      </c>
      <c r="AV397" s="12" t="s">
        <v>82</v>
      </c>
      <c r="AW397" s="12" t="s">
        <v>35</v>
      </c>
      <c r="AX397" s="12" t="s">
        <v>73</v>
      </c>
      <c r="AY397" s="245" t="s">
        <v>194</v>
      </c>
    </row>
    <row r="398" s="12" customFormat="1">
      <c r="B398" s="235"/>
      <c r="C398" s="236"/>
      <c r="D398" s="232" t="s">
        <v>272</v>
      </c>
      <c r="E398" s="237" t="s">
        <v>19</v>
      </c>
      <c r="F398" s="238" t="s">
        <v>715</v>
      </c>
      <c r="G398" s="236"/>
      <c r="H398" s="239">
        <v>159.375</v>
      </c>
      <c r="I398" s="240"/>
      <c r="J398" s="236"/>
      <c r="K398" s="236"/>
      <c r="L398" s="241"/>
      <c r="M398" s="242"/>
      <c r="N398" s="243"/>
      <c r="O398" s="243"/>
      <c r="P398" s="243"/>
      <c r="Q398" s="243"/>
      <c r="R398" s="243"/>
      <c r="S398" s="243"/>
      <c r="T398" s="244"/>
      <c r="AT398" s="245" t="s">
        <v>272</v>
      </c>
      <c r="AU398" s="245" t="s">
        <v>82</v>
      </c>
      <c r="AV398" s="12" t="s">
        <v>82</v>
      </c>
      <c r="AW398" s="12" t="s">
        <v>35</v>
      </c>
      <c r="AX398" s="12" t="s">
        <v>73</v>
      </c>
      <c r="AY398" s="245" t="s">
        <v>194</v>
      </c>
    </row>
    <row r="399" s="12" customFormat="1">
      <c r="B399" s="235"/>
      <c r="C399" s="236"/>
      <c r="D399" s="232" t="s">
        <v>272</v>
      </c>
      <c r="E399" s="237" t="s">
        <v>19</v>
      </c>
      <c r="F399" s="238" t="s">
        <v>716</v>
      </c>
      <c r="G399" s="236"/>
      <c r="H399" s="239">
        <v>83.400000000000006</v>
      </c>
      <c r="I399" s="240"/>
      <c r="J399" s="236"/>
      <c r="K399" s="236"/>
      <c r="L399" s="241"/>
      <c r="M399" s="242"/>
      <c r="N399" s="243"/>
      <c r="O399" s="243"/>
      <c r="P399" s="243"/>
      <c r="Q399" s="243"/>
      <c r="R399" s="243"/>
      <c r="S399" s="243"/>
      <c r="T399" s="244"/>
      <c r="AT399" s="245" t="s">
        <v>272</v>
      </c>
      <c r="AU399" s="245" t="s">
        <v>82</v>
      </c>
      <c r="AV399" s="12" t="s">
        <v>82</v>
      </c>
      <c r="AW399" s="12" t="s">
        <v>35</v>
      </c>
      <c r="AX399" s="12" t="s">
        <v>73</v>
      </c>
      <c r="AY399" s="245" t="s">
        <v>194</v>
      </c>
    </row>
    <row r="400" s="12" customFormat="1">
      <c r="B400" s="235"/>
      <c r="C400" s="236"/>
      <c r="D400" s="232" t="s">
        <v>272</v>
      </c>
      <c r="E400" s="237" t="s">
        <v>19</v>
      </c>
      <c r="F400" s="238" t="s">
        <v>717</v>
      </c>
      <c r="G400" s="236"/>
      <c r="H400" s="239">
        <v>420.12</v>
      </c>
      <c r="I400" s="240"/>
      <c r="J400" s="236"/>
      <c r="K400" s="236"/>
      <c r="L400" s="241"/>
      <c r="M400" s="242"/>
      <c r="N400" s="243"/>
      <c r="O400" s="243"/>
      <c r="P400" s="243"/>
      <c r="Q400" s="243"/>
      <c r="R400" s="243"/>
      <c r="S400" s="243"/>
      <c r="T400" s="244"/>
      <c r="AT400" s="245" t="s">
        <v>272</v>
      </c>
      <c r="AU400" s="245" t="s">
        <v>82</v>
      </c>
      <c r="AV400" s="12" t="s">
        <v>82</v>
      </c>
      <c r="AW400" s="12" t="s">
        <v>35</v>
      </c>
      <c r="AX400" s="12" t="s">
        <v>73</v>
      </c>
      <c r="AY400" s="245" t="s">
        <v>194</v>
      </c>
    </row>
    <row r="401" s="12" customFormat="1">
      <c r="B401" s="235"/>
      <c r="C401" s="236"/>
      <c r="D401" s="232" t="s">
        <v>272</v>
      </c>
      <c r="E401" s="237" t="s">
        <v>19</v>
      </c>
      <c r="F401" s="238" t="s">
        <v>718</v>
      </c>
      <c r="G401" s="236"/>
      <c r="H401" s="239">
        <v>114</v>
      </c>
      <c r="I401" s="240"/>
      <c r="J401" s="236"/>
      <c r="K401" s="236"/>
      <c r="L401" s="241"/>
      <c r="M401" s="242"/>
      <c r="N401" s="243"/>
      <c r="O401" s="243"/>
      <c r="P401" s="243"/>
      <c r="Q401" s="243"/>
      <c r="R401" s="243"/>
      <c r="S401" s="243"/>
      <c r="T401" s="244"/>
      <c r="AT401" s="245" t="s">
        <v>272</v>
      </c>
      <c r="AU401" s="245" t="s">
        <v>82</v>
      </c>
      <c r="AV401" s="12" t="s">
        <v>82</v>
      </c>
      <c r="AW401" s="12" t="s">
        <v>35</v>
      </c>
      <c r="AX401" s="12" t="s">
        <v>73</v>
      </c>
      <c r="AY401" s="245" t="s">
        <v>194</v>
      </c>
    </row>
    <row r="402" s="13" customFormat="1">
      <c r="B402" s="246"/>
      <c r="C402" s="247"/>
      <c r="D402" s="232" t="s">
        <v>272</v>
      </c>
      <c r="E402" s="248" t="s">
        <v>19</v>
      </c>
      <c r="F402" s="249" t="s">
        <v>295</v>
      </c>
      <c r="G402" s="247"/>
      <c r="H402" s="250">
        <v>1037.5750000000001</v>
      </c>
      <c r="I402" s="251"/>
      <c r="J402" s="247"/>
      <c r="K402" s="247"/>
      <c r="L402" s="252"/>
      <c r="M402" s="253"/>
      <c r="N402" s="254"/>
      <c r="O402" s="254"/>
      <c r="P402" s="254"/>
      <c r="Q402" s="254"/>
      <c r="R402" s="254"/>
      <c r="S402" s="254"/>
      <c r="T402" s="255"/>
      <c r="AT402" s="256" t="s">
        <v>272</v>
      </c>
      <c r="AU402" s="256" t="s">
        <v>82</v>
      </c>
      <c r="AV402" s="13" t="s">
        <v>201</v>
      </c>
      <c r="AW402" s="13" t="s">
        <v>35</v>
      </c>
      <c r="AX402" s="13" t="s">
        <v>80</v>
      </c>
      <c r="AY402" s="256" t="s">
        <v>194</v>
      </c>
    </row>
    <row r="403" s="1" customFormat="1" ht="24" customHeight="1">
      <c r="B403" s="37"/>
      <c r="C403" s="219" t="s">
        <v>719</v>
      </c>
      <c r="D403" s="219" t="s">
        <v>196</v>
      </c>
      <c r="E403" s="220" t="s">
        <v>720</v>
      </c>
      <c r="F403" s="221" t="s">
        <v>721</v>
      </c>
      <c r="G403" s="222" t="s">
        <v>199</v>
      </c>
      <c r="H403" s="223">
        <v>60.134999999999998</v>
      </c>
      <c r="I403" s="224"/>
      <c r="J403" s="225">
        <f>ROUND(I403*H403,2)</f>
        <v>0</v>
      </c>
      <c r="K403" s="221" t="s">
        <v>200</v>
      </c>
      <c r="L403" s="42"/>
      <c r="M403" s="226" t="s">
        <v>19</v>
      </c>
      <c r="N403" s="227" t="s">
        <v>44</v>
      </c>
      <c r="O403" s="82"/>
      <c r="P403" s="228">
        <f>O403*H403</f>
        <v>0</v>
      </c>
      <c r="Q403" s="228">
        <v>0.034500000000000003</v>
      </c>
      <c r="R403" s="228">
        <f>Q403*H403</f>
        <v>2.0746575000000003</v>
      </c>
      <c r="S403" s="228">
        <v>0</v>
      </c>
      <c r="T403" s="229">
        <f>S403*H403</f>
        <v>0</v>
      </c>
      <c r="AR403" s="230" t="s">
        <v>201</v>
      </c>
      <c r="AT403" s="230" t="s">
        <v>196</v>
      </c>
      <c r="AU403" s="230" t="s">
        <v>82</v>
      </c>
      <c r="AY403" s="16" t="s">
        <v>194</v>
      </c>
      <c r="BE403" s="231">
        <f>IF(N403="základní",J403,0)</f>
        <v>0</v>
      </c>
      <c r="BF403" s="231">
        <f>IF(N403="snížená",J403,0)</f>
        <v>0</v>
      </c>
      <c r="BG403" s="231">
        <f>IF(N403="zákl. přenesená",J403,0)</f>
        <v>0</v>
      </c>
      <c r="BH403" s="231">
        <f>IF(N403="sníž. přenesená",J403,0)</f>
        <v>0</v>
      </c>
      <c r="BI403" s="231">
        <f>IF(N403="nulová",J403,0)</f>
        <v>0</v>
      </c>
      <c r="BJ403" s="16" t="s">
        <v>80</v>
      </c>
      <c r="BK403" s="231">
        <f>ROUND(I403*H403,2)</f>
        <v>0</v>
      </c>
      <c r="BL403" s="16" t="s">
        <v>201</v>
      </c>
      <c r="BM403" s="230" t="s">
        <v>722</v>
      </c>
    </row>
    <row r="404" s="1" customFormat="1">
      <c r="B404" s="37"/>
      <c r="C404" s="38"/>
      <c r="D404" s="232" t="s">
        <v>203</v>
      </c>
      <c r="E404" s="38"/>
      <c r="F404" s="233" t="s">
        <v>723</v>
      </c>
      <c r="G404" s="38"/>
      <c r="H404" s="38"/>
      <c r="I404" s="145"/>
      <c r="J404" s="38"/>
      <c r="K404" s="38"/>
      <c r="L404" s="42"/>
      <c r="M404" s="234"/>
      <c r="N404" s="82"/>
      <c r="O404" s="82"/>
      <c r="P404" s="82"/>
      <c r="Q404" s="82"/>
      <c r="R404" s="82"/>
      <c r="S404" s="82"/>
      <c r="T404" s="83"/>
      <c r="AT404" s="16" t="s">
        <v>203</v>
      </c>
      <c r="AU404" s="16" t="s">
        <v>82</v>
      </c>
    </row>
    <row r="405" s="12" customFormat="1">
      <c r="B405" s="235"/>
      <c r="C405" s="236"/>
      <c r="D405" s="232" t="s">
        <v>272</v>
      </c>
      <c r="E405" s="237" t="s">
        <v>19</v>
      </c>
      <c r="F405" s="238" t="s">
        <v>724</v>
      </c>
      <c r="G405" s="236"/>
      <c r="H405" s="239">
        <v>60.134999999999998</v>
      </c>
      <c r="I405" s="240"/>
      <c r="J405" s="236"/>
      <c r="K405" s="236"/>
      <c r="L405" s="241"/>
      <c r="M405" s="242"/>
      <c r="N405" s="243"/>
      <c r="O405" s="243"/>
      <c r="P405" s="243"/>
      <c r="Q405" s="243"/>
      <c r="R405" s="243"/>
      <c r="S405" s="243"/>
      <c r="T405" s="244"/>
      <c r="AT405" s="245" t="s">
        <v>272</v>
      </c>
      <c r="AU405" s="245" t="s">
        <v>82</v>
      </c>
      <c r="AV405" s="12" t="s">
        <v>82</v>
      </c>
      <c r="AW405" s="12" t="s">
        <v>35</v>
      </c>
      <c r="AX405" s="12" t="s">
        <v>80</v>
      </c>
      <c r="AY405" s="245" t="s">
        <v>194</v>
      </c>
    </row>
    <row r="406" s="1" customFormat="1" ht="24" customHeight="1">
      <c r="B406" s="37"/>
      <c r="C406" s="219" t="s">
        <v>725</v>
      </c>
      <c r="D406" s="219" t="s">
        <v>196</v>
      </c>
      <c r="E406" s="220" t="s">
        <v>726</v>
      </c>
      <c r="F406" s="221" t="s">
        <v>727</v>
      </c>
      <c r="G406" s="222" t="s">
        <v>199</v>
      </c>
      <c r="H406" s="223">
        <v>210.54300000000001</v>
      </c>
      <c r="I406" s="224"/>
      <c r="J406" s="225">
        <f>ROUND(I406*H406,2)</f>
        <v>0</v>
      </c>
      <c r="K406" s="221" t="s">
        <v>200</v>
      </c>
      <c r="L406" s="42"/>
      <c r="M406" s="226" t="s">
        <v>19</v>
      </c>
      <c r="N406" s="227" t="s">
        <v>44</v>
      </c>
      <c r="O406" s="82"/>
      <c r="P406" s="228">
        <f>O406*H406</f>
        <v>0</v>
      </c>
      <c r="Q406" s="228">
        <v>0.0030000000000000001</v>
      </c>
      <c r="R406" s="228">
        <f>Q406*H406</f>
        <v>0.631629</v>
      </c>
      <c r="S406" s="228">
        <v>0</v>
      </c>
      <c r="T406" s="229">
        <f>S406*H406</f>
        <v>0</v>
      </c>
      <c r="AR406" s="230" t="s">
        <v>201</v>
      </c>
      <c r="AT406" s="230" t="s">
        <v>196</v>
      </c>
      <c r="AU406" s="230" t="s">
        <v>82</v>
      </c>
      <c r="AY406" s="16" t="s">
        <v>194</v>
      </c>
      <c r="BE406" s="231">
        <f>IF(N406="základní",J406,0)</f>
        <v>0</v>
      </c>
      <c r="BF406" s="231">
        <f>IF(N406="snížená",J406,0)</f>
        <v>0</v>
      </c>
      <c r="BG406" s="231">
        <f>IF(N406="zákl. přenesená",J406,0)</f>
        <v>0</v>
      </c>
      <c r="BH406" s="231">
        <f>IF(N406="sníž. přenesená",J406,0)</f>
        <v>0</v>
      </c>
      <c r="BI406" s="231">
        <f>IF(N406="nulová",J406,0)</f>
        <v>0</v>
      </c>
      <c r="BJ406" s="16" t="s">
        <v>80</v>
      </c>
      <c r="BK406" s="231">
        <f>ROUND(I406*H406,2)</f>
        <v>0</v>
      </c>
      <c r="BL406" s="16" t="s">
        <v>201</v>
      </c>
      <c r="BM406" s="230" t="s">
        <v>728</v>
      </c>
    </row>
    <row r="407" s="1" customFormat="1">
      <c r="B407" s="37"/>
      <c r="C407" s="38"/>
      <c r="D407" s="232" t="s">
        <v>203</v>
      </c>
      <c r="E407" s="38"/>
      <c r="F407" s="233" t="s">
        <v>729</v>
      </c>
      <c r="G407" s="38"/>
      <c r="H407" s="38"/>
      <c r="I407" s="145"/>
      <c r="J407" s="38"/>
      <c r="K407" s="38"/>
      <c r="L407" s="42"/>
      <c r="M407" s="234"/>
      <c r="N407" s="82"/>
      <c r="O407" s="82"/>
      <c r="P407" s="82"/>
      <c r="Q407" s="82"/>
      <c r="R407" s="82"/>
      <c r="S407" s="82"/>
      <c r="T407" s="83"/>
      <c r="AT407" s="16" t="s">
        <v>203</v>
      </c>
      <c r="AU407" s="16" t="s">
        <v>82</v>
      </c>
    </row>
    <row r="408" s="12" customFormat="1">
      <c r="B408" s="235"/>
      <c r="C408" s="236"/>
      <c r="D408" s="232" t="s">
        <v>272</v>
      </c>
      <c r="E408" s="237" t="s">
        <v>19</v>
      </c>
      <c r="F408" s="238" t="s">
        <v>706</v>
      </c>
      <c r="G408" s="236"/>
      <c r="H408" s="239">
        <v>74.760000000000005</v>
      </c>
      <c r="I408" s="240"/>
      <c r="J408" s="236"/>
      <c r="K408" s="236"/>
      <c r="L408" s="241"/>
      <c r="M408" s="242"/>
      <c r="N408" s="243"/>
      <c r="O408" s="243"/>
      <c r="P408" s="243"/>
      <c r="Q408" s="243"/>
      <c r="R408" s="243"/>
      <c r="S408" s="243"/>
      <c r="T408" s="244"/>
      <c r="AT408" s="245" t="s">
        <v>272</v>
      </c>
      <c r="AU408" s="245" t="s">
        <v>82</v>
      </c>
      <c r="AV408" s="12" t="s">
        <v>82</v>
      </c>
      <c r="AW408" s="12" t="s">
        <v>35</v>
      </c>
      <c r="AX408" s="12" t="s">
        <v>73</v>
      </c>
      <c r="AY408" s="245" t="s">
        <v>194</v>
      </c>
    </row>
    <row r="409" s="12" customFormat="1">
      <c r="B409" s="235"/>
      <c r="C409" s="236"/>
      <c r="D409" s="232" t="s">
        <v>272</v>
      </c>
      <c r="E409" s="237" t="s">
        <v>19</v>
      </c>
      <c r="F409" s="238" t="s">
        <v>707</v>
      </c>
      <c r="G409" s="236"/>
      <c r="H409" s="239">
        <v>8.0329999999999995</v>
      </c>
      <c r="I409" s="240"/>
      <c r="J409" s="236"/>
      <c r="K409" s="236"/>
      <c r="L409" s="241"/>
      <c r="M409" s="242"/>
      <c r="N409" s="243"/>
      <c r="O409" s="243"/>
      <c r="P409" s="243"/>
      <c r="Q409" s="243"/>
      <c r="R409" s="243"/>
      <c r="S409" s="243"/>
      <c r="T409" s="244"/>
      <c r="AT409" s="245" t="s">
        <v>272</v>
      </c>
      <c r="AU409" s="245" t="s">
        <v>82</v>
      </c>
      <c r="AV409" s="12" t="s">
        <v>82</v>
      </c>
      <c r="AW409" s="12" t="s">
        <v>35</v>
      </c>
      <c r="AX409" s="12" t="s">
        <v>73</v>
      </c>
      <c r="AY409" s="245" t="s">
        <v>194</v>
      </c>
    </row>
    <row r="410" s="12" customFormat="1">
      <c r="B410" s="235"/>
      <c r="C410" s="236"/>
      <c r="D410" s="232" t="s">
        <v>272</v>
      </c>
      <c r="E410" s="237" t="s">
        <v>19</v>
      </c>
      <c r="F410" s="238" t="s">
        <v>708</v>
      </c>
      <c r="G410" s="236"/>
      <c r="H410" s="239">
        <v>127.75</v>
      </c>
      <c r="I410" s="240"/>
      <c r="J410" s="236"/>
      <c r="K410" s="236"/>
      <c r="L410" s="241"/>
      <c r="M410" s="242"/>
      <c r="N410" s="243"/>
      <c r="O410" s="243"/>
      <c r="P410" s="243"/>
      <c r="Q410" s="243"/>
      <c r="R410" s="243"/>
      <c r="S410" s="243"/>
      <c r="T410" s="244"/>
      <c r="AT410" s="245" t="s">
        <v>272</v>
      </c>
      <c r="AU410" s="245" t="s">
        <v>82</v>
      </c>
      <c r="AV410" s="12" t="s">
        <v>82</v>
      </c>
      <c r="AW410" s="12" t="s">
        <v>35</v>
      </c>
      <c r="AX410" s="12" t="s">
        <v>73</v>
      </c>
      <c r="AY410" s="245" t="s">
        <v>194</v>
      </c>
    </row>
    <row r="411" s="13" customFormat="1">
      <c r="B411" s="246"/>
      <c r="C411" s="247"/>
      <c r="D411" s="232" t="s">
        <v>272</v>
      </c>
      <c r="E411" s="248" t="s">
        <v>19</v>
      </c>
      <c r="F411" s="249" t="s">
        <v>295</v>
      </c>
      <c r="G411" s="247"/>
      <c r="H411" s="250">
        <v>210.54300000000001</v>
      </c>
      <c r="I411" s="251"/>
      <c r="J411" s="247"/>
      <c r="K411" s="247"/>
      <c r="L411" s="252"/>
      <c r="M411" s="253"/>
      <c r="N411" s="254"/>
      <c r="O411" s="254"/>
      <c r="P411" s="254"/>
      <c r="Q411" s="254"/>
      <c r="R411" s="254"/>
      <c r="S411" s="254"/>
      <c r="T411" s="255"/>
      <c r="AT411" s="256" t="s">
        <v>272</v>
      </c>
      <c r="AU411" s="256" t="s">
        <v>82</v>
      </c>
      <c r="AV411" s="13" t="s">
        <v>201</v>
      </c>
      <c r="AW411" s="13" t="s">
        <v>35</v>
      </c>
      <c r="AX411" s="13" t="s">
        <v>80</v>
      </c>
      <c r="AY411" s="256" t="s">
        <v>194</v>
      </c>
    </row>
    <row r="412" s="1" customFormat="1" ht="24" customHeight="1">
      <c r="B412" s="37"/>
      <c r="C412" s="219" t="s">
        <v>730</v>
      </c>
      <c r="D412" s="219" t="s">
        <v>196</v>
      </c>
      <c r="E412" s="220" t="s">
        <v>731</v>
      </c>
      <c r="F412" s="221" t="s">
        <v>732</v>
      </c>
      <c r="G412" s="222" t="s">
        <v>199</v>
      </c>
      <c r="H412" s="223">
        <v>15.029999999999999</v>
      </c>
      <c r="I412" s="224"/>
      <c r="J412" s="225">
        <f>ROUND(I412*H412,2)</f>
        <v>0</v>
      </c>
      <c r="K412" s="221" t="s">
        <v>200</v>
      </c>
      <c r="L412" s="42"/>
      <c r="M412" s="226" t="s">
        <v>19</v>
      </c>
      <c r="N412" s="227" t="s">
        <v>44</v>
      </c>
      <c r="O412" s="82"/>
      <c r="P412" s="228">
        <f>O412*H412</f>
        <v>0</v>
      </c>
      <c r="Q412" s="228">
        <v>0.018380000000000001</v>
      </c>
      <c r="R412" s="228">
        <f>Q412*H412</f>
        <v>0.27625139999999998</v>
      </c>
      <c r="S412" s="228">
        <v>0</v>
      </c>
      <c r="T412" s="229">
        <f>S412*H412</f>
        <v>0</v>
      </c>
      <c r="AR412" s="230" t="s">
        <v>201</v>
      </c>
      <c r="AT412" s="230" t="s">
        <v>196</v>
      </c>
      <c r="AU412" s="230" t="s">
        <v>82</v>
      </c>
      <c r="AY412" s="16" t="s">
        <v>194</v>
      </c>
      <c r="BE412" s="231">
        <f>IF(N412="základní",J412,0)</f>
        <v>0</v>
      </c>
      <c r="BF412" s="231">
        <f>IF(N412="snížená",J412,0)</f>
        <v>0</v>
      </c>
      <c r="BG412" s="231">
        <f>IF(N412="zákl. přenesená",J412,0)</f>
        <v>0</v>
      </c>
      <c r="BH412" s="231">
        <f>IF(N412="sníž. přenesená",J412,0)</f>
        <v>0</v>
      </c>
      <c r="BI412" s="231">
        <f>IF(N412="nulová",J412,0)</f>
        <v>0</v>
      </c>
      <c r="BJ412" s="16" t="s">
        <v>80</v>
      </c>
      <c r="BK412" s="231">
        <f>ROUND(I412*H412,2)</f>
        <v>0</v>
      </c>
      <c r="BL412" s="16" t="s">
        <v>201</v>
      </c>
      <c r="BM412" s="230" t="s">
        <v>733</v>
      </c>
    </row>
    <row r="413" s="1" customFormat="1">
      <c r="B413" s="37"/>
      <c r="C413" s="38"/>
      <c r="D413" s="232" t="s">
        <v>203</v>
      </c>
      <c r="E413" s="38"/>
      <c r="F413" s="233" t="s">
        <v>734</v>
      </c>
      <c r="G413" s="38"/>
      <c r="H413" s="38"/>
      <c r="I413" s="145"/>
      <c r="J413" s="38"/>
      <c r="K413" s="38"/>
      <c r="L413" s="42"/>
      <c r="M413" s="234"/>
      <c r="N413" s="82"/>
      <c r="O413" s="82"/>
      <c r="P413" s="82"/>
      <c r="Q413" s="82"/>
      <c r="R413" s="82"/>
      <c r="S413" s="82"/>
      <c r="T413" s="83"/>
      <c r="AT413" s="16" t="s">
        <v>203</v>
      </c>
      <c r="AU413" s="16" t="s">
        <v>82</v>
      </c>
    </row>
    <row r="414" s="12" customFormat="1">
      <c r="B414" s="235"/>
      <c r="C414" s="236"/>
      <c r="D414" s="232" t="s">
        <v>272</v>
      </c>
      <c r="E414" s="237" t="s">
        <v>19</v>
      </c>
      <c r="F414" s="238" t="s">
        <v>735</v>
      </c>
      <c r="G414" s="236"/>
      <c r="H414" s="239">
        <v>4.5899999999999999</v>
      </c>
      <c r="I414" s="240"/>
      <c r="J414" s="236"/>
      <c r="K414" s="236"/>
      <c r="L414" s="241"/>
      <c r="M414" s="242"/>
      <c r="N414" s="243"/>
      <c r="O414" s="243"/>
      <c r="P414" s="243"/>
      <c r="Q414" s="243"/>
      <c r="R414" s="243"/>
      <c r="S414" s="243"/>
      <c r="T414" s="244"/>
      <c r="AT414" s="245" t="s">
        <v>272</v>
      </c>
      <c r="AU414" s="245" t="s">
        <v>82</v>
      </c>
      <c r="AV414" s="12" t="s">
        <v>82</v>
      </c>
      <c r="AW414" s="12" t="s">
        <v>35</v>
      </c>
      <c r="AX414" s="12" t="s">
        <v>73</v>
      </c>
      <c r="AY414" s="245" t="s">
        <v>194</v>
      </c>
    </row>
    <row r="415" s="12" customFormat="1">
      <c r="B415" s="235"/>
      <c r="C415" s="236"/>
      <c r="D415" s="232" t="s">
        <v>272</v>
      </c>
      <c r="E415" s="237" t="s">
        <v>19</v>
      </c>
      <c r="F415" s="238" t="s">
        <v>736</v>
      </c>
      <c r="G415" s="236"/>
      <c r="H415" s="239">
        <v>2.7599999999999998</v>
      </c>
      <c r="I415" s="240"/>
      <c r="J415" s="236"/>
      <c r="K415" s="236"/>
      <c r="L415" s="241"/>
      <c r="M415" s="242"/>
      <c r="N415" s="243"/>
      <c r="O415" s="243"/>
      <c r="P415" s="243"/>
      <c r="Q415" s="243"/>
      <c r="R415" s="243"/>
      <c r="S415" s="243"/>
      <c r="T415" s="244"/>
      <c r="AT415" s="245" t="s">
        <v>272</v>
      </c>
      <c r="AU415" s="245" t="s">
        <v>82</v>
      </c>
      <c r="AV415" s="12" t="s">
        <v>82</v>
      </c>
      <c r="AW415" s="12" t="s">
        <v>35</v>
      </c>
      <c r="AX415" s="12" t="s">
        <v>73</v>
      </c>
      <c r="AY415" s="245" t="s">
        <v>194</v>
      </c>
    </row>
    <row r="416" s="12" customFormat="1">
      <c r="B416" s="235"/>
      <c r="C416" s="236"/>
      <c r="D416" s="232" t="s">
        <v>272</v>
      </c>
      <c r="E416" s="237" t="s">
        <v>19</v>
      </c>
      <c r="F416" s="238" t="s">
        <v>737</v>
      </c>
      <c r="G416" s="236"/>
      <c r="H416" s="239">
        <v>3.1200000000000001</v>
      </c>
      <c r="I416" s="240"/>
      <c r="J416" s="236"/>
      <c r="K416" s="236"/>
      <c r="L416" s="241"/>
      <c r="M416" s="242"/>
      <c r="N416" s="243"/>
      <c r="O416" s="243"/>
      <c r="P416" s="243"/>
      <c r="Q416" s="243"/>
      <c r="R416" s="243"/>
      <c r="S416" s="243"/>
      <c r="T416" s="244"/>
      <c r="AT416" s="245" t="s">
        <v>272</v>
      </c>
      <c r="AU416" s="245" t="s">
        <v>82</v>
      </c>
      <c r="AV416" s="12" t="s">
        <v>82</v>
      </c>
      <c r="AW416" s="12" t="s">
        <v>35</v>
      </c>
      <c r="AX416" s="12" t="s">
        <v>73</v>
      </c>
      <c r="AY416" s="245" t="s">
        <v>194</v>
      </c>
    </row>
    <row r="417" s="12" customFormat="1">
      <c r="B417" s="235"/>
      <c r="C417" s="236"/>
      <c r="D417" s="232" t="s">
        <v>272</v>
      </c>
      <c r="E417" s="237" t="s">
        <v>19</v>
      </c>
      <c r="F417" s="238" t="s">
        <v>738</v>
      </c>
      <c r="G417" s="236"/>
      <c r="H417" s="239">
        <v>4.5599999999999996</v>
      </c>
      <c r="I417" s="240"/>
      <c r="J417" s="236"/>
      <c r="K417" s="236"/>
      <c r="L417" s="241"/>
      <c r="M417" s="242"/>
      <c r="N417" s="243"/>
      <c r="O417" s="243"/>
      <c r="P417" s="243"/>
      <c r="Q417" s="243"/>
      <c r="R417" s="243"/>
      <c r="S417" s="243"/>
      <c r="T417" s="244"/>
      <c r="AT417" s="245" t="s">
        <v>272</v>
      </c>
      <c r="AU417" s="245" t="s">
        <v>82</v>
      </c>
      <c r="AV417" s="12" t="s">
        <v>82</v>
      </c>
      <c r="AW417" s="12" t="s">
        <v>35</v>
      </c>
      <c r="AX417" s="12" t="s">
        <v>73</v>
      </c>
      <c r="AY417" s="245" t="s">
        <v>194</v>
      </c>
    </row>
    <row r="418" s="13" customFormat="1">
      <c r="B418" s="246"/>
      <c r="C418" s="247"/>
      <c r="D418" s="232" t="s">
        <v>272</v>
      </c>
      <c r="E418" s="248" t="s">
        <v>19</v>
      </c>
      <c r="F418" s="249" t="s">
        <v>295</v>
      </c>
      <c r="G418" s="247"/>
      <c r="H418" s="250">
        <v>15.029999999999999</v>
      </c>
      <c r="I418" s="251"/>
      <c r="J418" s="247"/>
      <c r="K418" s="247"/>
      <c r="L418" s="252"/>
      <c r="M418" s="253"/>
      <c r="N418" s="254"/>
      <c r="O418" s="254"/>
      <c r="P418" s="254"/>
      <c r="Q418" s="254"/>
      <c r="R418" s="254"/>
      <c r="S418" s="254"/>
      <c r="T418" s="255"/>
      <c r="AT418" s="256" t="s">
        <v>272</v>
      </c>
      <c r="AU418" s="256" t="s">
        <v>82</v>
      </c>
      <c r="AV418" s="13" t="s">
        <v>201</v>
      </c>
      <c r="AW418" s="13" t="s">
        <v>35</v>
      </c>
      <c r="AX418" s="13" t="s">
        <v>80</v>
      </c>
      <c r="AY418" s="256" t="s">
        <v>194</v>
      </c>
    </row>
    <row r="419" s="1" customFormat="1" ht="16.5" customHeight="1">
      <c r="B419" s="37"/>
      <c r="C419" s="219" t="s">
        <v>739</v>
      </c>
      <c r="D419" s="219" t="s">
        <v>196</v>
      </c>
      <c r="E419" s="220" t="s">
        <v>740</v>
      </c>
      <c r="F419" s="221" t="s">
        <v>741</v>
      </c>
      <c r="G419" s="222" t="s">
        <v>199</v>
      </c>
      <c r="H419" s="223">
        <v>418.94999999999999</v>
      </c>
      <c r="I419" s="224"/>
      <c r="J419" s="225">
        <f>ROUND(I419*H419,2)</f>
        <v>0</v>
      </c>
      <c r="K419" s="221" t="s">
        <v>200</v>
      </c>
      <c r="L419" s="42"/>
      <c r="M419" s="226" t="s">
        <v>19</v>
      </c>
      <c r="N419" s="227" t="s">
        <v>44</v>
      </c>
      <c r="O419" s="82"/>
      <c r="P419" s="228">
        <f>O419*H419</f>
        <v>0</v>
      </c>
      <c r="Q419" s="228">
        <v>0</v>
      </c>
      <c r="R419" s="228">
        <f>Q419*H419</f>
        <v>0</v>
      </c>
      <c r="S419" s="228">
        <v>0</v>
      </c>
      <c r="T419" s="229">
        <f>S419*H419</f>
        <v>0</v>
      </c>
      <c r="AR419" s="230" t="s">
        <v>201</v>
      </c>
      <c r="AT419" s="230" t="s">
        <v>196</v>
      </c>
      <c r="AU419" s="230" t="s">
        <v>82</v>
      </c>
      <c r="AY419" s="16" t="s">
        <v>194</v>
      </c>
      <c r="BE419" s="231">
        <f>IF(N419="základní",J419,0)</f>
        <v>0</v>
      </c>
      <c r="BF419" s="231">
        <f>IF(N419="snížená",J419,0)</f>
        <v>0</v>
      </c>
      <c r="BG419" s="231">
        <f>IF(N419="zákl. přenesená",J419,0)</f>
        <v>0</v>
      </c>
      <c r="BH419" s="231">
        <f>IF(N419="sníž. přenesená",J419,0)</f>
        <v>0</v>
      </c>
      <c r="BI419" s="231">
        <f>IF(N419="nulová",J419,0)</f>
        <v>0</v>
      </c>
      <c r="BJ419" s="16" t="s">
        <v>80</v>
      </c>
      <c r="BK419" s="231">
        <f>ROUND(I419*H419,2)</f>
        <v>0</v>
      </c>
      <c r="BL419" s="16" t="s">
        <v>201</v>
      </c>
      <c r="BM419" s="230" t="s">
        <v>742</v>
      </c>
    </row>
    <row r="420" s="1" customFormat="1">
      <c r="B420" s="37"/>
      <c r="C420" s="38"/>
      <c r="D420" s="232" t="s">
        <v>203</v>
      </c>
      <c r="E420" s="38"/>
      <c r="F420" s="233" t="s">
        <v>743</v>
      </c>
      <c r="G420" s="38"/>
      <c r="H420" s="38"/>
      <c r="I420" s="145"/>
      <c r="J420" s="38"/>
      <c r="K420" s="38"/>
      <c r="L420" s="42"/>
      <c r="M420" s="234"/>
      <c r="N420" s="82"/>
      <c r="O420" s="82"/>
      <c r="P420" s="82"/>
      <c r="Q420" s="82"/>
      <c r="R420" s="82"/>
      <c r="S420" s="82"/>
      <c r="T420" s="83"/>
      <c r="AT420" s="16" t="s">
        <v>203</v>
      </c>
      <c r="AU420" s="16" t="s">
        <v>82</v>
      </c>
    </row>
    <row r="421" s="12" customFormat="1">
      <c r="B421" s="235"/>
      <c r="C421" s="236"/>
      <c r="D421" s="232" t="s">
        <v>272</v>
      </c>
      <c r="E421" s="237" t="s">
        <v>19</v>
      </c>
      <c r="F421" s="238" t="s">
        <v>744</v>
      </c>
      <c r="G421" s="236"/>
      <c r="H421" s="239">
        <v>238.97999999999999</v>
      </c>
      <c r="I421" s="240"/>
      <c r="J421" s="236"/>
      <c r="K421" s="236"/>
      <c r="L421" s="241"/>
      <c r="M421" s="242"/>
      <c r="N421" s="243"/>
      <c r="O421" s="243"/>
      <c r="P421" s="243"/>
      <c r="Q421" s="243"/>
      <c r="R421" s="243"/>
      <c r="S421" s="243"/>
      <c r="T421" s="244"/>
      <c r="AT421" s="245" t="s">
        <v>272</v>
      </c>
      <c r="AU421" s="245" t="s">
        <v>82</v>
      </c>
      <c r="AV421" s="12" t="s">
        <v>82</v>
      </c>
      <c r="AW421" s="12" t="s">
        <v>35</v>
      </c>
      <c r="AX421" s="12" t="s">
        <v>73</v>
      </c>
      <c r="AY421" s="245" t="s">
        <v>194</v>
      </c>
    </row>
    <row r="422" s="12" customFormat="1">
      <c r="B422" s="235"/>
      <c r="C422" s="236"/>
      <c r="D422" s="232" t="s">
        <v>272</v>
      </c>
      <c r="E422" s="237" t="s">
        <v>19</v>
      </c>
      <c r="F422" s="238" t="s">
        <v>745</v>
      </c>
      <c r="G422" s="236"/>
      <c r="H422" s="239">
        <v>179.97</v>
      </c>
      <c r="I422" s="240"/>
      <c r="J422" s="236"/>
      <c r="K422" s="236"/>
      <c r="L422" s="241"/>
      <c r="M422" s="242"/>
      <c r="N422" s="243"/>
      <c r="O422" s="243"/>
      <c r="P422" s="243"/>
      <c r="Q422" s="243"/>
      <c r="R422" s="243"/>
      <c r="S422" s="243"/>
      <c r="T422" s="244"/>
      <c r="AT422" s="245" t="s">
        <v>272</v>
      </c>
      <c r="AU422" s="245" t="s">
        <v>82</v>
      </c>
      <c r="AV422" s="12" t="s">
        <v>82</v>
      </c>
      <c r="AW422" s="12" t="s">
        <v>35</v>
      </c>
      <c r="AX422" s="12" t="s">
        <v>73</v>
      </c>
      <c r="AY422" s="245" t="s">
        <v>194</v>
      </c>
    </row>
    <row r="423" s="13" customFormat="1">
      <c r="B423" s="246"/>
      <c r="C423" s="247"/>
      <c r="D423" s="232" t="s">
        <v>272</v>
      </c>
      <c r="E423" s="248" t="s">
        <v>19</v>
      </c>
      <c r="F423" s="249" t="s">
        <v>295</v>
      </c>
      <c r="G423" s="247"/>
      <c r="H423" s="250">
        <v>418.94999999999999</v>
      </c>
      <c r="I423" s="251"/>
      <c r="J423" s="247"/>
      <c r="K423" s="247"/>
      <c r="L423" s="252"/>
      <c r="M423" s="253"/>
      <c r="N423" s="254"/>
      <c r="O423" s="254"/>
      <c r="P423" s="254"/>
      <c r="Q423" s="254"/>
      <c r="R423" s="254"/>
      <c r="S423" s="254"/>
      <c r="T423" s="255"/>
      <c r="AT423" s="256" t="s">
        <v>272</v>
      </c>
      <c r="AU423" s="256" t="s">
        <v>82</v>
      </c>
      <c r="AV423" s="13" t="s">
        <v>201</v>
      </c>
      <c r="AW423" s="13" t="s">
        <v>35</v>
      </c>
      <c r="AX423" s="13" t="s">
        <v>80</v>
      </c>
      <c r="AY423" s="256" t="s">
        <v>194</v>
      </c>
    </row>
    <row r="424" s="1" customFormat="1" ht="24" customHeight="1">
      <c r="B424" s="37"/>
      <c r="C424" s="219" t="s">
        <v>746</v>
      </c>
      <c r="D424" s="219" t="s">
        <v>196</v>
      </c>
      <c r="E424" s="220" t="s">
        <v>747</v>
      </c>
      <c r="F424" s="221" t="s">
        <v>748</v>
      </c>
      <c r="G424" s="222" t="s">
        <v>199</v>
      </c>
      <c r="H424" s="223">
        <v>70</v>
      </c>
      <c r="I424" s="224"/>
      <c r="J424" s="225">
        <f>ROUND(I424*H424,2)</f>
        <v>0</v>
      </c>
      <c r="K424" s="221" t="s">
        <v>200</v>
      </c>
      <c r="L424" s="42"/>
      <c r="M424" s="226" t="s">
        <v>19</v>
      </c>
      <c r="N424" s="227" t="s">
        <v>44</v>
      </c>
      <c r="O424" s="82"/>
      <c r="P424" s="228">
        <f>O424*H424</f>
        <v>0</v>
      </c>
      <c r="Q424" s="228">
        <v>0.0073499999999999998</v>
      </c>
      <c r="R424" s="228">
        <f>Q424*H424</f>
        <v>0.51449999999999996</v>
      </c>
      <c r="S424" s="228">
        <v>0</v>
      </c>
      <c r="T424" s="229">
        <f>S424*H424</f>
        <v>0</v>
      </c>
      <c r="AR424" s="230" t="s">
        <v>201</v>
      </c>
      <c r="AT424" s="230" t="s">
        <v>196</v>
      </c>
      <c r="AU424" s="230" t="s">
        <v>82</v>
      </c>
      <c r="AY424" s="16" t="s">
        <v>194</v>
      </c>
      <c r="BE424" s="231">
        <f>IF(N424="základní",J424,0)</f>
        <v>0</v>
      </c>
      <c r="BF424" s="231">
        <f>IF(N424="snížená",J424,0)</f>
        <v>0</v>
      </c>
      <c r="BG424" s="231">
        <f>IF(N424="zákl. přenesená",J424,0)</f>
        <v>0</v>
      </c>
      <c r="BH424" s="231">
        <f>IF(N424="sníž. přenesená",J424,0)</f>
        <v>0</v>
      </c>
      <c r="BI424" s="231">
        <f>IF(N424="nulová",J424,0)</f>
        <v>0</v>
      </c>
      <c r="BJ424" s="16" t="s">
        <v>80</v>
      </c>
      <c r="BK424" s="231">
        <f>ROUND(I424*H424,2)</f>
        <v>0</v>
      </c>
      <c r="BL424" s="16" t="s">
        <v>201</v>
      </c>
      <c r="BM424" s="230" t="s">
        <v>749</v>
      </c>
    </row>
    <row r="425" s="1" customFormat="1">
      <c r="B425" s="37"/>
      <c r="C425" s="38"/>
      <c r="D425" s="232" t="s">
        <v>203</v>
      </c>
      <c r="E425" s="38"/>
      <c r="F425" s="233" t="s">
        <v>750</v>
      </c>
      <c r="G425" s="38"/>
      <c r="H425" s="38"/>
      <c r="I425" s="145"/>
      <c r="J425" s="38"/>
      <c r="K425" s="38"/>
      <c r="L425" s="42"/>
      <c r="M425" s="234"/>
      <c r="N425" s="82"/>
      <c r="O425" s="82"/>
      <c r="P425" s="82"/>
      <c r="Q425" s="82"/>
      <c r="R425" s="82"/>
      <c r="S425" s="82"/>
      <c r="T425" s="83"/>
      <c r="AT425" s="16" t="s">
        <v>203</v>
      </c>
      <c r="AU425" s="16" t="s">
        <v>82</v>
      </c>
    </row>
    <row r="426" s="1" customFormat="1">
      <c r="B426" s="37"/>
      <c r="C426" s="38"/>
      <c r="D426" s="232" t="s">
        <v>306</v>
      </c>
      <c r="E426" s="38"/>
      <c r="F426" s="257" t="s">
        <v>751</v>
      </c>
      <c r="G426" s="38"/>
      <c r="H426" s="38"/>
      <c r="I426" s="145"/>
      <c r="J426" s="38"/>
      <c r="K426" s="38"/>
      <c r="L426" s="42"/>
      <c r="M426" s="234"/>
      <c r="N426" s="82"/>
      <c r="O426" s="82"/>
      <c r="P426" s="82"/>
      <c r="Q426" s="82"/>
      <c r="R426" s="82"/>
      <c r="S426" s="82"/>
      <c r="T426" s="83"/>
      <c r="AT426" s="16" t="s">
        <v>306</v>
      </c>
      <c r="AU426" s="16" t="s">
        <v>82</v>
      </c>
    </row>
    <row r="427" s="12" customFormat="1">
      <c r="B427" s="235"/>
      <c r="C427" s="236"/>
      <c r="D427" s="232" t="s">
        <v>272</v>
      </c>
      <c r="E427" s="237" t="s">
        <v>19</v>
      </c>
      <c r="F427" s="238" t="s">
        <v>752</v>
      </c>
      <c r="G427" s="236"/>
      <c r="H427" s="239">
        <v>70</v>
      </c>
      <c r="I427" s="240"/>
      <c r="J427" s="236"/>
      <c r="K427" s="236"/>
      <c r="L427" s="241"/>
      <c r="M427" s="242"/>
      <c r="N427" s="243"/>
      <c r="O427" s="243"/>
      <c r="P427" s="243"/>
      <c r="Q427" s="243"/>
      <c r="R427" s="243"/>
      <c r="S427" s="243"/>
      <c r="T427" s="244"/>
      <c r="AT427" s="245" t="s">
        <v>272</v>
      </c>
      <c r="AU427" s="245" t="s">
        <v>82</v>
      </c>
      <c r="AV427" s="12" t="s">
        <v>82</v>
      </c>
      <c r="AW427" s="12" t="s">
        <v>35</v>
      </c>
      <c r="AX427" s="12" t="s">
        <v>80</v>
      </c>
      <c r="AY427" s="245" t="s">
        <v>194</v>
      </c>
    </row>
    <row r="428" s="1" customFormat="1" ht="24" customHeight="1">
      <c r="B428" s="37"/>
      <c r="C428" s="219" t="s">
        <v>753</v>
      </c>
      <c r="D428" s="219" t="s">
        <v>196</v>
      </c>
      <c r="E428" s="220" t="s">
        <v>754</v>
      </c>
      <c r="F428" s="221" t="s">
        <v>755</v>
      </c>
      <c r="G428" s="222" t="s">
        <v>199</v>
      </c>
      <c r="H428" s="223">
        <v>598.17600000000004</v>
      </c>
      <c r="I428" s="224"/>
      <c r="J428" s="225">
        <f>ROUND(I428*H428,2)</f>
        <v>0</v>
      </c>
      <c r="K428" s="221" t="s">
        <v>200</v>
      </c>
      <c r="L428" s="42"/>
      <c r="M428" s="226" t="s">
        <v>19</v>
      </c>
      <c r="N428" s="227" t="s">
        <v>44</v>
      </c>
      <c r="O428" s="82"/>
      <c r="P428" s="228">
        <f>O428*H428</f>
        <v>0</v>
      </c>
      <c r="Q428" s="228">
        <v>0.020480000000000002</v>
      </c>
      <c r="R428" s="228">
        <f>Q428*H428</f>
        <v>12.250644480000002</v>
      </c>
      <c r="S428" s="228">
        <v>0</v>
      </c>
      <c r="T428" s="229">
        <f>S428*H428</f>
        <v>0</v>
      </c>
      <c r="AR428" s="230" t="s">
        <v>201</v>
      </c>
      <c r="AT428" s="230" t="s">
        <v>196</v>
      </c>
      <c r="AU428" s="230" t="s">
        <v>82</v>
      </c>
      <c r="AY428" s="16" t="s">
        <v>194</v>
      </c>
      <c r="BE428" s="231">
        <f>IF(N428="základní",J428,0)</f>
        <v>0</v>
      </c>
      <c r="BF428" s="231">
        <f>IF(N428="snížená",J428,0)</f>
        <v>0</v>
      </c>
      <c r="BG428" s="231">
        <f>IF(N428="zákl. přenesená",J428,0)</f>
        <v>0</v>
      </c>
      <c r="BH428" s="231">
        <f>IF(N428="sníž. přenesená",J428,0)</f>
        <v>0</v>
      </c>
      <c r="BI428" s="231">
        <f>IF(N428="nulová",J428,0)</f>
        <v>0</v>
      </c>
      <c r="BJ428" s="16" t="s">
        <v>80</v>
      </c>
      <c r="BK428" s="231">
        <f>ROUND(I428*H428,2)</f>
        <v>0</v>
      </c>
      <c r="BL428" s="16" t="s">
        <v>201</v>
      </c>
      <c r="BM428" s="230" t="s">
        <v>756</v>
      </c>
    </row>
    <row r="429" s="1" customFormat="1">
      <c r="B429" s="37"/>
      <c r="C429" s="38"/>
      <c r="D429" s="232" t="s">
        <v>203</v>
      </c>
      <c r="E429" s="38"/>
      <c r="F429" s="233" t="s">
        <v>757</v>
      </c>
      <c r="G429" s="38"/>
      <c r="H429" s="38"/>
      <c r="I429" s="145"/>
      <c r="J429" s="38"/>
      <c r="K429" s="38"/>
      <c r="L429" s="42"/>
      <c r="M429" s="234"/>
      <c r="N429" s="82"/>
      <c r="O429" s="82"/>
      <c r="P429" s="82"/>
      <c r="Q429" s="82"/>
      <c r="R429" s="82"/>
      <c r="S429" s="82"/>
      <c r="T429" s="83"/>
      <c r="AT429" s="16" t="s">
        <v>203</v>
      </c>
      <c r="AU429" s="16" t="s">
        <v>82</v>
      </c>
    </row>
    <row r="430" s="12" customFormat="1">
      <c r="B430" s="235"/>
      <c r="C430" s="236"/>
      <c r="D430" s="232" t="s">
        <v>272</v>
      </c>
      <c r="E430" s="237" t="s">
        <v>19</v>
      </c>
      <c r="F430" s="238" t="s">
        <v>758</v>
      </c>
      <c r="G430" s="236"/>
      <c r="H430" s="239">
        <v>510</v>
      </c>
      <c r="I430" s="240"/>
      <c r="J430" s="236"/>
      <c r="K430" s="236"/>
      <c r="L430" s="241"/>
      <c r="M430" s="242"/>
      <c r="N430" s="243"/>
      <c r="O430" s="243"/>
      <c r="P430" s="243"/>
      <c r="Q430" s="243"/>
      <c r="R430" s="243"/>
      <c r="S430" s="243"/>
      <c r="T430" s="244"/>
      <c r="AT430" s="245" t="s">
        <v>272</v>
      </c>
      <c r="AU430" s="245" t="s">
        <v>82</v>
      </c>
      <c r="AV430" s="12" t="s">
        <v>82</v>
      </c>
      <c r="AW430" s="12" t="s">
        <v>35</v>
      </c>
      <c r="AX430" s="12" t="s">
        <v>73</v>
      </c>
      <c r="AY430" s="245" t="s">
        <v>194</v>
      </c>
    </row>
    <row r="431" s="12" customFormat="1">
      <c r="B431" s="235"/>
      <c r="C431" s="236"/>
      <c r="D431" s="232" t="s">
        <v>272</v>
      </c>
      <c r="E431" s="237" t="s">
        <v>19</v>
      </c>
      <c r="F431" s="238" t="s">
        <v>759</v>
      </c>
      <c r="G431" s="236"/>
      <c r="H431" s="239">
        <v>88.176000000000002</v>
      </c>
      <c r="I431" s="240"/>
      <c r="J431" s="236"/>
      <c r="K431" s="236"/>
      <c r="L431" s="241"/>
      <c r="M431" s="242"/>
      <c r="N431" s="243"/>
      <c r="O431" s="243"/>
      <c r="P431" s="243"/>
      <c r="Q431" s="243"/>
      <c r="R431" s="243"/>
      <c r="S431" s="243"/>
      <c r="T431" s="244"/>
      <c r="AT431" s="245" t="s">
        <v>272</v>
      </c>
      <c r="AU431" s="245" t="s">
        <v>82</v>
      </c>
      <c r="AV431" s="12" t="s">
        <v>82</v>
      </c>
      <c r="AW431" s="12" t="s">
        <v>35</v>
      </c>
      <c r="AX431" s="12" t="s">
        <v>73</v>
      </c>
      <c r="AY431" s="245" t="s">
        <v>194</v>
      </c>
    </row>
    <row r="432" s="13" customFormat="1">
      <c r="B432" s="246"/>
      <c r="C432" s="247"/>
      <c r="D432" s="232" t="s">
        <v>272</v>
      </c>
      <c r="E432" s="248" t="s">
        <v>19</v>
      </c>
      <c r="F432" s="249" t="s">
        <v>295</v>
      </c>
      <c r="G432" s="247"/>
      <c r="H432" s="250">
        <v>598.17600000000004</v>
      </c>
      <c r="I432" s="251"/>
      <c r="J432" s="247"/>
      <c r="K432" s="247"/>
      <c r="L432" s="252"/>
      <c r="M432" s="253"/>
      <c r="N432" s="254"/>
      <c r="O432" s="254"/>
      <c r="P432" s="254"/>
      <c r="Q432" s="254"/>
      <c r="R432" s="254"/>
      <c r="S432" s="254"/>
      <c r="T432" s="255"/>
      <c r="AT432" s="256" t="s">
        <v>272</v>
      </c>
      <c r="AU432" s="256" t="s">
        <v>82</v>
      </c>
      <c r="AV432" s="13" t="s">
        <v>201</v>
      </c>
      <c r="AW432" s="13" t="s">
        <v>35</v>
      </c>
      <c r="AX432" s="13" t="s">
        <v>80</v>
      </c>
      <c r="AY432" s="256" t="s">
        <v>194</v>
      </c>
    </row>
    <row r="433" s="1" customFormat="1" ht="24" customHeight="1">
      <c r="B433" s="37"/>
      <c r="C433" s="219" t="s">
        <v>760</v>
      </c>
      <c r="D433" s="219" t="s">
        <v>196</v>
      </c>
      <c r="E433" s="220" t="s">
        <v>761</v>
      </c>
      <c r="F433" s="221" t="s">
        <v>762</v>
      </c>
      <c r="G433" s="222" t="s">
        <v>199</v>
      </c>
      <c r="H433" s="223">
        <v>510</v>
      </c>
      <c r="I433" s="224"/>
      <c r="J433" s="225">
        <f>ROUND(I433*H433,2)</f>
        <v>0</v>
      </c>
      <c r="K433" s="221" t="s">
        <v>200</v>
      </c>
      <c r="L433" s="42"/>
      <c r="M433" s="226" t="s">
        <v>19</v>
      </c>
      <c r="N433" s="227" t="s">
        <v>44</v>
      </c>
      <c r="O433" s="82"/>
      <c r="P433" s="228">
        <f>O433*H433</f>
        <v>0</v>
      </c>
      <c r="Q433" s="228">
        <v>0.0085000000000000006</v>
      </c>
      <c r="R433" s="228">
        <f>Q433*H433</f>
        <v>4.335</v>
      </c>
      <c r="S433" s="228">
        <v>0</v>
      </c>
      <c r="T433" s="229">
        <f>S433*H433</f>
        <v>0</v>
      </c>
      <c r="AR433" s="230" t="s">
        <v>201</v>
      </c>
      <c r="AT433" s="230" t="s">
        <v>196</v>
      </c>
      <c r="AU433" s="230" t="s">
        <v>82</v>
      </c>
      <c r="AY433" s="16" t="s">
        <v>194</v>
      </c>
      <c r="BE433" s="231">
        <f>IF(N433="základní",J433,0)</f>
        <v>0</v>
      </c>
      <c r="BF433" s="231">
        <f>IF(N433="snížená",J433,0)</f>
        <v>0</v>
      </c>
      <c r="BG433" s="231">
        <f>IF(N433="zákl. přenesená",J433,0)</f>
        <v>0</v>
      </c>
      <c r="BH433" s="231">
        <f>IF(N433="sníž. přenesená",J433,0)</f>
        <v>0</v>
      </c>
      <c r="BI433" s="231">
        <f>IF(N433="nulová",J433,0)</f>
        <v>0</v>
      </c>
      <c r="BJ433" s="16" t="s">
        <v>80</v>
      </c>
      <c r="BK433" s="231">
        <f>ROUND(I433*H433,2)</f>
        <v>0</v>
      </c>
      <c r="BL433" s="16" t="s">
        <v>201</v>
      </c>
      <c r="BM433" s="230" t="s">
        <v>763</v>
      </c>
    </row>
    <row r="434" s="1" customFormat="1">
      <c r="B434" s="37"/>
      <c r="C434" s="38"/>
      <c r="D434" s="232" t="s">
        <v>203</v>
      </c>
      <c r="E434" s="38"/>
      <c r="F434" s="233" t="s">
        <v>764</v>
      </c>
      <c r="G434" s="38"/>
      <c r="H434" s="38"/>
      <c r="I434" s="145"/>
      <c r="J434" s="38"/>
      <c r="K434" s="38"/>
      <c r="L434" s="42"/>
      <c r="M434" s="234"/>
      <c r="N434" s="82"/>
      <c r="O434" s="82"/>
      <c r="P434" s="82"/>
      <c r="Q434" s="82"/>
      <c r="R434" s="82"/>
      <c r="S434" s="82"/>
      <c r="T434" s="83"/>
      <c r="AT434" s="16" t="s">
        <v>203</v>
      </c>
      <c r="AU434" s="16" t="s">
        <v>82</v>
      </c>
    </row>
    <row r="435" s="1" customFormat="1" ht="16.5" customHeight="1">
      <c r="B435" s="37"/>
      <c r="C435" s="258" t="s">
        <v>765</v>
      </c>
      <c r="D435" s="258" t="s">
        <v>350</v>
      </c>
      <c r="E435" s="259" t="s">
        <v>766</v>
      </c>
      <c r="F435" s="260" t="s">
        <v>767</v>
      </c>
      <c r="G435" s="261" t="s">
        <v>199</v>
      </c>
      <c r="H435" s="262">
        <v>520.20000000000005</v>
      </c>
      <c r="I435" s="263"/>
      <c r="J435" s="264">
        <f>ROUND(I435*H435,2)</f>
        <v>0</v>
      </c>
      <c r="K435" s="260" t="s">
        <v>200</v>
      </c>
      <c r="L435" s="265"/>
      <c r="M435" s="266" t="s">
        <v>19</v>
      </c>
      <c r="N435" s="267" t="s">
        <v>44</v>
      </c>
      <c r="O435" s="82"/>
      <c r="P435" s="228">
        <f>O435*H435</f>
        <v>0</v>
      </c>
      <c r="Q435" s="228">
        <v>0.0027000000000000001</v>
      </c>
      <c r="R435" s="228">
        <f>Q435*H435</f>
        <v>1.4045400000000001</v>
      </c>
      <c r="S435" s="228">
        <v>0</v>
      </c>
      <c r="T435" s="229">
        <f>S435*H435</f>
        <v>0</v>
      </c>
      <c r="AR435" s="230" t="s">
        <v>236</v>
      </c>
      <c r="AT435" s="230" t="s">
        <v>350</v>
      </c>
      <c r="AU435" s="230" t="s">
        <v>82</v>
      </c>
      <c r="AY435" s="16" t="s">
        <v>194</v>
      </c>
      <c r="BE435" s="231">
        <f>IF(N435="základní",J435,0)</f>
        <v>0</v>
      </c>
      <c r="BF435" s="231">
        <f>IF(N435="snížená",J435,0)</f>
        <v>0</v>
      </c>
      <c r="BG435" s="231">
        <f>IF(N435="zákl. přenesená",J435,0)</f>
        <v>0</v>
      </c>
      <c r="BH435" s="231">
        <f>IF(N435="sníž. přenesená",J435,0)</f>
        <v>0</v>
      </c>
      <c r="BI435" s="231">
        <f>IF(N435="nulová",J435,0)</f>
        <v>0</v>
      </c>
      <c r="BJ435" s="16" t="s">
        <v>80</v>
      </c>
      <c r="BK435" s="231">
        <f>ROUND(I435*H435,2)</f>
        <v>0</v>
      </c>
      <c r="BL435" s="16" t="s">
        <v>201</v>
      </c>
      <c r="BM435" s="230" t="s">
        <v>768</v>
      </c>
    </row>
    <row r="436" s="1" customFormat="1">
      <c r="B436" s="37"/>
      <c r="C436" s="38"/>
      <c r="D436" s="232" t="s">
        <v>203</v>
      </c>
      <c r="E436" s="38"/>
      <c r="F436" s="233" t="s">
        <v>767</v>
      </c>
      <c r="G436" s="38"/>
      <c r="H436" s="38"/>
      <c r="I436" s="145"/>
      <c r="J436" s="38"/>
      <c r="K436" s="38"/>
      <c r="L436" s="42"/>
      <c r="M436" s="234"/>
      <c r="N436" s="82"/>
      <c r="O436" s="82"/>
      <c r="P436" s="82"/>
      <c r="Q436" s="82"/>
      <c r="R436" s="82"/>
      <c r="S436" s="82"/>
      <c r="T436" s="83"/>
      <c r="AT436" s="16" t="s">
        <v>203</v>
      </c>
      <c r="AU436" s="16" t="s">
        <v>82</v>
      </c>
    </row>
    <row r="437" s="12" customFormat="1">
      <c r="B437" s="235"/>
      <c r="C437" s="236"/>
      <c r="D437" s="232" t="s">
        <v>272</v>
      </c>
      <c r="E437" s="236"/>
      <c r="F437" s="238" t="s">
        <v>769</v>
      </c>
      <c r="G437" s="236"/>
      <c r="H437" s="239">
        <v>520.20000000000005</v>
      </c>
      <c r="I437" s="240"/>
      <c r="J437" s="236"/>
      <c r="K437" s="236"/>
      <c r="L437" s="241"/>
      <c r="M437" s="242"/>
      <c r="N437" s="243"/>
      <c r="O437" s="243"/>
      <c r="P437" s="243"/>
      <c r="Q437" s="243"/>
      <c r="R437" s="243"/>
      <c r="S437" s="243"/>
      <c r="T437" s="244"/>
      <c r="AT437" s="245" t="s">
        <v>272</v>
      </c>
      <c r="AU437" s="245" t="s">
        <v>82</v>
      </c>
      <c r="AV437" s="12" t="s">
        <v>82</v>
      </c>
      <c r="AW437" s="12" t="s">
        <v>4</v>
      </c>
      <c r="AX437" s="12" t="s">
        <v>80</v>
      </c>
      <c r="AY437" s="245" t="s">
        <v>194</v>
      </c>
    </row>
    <row r="438" s="1" customFormat="1" ht="24" customHeight="1">
      <c r="B438" s="37"/>
      <c r="C438" s="219" t="s">
        <v>770</v>
      </c>
      <c r="D438" s="219" t="s">
        <v>196</v>
      </c>
      <c r="E438" s="220" t="s">
        <v>771</v>
      </c>
      <c r="F438" s="221" t="s">
        <v>772</v>
      </c>
      <c r="G438" s="222" t="s">
        <v>217</v>
      </c>
      <c r="H438" s="223">
        <v>200.40000000000001</v>
      </c>
      <c r="I438" s="224"/>
      <c r="J438" s="225">
        <f>ROUND(I438*H438,2)</f>
        <v>0</v>
      </c>
      <c r="K438" s="221" t="s">
        <v>200</v>
      </c>
      <c r="L438" s="42"/>
      <c r="M438" s="226" t="s">
        <v>19</v>
      </c>
      <c r="N438" s="227" t="s">
        <v>44</v>
      </c>
      <c r="O438" s="82"/>
      <c r="P438" s="228">
        <f>O438*H438</f>
        <v>0</v>
      </c>
      <c r="Q438" s="228">
        <v>0.0033899999999999998</v>
      </c>
      <c r="R438" s="228">
        <f>Q438*H438</f>
        <v>0.67935599999999996</v>
      </c>
      <c r="S438" s="228">
        <v>0</v>
      </c>
      <c r="T438" s="229">
        <f>S438*H438</f>
        <v>0</v>
      </c>
      <c r="AR438" s="230" t="s">
        <v>201</v>
      </c>
      <c r="AT438" s="230" t="s">
        <v>196</v>
      </c>
      <c r="AU438" s="230" t="s">
        <v>82</v>
      </c>
      <c r="AY438" s="16" t="s">
        <v>194</v>
      </c>
      <c r="BE438" s="231">
        <f>IF(N438="základní",J438,0)</f>
        <v>0</v>
      </c>
      <c r="BF438" s="231">
        <f>IF(N438="snížená",J438,0)</f>
        <v>0</v>
      </c>
      <c r="BG438" s="231">
        <f>IF(N438="zákl. přenesená",J438,0)</f>
        <v>0</v>
      </c>
      <c r="BH438" s="231">
        <f>IF(N438="sníž. přenesená",J438,0)</f>
        <v>0</v>
      </c>
      <c r="BI438" s="231">
        <f>IF(N438="nulová",J438,0)</f>
        <v>0</v>
      </c>
      <c r="BJ438" s="16" t="s">
        <v>80</v>
      </c>
      <c r="BK438" s="231">
        <f>ROUND(I438*H438,2)</f>
        <v>0</v>
      </c>
      <c r="BL438" s="16" t="s">
        <v>201</v>
      </c>
      <c r="BM438" s="230" t="s">
        <v>773</v>
      </c>
    </row>
    <row r="439" s="1" customFormat="1">
      <c r="B439" s="37"/>
      <c r="C439" s="38"/>
      <c r="D439" s="232" t="s">
        <v>203</v>
      </c>
      <c r="E439" s="38"/>
      <c r="F439" s="233" t="s">
        <v>774</v>
      </c>
      <c r="G439" s="38"/>
      <c r="H439" s="38"/>
      <c r="I439" s="145"/>
      <c r="J439" s="38"/>
      <c r="K439" s="38"/>
      <c r="L439" s="42"/>
      <c r="M439" s="234"/>
      <c r="N439" s="82"/>
      <c r="O439" s="82"/>
      <c r="P439" s="82"/>
      <c r="Q439" s="82"/>
      <c r="R439" s="82"/>
      <c r="S439" s="82"/>
      <c r="T439" s="83"/>
      <c r="AT439" s="16" t="s">
        <v>203</v>
      </c>
      <c r="AU439" s="16" t="s">
        <v>82</v>
      </c>
    </row>
    <row r="440" s="12" customFormat="1">
      <c r="B440" s="235"/>
      <c r="C440" s="236"/>
      <c r="D440" s="232" t="s">
        <v>272</v>
      </c>
      <c r="E440" s="237" t="s">
        <v>19</v>
      </c>
      <c r="F440" s="238" t="s">
        <v>775</v>
      </c>
      <c r="G440" s="236"/>
      <c r="H440" s="239">
        <v>94.799999999999997</v>
      </c>
      <c r="I440" s="240"/>
      <c r="J440" s="236"/>
      <c r="K440" s="236"/>
      <c r="L440" s="241"/>
      <c r="M440" s="242"/>
      <c r="N440" s="243"/>
      <c r="O440" s="243"/>
      <c r="P440" s="243"/>
      <c r="Q440" s="243"/>
      <c r="R440" s="243"/>
      <c r="S440" s="243"/>
      <c r="T440" s="244"/>
      <c r="AT440" s="245" t="s">
        <v>272</v>
      </c>
      <c r="AU440" s="245" t="s">
        <v>82</v>
      </c>
      <c r="AV440" s="12" t="s">
        <v>82</v>
      </c>
      <c r="AW440" s="12" t="s">
        <v>35</v>
      </c>
      <c r="AX440" s="12" t="s">
        <v>73</v>
      </c>
      <c r="AY440" s="245" t="s">
        <v>194</v>
      </c>
    </row>
    <row r="441" s="12" customFormat="1">
      <c r="B441" s="235"/>
      <c r="C441" s="236"/>
      <c r="D441" s="232" t="s">
        <v>272</v>
      </c>
      <c r="E441" s="237" t="s">
        <v>19</v>
      </c>
      <c r="F441" s="238" t="s">
        <v>776</v>
      </c>
      <c r="G441" s="236"/>
      <c r="H441" s="239">
        <v>105.59999999999999</v>
      </c>
      <c r="I441" s="240"/>
      <c r="J441" s="236"/>
      <c r="K441" s="236"/>
      <c r="L441" s="241"/>
      <c r="M441" s="242"/>
      <c r="N441" s="243"/>
      <c r="O441" s="243"/>
      <c r="P441" s="243"/>
      <c r="Q441" s="243"/>
      <c r="R441" s="243"/>
      <c r="S441" s="243"/>
      <c r="T441" s="244"/>
      <c r="AT441" s="245" t="s">
        <v>272</v>
      </c>
      <c r="AU441" s="245" t="s">
        <v>82</v>
      </c>
      <c r="AV441" s="12" t="s">
        <v>82</v>
      </c>
      <c r="AW441" s="12" t="s">
        <v>35</v>
      </c>
      <c r="AX441" s="12" t="s">
        <v>73</v>
      </c>
      <c r="AY441" s="245" t="s">
        <v>194</v>
      </c>
    </row>
    <row r="442" s="13" customFormat="1">
      <c r="B442" s="246"/>
      <c r="C442" s="247"/>
      <c r="D442" s="232" t="s">
        <v>272</v>
      </c>
      <c r="E442" s="248" t="s">
        <v>19</v>
      </c>
      <c r="F442" s="249" t="s">
        <v>295</v>
      </c>
      <c r="G442" s="247"/>
      <c r="H442" s="250">
        <v>200.40000000000001</v>
      </c>
      <c r="I442" s="251"/>
      <c r="J442" s="247"/>
      <c r="K442" s="247"/>
      <c r="L442" s="252"/>
      <c r="M442" s="253"/>
      <c r="N442" s="254"/>
      <c r="O442" s="254"/>
      <c r="P442" s="254"/>
      <c r="Q442" s="254"/>
      <c r="R442" s="254"/>
      <c r="S442" s="254"/>
      <c r="T442" s="255"/>
      <c r="AT442" s="256" t="s">
        <v>272</v>
      </c>
      <c r="AU442" s="256" t="s">
        <v>82</v>
      </c>
      <c r="AV442" s="13" t="s">
        <v>201</v>
      </c>
      <c r="AW442" s="13" t="s">
        <v>35</v>
      </c>
      <c r="AX442" s="13" t="s">
        <v>80</v>
      </c>
      <c r="AY442" s="256" t="s">
        <v>194</v>
      </c>
    </row>
    <row r="443" s="1" customFormat="1" ht="16.5" customHeight="1">
      <c r="B443" s="37"/>
      <c r="C443" s="258" t="s">
        <v>777</v>
      </c>
      <c r="D443" s="258" t="s">
        <v>350</v>
      </c>
      <c r="E443" s="259" t="s">
        <v>778</v>
      </c>
      <c r="F443" s="260" t="s">
        <v>779</v>
      </c>
      <c r="G443" s="261" t="s">
        <v>199</v>
      </c>
      <c r="H443" s="262">
        <v>88.176000000000002</v>
      </c>
      <c r="I443" s="263"/>
      <c r="J443" s="264">
        <f>ROUND(I443*H443,2)</f>
        <v>0</v>
      </c>
      <c r="K443" s="260" t="s">
        <v>200</v>
      </c>
      <c r="L443" s="265"/>
      <c r="M443" s="266" t="s">
        <v>19</v>
      </c>
      <c r="N443" s="267" t="s">
        <v>44</v>
      </c>
      <c r="O443" s="82"/>
      <c r="P443" s="228">
        <f>O443*H443</f>
        <v>0</v>
      </c>
      <c r="Q443" s="228">
        <v>0.00068000000000000005</v>
      </c>
      <c r="R443" s="228">
        <f>Q443*H443</f>
        <v>0.059959680000000008</v>
      </c>
      <c r="S443" s="228">
        <v>0</v>
      </c>
      <c r="T443" s="229">
        <f>S443*H443</f>
        <v>0</v>
      </c>
      <c r="AR443" s="230" t="s">
        <v>236</v>
      </c>
      <c r="AT443" s="230" t="s">
        <v>350</v>
      </c>
      <c r="AU443" s="230" t="s">
        <v>82</v>
      </c>
      <c r="AY443" s="16" t="s">
        <v>194</v>
      </c>
      <c r="BE443" s="231">
        <f>IF(N443="základní",J443,0)</f>
        <v>0</v>
      </c>
      <c r="BF443" s="231">
        <f>IF(N443="snížená",J443,0)</f>
        <v>0</v>
      </c>
      <c r="BG443" s="231">
        <f>IF(N443="zákl. přenesená",J443,0)</f>
        <v>0</v>
      </c>
      <c r="BH443" s="231">
        <f>IF(N443="sníž. přenesená",J443,0)</f>
        <v>0</v>
      </c>
      <c r="BI443" s="231">
        <f>IF(N443="nulová",J443,0)</f>
        <v>0</v>
      </c>
      <c r="BJ443" s="16" t="s">
        <v>80</v>
      </c>
      <c r="BK443" s="231">
        <f>ROUND(I443*H443,2)</f>
        <v>0</v>
      </c>
      <c r="BL443" s="16" t="s">
        <v>201</v>
      </c>
      <c r="BM443" s="230" t="s">
        <v>780</v>
      </c>
    </row>
    <row r="444" s="1" customFormat="1">
      <c r="B444" s="37"/>
      <c r="C444" s="38"/>
      <c r="D444" s="232" t="s">
        <v>203</v>
      </c>
      <c r="E444" s="38"/>
      <c r="F444" s="233" t="s">
        <v>779</v>
      </c>
      <c r="G444" s="38"/>
      <c r="H444" s="38"/>
      <c r="I444" s="145"/>
      <c r="J444" s="38"/>
      <c r="K444" s="38"/>
      <c r="L444" s="42"/>
      <c r="M444" s="234"/>
      <c r="N444" s="82"/>
      <c r="O444" s="82"/>
      <c r="P444" s="82"/>
      <c r="Q444" s="82"/>
      <c r="R444" s="82"/>
      <c r="S444" s="82"/>
      <c r="T444" s="83"/>
      <c r="AT444" s="16" t="s">
        <v>203</v>
      </c>
      <c r="AU444" s="16" t="s">
        <v>82</v>
      </c>
    </row>
    <row r="445" s="12" customFormat="1">
      <c r="B445" s="235"/>
      <c r="C445" s="236"/>
      <c r="D445" s="232" t="s">
        <v>272</v>
      </c>
      <c r="E445" s="237" t="s">
        <v>19</v>
      </c>
      <c r="F445" s="238" t="s">
        <v>781</v>
      </c>
      <c r="G445" s="236"/>
      <c r="H445" s="239">
        <v>37.920000000000002</v>
      </c>
      <c r="I445" s="240"/>
      <c r="J445" s="236"/>
      <c r="K445" s="236"/>
      <c r="L445" s="241"/>
      <c r="M445" s="242"/>
      <c r="N445" s="243"/>
      <c r="O445" s="243"/>
      <c r="P445" s="243"/>
      <c r="Q445" s="243"/>
      <c r="R445" s="243"/>
      <c r="S445" s="243"/>
      <c r="T445" s="244"/>
      <c r="AT445" s="245" t="s">
        <v>272</v>
      </c>
      <c r="AU445" s="245" t="s">
        <v>82</v>
      </c>
      <c r="AV445" s="12" t="s">
        <v>82</v>
      </c>
      <c r="AW445" s="12" t="s">
        <v>35</v>
      </c>
      <c r="AX445" s="12" t="s">
        <v>73</v>
      </c>
      <c r="AY445" s="245" t="s">
        <v>194</v>
      </c>
    </row>
    <row r="446" s="12" customFormat="1">
      <c r="B446" s="235"/>
      <c r="C446" s="236"/>
      <c r="D446" s="232" t="s">
        <v>272</v>
      </c>
      <c r="E446" s="237" t="s">
        <v>19</v>
      </c>
      <c r="F446" s="238" t="s">
        <v>782</v>
      </c>
      <c r="G446" s="236"/>
      <c r="H446" s="239">
        <v>42.240000000000002</v>
      </c>
      <c r="I446" s="240"/>
      <c r="J446" s="236"/>
      <c r="K446" s="236"/>
      <c r="L446" s="241"/>
      <c r="M446" s="242"/>
      <c r="N446" s="243"/>
      <c r="O446" s="243"/>
      <c r="P446" s="243"/>
      <c r="Q446" s="243"/>
      <c r="R446" s="243"/>
      <c r="S446" s="243"/>
      <c r="T446" s="244"/>
      <c r="AT446" s="245" t="s">
        <v>272</v>
      </c>
      <c r="AU446" s="245" t="s">
        <v>82</v>
      </c>
      <c r="AV446" s="12" t="s">
        <v>82</v>
      </c>
      <c r="AW446" s="12" t="s">
        <v>35</v>
      </c>
      <c r="AX446" s="12" t="s">
        <v>73</v>
      </c>
      <c r="AY446" s="245" t="s">
        <v>194</v>
      </c>
    </row>
    <row r="447" s="13" customFormat="1">
      <c r="B447" s="246"/>
      <c r="C447" s="247"/>
      <c r="D447" s="232" t="s">
        <v>272</v>
      </c>
      <c r="E447" s="248" t="s">
        <v>19</v>
      </c>
      <c r="F447" s="249" t="s">
        <v>295</v>
      </c>
      <c r="G447" s="247"/>
      <c r="H447" s="250">
        <v>80.159999999999997</v>
      </c>
      <c r="I447" s="251"/>
      <c r="J447" s="247"/>
      <c r="K447" s="247"/>
      <c r="L447" s="252"/>
      <c r="M447" s="253"/>
      <c r="N447" s="254"/>
      <c r="O447" s="254"/>
      <c r="P447" s="254"/>
      <c r="Q447" s="254"/>
      <c r="R447" s="254"/>
      <c r="S447" s="254"/>
      <c r="T447" s="255"/>
      <c r="AT447" s="256" t="s">
        <v>272</v>
      </c>
      <c r="AU447" s="256" t="s">
        <v>82</v>
      </c>
      <c r="AV447" s="13" t="s">
        <v>201</v>
      </c>
      <c r="AW447" s="13" t="s">
        <v>35</v>
      </c>
      <c r="AX447" s="13" t="s">
        <v>80</v>
      </c>
      <c r="AY447" s="256" t="s">
        <v>194</v>
      </c>
    </row>
    <row r="448" s="12" customFormat="1">
      <c r="B448" s="235"/>
      <c r="C448" s="236"/>
      <c r="D448" s="232" t="s">
        <v>272</v>
      </c>
      <c r="E448" s="236"/>
      <c r="F448" s="238" t="s">
        <v>783</v>
      </c>
      <c r="G448" s="236"/>
      <c r="H448" s="239">
        <v>88.176000000000002</v>
      </c>
      <c r="I448" s="240"/>
      <c r="J448" s="236"/>
      <c r="K448" s="236"/>
      <c r="L448" s="241"/>
      <c r="M448" s="242"/>
      <c r="N448" s="243"/>
      <c r="O448" s="243"/>
      <c r="P448" s="243"/>
      <c r="Q448" s="243"/>
      <c r="R448" s="243"/>
      <c r="S448" s="243"/>
      <c r="T448" s="244"/>
      <c r="AT448" s="245" t="s">
        <v>272</v>
      </c>
      <c r="AU448" s="245" t="s">
        <v>82</v>
      </c>
      <c r="AV448" s="12" t="s">
        <v>82</v>
      </c>
      <c r="AW448" s="12" t="s">
        <v>4</v>
      </c>
      <c r="AX448" s="12" t="s">
        <v>80</v>
      </c>
      <c r="AY448" s="245" t="s">
        <v>194</v>
      </c>
    </row>
    <row r="449" s="1" customFormat="1" ht="16.5" customHeight="1">
      <c r="B449" s="37"/>
      <c r="C449" s="219" t="s">
        <v>784</v>
      </c>
      <c r="D449" s="219" t="s">
        <v>196</v>
      </c>
      <c r="E449" s="220" t="s">
        <v>785</v>
      </c>
      <c r="F449" s="221" t="s">
        <v>786</v>
      </c>
      <c r="G449" s="222" t="s">
        <v>217</v>
      </c>
      <c r="H449" s="223">
        <v>78</v>
      </c>
      <c r="I449" s="224"/>
      <c r="J449" s="225">
        <f>ROUND(I449*H449,2)</f>
        <v>0</v>
      </c>
      <c r="K449" s="221" t="s">
        <v>200</v>
      </c>
      <c r="L449" s="42"/>
      <c r="M449" s="226" t="s">
        <v>19</v>
      </c>
      <c r="N449" s="227" t="s">
        <v>44</v>
      </c>
      <c r="O449" s="82"/>
      <c r="P449" s="228">
        <f>O449*H449</f>
        <v>0</v>
      </c>
      <c r="Q449" s="228">
        <v>6.0000000000000002E-05</v>
      </c>
      <c r="R449" s="228">
        <f>Q449*H449</f>
        <v>0.0046800000000000001</v>
      </c>
      <c r="S449" s="228">
        <v>0</v>
      </c>
      <c r="T449" s="229">
        <f>S449*H449</f>
        <v>0</v>
      </c>
      <c r="AR449" s="230" t="s">
        <v>201</v>
      </c>
      <c r="AT449" s="230" t="s">
        <v>196</v>
      </c>
      <c r="AU449" s="230" t="s">
        <v>82</v>
      </c>
      <c r="AY449" s="16" t="s">
        <v>194</v>
      </c>
      <c r="BE449" s="231">
        <f>IF(N449="základní",J449,0)</f>
        <v>0</v>
      </c>
      <c r="BF449" s="231">
        <f>IF(N449="snížená",J449,0)</f>
        <v>0</v>
      </c>
      <c r="BG449" s="231">
        <f>IF(N449="zákl. přenesená",J449,0)</f>
        <v>0</v>
      </c>
      <c r="BH449" s="231">
        <f>IF(N449="sníž. přenesená",J449,0)</f>
        <v>0</v>
      </c>
      <c r="BI449" s="231">
        <f>IF(N449="nulová",J449,0)</f>
        <v>0</v>
      </c>
      <c r="BJ449" s="16" t="s">
        <v>80</v>
      </c>
      <c r="BK449" s="231">
        <f>ROUND(I449*H449,2)</f>
        <v>0</v>
      </c>
      <c r="BL449" s="16" t="s">
        <v>201</v>
      </c>
      <c r="BM449" s="230" t="s">
        <v>787</v>
      </c>
    </row>
    <row r="450" s="1" customFormat="1">
      <c r="B450" s="37"/>
      <c r="C450" s="38"/>
      <c r="D450" s="232" t="s">
        <v>203</v>
      </c>
      <c r="E450" s="38"/>
      <c r="F450" s="233" t="s">
        <v>788</v>
      </c>
      <c r="G450" s="38"/>
      <c r="H450" s="38"/>
      <c r="I450" s="145"/>
      <c r="J450" s="38"/>
      <c r="K450" s="38"/>
      <c r="L450" s="42"/>
      <c r="M450" s="234"/>
      <c r="N450" s="82"/>
      <c r="O450" s="82"/>
      <c r="P450" s="82"/>
      <c r="Q450" s="82"/>
      <c r="R450" s="82"/>
      <c r="S450" s="82"/>
      <c r="T450" s="83"/>
      <c r="AT450" s="16" t="s">
        <v>203</v>
      </c>
      <c r="AU450" s="16" t="s">
        <v>82</v>
      </c>
    </row>
    <row r="451" s="12" customFormat="1">
      <c r="B451" s="235"/>
      <c r="C451" s="236"/>
      <c r="D451" s="232" t="s">
        <v>272</v>
      </c>
      <c r="E451" s="237" t="s">
        <v>19</v>
      </c>
      <c r="F451" s="238" t="s">
        <v>789</v>
      </c>
      <c r="G451" s="236"/>
      <c r="H451" s="239">
        <v>78</v>
      </c>
      <c r="I451" s="240"/>
      <c r="J451" s="236"/>
      <c r="K451" s="236"/>
      <c r="L451" s="241"/>
      <c r="M451" s="242"/>
      <c r="N451" s="243"/>
      <c r="O451" s="243"/>
      <c r="P451" s="243"/>
      <c r="Q451" s="243"/>
      <c r="R451" s="243"/>
      <c r="S451" s="243"/>
      <c r="T451" s="244"/>
      <c r="AT451" s="245" t="s">
        <v>272</v>
      </c>
      <c r="AU451" s="245" t="s">
        <v>82</v>
      </c>
      <c r="AV451" s="12" t="s">
        <v>82</v>
      </c>
      <c r="AW451" s="12" t="s">
        <v>35</v>
      </c>
      <c r="AX451" s="12" t="s">
        <v>80</v>
      </c>
      <c r="AY451" s="245" t="s">
        <v>194</v>
      </c>
    </row>
    <row r="452" s="1" customFormat="1" ht="24" customHeight="1">
      <c r="B452" s="37"/>
      <c r="C452" s="258" t="s">
        <v>790</v>
      </c>
      <c r="D452" s="258" t="s">
        <v>350</v>
      </c>
      <c r="E452" s="259" t="s">
        <v>791</v>
      </c>
      <c r="F452" s="260" t="s">
        <v>792</v>
      </c>
      <c r="G452" s="261" t="s">
        <v>217</v>
      </c>
      <c r="H452" s="262">
        <v>81.900000000000006</v>
      </c>
      <c r="I452" s="263"/>
      <c r="J452" s="264">
        <f>ROUND(I452*H452,2)</f>
        <v>0</v>
      </c>
      <c r="K452" s="260" t="s">
        <v>200</v>
      </c>
      <c r="L452" s="265"/>
      <c r="M452" s="266" t="s">
        <v>19</v>
      </c>
      <c r="N452" s="267" t="s">
        <v>44</v>
      </c>
      <c r="O452" s="82"/>
      <c r="P452" s="228">
        <f>O452*H452</f>
        <v>0</v>
      </c>
      <c r="Q452" s="228">
        <v>0.00068000000000000005</v>
      </c>
      <c r="R452" s="228">
        <f>Q452*H452</f>
        <v>0.055692000000000005</v>
      </c>
      <c r="S452" s="228">
        <v>0</v>
      </c>
      <c r="T452" s="229">
        <f>S452*H452</f>
        <v>0</v>
      </c>
      <c r="AR452" s="230" t="s">
        <v>236</v>
      </c>
      <c r="AT452" s="230" t="s">
        <v>350</v>
      </c>
      <c r="AU452" s="230" t="s">
        <v>82</v>
      </c>
      <c r="AY452" s="16" t="s">
        <v>194</v>
      </c>
      <c r="BE452" s="231">
        <f>IF(N452="základní",J452,0)</f>
        <v>0</v>
      </c>
      <c r="BF452" s="231">
        <f>IF(N452="snížená",J452,0)</f>
        <v>0</v>
      </c>
      <c r="BG452" s="231">
        <f>IF(N452="zákl. přenesená",J452,0)</f>
        <v>0</v>
      </c>
      <c r="BH452" s="231">
        <f>IF(N452="sníž. přenesená",J452,0)</f>
        <v>0</v>
      </c>
      <c r="BI452" s="231">
        <f>IF(N452="nulová",J452,0)</f>
        <v>0</v>
      </c>
      <c r="BJ452" s="16" t="s">
        <v>80</v>
      </c>
      <c r="BK452" s="231">
        <f>ROUND(I452*H452,2)</f>
        <v>0</v>
      </c>
      <c r="BL452" s="16" t="s">
        <v>201</v>
      </c>
      <c r="BM452" s="230" t="s">
        <v>793</v>
      </c>
    </row>
    <row r="453" s="1" customFormat="1">
      <c r="B453" s="37"/>
      <c r="C453" s="38"/>
      <c r="D453" s="232" t="s">
        <v>203</v>
      </c>
      <c r="E453" s="38"/>
      <c r="F453" s="233" t="s">
        <v>792</v>
      </c>
      <c r="G453" s="38"/>
      <c r="H453" s="38"/>
      <c r="I453" s="145"/>
      <c r="J453" s="38"/>
      <c r="K453" s="38"/>
      <c r="L453" s="42"/>
      <c r="M453" s="234"/>
      <c r="N453" s="82"/>
      <c r="O453" s="82"/>
      <c r="P453" s="82"/>
      <c r="Q453" s="82"/>
      <c r="R453" s="82"/>
      <c r="S453" s="82"/>
      <c r="T453" s="83"/>
      <c r="AT453" s="16" t="s">
        <v>203</v>
      </c>
      <c r="AU453" s="16" t="s">
        <v>82</v>
      </c>
    </row>
    <row r="454" s="12" customFormat="1">
      <c r="B454" s="235"/>
      <c r="C454" s="236"/>
      <c r="D454" s="232" t="s">
        <v>272</v>
      </c>
      <c r="E454" s="236"/>
      <c r="F454" s="238" t="s">
        <v>794</v>
      </c>
      <c r="G454" s="236"/>
      <c r="H454" s="239">
        <v>81.900000000000006</v>
      </c>
      <c r="I454" s="240"/>
      <c r="J454" s="236"/>
      <c r="K454" s="236"/>
      <c r="L454" s="241"/>
      <c r="M454" s="242"/>
      <c r="N454" s="243"/>
      <c r="O454" s="243"/>
      <c r="P454" s="243"/>
      <c r="Q454" s="243"/>
      <c r="R454" s="243"/>
      <c r="S454" s="243"/>
      <c r="T454" s="244"/>
      <c r="AT454" s="245" t="s">
        <v>272</v>
      </c>
      <c r="AU454" s="245" t="s">
        <v>82</v>
      </c>
      <c r="AV454" s="12" t="s">
        <v>82</v>
      </c>
      <c r="AW454" s="12" t="s">
        <v>4</v>
      </c>
      <c r="AX454" s="12" t="s">
        <v>80</v>
      </c>
      <c r="AY454" s="245" t="s">
        <v>194</v>
      </c>
    </row>
    <row r="455" s="1" customFormat="1" ht="24" customHeight="1">
      <c r="B455" s="37"/>
      <c r="C455" s="219" t="s">
        <v>795</v>
      </c>
      <c r="D455" s="219" t="s">
        <v>196</v>
      </c>
      <c r="E455" s="220" t="s">
        <v>796</v>
      </c>
      <c r="F455" s="221" t="s">
        <v>797</v>
      </c>
      <c r="G455" s="222" t="s">
        <v>199</v>
      </c>
      <c r="H455" s="223">
        <v>598.17600000000004</v>
      </c>
      <c r="I455" s="224"/>
      <c r="J455" s="225">
        <f>ROUND(I455*H455,2)</f>
        <v>0</v>
      </c>
      <c r="K455" s="221" t="s">
        <v>200</v>
      </c>
      <c r="L455" s="42"/>
      <c r="M455" s="226" t="s">
        <v>19</v>
      </c>
      <c r="N455" s="227" t="s">
        <v>44</v>
      </c>
      <c r="O455" s="82"/>
      <c r="P455" s="228">
        <f>O455*H455</f>
        <v>0</v>
      </c>
      <c r="Q455" s="228">
        <v>0.00348</v>
      </c>
      <c r="R455" s="228">
        <f>Q455*H455</f>
        <v>2.0816524800000002</v>
      </c>
      <c r="S455" s="228">
        <v>0</v>
      </c>
      <c r="T455" s="229">
        <f>S455*H455</f>
        <v>0</v>
      </c>
      <c r="AR455" s="230" t="s">
        <v>201</v>
      </c>
      <c r="AT455" s="230" t="s">
        <v>196</v>
      </c>
      <c r="AU455" s="230" t="s">
        <v>82</v>
      </c>
      <c r="AY455" s="16" t="s">
        <v>194</v>
      </c>
      <c r="BE455" s="231">
        <f>IF(N455="základní",J455,0)</f>
        <v>0</v>
      </c>
      <c r="BF455" s="231">
        <f>IF(N455="snížená",J455,0)</f>
        <v>0</v>
      </c>
      <c r="BG455" s="231">
        <f>IF(N455="zákl. přenesená",J455,0)</f>
        <v>0</v>
      </c>
      <c r="BH455" s="231">
        <f>IF(N455="sníž. přenesená",J455,0)</f>
        <v>0</v>
      </c>
      <c r="BI455" s="231">
        <f>IF(N455="nulová",J455,0)</f>
        <v>0</v>
      </c>
      <c r="BJ455" s="16" t="s">
        <v>80</v>
      </c>
      <c r="BK455" s="231">
        <f>ROUND(I455*H455,2)</f>
        <v>0</v>
      </c>
      <c r="BL455" s="16" t="s">
        <v>201</v>
      </c>
      <c r="BM455" s="230" t="s">
        <v>798</v>
      </c>
    </row>
    <row r="456" s="1" customFormat="1">
      <c r="B456" s="37"/>
      <c r="C456" s="38"/>
      <c r="D456" s="232" t="s">
        <v>203</v>
      </c>
      <c r="E456" s="38"/>
      <c r="F456" s="233" t="s">
        <v>799</v>
      </c>
      <c r="G456" s="38"/>
      <c r="H456" s="38"/>
      <c r="I456" s="145"/>
      <c r="J456" s="38"/>
      <c r="K456" s="38"/>
      <c r="L456" s="42"/>
      <c r="M456" s="234"/>
      <c r="N456" s="82"/>
      <c r="O456" s="82"/>
      <c r="P456" s="82"/>
      <c r="Q456" s="82"/>
      <c r="R456" s="82"/>
      <c r="S456" s="82"/>
      <c r="T456" s="83"/>
      <c r="AT456" s="16" t="s">
        <v>203</v>
      </c>
      <c r="AU456" s="16" t="s">
        <v>82</v>
      </c>
    </row>
    <row r="457" s="12" customFormat="1">
      <c r="B457" s="235"/>
      <c r="C457" s="236"/>
      <c r="D457" s="232" t="s">
        <v>272</v>
      </c>
      <c r="E457" s="237" t="s">
        <v>19</v>
      </c>
      <c r="F457" s="238" t="s">
        <v>758</v>
      </c>
      <c r="G457" s="236"/>
      <c r="H457" s="239">
        <v>510</v>
      </c>
      <c r="I457" s="240"/>
      <c r="J457" s="236"/>
      <c r="K457" s="236"/>
      <c r="L457" s="241"/>
      <c r="M457" s="242"/>
      <c r="N457" s="243"/>
      <c r="O457" s="243"/>
      <c r="P457" s="243"/>
      <c r="Q457" s="243"/>
      <c r="R457" s="243"/>
      <c r="S457" s="243"/>
      <c r="T457" s="244"/>
      <c r="AT457" s="245" t="s">
        <v>272</v>
      </c>
      <c r="AU457" s="245" t="s">
        <v>82</v>
      </c>
      <c r="AV457" s="12" t="s">
        <v>82</v>
      </c>
      <c r="AW457" s="12" t="s">
        <v>35</v>
      </c>
      <c r="AX457" s="12" t="s">
        <v>73</v>
      </c>
      <c r="AY457" s="245" t="s">
        <v>194</v>
      </c>
    </row>
    <row r="458" s="12" customFormat="1">
      <c r="B458" s="235"/>
      <c r="C458" s="236"/>
      <c r="D458" s="232" t="s">
        <v>272</v>
      </c>
      <c r="E458" s="237" t="s">
        <v>19</v>
      </c>
      <c r="F458" s="238" t="s">
        <v>759</v>
      </c>
      <c r="G458" s="236"/>
      <c r="H458" s="239">
        <v>88.176000000000002</v>
      </c>
      <c r="I458" s="240"/>
      <c r="J458" s="236"/>
      <c r="K458" s="236"/>
      <c r="L458" s="241"/>
      <c r="M458" s="242"/>
      <c r="N458" s="243"/>
      <c r="O458" s="243"/>
      <c r="P458" s="243"/>
      <c r="Q458" s="243"/>
      <c r="R458" s="243"/>
      <c r="S458" s="243"/>
      <c r="T458" s="244"/>
      <c r="AT458" s="245" t="s">
        <v>272</v>
      </c>
      <c r="AU458" s="245" t="s">
        <v>82</v>
      </c>
      <c r="AV458" s="12" t="s">
        <v>82</v>
      </c>
      <c r="AW458" s="12" t="s">
        <v>35</v>
      </c>
      <c r="AX458" s="12" t="s">
        <v>73</v>
      </c>
      <c r="AY458" s="245" t="s">
        <v>194</v>
      </c>
    </row>
    <row r="459" s="13" customFormat="1">
      <c r="B459" s="246"/>
      <c r="C459" s="247"/>
      <c r="D459" s="232" t="s">
        <v>272</v>
      </c>
      <c r="E459" s="248" t="s">
        <v>19</v>
      </c>
      <c r="F459" s="249" t="s">
        <v>295</v>
      </c>
      <c r="G459" s="247"/>
      <c r="H459" s="250">
        <v>598.17600000000004</v>
      </c>
      <c r="I459" s="251"/>
      <c r="J459" s="247"/>
      <c r="K459" s="247"/>
      <c r="L459" s="252"/>
      <c r="M459" s="253"/>
      <c r="N459" s="254"/>
      <c r="O459" s="254"/>
      <c r="P459" s="254"/>
      <c r="Q459" s="254"/>
      <c r="R459" s="254"/>
      <c r="S459" s="254"/>
      <c r="T459" s="255"/>
      <c r="AT459" s="256" t="s">
        <v>272</v>
      </c>
      <c r="AU459" s="256" t="s">
        <v>82</v>
      </c>
      <c r="AV459" s="13" t="s">
        <v>201</v>
      </c>
      <c r="AW459" s="13" t="s">
        <v>35</v>
      </c>
      <c r="AX459" s="13" t="s">
        <v>80</v>
      </c>
      <c r="AY459" s="256" t="s">
        <v>194</v>
      </c>
    </row>
    <row r="460" s="1" customFormat="1" ht="24" customHeight="1">
      <c r="B460" s="37"/>
      <c r="C460" s="219" t="s">
        <v>800</v>
      </c>
      <c r="D460" s="219" t="s">
        <v>196</v>
      </c>
      <c r="E460" s="220" t="s">
        <v>801</v>
      </c>
      <c r="F460" s="221" t="s">
        <v>802</v>
      </c>
      <c r="G460" s="222" t="s">
        <v>199</v>
      </c>
      <c r="H460" s="223">
        <v>22.899999999999999</v>
      </c>
      <c r="I460" s="224"/>
      <c r="J460" s="225">
        <f>ROUND(I460*H460,2)</f>
        <v>0</v>
      </c>
      <c r="K460" s="221" t="s">
        <v>200</v>
      </c>
      <c r="L460" s="42"/>
      <c r="M460" s="226" t="s">
        <v>19</v>
      </c>
      <c r="N460" s="227" t="s">
        <v>44</v>
      </c>
      <c r="O460" s="82"/>
      <c r="P460" s="228">
        <f>O460*H460</f>
        <v>0</v>
      </c>
      <c r="Q460" s="228">
        <v>0.00577</v>
      </c>
      <c r="R460" s="228">
        <f>Q460*H460</f>
        <v>0.132133</v>
      </c>
      <c r="S460" s="228">
        <v>0.0060000000000000001</v>
      </c>
      <c r="T460" s="229">
        <f>S460*H460</f>
        <v>0.13739999999999999</v>
      </c>
      <c r="AR460" s="230" t="s">
        <v>201</v>
      </c>
      <c r="AT460" s="230" t="s">
        <v>196</v>
      </c>
      <c r="AU460" s="230" t="s">
        <v>82</v>
      </c>
      <c r="AY460" s="16" t="s">
        <v>194</v>
      </c>
      <c r="BE460" s="231">
        <f>IF(N460="základní",J460,0)</f>
        <v>0</v>
      </c>
      <c r="BF460" s="231">
        <f>IF(N460="snížená",J460,0)</f>
        <v>0</v>
      </c>
      <c r="BG460" s="231">
        <f>IF(N460="zákl. přenesená",J460,0)</f>
        <v>0</v>
      </c>
      <c r="BH460" s="231">
        <f>IF(N460="sníž. přenesená",J460,0)</f>
        <v>0</v>
      </c>
      <c r="BI460" s="231">
        <f>IF(N460="nulová",J460,0)</f>
        <v>0</v>
      </c>
      <c r="BJ460" s="16" t="s">
        <v>80</v>
      </c>
      <c r="BK460" s="231">
        <f>ROUND(I460*H460,2)</f>
        <v>0</v>
      </c>
      <c r="BL460" s="16" t="s">
        <v>201</v>
      </c>
      <c r="BM460" s="230" t="s">
        <v>803</v>
      </c>
    </row>
    <row r="461" s="1" customFormat="1">
      <c r="B461" s="37"/>
      <c r="C461" s="38"/>
      <c r="D461" s="232" t="s">
        <v>203</v>
      </c>
      <c r="E461" s="38"/>
      <c r="F461" s="233" t="s">
        <v>804</v>
      </c>
      <c r="G461" s="38"/>
      <c r="H461" s="38"/>
      <c r="I461" s="145"/>
      <c r="J461" s="38"/>
      <c r="K461" s="38"/>
      <c r="L461" s="42"/>
      <c r="M461" s="234"/>
      <c r="N461" s="82"/>
      <c r="O461" s="82"/>
      <c r="P461" s="82"/>
      <c r="Q461" s="82"/>
      <c r="R461" s="82"/>
      <c r="S461" s="82"/>
      <c r="T461" s="83"/>
      <c r="AT461" s="16" t="s">
        <v>203</v>
      </c>
      <c r="AU461" s="16" t="s">
        <v>82</v>
      </c>
    </row>
    <row r="462" s="1" customFormat="1">
      <c r="B462" s="37"/>
      <c r="C462" s="38"/>
      <c r="D462" s="232" t="s">
        <v>306</v>
      </c>
      <c r="E462" s="38"/>
      <c r="F462" s="257" t="s">
        <v>805</v>
      </c>
      <c r="G462" s="38"/>
      <c r="H462" s="38"/>
      <c r="I462" s="145"/>
      <c r="J462" s="38"/>
      <c r="K462" s="38"/>
      <c r="L462" s="42"/>
      <c r="M462" s="234"/>
      <c r="N462" s="82"/>
      <c r="O462" s="82"/>
      <c r="P462" s="82"/>
      <c r="Q462" s="82"/>
      <c r="R462" s="82"/>
      <c r="S462" s="82"/>
      <c r="T462" s="83"/>
      <c r="AT462" s="16" t="s">
        <v>306</v>
      </c>
      <c r="AU462" s="16" t="s">
        <v>82</v>
      </c>
    </row>
    <row r="463" s="12" customFormat="1">
      <c r="B463" s="235"/>
      <c r="C463" s="236"/>
      <c r="D463" s="232" t="s">
        <v>272</v>
      </c>
      <c r="E463" s="237" t="s">
        <v>19</v>
      </c>
      <c r="F463" s="238" t="s">
        <v>806</v>
      </c>
      <c r="G463" s="236"/>
      <c r="H463" s="239">
        <v>22.899999999999999</v>
      </c>
      <c r="I463" s="240"/>
      <c r="J463" s="236"/>
      <c r="K463" s="236"/>
      <c r="L463" s="241"/>
      <c r="M463" s="242"/>
      <c r="N463" s="243"/>
      <c r="O463" s="243"/>
      <c r="P463" s="243"/>
      <c r="Q463" s="243"/>
      <c r="R463" s="243"/>
      <c r="S463" s="243"/>
      <c r="T463" s="244"/>
      <c r="AT463" s="245" t="s">
        <v>272</v>
      </c>
      <c r="AU463" s="245" t="s">
        <v>82</v>
      </c>
      <c r="AV463" s="12" t="s">
        <v>82</v>
      </c>
      <c r="AW463" s="12" t="s">
        <v>35</v>
      </c>
      <c r="AX463" s="12" t="s">
        <v>80</v>
      </c>
      <c r="AY463" s="245" t="s">
        <v>194</v>
      </c>
    </row>
    <row r="464" s="1" customFormat="1" ht="24" customHeight="1">
      <c r="B464" s="37"/>
      <c r="C464" s="219" t="s">
        <v>807</v>
      </c>
      <c r="D464" s="219" t="s">
        <v>196</v>
      </c>
      <c r="E464" s="220" t="s">
        <v>808</v>
      </c>
      <c r="F464" s="221" t="s">
        <v>809</v>
      </c>
      <c r="G464" s="222" t="s">
        <v>269</v>
      </c>
      <c r="H464" s="223">
        <v>1.1799999999999999</v>
      </c>
      <c r="I464" s="224"/>
      <c r="J464" s="225">
        <f>ROUND(I464*H464,2)</f>
        <v>0</v>
      </c>
      <c r="K464" s="221" t="s">
        <v>200</v>
      </c>
      <c r="L464" s="42"/>
      <c r="M464" s="226" t="s">
        <v>19</v>
      </c>
      <c r="N464" s="227" t="s">
        <v>44</v>
      </c>
      <c r="O464" s="82"/>
      <c r="P464" s="228">
        <f>O464*H464</f>
        <v>0</v>
      </c>
      <c r="Q464" s="228">
        <v>2.45329</v>
      </c>
      <c r="R464" s="228">
        <f>Q464*H464</f>
        <v>2.8948821999999996</v>
      </c>
      <c r="S464" s="228">
        <v>0</v>
      </c>
      <c r="T464" s="229">
        <f>S464*H464</f>
        <v>0</v>
      </c>
      <c r="AR464" s="230" t="s">
        <v>201</v>
      </c>
      <c r="AT464" s="230" t="s">
        <v>196</v>
      </c>
      <c r="AU464" s="230" t="s">
        <v>82</v>
      </c>
      <c r="AY464" s="16" t="s">
        <v>194</v>
      </c>
      <c r="BE464" s="231">
        <f>IF(N464="základní",J464,0)</f>
        <v>0</v>
      </c>
      <c r="BF464" s="231">
        <f>IF(N464="snížená",J464,0)</f>
        <v>0</v>
      </c>
      <c r="BG464" s="231">
        <f>IF(N464="zákl. přenesená",J464,0)</f>
        <v>0</v>
      </c>
      <c r="BH464" s="231">
        <f>IF(N464="sníž. přenesená",J464,0)</f>
        <v>0</v>
      </c>
      <c r="BI464" s="231">
        <f>IF(N464="nulová",J464,0)</f>
        <v>0</v>
      </c>
      <c r="BJ464" s="16" t="s">
        <v>80</v>
      </c>
      <c r="BK464" s="231">
        <f>ROUND(I464*H464,2)</f>
        <v>0</v>
      </c>
      <c r="BL464" s="16" t="s">
        <v>201</v>
      </c>
      <c r="BM464" s="230" t="s">
        <v>810</v>
      </c>
    </row>
    <row r="465" s="1" customFormat="1">
      <c r="B465" s="37"/>
      <c r="C465" s="38"/>
      <c r="D465" s="232" t="s">
        <v>203</v>
      </c>
      <c r="E465" s="38"/>
      <c r="F465" s="233" t="s">
        <v>811</v>
      </c>
      <c r="G465" s="38"/>
      <c r="H465" s="38"/>
      <c r="I465" s="145"/>
      <c r="J465" s="38"/>
      <c r="K465" s="38"/>
      <c r="L465" s="42"/>
      <c r="M465" s="234"/>
      <c r="N465" s="82"/>
      <c r="O465" s="82"/>
      <c r="P465" s="82"/>
      <c r="Q465" s="82"/>
      <c r="R465" s="82"/>
      <c r="S465" s="82"/>
      <c r="T465" s="83"/>
      <c r="AT465" s="16" t="s">
        <v>203</v>
      </c>
      <c r="AU465" s="16" t="s">
        <v>82</v>
      </c>
    </row>
    <row r="466" s="12" customFormat="1">
      <c r="B466" s="235"/>
      <c r="C466" s="236"/>
      <c r="D466" s="232" t="s">
        <v>272</v>
      </c>
      <c r="E466" s="237" t="s">
        <v>19</v>
      </c>
      <c r="F466" s="238" t="s">
        <v>812</v>
      </c>
      <c r="G466" s="236"/>
      <c r="H466" s="239">
        <v>0.65200000000000002</v>
      </c>
      <c r="I466" s="240"/>
      <c r="J466" s="236"/>
      <c r="K466" s="236"/>
      <c r="L466" s="241"/>
      <c r="M466" s="242"/>
      <c r="N466" s="243"/>
      <c r="O466" s="243"/>
      <c r="P466" s="243"/>
      <c r="Q466" s="243"/>
      <c r="R466" s="243"/>
      <c r="S466" s="243"/>
      <c r="T466" s="244"/>
      <c r="AT466" s="245" t="s">
        <v>272</v>
      </c>
      <c r="AU466" s="245" t="s">
        <v>82</v>
      </c>
      <c r="AV466" s="12" t="s">
        <v>82</v>
      </c>
      <c r="AW466" s="12" t="s">
        <v>35</v>
      </c>
      <c r="AX466" s="12" t="s">
        <v>73</v>
      </c>
      <c r="AY466" s="245" t="s">
        <v>194</v>
      </c>
    </row>
    <row r="467" s="12" customFormat="1">
      <c r="B467" s="235"/>
      <c r="C467" s="236"/>
      <c r="D467" s="232" t="s">
        <v>272</v>
      </c>
      <c r="E467" s="237" t="s">
        <v>19</v>
      </c>
      <c r="F467" s="238" t="s">
        <v>813</v>
      </c>
      <c r="G467" s="236"/>
      <c r="H467" s="239">
        <v>0.52800000000000002</v>
      </c>
      <c r="I467" s="240"/>
      <c r="J467" s="236"/>
      <c r="K467" s="236"/>
      <c r="L467" s="241"/>
      <c r="M467" s="242"/>
      <c r="N467" s="243"/>
      <c r="O467" s="243"/>
      <c r="P467" s="243"/>
      <c r="Q467" s="243"/>
      <c r="R467" s="243"/>
      <c r="S467" s="243"/>
      <c r="T467" s="244"/>
      <c r="AT467" s="245" t="s">
        <v>272</v>
      </c>
      <c r="AU467" s="245" t="s">
        <v>82</v>
      </c>
      <c r="AV467" s="12" t="s">
        <v>82</v>
      </c>
      <c r="AW467" s="12" t="s">
        <v>35</v>
      </c>
      <c r="AX467" s="12" t="s">
        <v>73</v>
      </c>
      <c r="AY467" s="245" t="s">
        <v>194</v>
      </c>
    </row>
    <row r="468" s="13" customFormat="1">
      <c r="B468" s="246"/>
      <c r="C468" s="247"/>
      <c r="D468" s="232" t="s">
        <v>272</v>
      </c>
      <c r="E468" s="248" t="s">
        <v>19</v>
      </c>
      <c r="F468" s="249" t="s">
        <v>295</v>
      </c>
      <c r="G468" s="247"/>
      <c r="H468" s="250">
        <v>1.1799999999999999</v>
      </c>
      <c r="I468" s="251"/>
      <c r="J468" s="247"/>
      <c r="K468" s="247"/>
      <c r="L468" s="252"/>
      <c r="M468" s="253"/>
      <c r="N468" s="254"/>
      <c r="O468" s="254"/>
      <c r="P468" s="254"/>
      <c r="Q468" s="254"/>
      <c r="R468" s="254"/>
      <c r="S468" s="254"/>
      <c r="T468" s="255"/>
      <c r="AT468" s="256" t="s">
        <v>272</v>
      </c>
      <c r="AU468" s="256" t="s">
        <v>82</v>
      </c>
      <c r="AV468" s="13" t="s">
        <v>201</v>
      </c>
      <c r="AW468" s="13" t="s">
        <v>35</v>
      </c>
      <c r="AX468" s="13" t="s">
        <v>80</v>
      </c>
      <c r="AY468" s="256" t="s">
        <v>194</v>
      </c>
    </row>
    <row r="469" s="1" customFormat="1" ht="16.5" customHeight="1">
      <c r="B469" s="37"/>
      <c r="C469" s="219" t="s">
        <v>814</v>
      </c>
      <c r="D469" s="219" t="s">
        <v>196</v>
      </c>
      <c r="E469" s="220" t="s">
        <v>815</v>
      </c>
      <c r="F469" s="221" t="s">
        <v>816</v>
      </c>
      <c r="G469" s="222" t="s">
        <v>336</v>
      </c>
      <c r="H469" s="223">
        <v>0.121</v>
      </c>
      <c r="I469" s="224"/>
      <c r="J469" s="225">
        <f>ROUND(I469*H469,2)</f>
        <v>0</v>
      </c>
      <c r="K469" s="221" t="s">
        <v>200</v>
      </c>
      <c r="L469" s="42"/>
      <c r="M469" s="226" t="s">
        <v>19</v>
      </c>
      <c r="N469" s="227" t="s">
        <v>44</v>
      </c>
      <c r="O469" s="82"/>
      <c r="P469" s="228">
        <f>O469*H469</f>
        <v>0</v>
      </c>
      <c r="Q469" s="228">
        <v>1.06277</v>
      </c>
      <c r="R469" s="228">
        <f>Q469*H469</f>
        <v>0.12859517000000001</v>
      </c>
      <c r="S469" s="228">
        <v>0</v>
      </c>
      <c r="T469" s="229">
        <f>S469*H469</f>
        <v>0</v>
      </c>
      <c r="AR469" s="230" t="s">
        <v>201</v>
      </c>
      <c r="AT469" s="230" t="s">
        <v>196</v>
      </c>
      <c r="AU469" s="230" t="s">
        <v>82</v>
      </c>
      <c r="AY469" s="16" t="s">
        <v>194</v>
      </c>
      <c r="BE469" s="231">
        <f>IF(N469="základní",J469,0)</f>
        <v>0</v>
      </c>
      <c r="BF469" s="231">
        <f>IF(N469="snížená",J469,0)</f>
        <v>0</v>
      </c>
      <c r="BG469" s="231">
        <f>IF(N469="zákl. přenesená",J469,0)</f>
        <v>0</v>
      </c>
      <c r="BH469" s="231">
        <f>IF(N469="sníž. přenesená",J469,0)</f>
        <v>0</v>
      </c>
      <c r="BI469" s="231">
        <f>IF(N469="nulová",J469,0)</f>
        <v>0</v>
      </c>
      <c r="BJ469" s="16" t="s">
        <v>80</v>
      </c>
      <c r="BK469" s="231">
        <f>ROUND(I469*H469,2)</f>
        <v>0</v>
      </c>
      <c r="BL469" s="16" t="s">
        <v>201</v>
      </c>
      <c r="BM469" s="230" t="s">
        <v>817</v>
      </c>
    </row>
    <row r="470" s="1" customFormat="1">
      <c r="B470" s="37"/>
      <c r="C470" s="38"/>
      <c r="D470" s="232" t="s">
        <v>203</v>
      </c>
      <c r="E470" s="38"/>
      <c r="F470" s="233" t="s">
        <v>818</v>
      </c>
      <c r="G470" s="38"/>
      <c r="H470" s="38"/>
      <c r="I470" s="145"/>
      <c r="J470" s="38"/>
      <c r="K470" s="38"/>
      <c r="L470" s="42"/>
      <c r="M470" s="234"/>
      <c r="N470" s="82"/>
      <c r="O470" s="82"/>
      <c r="P470" s="82"/>
      <c r="Q470" s="82"/>
      <c r="R470" s="82"/>
      <c r="S470" s="82"/>
      <c r="T470" s="83"/>
      <c r="AT470" s="16" t="s">
        <v>203</v>
      </c>
      <c r="AU470" s="16" t="s">
        <v>82</v>
      </c>
    </row>
    <row r="471" s="1" customFormat="1" ht="24" customHeight="1">
      <c r="B471" s="37"/>
      <c r="C471" s="219" t="s">
        <v>819</v>
      </c>
      <c r="D471" s="219" t="s">
        <v>196</v>
      </c>
      <c r="E471" s="220" t="s">
        <v>820</v>
      </c>
      <c r="F471" s="221" t="s">
        <v>821</v>
      </c>
      <c r="G471" s="222" t="s">
        <v>199</v>
      </c>
      <c r="H471" s="223">
        <v>363.92000000000002</v>
      </c>
      <c r="I471" s="224"/>
      <c r="J471" s="225">
        <f>ROUND(I471*H471,2)</f>
        <v>0</v>
      </c>
      <c r="K471" s="221" t="s">
        <v>200</v>
      </c>
      <c r="L471" s="42"/>
      <c r="M471" s="226" t="s">
        <v>19</v>
      </c>
      <c r="N471" s="227" t="s">
        <v>44</v>
      </c>
      <c r="O471" s="82"/>
      <c r="P471" s="228">
        <f>O471*H471</f>
        <v>0</v>
      </c>
      <c r="Q471" s="228">
        <v>0.075600000000000001</v>
      </c>
      <c r="R471" s="228">
        <f>Q471*H471</f>
        <v>27.512352</v>
      </c>
      <c r="S471" s="228">
        <v>0</v>
      </c>
      <c r="T471" s="229">
        <f>S471*H471</f>
        <v>0</v>
      </c>
      <c r="AR471" s="230" t="s">
        <v>201</v>
      </c>
      <c r="AT471" s="230" t="s">
        <v>196</v>
      </c>
      <c r="AU471" s="230" t="s">
        <v>82</v>
      </c>
      <c r="AY471" s="16" t="s">
        <v>194</v>
      </c>
      <c r="BE471" s="231">
        <f>IF(N471="základní",J471,0)</f>
        <v>0</v>
      </c>
      <c r="BF471" s="231">
        <f>IF(N471="snížená",J471,0)</f>
        <v>0</v>
      </c>
      <c r="BG471" s="231">
        <f>IF(N471="zákl. přenesená",J471,0)</f>
        <v>0</v>
      </c>
      <c r="BH471" s="231">
        <f>IF(N471="sníž. přenesená",J471,0)</f>
        <v>0</v>
      </c>
      <c r="BI471" s="231">
        <f>IF(N471="nulová",J471,0)</f>
        <v>0</v>
      </c>
      <c r="BJ471" s="16" t="s">
        <v>80</v>
      </c>
      <c r="BK471" s="231">
        <f>ROUND(I471*H471,2)</f>
        <v>0</v>
      </c>
      <c r="BL471" s="16" t="s">
        <v>201</v>
      </c>
      <c r="BM471" s="230" t="s">
        <v>822</v>
      </c>
    </row>
    <row r="472" s="1" customFormat="1">
      <c r="B472" s="37"/>
      <c r="C472" s="38"/>
      <c r="D472" s="232" t="s">
        <v>203</v>
      </c>
      <c r="E472" s="38"/>
      <c r="F472" s="233" t="s">
        <v>823</v>
      </c>
      <c r="G472" s="38"/>
      <c r="H472" s="38"/>
      <c r="I472" s="145"/>
      <c r="J472" s="38"/>
      <c r="K472" s="38"/>
      <c r="L472" s="42"/>
      <c r="M472" s="234"/>
      <c r="N472" s="82"/>
      <c r="O472" s="82"/>
      <c r="P472" s="82"/>
      <c r="Q472" s="82"/>
      <c r="R472" s="82"/>
      <c r="S472" s="82"/>
      <c r="T472" s="83"/>
      <c r="AT472" s="16" t="s">
        <v>203</v>
      </c>
      <c r="AU472" s="16" t="s">
        <v>82</v>
      </c>
    </row>
    <row r="473" s="12" customFormat="1">
      <c r="B473" s="235"/>
      <c r="C473" s="236"/>
      <c r="D473" s="232" t="s">
        <v>272</v>
      </c>
      <c r="E473" s="237" t="s">
        <v>19</v>
      </c>
      <c r="F473" s="238" t="s">
        <v>744</v>
      </c>
      <c r="G473" s="236"/>
      <c r="H473" s="239">
        <v>238.97999999999999</v>
      </c>
      <c r="I473" s="240"/>
      <c r="J473" s="236"/>
      <c r="K473" s="236"/>
      <c r="L473" s="241"/>
      <c r="M473" s="242"/>
      <c r="N473" s="243"/>
      <c r="O473" s="243"/>
      <c r="P473" s="243"/>
      <c r="Q473" s="243"/>
      <c r="R473" s="243"/>
      <c r="S473" s="243"/>
      <c r="T473" s="244"/>
      <c r="AT473" s="245" t="s">
        <v>272</v>
      </c>
      <c r="AU473" s="245" t="s">
        <v>82</v>
      </c>
      <c r="AV473" s="12" t="s">
        <v>82</v>
      </c>
      <c r="AW473" s="12" t="s">
        <v>35</v>
      </c>
      <c r="AX473" s="12" t="s">
        <v>73</v>
      </c>
      <c r="AY473" s="245" t="s">
        <v>194</v>
      </c>
    </row>
    <row r="474" s="12" customFormat="1">
      <c r="B474" s="235"/>
      <c r="C474" s="236"/>
      <c r="D474" s="232" t="s">
        <v>272</v>
      </c>
      <c r="E474" s="237" t="s">
        <v>19</v>
      </c>
      <c r="F474" s="238" t="s">
        <v>824</v>
      </c>
      <c r="G474" s="236"/>
      <c r="H474" s="239">
        <v>124.94</v>
      </c>
      <c r="I474" s="240"/>
      <c r="J474" s="236"/>
      <c r="K474" s="236"/>
      <c r="L474" s="241"/>
      <c r="M474" s="242"/>
      <c r="N474" s="243"/>
      <c r="O474" s="243"/>
      <c r="P474" s="243"/>
      <c r="Q474" s="243"/>
      <c r="R474" s="243"/>
      <c r="S474" s="243"/>
      <c r="T474" s="244"/>
      <c r="AT474" s="245" t="s">
        <v>272</v>
      </c>
      <c r="AU474" s="245" t="s">
        <v>82</v>
      </c>
      <c r="AV474" s="12" t="s">
        <v>82</v>
      </c>
      <c r="AW474" s="12" t="s">
        <v>35</v>
      </c>
      <c r="AX474" s="12" t="s">
        <v>73</v>
      </c>
      <c r="AY474" s="245" t="s">
        <v>194</v>
      </c>
    </row>
    <row r="475" s="13" customFormat="1">
      <c r="B475" s="246"/>
      <c r="C475" s="247"/>
      <c r="D475" s="232" t="s">
        <v>272</v>
      </c>
      <c r="E475" s="248" t="s">
        <v>19</v>
      </c>
      <c r="F475" s="249" t="s">
        <v>295</v>
      </c>
      <c r="G475" s="247"/>
      <c r="H475" s="250">
        <v>363.92000000000002</v>
      </c>
      <c r="I475" s="251"/>
      <c r="J475" s="247"/>
      <c r="K475" s="247"/>
      <c r="L475" s="252"/>
      <c r="M475" s="253"/>
      <c r="N475" s="254"/>
      <c r="O475" s="254"/>
      <c r="P475" s="254"/>
      <c r="Q475" s="254"/>
      <c r="R475" s="254"/>
      <c r="S475" s="254"/>
      <c r="T475" s="255"/>
      <c r="AT475" s="256" t="s">
        <v>272</v>
      </c>
      <c r="AU475" s="256" t="s">
        <v>82</v>
      </c>
      <c r="AV475" s="13" t="s">
        <v>201</v>
      </c>
      <c r="AW475" s="13" t="s">
        <v>35</v>
      </c>
      <c r="AX475" s="13" t="s">
        <v>80</v>
      </c>
      <c r="AY475" s="256" t="s">
        <v>194</v>
      </c>
    </row>
    <row r="476" s="1" customFormat="1" ht="24" customHeight="1">
      <c r="B476" s="37"/>
      <c r="C476" s="219" t="s">
        <v>825</v>
      </c>
      <c r="D476" s="219" t="s">
        <v>196</v>
      </c>
      <c r="E476" s="220" t="s">
        <v>826</v>
      </c>
      <c r="F476" s="221" t="s">
        <v>827</v>
      </c>
      <c r="G476" s="222" t="s">
        <v>199</v>
      </c>
      <c r="H476" s="223">
        <v>55.030000000000001</v>
      </c>
      <c r="I476" s="224"/>
      <c r="J476" s="225">
        <f>ROUND(I476*H476,2)</f>
        <v>0</v>
      </c>
      <c r="K476" s="221" t="s">
        <v>200</v>
      </c>
      <c r="L476" s="42"/>
      <c r="M476" s="226" t="s">
        <v>19</v>
      </c>
      <c r="N476" s="227" t="s">
        <v>44</v>
      </c>
      <c r="O476" s="82"/>
      <c r="P476" s="228">
        <f>O476*H476</f>
        <v>0</v>
      </c>
      <c r="Q476" s="228">
        <v>0.094500000000000001</v>
      </c>
      <c r="R476" s="228">
        <f>Q476*H476</f>
        <v>5.2003349999999999</v>
      </c>
      <c r="S476" s="228">
        <v>0</v>
      </c>
      <c r="T476" s="229">
        <f>S476*H476</f>
        <v>0</v>
      </c>
      <c r="AR476" s="230" t="s">
        <v>201</v>
      </c>
      <c r="AT476" s="230" t="s">
        <v>196</v>
      </c>
      <c r="AU476" s="230" t="s">
        <v>82</v>
      </c>
      <c r="AY476" s="16" t="s">
        <v>194</v>
      </c>
      <c r="BE476" s="231">
        <f>IF(N476="základní",J476,0)</f>
        <v>0</v>
      </c>
      <c r="BF476" s="231">
        <f>IF(N476="snížená",J476,0)</f>
        <v>0</v>
      </c>
      <c r="BG476" s="231">
        <f>IF(N476="zákl. přenesená",J476,0)</f>
        <v>0</v>
      </c>
      <c r="BH476" s="231">
        <f>IF(N476="sníž. přenesená",J476,0)</f>
        <v>0</v>
      </c>
      <c r="BI476" s="231">
        <f>IF(N476="nulová",J476,0)</f>
        <v>0</v>
      </c>
      <c r="BJ476" s="16" t="s">
        <v>80</v>
      </c>
      <c r="BK476" s="231">
        <f>ROUND(I476*H476,2)</f>
        <v>0</v>
      </c>
      <c r="BL476" s="16" t="s">
        <v>201</v>
      </c>
      <c r="BM476" s="230" t="s">
        <v>828</v>
      </c>
    </row>
    <row r="477" s="1" customFormat="1">
      <c r="B477" s="37"/>
      <c r="C477" s="38"/>
      <c r="D477" s="232" t="s">
        <v>203</v>
      </c>
      <c r="E477" s="38"/>
      <c r="F477" s="233" t="s">
        <v>829</v>
      </c>
      <c r="G477" s="38"/>
      <c r="H477" s="38"/>
      <c r="I477" s="145"/>
      <c r="J477" s="38"/>
      <c r="K477" s="38"/>
      <c r="L477" s="42"/>
      <c r="M477" s="234"/>
      <c r="N477" s="82"/>
      <c r="O477" s="82"/>
      <c r="P477" s="82"/>
      <c r="Q477" s="82"/>
      <c r="R477" s="82"/>
      <c r="S477" s="82"/>
      <c r="T477" s="83"/>
      <c r="AT477" s="16" t="s">
        <v>203</v>
      </c>
      <c r="AU477" s="16" t="s">
        <v>82</v>
      </c>
    </row>
    <row r="478" s="12" customFormat="1">
      <c r="B478" s="235"/>
      <c r="C478" s="236"/>
      <c r="D478" s="232" t="s">
        <v>272</v>
      </c>
      <c r="E478" s="237" t="s">
        <v>19</v>
      </c>
      <c r="F478" s="238" t="s">
        <v>830</v>
      </c>
      <c r="G478" s="236"/>
      <c r="H478" s="239">
        <v>55.030000000000001</v>
      </c>
      <c r="I478" s="240"/>
      <c r="J478" s="236"/>
      <c r="K478" s="236"/>
      <c r="L478" s="241"/>
      <c r="M478" s="242"/>
      <c r="N478" s="243"/>
      <c r="O478" s="243"/>
      <c r="P478" s="243"/>
      <c r="Q478" s="243"/>
      <c r="R478" s="243"/>
      <c r="S478" s="243"/>
      <c r="T478" s="244"/>
      <c r="AT478" s="245" t="s">
        <v>272</v>
      </c>
      <c r="AU478" s="245" t="s">
        <v>82</v>
      </c>
      <c r="AV478" s="12" t="s">
        <v>82</v>
      </c>
      <c r="AW478" s="12" t="s">
        <v>35</v>
      </c>
      <c r="AX478" s="12" t="s">
        <v>80</v>
      </c>
      <c r="AY478" s="245" t="s">
        <v>194</v>
      </c>
    </row>
    <row r="479" s="1" customFormat="1" ht="24" customHeight="1">
      <c r="B479" s="37"/>
      <c r="C479" s="219" t="s">
        <v>831</v>
      </c>
      <c r="D479" s="219" t="s">
        <v>196</v>
      </c>
      <c r="E479" s="220" t="s">
        <v>832</v>
      </c>
      <c r="F479" s="221" t="s">
        <v>833</v>
      </c>
      <c r="G479" s="222" t="s">
        <v>199</v>
      </c>
      <c r="H479" s="223">
        <v>110.06</v>
      </c>
      <c r="I479" s="224"/>
      <c r="J479" s="225">
        <f>ROUND(I479*H479,2)</f>
        <v>0</v>
      </c>
      <c r="K479" s="221" t="s">
        <v>200</v>
      </c>
      <c r="L479" s="42"/>
      <c r="M479" s="226" t="s">
        <v>19</v>
      </c>
      <c r="N479" s="227" t="s">
        <v>44</v>
      </c>
      <c r="O479" s="82"/>
      <c r="P479" s="228">
        <f>O479*H479</f>
        <v>0</v>
      </c>
      <c r="Q479" s="228">
        <v>0.0189</v>
      </c>
      <c r="R479" s="228">
        <f>Q479*H479</f>
        <v>2.0801340000000001</v>
      </c>
      <c r="S479" s="228">
        <v>0</v>
      </c>
      <c r="T479" s="229">
        <f>S479*H479</f>
        <v>0</v>
      </c>
      <c r="AR479" s="230" t="s">
        <v>201</v>
      </c>
      <c r="AT479" s="230" t="s">
        <v>196</v>
      </c>
      <c r="AU479" s="230" t="s">
        <v>82</v>
      </c>
      <c r="AY479" s="16" t="s">
        <v>194</v>
      </c>
      <c r="BE479" s="231">
        <f>IF(N479="základní",J479,0)</f>
        <v>0</v>
      </c>
      <c r="BF479" s="231">
        <f>IF(N479="snížená",J479,0)</f>
        <v>0</v>
      </c>
      <c r="BG479" s="231">
        <f>IF(N479="zákl. přenesená",J479,0)</f>
        <v>0</v>
      </c>
      <c r="BH479" s="231">
        <f>IF(N479="sníž. přenesená",J479,0)</f>
        <v>0</v>
      </c>
      <c r="BI479" s="231">
        <f>IF(N479="nulová",J479,0)</f>
        <v>0</v>
      </c>
      <c r="BJ479" s="16" t="s">
        <v>80</v>
      </c>
      <c r="BK479" s="231">
        <f>ROUND(I479*H479,2)</f>
        <v>0</v>
      </c>
      <c r="BL479" s="16" t="s">
        <v>201</v>
      </c>
      <c r="BM479" s="230" t="s">
        <v>834</v>
      </c>
    </row>
    <row r="480" s="1" customFormat="1">
      <c r="B480" s="37"/>
      <c r="C480" s="38"/>
      <c r="D480" s="232" t="s">
        <v>203</v>
      </c>
      <c r="E480" s="38"/>
      <c r="F480" s="233" t="s">
        <v>835</v>
      </c>
      <c r="G480" s="38"/>
      <c r="H480" s="38"/>
      <c r="I480" s="145"/>
      <c r="J480" s="38"/>
      <c r="K480" s="38"/>
      <c r="L480" s="42"/>
      <c r="M480" s="234"/>
      <c r="N480" s="82"/>
      <c r="O480" s="82"/>
      <c r="P480" s="82"/>
      <c r="Q480" s="82"/>
      <c r="R480" s="82"/>
      <c r="S480" s="82"/>
      <c r="T480" s="83"/>
      <c r="AT480" s="16" t="s">
        <v>203</v>
      </c>
      <c r="AU480" s="16" t="s">
        <v>82</v>
      </c>
    </row>
    <row r="481" s="12" customFormat="1">
      <c r="B481" s="235"/>
      <c r="C481" s="236"/>
      <c r="D481" s="232" t="s">
        <v>272</v>
      </c>
      <c r="E481" s="237" t="s">
        <v>19</v>
      </c>
      <c r="F481" s="238" t="s">
        <v>830</v>
      </c>
      <c r="G481" s="236"/>
      <c r="H481" s="239">
        <v>55.030000000000001</v>
      </c>
      <c r="I481" s="240"/>
      <c r="J481" s="236"/>
      <c r="K481" s="236"/>
      <c r="L481" s="241"/>
      <c r="M481" s="242"/>
      <c r="N481" s="243"/>
      <c r="O481" s="243"/>
      <c r="P481" s="243"/>
      <c r="Q481" s="243"/>
      <c r="R481" s="243"/>
      <c r="S481" s="243"/>
      <c r="T481" s="244"/>
      <c r="AT481" s="245" t="s">
        <v>272</v>
      </c>
      <c r="AU481" s="245" t="s">
        <v>82</v>
      </c>
      <c r="AV481" s="12" t="s">
        <v>82</v>
      </c>
      <c r="AW481" s="12" t="s">
        <v>35</v>
      </c>
      <c r="AX481" s="12" t="s">
        <v>80</v>
      </c>
      <c r="AY481" s="245" t="s">
        <v>194</v>
      </c>
    </row>
    <row r="482" s="12" customFormat="1">
      <c r="B482" s="235"/>
      <c r="C482" s="236"/>
      <c r="D482" s="232" t="s">
        <v>272</v>
      </c>
      <c r="E482" s="236"/>
      <c r="F482" s="238" t="s">
        <v>836</v>
      </c>
      <c r="G482" s="236"/>
      <c r="H482" s="239">
        <v>110.06</v>
      </c>
      <c r="I482" s="240"/>
      <c r="J482" s="236"/>
      <c r="K482" s="236"/>
      <c r="L482" s="241"/>
      <c r="M482" s="242"/>
      <c r="N482" s="243"/>
      <c r="O482" s="243"/>
      <c r="P482" s="243"/>
      <c r="Q482" s="243"/>
      <c r="R482" s="243"/>
      <c r="S482" s="243"/>
      <c r="T482" s="244"/>
      <c r="AT482" s="245" t="s">
        <v>272</v>
      </c>
      <c r="AU482" s="245" t="s">
        <v>82</v>
      </c>
      <c r="AV482" s="12" t="s">
        <v>82</v>
      </c>
      <c r="AW482" s="12" t="s">
        <v>4</v>
      </c>
      <c r="AX482" s="12" t="s">
        <v>80</v>
      </c>
      <c r="AY482" s="245" t="s">
        <v>194</v>
      </c>
    </row>
    <row r="483" s="1" customFormat="1" ht="24" customHeight="1">
      <c r="B483" s="37"/>
      <c r="C483" s="219" t="s">
        <v>837</v>
      </c>
      <c r="D483" s="219" t="s">
        <v>196</v>
      </c>
      <c r="E483" s="220" t="s">
        <v>838</v>
      </c>
      <c r="F483" s="221" t="s">
        <v>839</v>
      </c>
      <c r="G483" s="222" t="s">
        <v>217</v>
      </c>
      <c r="H483" s="223">
        <v>425.75</v>
      </c>
      <c r="I483" s="224"/>
      <c r="J483" s="225">
        <f>ROUND(I483*H483,2)</f>
        <v>0</v>
      </c>
      <c r="K483" s="221" t="s">
        <v>200</v>
      </c>
      <c r="L483" s="42"/>
      <c r="M483" s="226" t="s">
        <v>19</v>
      </c>
      <c r="N483" s="227" t="s">
        <v>44</v>
      </c>
      <c r="O483" s="82"/>
      <c r="P483" s="228">
        <f>O483*H483</f>
        <v>0</v>
      </c>
      <c r="Q483" s="228">
        <v>6.0000000000000002E-05</v>
      </c>
      <c r="R483" s="228">
        <f>Q483*H483</f>
        <v>0.025545000000000002</v>
      </c>
      <c r="S483" s="228">
        <v>0</v>
      </c>
      <c r="T483" s="229">
        <f>S483*H483</f>
        <v>0</v>
      </c>
      <c r="AR483" s="230" t="s">
        <v>201</v>
      </c>
      <c r="AT483" s="230" t="s">
        <v>196</v>
      </c>
      <c r="AU483" s="230" t="s">
        <v>82</v>
      </c>
      <c r="AY483" s="16" t="s">
        <v>194</v>
      </c>
      <c r="BE483" s="231">
        <f>IF(N483="základní",J483,0)</f>
        <v>0</v>
      </c>
      <c r="BF483" s="231">
        <f>IF(N483="snížená",J483,0)</f>
        <v>0</v>
      </c>
      <c r="BG483" s="231">
        <f>IF(N483="zákl. přenesená",J483,0)</f>
        <v>0</v>
      </c>
      <c r="BH483" s="231">
        <f>IF(N483="sníž. přenesená",J483,0)</f>
        <v>0</v>
      </c>
      <c r="BI483" s="231">
        <f>IF(N483="nulová",J483,0)</f>
        <v>0</v>
      </c>
      <c r="BJ483" s="16" t="s">
        <v>80</v>
      </c>
      <c r="BK483" s="231">
        <f>ROUND(I483*H483,2)</f>
        <v>0</v>
      </c>
      <c r="BL483" s="16" t="s">
        <v>201</v>
      </c>
      <c r="BM483" s="230" t="s">
        <v>840</v>
      </c>
    </row>
    <row r="484" s="1" customFormat="1">
      <c r="B484" s="37"/>
      <c r="C484" s="38"/>
      <c r="D484" s="232" t="s">
        <v>203</v>
      </c>
      <c r="E484" s="38"/>
      <c r="F484" s="233" t="s">
        <v>841</v>
      </c>
      <c r="G484" s="38"/>
      <c r="H484" s="38"/>
      <c r="I484" s="145"/>
      <c r="J484" s="38"/>
      <c r="K484" s="38"/>
      <c r="L484" s="42"/>
      <c r="M484" s="234"/>
      <c r="N484" s="82"/>
      <c r="O484" s="82"/>
      <c r="P484" s="82"/>
      <c r="Q484" s="82"/>
      <c r="R484" s="82"/>
      <c r="S484" s="82"/>
      <c r="T484" s="83"/>
      <c r="AT484" s="16" t="s">
        <v>203</v>
      </c>
      <c r="AU484" s="16" t="s">
        <v>82</v>
      </c>
    </row>
    <row r="485" s="12" customFormat="1">
      <c r="B485" s="235"/>
      <c r="C485" s="236"/>
      <c r="D485" s="232" t="s">
        <v>272</v>
      </c>
      <c r="E485" s="237" t="s">
        <v>19</v>
      </c>
      <c r="F485" s="238" t="s">
        <v>842</v>
      </c>
      <c r="G485" s="236"/>
      <c r="H485" s="239">
        <v>222.25</v>
      </c>
      <c r="I485" s="240"/>
      <c r="J485" s="236"/>
      <c r="K485" s="236"/>
      <c r="L485" s="241"/>
      <c r="M485" s="242"/>
      <c r="N485" s="243"/>
      <c r="O485" s="243"/>
      <c r="P485" s="243"/>
      <c r="Q485" s="243"/>
      <c r="R485" s="243"/>
      <c r="S485" s="243"/>
      <c r="T485" s="244"/>
      <c r="AT485" s="245" t="s">
        <v>272</v>
      </c>
      <c r="AU485" s="245" t="s">
        <v>82</v>
      </c>
      <c r="AV485" s="12" t="s">
        <v>82</v>
      </c>
      <c r="AW485" s="12" t="s">
        <v>35</v>
      </c>
      <c r="AX485" s="12" t="s">
        <v>73</v>
      </c>
      <c r="AY485" s="245" t="s">
        <v>194</v>
      </c>
    </row>
    <row r="486" s="12" customFormat="1">
      <c r="B486" s="235"/>
      <c r="C486" s="236"/>
      <c r="D486" s="232" t="s">
        <v>272</v>
      </c>
      <c r="E486" s="237" t="s">
        <v>19</v>
      </c>
      <c r="F486" s="238" t="s">
        <v>843</v>
      </c>
      <c r="G486" s="236"/>
      <c r="H486" s="239">
        <v>203.5</v>
      </c>
      <c r="I486" s="240"/>
      <c r="J486" s="236"/>
      <c r="K486" s="236"/>
      <c r="L486" s="241"/>
      <c r="M486" s="242"/>
      <c r="N486" s="243"/>
      <c r="O486" s="243"/>
      <c r="P486" s="243"/>
      <c r="Q486" s="243"/>
      <c r="R486" s="243"/>
      <c r="S486" s="243"/>
      <c r="T486" s="244"/>
      <c r="AT486" s="245" t="s">
        <v>272</v>
      </c>
      <c r="AU486" s="245" t="s">
        <v>82</v>
      </c>
      <c r="AV486" s="12" t="s">
        <v>82</v>
      </c>
      <c r="AW486" s="12" t="s">
        <v>35</v>
      </c>
      <c r="AX486" s="12" t="s">
        <v>73</v>
      </c>
      <c r="AY486" s="245" t="s">
        <v>194</v>
      </c>
    </row>
    <row r="487" s="13" customFormat="1">
      <c r="B487" s="246"/>
      <c r="C487" s="247"/>
      <c r="D487" s="232" t="s">
        <v>272</v>
      </c>
      <c r="E487" s="248" t="s">
        <v>19</v>
      </c>
      <c r="F487" s="249" t="s">
        <v>295</v>
      </c>
      <c r="G487" s="247"/>
      <c r="H487" s="250">
        <v>425.75</v>
      </c>
      <c r="I487" s="251"/>
      <c r="J487" s="247"/>
      <c r="K487" s="247"/>
      <c r="L487" s="252"/>
      <c r="M487" s="253"/>
      <c r="N487" s="254"/>
      <c r="O487" s="254"/>
      <c r="P487" s="254"/>
      <c r="Q487" s="254"/>
      <c r="R487" s="254"/>
      <c r="S487" s="254"/>
      <c r="T487" s="255"/>
      <c r="AT487" s="256" t="s">
        <v>272</v>
      </c>
      <c r="AU487" s="256" t="s">
        <v>82</v>
      </c>
      <c r="AV487" s="13" t="s">
        <v>201</v>
      </c>
      <c r="AW487" s="13" t="s">
        <v>35</v>
      </c>
      <c r="AX487" s="13" t="s">
        <v>80</v>
      </c>
      <c r="AY487" s="256" t="s">
        <v>194</v>
      </c>
    </row>
    <row r="488" s="1" customFormat="1" ht="24" customHeight="1">
      <c r="B488" s="37"/>
      <c r="C488" s="219" t="s">
        <v>844</v>
      </c>
      <c r="D488" s="219" t="s">
        <v>196</v>
      </c>
      <c r="E488" s="220" t="s">
        <v>845</v>
      </c>
      <c r="F488" s="221" t="s">
        <v>846</v>
      </c>
      <c r="G488" s="222" t="s">
        <v>228</v>
      </c>
      <c r="H488" s="223">
        <v>19</v>
      </c>
      <c r="I488" s="224"/>
      <c r="J488" s="225">
        <f>ROUND(I488*H488,2)</f>
        <v>0</v>
      </c>
      <c r="K488" s="221" t="s">
        <v>200</v>
      </c>
      <c r="L488" s="42"/>
      <c r="M488" s="226" t="s">
        <v>19</v>
      </c>
      <c r="N488" s="227" t="s">
        <v>44</v>
      </c>
      <c r="O488" s="82"/>
      <c r="P488" s="228">
        <f>O488*H488</f>
        <v>0</v>
      </c>
      <c r="Q488" s="228">
        <v>0.016979999999999999</v>
      </c>
      <c r="R488" s="228">
        <f>Q488*H488</f>
        <v>0.32261999999999996</v>
      </c>
      <c r="S488" s="228">
        <v>0</v>
      </c>
      <c r="T488" s="229">
        <f>S488*H488</f>
        <v>0</v>
      </c>
      <c r="AR488" s="230" t="s">
        <v>201</v>
      </c>
      <c r="AT488" s="230" t="s">
        <v>196</v>
      </c>
      <c r="AU488" s="230" t="s">
        <v>82</v>
      </c>
      <c r="AY488" s="16" t="s">
        <v>194</v>
      </c>
      <c r="BE488" s="231">
        <f>IF(N488="základní",J488,0)</f>
        <v>0</v>
      </c>
      <c r="BF488" s="231">
        <f>IF(N488="snížená",J488,0)</f>
        <v>0</v>
      </c>
      <c r="BG488" s="231">
        <f>IF(N488="zákl. přenesená",J488,0)</f>
        <v>0</v>
      </c>
      <c r="BH488" s="231">
        <f>IF(N488="sníž. přenesená",J488,0)</f>
        <v>0</v>
      </c>
      <c r="BI488" s="231">
        <f>IF(N488="nulová",J488,0)</f>
        <v>0</v>
      </c>
      <c r="BJ488" s="16" t="s">
        <v>80</v>
      </c>
      <c r="BK488" s="231">
        <f>ROUND(I488*H488,2)</f>
        <v>0</v>
      </c>
      <c r="BL488" s="16" t="s">
        <v>201</v>
      </c>
      <c r="BM488" s="230" t="s">
        <v>847</v>
      </c>
    </row>
    <row r="489" s="1" customFormat="1">
      <c r="B489" s="37"/>
      <c r="C489" s="38"/>
      <c r="D489" s="232" t="s">
        <v>203</v>
      </c>
      <c r="E489" s="38"/>
      <c r="F489" s="233" t="s">
        <v>848</v>
      </c>
      <c r="G489" s="38"/>
      <c r="H489" s="38"/>
      <c r="I489" s="145"/>
      <c r="J489" s="38"/>
      <c r="K489" s="38"/>
      <c r="L489" s="42"/>
      <c r="M489" s="234"/>
      <c r="N489" s="82"/>
      <c r="O489" s="82"/>
      <c r="P489" s="82"/>
      <c r="Q489" s="82"/>
      <c r="R489" s="82"/>
      <c r="S489" s="82"/>
      <c r="T489" s="83"/>
      <c r="AT489" s="16" t="s">
        <v>203</v>
      </c>
      <c r="AU489" s="16" t="s">
        <v>82</v>
      </c>
    </row>
    <row r="490" s="1" customFormat="1" ht="24" customHeight="1">
      <c r="B490" s="37"/>
      <c r="C490" s="258" t="s">
        <v>849</v>
      </c>
      <c r="D490" s="258" t="s">
        <v>350</v>
      </c>
      <c r="E490" s="259" t="s">
        <v>850</v>
      </c>
      <c r="F490" s="260" t="s">
        <v>851</v>
      </c>
      <c r="G490" s="261" t="s">
        <v>228</v>
      </c>
      <c r="H490" s="262">
        <v>5</v>
      </c>
      <c r="I490" s="263"/>
      <c r="J490" s="264">
        <f>ROUND(I490*H490,2)</f>
        <v>0</v>
      </c>
      <c r="K490" s="260" t="s">
        <v>200</v>
      </c>
      <c r="L490" s="265"/>
      <c r="M490" s="266" t="s">
        <v>19</v>
      </c>
      <c r="N490" s="267" t="s">
        <v>44</v>
      </c>
      <c r="O490" s="82"/>
      <c r="P490" s="228">
        <f>O490*H490</f>
        <v>0</v>
      </c>
      <c r="Q490" s="228">
        <v>0.013400000000000001</v>
      </c>
      <c r="R490" s="228">
        <f>Q490*H490</f>
        <v>0.067000000000000004</v>
      </c>
      <c r="S490" s="228">
        <v>0</v>
      </c>
      <c r="T490" s="229">
        <f>S490*H490</f>
        <v>0</v>
      </c>
      <c r="AR490" s="230" t="s">
        <v>236</v>
      </c>
      <c r="AT490" s="230" t="s">
        <v>350</v>
      </c>
      <c r="AU490" s="230" t="s">
        <v>82</v>
      </c>
      <c r="AY490" s="16" t="s">
        <v>194</v>
      </c>
      <c r="BE490" s="231">
        <f>IF(N490="základní",J490,0)</f>
        <v>0</v>
      </c>
      <c r="BF490" s="231">
        <f>IF(N490="snížená",J490,0)</f>
        <v>0</v>
      </c>
      <c r="BG490" s="231">
        <f>IF(N490="zákl. přenesená",J490,0)</f>
        <v>0</v>
      </c>
      <c r="BH490" s="231">
        <f>IF(N490="sníž. přenesená",J490,0)</f>
        <v>0</v>
      </c>
      <c r="BI490" s="231">
        <f>IF(N490="nulová",J490,0)</f>
        <v>0</v>
      </c>
      <c r="BJ490" s="16" t="s">
        <v>80</v>
      </c>
      <c r="BK490" s="231">
        <f>ROUND(I490*H490,2)</f>
        <v>0</v>
      </c>
      <c r="BL490" s="16" t="s">
        <v>201</v>
      </c>
      <c r="BM490" s="230" t="s">
        <v>852</v>
      </c>
    </row>
    <row r="491" s="1" customFormat="1">
      <c r="B491" s="37"/>
      <c r="C491" s="38"/>
      <c r="D491" s="232" t="s">
        <v>203</v>
      </c>
      <c r="E491" s="38"/>
      <c r="F491" s="233" t="s">
        <v>851</v>
      </c>
      <c r="G491" s="38"/>
      <c r="H491" s="38"/>
      <c r="I491" s="145"/>
      <c r="J491" s="38"/>
      <c r="K491" s="38"/>
      <c r="L491" s="42"/>
      <c r="M491" s="234"/>
      <c r="N491" s="82"/>
      <c r="O491" s="82"/>
      <c r="P491" s="82"/>
      <c r="Q491" s="82"/>
      <c r="R491" s="82"/>
      <c r="S491" s="82"/>
      <c r="T491" s="83"/>
      <c r="AT491" s="16" t="s">
        <v>203</v>
      </c>
      <c r="AU491" s="16" t="s">
        <v>82</v>
      </c>
    </row>
    <row r="492" s="1" customFormat="1" ht="24" customHeight="1">
      <c r="B492" s="37"/>
      <c r="C492" s="258" t="s">
        <v>853</v>
      </c>
      <c r="D492" s="258" t="s">
        <v>350</v>
      </c>
      <c r="E492" s="259" t="s">
        <v>854</v>
      </c>
      <c r="F492" s="260" t="s">
        <v>855</v>
      </c>
      <c r="G492" s="261" t="s">
        <v>228</v>
      </c>
      <c r="H492" s="262">
        <v>3</v>
      </c>
      <c r="I492" s="263"/>
      <c r="J492" s="264">
        <f>ROUND(I492*H492,2)</f>
        <v>0</v>
      </c>
      <c r="K492" s="260" t="s">
        <v>200</v>
      </c>
      <c r="L492" s="265"/>
      <c r="M492" s="266" t="s">
        <v>19</v>
      </c>
      <c r="N492" s="267" t="s">
        <v>44</v>
      </c>
      <c r="O492" s="82"/>
      <c r="P492" s="228">
        <f>O492*H492</f>
        <v>0</v>
      </c>
      <c r="Q492" s="228">
        <v>0.0112</v>
      </c>
      <c r="R492" s="228">
        <f>Q492*H492</f>
        <v>0.033599999999999998</v>
      </c>
      <c r="S492" s="228">
        <v>0</v>
      </c>
      <c r="T492" s="229">
        <f>S492*H492</f>
        <v>0</v>
      </c>
      <c r="AR492" s="230" t="s">
        <v>236</v>
      </c>
      <c r="AT492" s="230" t="s">
        <v>350</v>
      </c>
      <c r="AU492" s="230" t="s">
        <v>82</v>
      </c>
      <c r="AY492" s="16" t="s">
        <v>194</v>
      </c>
      <c r="BE492" s="231">
        <f>IF(N492="základní",J492,0)</f>
        <v>0</v>
      </c>
      <c r="BF492" s="231">
        <f>IF(N492="snížená",J492,0)</f>
        <v>0</v>
      </c>
      <c r="BG492" s="231">
        <f>IF(N492="zákl. přenesená",J492,0)</f>
        <v>0</v>
      </c>
      <c r="BH492" s="231">
        <f>IF(N492="sníž. přenesená",J492,0)</f>
        <v>0</v>
      </c>
      <c r="BI492" s="231">
        <f>IF(N492="nulová",J492,0)</f>
        <v>0</v>
      </c>
      <c r="BJ492" s="16" t="s">
        <v>80</v>
      </c>
      <c r="BK492" s="231">
        <f>ROUND(I492*H492,2)</f>
        <v>0</v>
      </c>
      <c r="BL492" s="16" t="s">
        <v>201</v>
      </c>
      <c r="BM492" s="230" t="s">
        <v>856</v>
      </c>
    </row>
    <row r="493" s="1" customFormat="1">
      <c r="B493" s="37"/>
      <c r="C493" s="38"/>
      <c r="D493" s="232" t="s">
        <v>203</v>
      </c>
      <c r="E493" s="38"/>
      <c r="F493" s="233" t="s">
        <v>855</v>
      </c>
      <c r="G493" s="38"/>
      <c r="H493" s="38"/>
      <c r="I493" s="145"/>
      <c r="J493" s="38"/>
      <c r="K493" s="38"/>
      <c r="L493" s="42"/>
      <c r="M493" s="234"/>
      <c r="N493" s="82"/>
      <c r="O493" s="82"/>
      <c r="P493" s="82"/>
      <c r="Q493" s="82"/>
      <c r="R493" s="82"/>
      <c r="S493" s="82"/>
      <c r="T493" s="83"/>
      <c r="AT493" s="16" t="s">
        <v>203</v>
      </c>
      <c r="AU493" s="16" t="s">
        <v>82</v>
      </c>
    </row>
    <row r="494" s="1" customFormat="1" ht="24" customHeight="1">
      <c r="B494" s="37"/>
      <c r="C494" s="258" t="s">
        <v>857</v>
      </c>
      <c r="D494" s="258" t="s">
        <v>350</v>
      </c>
      <c r="E494" s="259" t="s">
        <v>858</v>
      </c>
      <c r="F494" s="260" t="s">
        <v>859</v>
      </c>
      <c r="G494" s="261" t="s">
        <v>228</v>
      </c>
      <c r="H494" s="262">
        <v>10</v>
      </c>
      <c r="I494" s="263"/>
      <c r="J494" s="264">
        <f>ROUND(I494*H494,2)</f>
        <v>0</v>
      </c>
      <c r="K494" s="260" t="s">
        <v>200</v>
      </c>
      <c r="L494" s="265"/>
      <c r="M494" s="266" t="s">
        <v>19</v>
      </c>
      <c r="N494" s="267" t="s">
        <v>44</v>
      </c>
      <c r="O494" s="82"/>
      <c r="P494" s="228">
        <f>O494*H494</f>
        <v>0</v>
      </c>
      <c r="Q494" s="228">
        <v>0.0137</v>
      </c>
      <c r="R494" s="228">
        <f>Q494*H494</f>
        <v>0.13700000000000001</v>
      </c>
      <c r="S494" s="228">
        <v>0</v>
      </c>
      <c r="T494" s="229">
        <f>S494*H494</f>
        <v>0</v>
      </c>
      <c r="AR494" s="230" t="s">
        <v>236</v>
      </c>
      <c r="AT494" s="230" t="s">
        <v>350</v>
      </c>
      <c r="AU494" s="230" t="s">
        <v>82</v>
      </c>
      <c r="AY494" s="16" t="s">
        <v>194</v>
      </c>
      <c r="BE494" s="231">
        <f>IF(N494="základní",J494,0)</f>
        <v>0</v>
      </c>
      <c r="BF494" s="231">
        <f>IF(N494="snížená",J494,0)</f>
        <v>0</v>
      </c>
      <c r="BG494" s="231">
        <f>IF(N494="zákl. přenesená",J494,0)</f>
        <v>0</v>
      </c>
      <c r="BH494" s="231">
        <f>IF(N494="sníž. přenesená",J494,0)</f>
        <v>0</v>
      </c>
      <c r="BI494" s="231">
        <f>IF(N494="nulová",J494,0)</f>
        <v>0</v>
      </c>
      <c r="BJ494" s="16" t="s">
        <v>80</v>
      </c>
      <c r="BK494" s="231">
        <f>ROUND(I494*H494,2)</f>
        <v>0</v>
      </c>
      <c r="BL494" s="16" t="s">
        <v>201</v>
      </c>
      <c r="BM494" s="230" t="s">
        <v>860</v>
      </c>
    </row>
    <row r="495" s="1" customFormat="1">
      <c r="B495" s="37"/>
      <c r="C495" s="38"/>
      <c r="D495" s="232" t="s">
        <v>203</v>
      </c>
      <c r="E495" s="38"/>
      <c r="F495" s="233" t="s">
        <v>859</v>
      </c>
      <c r="G495" s="38"/>
      <c r="H495" s="38"/>
      <c r="I495" s="145"/>
      <c r="J495" s="38"/>
      <c r="K495" s="38"/>
      <c r="L495" s="42"/>
      <c r="M495" s="234"/>
      <c r="N495" s="82"/>
      <c r="O495" s="82"/>
      <c r="P495" s="82"/>
      <c r="Q495" s="82"/>
      <c r="R495" s="82"/>
      <c r="S495" s="82"/>
      <c r="T495" s="83"/>
      <c r="AT495" s="16" t="s">
        <v>203</v>
      </c>
      <c r="AU495" s="16" t="s">
        <v>82</v>
      </c>
    </row>
    <row r="496" s="1" customFormat="1" ht="24" customHeight="1">
      <c r="B496" s="37"/>
      <c r="C496" s="258" t="s">
        <v>861</v>
      </c>
      <c r="D496" s="258" t="s">
        <v>350</v>
      </c>
      <c r="E496" s="259" t="s">
        <v>862</v>
      </c>
      <c r="F496" s="260" t="s">
        <v>863</v>
      </c>
      <c r="G496" s="261" t="s">
        <v>228</v>
      </c>
      <c r="H496" s="262">
        <v>1</v>
      </c>
      <c r="I496" s="263"/>
      <c r="J496" s="264">
        <f>ROUND(I496*H496,2)</f>
        <v>0</v>
      </c>
      <c r="K496" s="260" t="s">
        <v>200</v>
      </c>
      <c r="L496" s="265"/>
      <c r="M496" s="266" t="s">
        <v>19</v>
      </c>
      <c r="N496" s="267" t="s">
        <v>44</v>
      </c>
      <c r="O496" s="82"/>
      <c r="P496" s="228">
        <f>O496*H496</f>
        <v>0</v>
      </c>
      <c r="Q496" s="228">
        <v>0.013599999999999999</v>
      </c>
      <c r="R496" s="228">
        <f>Q496*H496</f>
        <v>0.013599999999999999</v>
      </c>
      <c r="S496" s="228">
        <v>0</v>
      </c>
      <c r="T496" s="229">
        <f>S496*H496</f>
        <v>0</v>
      </c>
      <c r="AR496" s="230" t="s">
        <v>236</v>
      </c>
      <c r="AT496" s="230" t="s">
        <v>350</v>
      </c>
      <c r="AU496" s="230" t="s">
        <v>82</v>
      </c>
      <c r="AY496" s="16" t="s">
        <v>194</v>
      </c>
      <c r="BE496" s="231">
        <f>IF(N496="základní",J496,0)</f>
        <v>0</v>
      </c>
      <c r="BF496" s="231">
        <f>IF(N496="snížená",J496,0)</f>
        <v>0</v>
      </c>
      <c r="BG496" s="231">
        <f>IF(N496="zákl. přenesená",J496,0)</f>
        <v>0</v>
      </c>
      <c r="BH496" s="231">
        <f>IF(N496="sníž. přenesená",J496,0)</f>
        <v>0</v>
      </c>
      <c r="BI496" s="231">
        <f>IF(N496="nulová",J496,0)</f>
        <v>0</v>
      </c>
      <c r="BJ496" s="16" t="s">
        <v>80</v>
      </c>
      <c r="BK496" s="231">
        <f>ROUND(I496*H496,2)</f>
        <v>0</v>
      </c>
      <c r="BL496" s="16" t="s">
        <v>201</v>
      </c>
      <c r="BM496" s="230" t="s">
        <v>864</v>
      </c>
    </row>
    <row r="497" s="1" customFormat="1">
      <c r="B497" s="37"/>
      <c r="C497" s="38"/>
      <c r="D497" s="232" t="s">
        <v>203</v>
      </c>
      <c r="E497" s="38"/>
      <c r="F497" s="233" t="s">
        <v>863</v>
      </c>
      <c r="G497" s="38"/>
      <c r="H497" s="38"/>
      <c r="I497" s="145"/>
      <c r="J497" s="38"/>
      <c r="K497" s="38"/>
      <c r="L497" s="42"/>
      <c r="M497" s="234"/>
      <c r="N497" s="82"/>
      <c r="O497" s="82"/>
      <c r="P497" s="82"/>
      <c r="Q497" s="82"/>
      <c r="R497" s="82"/>
      <c r="S497" s="82"/>
      <c r="T497" s="83"/>
      <c r="AT497" s="16" t="s">
        <v>203</v>
      </c>
      <c r="AU497" s="16" t="s">
        <v>82</v>
      </c>
    </row>
    <row r="498" s="1" customFormat="1" ht="24" customHeight="1">
      <c r="B498" s="37"/>
      <c r="C498" s="219" t="s">
        <v>865</v>
      </c>
      <c r="D498" s="219" t="s">
        <v>196</v>
      </c>
      <c r="E498" s="220" t="s">
        <v>866</v>
      </c>
      <c r="F498" s="221" t="s">
        <v>867</v>
      </c>
      <c r="G498" s="222" t="s">
        <v>228</v>
      </c>
      <c r="H498" s="223">
        <v>5</v>
      </c>
      <c r="I498" s="224"/>
      <c r="J498" s="225">
        <f>ROUND(I498*H498,2)</f>
        <v>0</v>
      </c>
      <c r="K498" s="221" t="s">
        <v>200</v>
      </c>
      <c r="L498" s="42"/>
      <c r="M498" s="226" t="s">
        <v>19</v>
      </c>
      <c r="N498" s="227" t="s">
        <v>44</v>
      </c>
      <c r="O498" s="82"/>
      <c r="P498" s="228">
        <f>O498*H498</f>
        <v>0</v>
      </c>
      <c r="Q498" s="228">
        <v>0.44169999999999998</v>
      </c>
      <c r="R498" s="228">
        <f>Q498*H498</f>
        <v>2.2084999999999999</v>
      </c>
      <c r="S498" s="228">
        <v>0</v>
      </c>
      <c r="T498" s="229">
        <f>S498*H498</f>
        <v>0</v>
      </c>
      <c r="AR498" s="230" t="s">
        <v>201</v>
      </c>
      <c r="AT498" s="230" t="s">
        <v>196</v>
      </c>
      <c r="AU498" s="230" t="s">
        <v>82</v>
      </c>
      <c r="AY498" s="16" t="s">
        <v>194</v>
      </c>
      <c r="BE498" s="231">
        <f>IF(N498="základní",J498,0)</f>
        <v>0</v>
      </c>
      <c r="BF498" s="231">
        <f>IF(N498="snížená",J498,0)</f>
        <v>0</v>
      </c>
      <c r="BG498" s="231">
        <f>IF(N498="zákl. přenesená",J498,0)</f>
        <v>0</v>
      </c>
      <c r="BH498" s="231">
        <f>IF(N498="sníž. přenesená",J498,0)</f>
        <v>0</v>
      </c>
      <c r="BI498" s="231">
        <f>IF(N498="nulová",J498,0)</f>
        <v>0</v>
      </c>
      <c r="BJ498" s="16" t="s">
        <v>80</v>
      </c>
      <c r="BK498" s="231">
        <f>ROUND(I498*H498,2)</f>
        <v>0</v>
      </c>
      <c r="BL498" s="16" t="s">
        <v>201</v>
      </c>
      <c r="BM498" s="230" t="s">
        <v>868</v>
      </c>
    </row>
    <row r="499" s="1" customFormat="1">
      <c r="B499" s="37"/>
      <c r="C499" s="38"/>
      <c r="D499" s="232" t="s">
        <v>203</v>
      </c>
      <c r="E499" s="38"/>
      <c r="F499" s="233" t="s">
        <v>869</v>
      </c>
      <c r="G499" s="38"/>
      <c r="H499" s="38"/>
      <c r="I499" s="145"/>
      <c r="J499" s="38"/>
      <c r="K499" s="38"/>
      <c r="L499" s="42"/>
      <c r="M499" s="234"/>
      <c r="N499" s="82"/>
      <c r="O499" s="82"/>
      <c r="P499" s="82"/>
      <c r="Q499" s="82"/>
      <c r="R499" s="82"/>
      <c r="S499" s="82"/>
      <c r="T499" s="83"/>
      <c r="AT499" s="16" t="s">
        <v>203</v>
      </c>
      <c r="AU499" s="16" t="s">
        <v>82</v>
      </c>
    </row>
    <row r="500" s="1" customFormat="1" ht="24" customHeight="1">
      <c r="B500" s="37"/>
      <c r="C500" s="258" t="s">
        <v>870</v>
      </c>
      <c r="D500" s="258" t="s">
        <v>350</v>
      </c>
      <c r="E500" s="259" t="s">
        <v>871</v>
      </c>
      <c r="F500" s="260" t="s">
        <v>872</v>
      </c>
      <c r="G500" s="261" t="s">
        <v>228</v>
      </c>
      <c r="H500" s="262">
        <v>5</v>
      </c>
      <c r="I500" s="263"/>
      <c r="J500" s="264">
        <f>ROUND(I500*H500,2)</f>
        <v>0</v>
      </c>
      <c r="K500" s="260" t="s">
        <v>200</v>
      </c>
      <c r="L500" s="265"/>
      <c r="M500" s="266" t="s">
        <v>19</v>
      </c>
      <c r="N500" s="267" t="s">
        <v>44</v>
      </c>
      <c r="O500" s="82"/>
      <c r="P500" s="228">
        <f>O500*H500</f>
        <v>0</v>
      </c>
      <c r="Q500" s="228">
        <v>0.017000000000000001</v>
      </c>
      <c r="R500" s="228">
        <f>Q500*H500</f>
        <v>0.085000000000000006</v>
      </c>
      <c r="S500" s="228">
        <v>0</v>
      </c>
      <c r="T500" s="229">
        <f>S500*H500</f>
        <v>0</v>
      </c>
      <c r="AR500" s="230" t="s">
        <v>236</v>
      </c>
      <c r="AT500" s="230" t="s">
        <v>350</v>
      </c>
      <c r="AU500" s="230" t="s">
        <v>82</v>
      </c>
      <c r="AY500" s="16" t="s">
        <v>194</v>
      </c>
      <c r="BE500" s="231">
        <f>IF(N500="základní",J500,0)</f>
        <v>0</v>
      </c>
      <c r="BF500" s="231">
        <f>IF(N500="snížená",J500,0)</f>
        <v>0</v>
      </c>
      <c r="BG500" s="231">
        <f>IF(N500="zákl. přenesená",J500,0)</f>
        <v>0</v>
      </c>
      <c r="BH500" s="231">
        <f>IF(N500="sníž. přenesená",J500,0)</f>
        <v>0</v>
      </c>
      <c r="BI500" s="231">
        <f>IF(N500="nulová",J500,0)</f>
        <v>0</v>
      </c>
      <c r="BJ500" s="16" t="s">
        <v>80</v>
      </c>
      <c r="BK500" s="231">
        <f>ROUND(I500*H500,2)</f>
        <v>0</v>
      </c>
      <c r="BL500" s="16" t="s">
        <v>201</v>
      </c>
      <c r="BM500" s="230" t="s">
        <v>873</v>
      </c>
    </row>
    <row r="501" s="1" customFormat="1">
      <c r="B501" s="37"/>
      <c r="C501" s="38"/>
      <c r="D501" s="232" t="s">
        <v>203</v>
      </c>
      <c r="E501" s="38"/>
      <c r="F501" s="233" t="s">
        <v>872</v>
      </c>
      <c r="G501" s="38"/>
      <c r="H501" s="38"/>
      <c r="I501" s="145"/>
      <c r="J501" s="38"/>
      <c r="K501" s="38"/>
      <c r="L501" s="42"/>
      <c r="M501" s="234"/>
      <c r="N501" s="82"/>
      <c r="O501" s="82"/>
      <c r="P501" s="82"/>
      <c r="Q501" s="82"/>
      <c r="R501" s="82"/>
      <c r="S501" s="82"/>
      <c r="T501" s="83"/>
      <c r="AT501" s="16" t="s">
        <v>203</v>
      </c>
      <c r="AU501" s="16" t="s">
        <v>82</v>
      </c>
    </row>
    <row r="502" s="1" customFormat="1" ht="24" customHeight="1">
      <c r="B502" s="37"/>
      <c r="C502" s="219" t="s">
        <v>874</v>
      </c>
      <c r="D502" s="219" t="s">
        <v>196</v>
      </c>
      <c r="E502" s="220" t="s">
        <v>875</v>
      </c>
      <c r="F502" s="221" t="s">
        <v>876</v>
      </c>
      <c r="G502" s="222" t="s">
        <v>228</v>
      </c>
      <c r="H502" s="223">
        <v>6</v>
      </c>
      <c r="I502" s="224"/>
      <c r="J502" s="225">
        <f>ROUND(I502*H502,2)</f>
        <v>0</v>
      </c>
      <c r="K502" s="221" t="s">
        <v>200</v>
      </c>
      <c r="L502" s="42"/>
      <c r="M502" s="226" t="s">
        <v>19</v>
      </c>
      <c r="N502" s="227" t="s">
        <v>44</v>
      </c>
      <c r="O502" s="82"/>
      <c r="P502" s="228">
        <f>O502*H502</f>
        <v>0</v>
      </c>
      <c r="Q502" s="228">
        <v>0</v>
      </c>
      <c r="R502" s="228">
        <f>Q502*H502</f>
        <v>0</v>
      </c>
      <c r="S502" s="228">
        <v>0</v>
      </c>
      <c r="T502" s="229">
        <f>S502*H502</f>
        <v>0</v>
      </c>
      <c r="AR502" s="230" t="s">
        <v>201</v>
      </c>
      <c r="AT502" s="230" t="s">
        <v>196</v>
      </c>
      <c r="AU502" s="230" t="s">
        <v>82</v>
      </c>
      <c r="AY502" s="16" t="s">
        <v>194</v>
      </c>
      <c r="BE502" s="231">
        <f>IF(N502="základní",J502,0)</f>
        <v>0</v>
      </c>
      <c r="BF502" s="231">
        <f>IF(N502="snížená",J502,0)</f>
        <v>0</v>
      </c>
      <c r="BG502" s="231">
        <f>IF(N502="zákl. přenesená",J502,0)</f>
        <v>0</v>
      </c>
      <c r="BH502" s="231">
        <f>IF(N502="sníž. přenesená",J502,0)</f>
        <v>0</v>
      </c>
      <c r="BI502" s="231">
        <f>IF(N502="nulová",J502,0)</f>
        <v>0</v>
      </c>
      <c r="BJ502" s="16" t="s">
        <v>80</v>
      </c>
      <c r="BK502" s="231">
        <f>ROUND(I502*H502,2)</f>
        <v>0</v>
      </c>
      <c r="BL502" s="16" t="s">
        <v>201</v>
      </c>
      <c r="BM502" s="230" t="s">
        <v>877</v>
      </c>
    </row>
    <row r="503" s="1" customFormat="1">
      <c r="B503" s="37"/>
      <c r="C503" s="38"/>
      <c r="D503" s="232" t="s">
        <v>203</v>
      </c>
      <c r="E503" s="38"/>
      <c r="F503" s="233" t="s">
        <v>878</v>
      </c>
      <c r="G503" s="38"/>
      <c r="H503" s="38"/>
      <c r="I503" s="145"/>
      <c r="J503" s="38"/>
      <c r="K503" s="38"/>
      <c r="L503" s="42"/>
      <c r="M503" s="234"/>
      <c r="N503" s="82"/>
      <c r="O503" s="82"/>
      <c r="P503" s="82"/>
      <c r="Q503" s="82"/>
      <c r="R503" s="82"/>
      <c r="S503" s="82"/>
      <c r="T503" s="83"/>
      <c r="AT503" s="16" t="s">
        <v>203</v>
      </c>
      <c r="AU503" s="16" t="s">
        <v>82</v>
      </c>
    </row>
    <row r="504" s="1" customFormat="1" ht="16.5" customHeight="1">
      <c r="B504" s="37"/>
      <c r="C504" s="258" t="s">
        <v>879</v>
      </c>
      <c r="D504" s="258" t="s">
        <v>350</v>
      </c>
      <c r="E504" s="259" t="s">
        <v>880</v>
      </c>
      <c r="F504" s="260" t="s">
        <v>881</v>
      </c>
      <c r="G504" s="261" t="s">
        <v>228</v>
      </c>
      <c r="H504" s="262">
        <v>6</v>
      </c>
      <c r="I504" s="263"/>
      <c r="J504" s="264">
        <f>ROUND(I504*H504,2)</f>
        <v>0</v>
      </c>
      <c r="K504" s="260" t="s">
        <v>200</v>
      </c>
      <c r="L504" s="265"/>
      <c r="M504" s="266" t="s">
        <v>19</v>
      </c>
      <c r="N504" s="267" t="s">
        <v>44</v>
      </c>
      <c r="O504" s="82"/>
      <c r="P504" s="228">
        <f>O504*H504</f>
        <v>0</v>
      </c>
      <c r="Q504" s="228">
        <v>0.0012999999999999999</v>
      </c>
      <c r="R504" s="228">
        <f>Q504*H504</f>
        <v>0.0077999999999999996</v>
      </c>
      <c r="S504" s="228">
        <v>0</v>
      </c>
      <c r="T504" s="229">
        <f>S504*H504</f>
        <v>0</v>
      </c>
      <c r="AR504" s="230" t="s">
        <v>236</v>
      </c>
      <c r="AT504" s="230" t="s">
        <v>350</v>
      </c>
      <c r="AU504" s="230" t="s">
        <v>82</v>
      </c>
      <c r="AY504" s="16" t="s">
        <v>194</v>
      </c>
      <c r="BE504" s="231">
        <f>IF(N504="základní",J504,0)</f>
        <v>0</v>
      </c>
      <c r="BF504" s="231">
        <f>IF(N504="snížená",J504,0)</f>
        <v>0</v>
      </c>
      <c r="BG504" s="231">
        <f>IF(N504="zákl. přenesená",J504,0)</f>
        <v>0</v>
      </c>
      <c r="BH504" s="231">
        <f>IF(N504="sníž. přenesená",J504,0)</f>
        <v>0</v>
      </c>
      <c r="BI504" s="231">
        <f>IF(N504="nulová",J504,0)</f>
        <v>0</v>
      </c>
      <c r="BJ504" s="16" t="s">
        <v>80</v>
      </c>
      <c r="BK504" s="231">
        <f>ROUND(I504*H504,2)</f>
        <v>0</v>
      </c>
      <c r="BL504" s="16" t="s">
        <v>201</v>
      </c>
      <c r="BM504" s="230" t="s">
        <v>882</v>
      </c>
    </row>
    <row r="505" s="1" customFormat="1">
      <c r="B505" s="37"/>
      <c r="C505" s="38"/>
      <c r="D505" s="232" t="s">
        <v>203</v>
      </c>
      <c r="E505" s="38"/>
      <c r="F505" s="233" t="s">
        <v>881</v>
      </c>
      <c r="G505" s="38"/>
      <c r="H505" s="38"/>
      <c r="I505" s="145"/>
      <c r="J505" s="38"/>
      <c r="K505" s="38"/>
      <c r="L505" s="42"/>
      <c r="M505" s="234"/>
      <c r="N505" s="82"/>
      <c r="O505" s="82"/>
      <c r="P505" s="82"/>
      <c r="Q505" s="82"/>
      <c r="R505" s="82"/>
      <c r="S505" s="82"/>
      <c r="T505" s="83"/>
      <c r="AT505" s="16" t="s">
        <v>203</v>
      </c>
      <c r="AU505" s="16" t="s">
        <v>82</v>
      </c>
    </row>
    <row r="506" s="1" customFormat="1" ht="24" customHeight="1">
      <c r="B506" s="37"/>
      <c r="C506" s="219" t="s">
        <v>883</v>
      </c>
      <c r="D506" s="219" t="s">
        <v>196</v>
      </c>
      <c r="E506" s="220" t="s">
        <v>884</v>
      </c>
      <c r="F506" s="221" t="s">
        <v>885</v>
      </c>
      <c r="G506" s="222" t="s">
        <v>228</v>
      </c>
      <c r="H506" s="223">
        <v>5</v>
      </c>
      <c r="I506" s="224"/>
      <c r="J506" s="225">
        <f>ROUND(I506*H506,2)</f>
        <v>0</v>
      </c>
      <c r="K506" s="221" t="s">
        <v>200</v>
      </c>
      <c r="L506" s="42"/>
      <c r="M506" s="226" t="s">
        <v>19</v>
      </c>
      <c r="N506" s="227" t="s">
        <v>44</v>
      </c>
      <c r="O506" s="82"/>
      <c r="P506" s="228">
        <f>O506*H506</f>
        <v>0</v>
      </c>
      <c r="Q506" s="228">
        <v>0</v>
      </c>
      <c r="R506" s="228">
        <f>Q506*H506</f>
        <v>0</v>
      </c>
      <c r="S506" s="228">
        <v>0</v>
      </c>
      <c r="T506" s="229">
        <f>S506*H506</f>
        <v>0</v>
      </c>
      <c r="AR506" s="230" t="s">
        <v>201</v>
      </c>
      <c r="AT506" s="230" t="s">
        <v>196</v>
      </c>
      <c r="AU506" s="230" t="s">
        <v>82</v>
      </c>
      <c r="AY506" s="16" t="s">
        <v>194</v>
      </c>
      <c r="BE506" s="231">
        <f>IF(N506="základní",J506,0)</f>
        <v>0</v>
      </c>
      <c r="BF506" s="231">
        <f>IF(N506="snížená",J506,0)</f>
        <v>0</v>
      </c>
      <c r="BG506" s="231">
        <f>IF(N506="zákl. přenesená",J506,0)</f>
        <v>0</v>
      </c>
      <c r="BH506" s="231">
        <f>IF(N506="sníž. přenesená",J506,0)</f>
        <v>0</v>
      </c>
      <c r="BI506" s="231">
        <f>IF(N506="nulová",J506,0)</f>
        <v>0</v>
      </c>
      <c r="BJ506" s="16" t="s">
        <v>80</v>
      </c>
      <c r="BK506" s="231">
        <f>ROUND(I506*H506,2)</f>
        <v>0</v>
      </c>
      <c r="BL506" s="16" t="s">
        <v>201</v>
      </c>
      <c r="BM506" s="230" t="s">
        <v>886</v>
      </c>
    </row>
    <row r="507" s="1" customFormat="1">
      <c r="B507" s="37"/>
      <c r="C507" s="38"/>
      <c r="D507" s="232" t="s">
        <v>203</v>
      </c>
      <c r="E507" s="38"/>
      <c r="F507" s="233" t="s">
        <v>887</v>
      </c>
      <c r="G507" s="38"/>
      <c r="H507" s="38"/>
      <c r="I507" s="145"/>
      <c r="J507" s="38"/>
      <c r="K507" s="38"/>
      <c r="L507" s="42"/>
      <c r="M507" s="234"/>
      <c r="N507" s="82"/>
      <c r="O507" s="82"/>
      <c r="P507" s="82"/>
      <c r="Q507" s="82"/>
      <c r="R507" s="82"/>
      <c r="S507" s="82"/>
      <c r="T507" s="83"/>
      <c r="AT507" s="16" t="s">
        <v>203</v>
      </c>
      <c r="AU507" s="16" t="s">
        <v>82</v>
      </c>
    </row>
    <row r="508" s="1" customFormat="1" ht="16.5" customHeight="1">
      <c r="B508" s="37"/>
      <c r="C508" s="258" t="s">
        <v>888</v>
      </c>
      <c r="D508" s="258" t="s">
        <v>350</v>
      </c>
      <c r="E508" s="259" t="s">
        <v>889</v>
      </c>
      <c r="F508" s="260" t="s">
        <v>890</v>
      </c>
      <c r="G508" s="261" t="s">
        <v>228</v>
      </c>
      <c r="H508" s="262">
        <v>5</v>
      </c>
      <c r="I508" s="263"/>
      <c r="J508" s="264">
        <f>ROUND(I508*H508,2)</f>
        <v>0</v>
      </c>
      <c r="K508" s="260" t="s">
        <v>200</v>
      </c>
      <c r="L508" s="265"/>
      <c r="M508" s="266" t="s">
        <v>19</v>
      </c>
      <c r="N508" s="267" t="s">
        <v>44</v>
      </c>
      <c r="O508" s="82"/>
      <c r="P508" s="228">
        <f>O508*H508</f>
        <v>0</v>
      </c>
      <c r="Q508" s="228">
        <v>0.0025999999999999999</v>
      </c>
      <c r="R508" s="228">
        <f>Q508*H508</f>
        <v>0.012999999999999999</v>
      </c>
      <c r="S508" s="228">
        <v>0</v>
      </c>
      <c r="T508" s="229">
        <f>S508*H508</f>
        <v>0</v>
      </c>
      <c r="AR508" s="230" t="s">
        <v>236</v>
      </c>
      <c r="AT508" s="230" t="s">
        <v>350</v>
      </c>
      <c r="AU508" s="230" t="s">
        <v>82</v>
      </c>
      <c r="AY508" s="16" t="s">
        <v>194</v>
      </c>
      <c r="BE508" s="231">
        <f>IF(N508="základní",J508,0)</f>
        <v>0</v>
      </c>
      <c r="BF508" s="231">
        <f>IF(N508="snížená",J508,0)</f>
        <v>0</v>
      </c>
      <c r="BG508" s="231">
        <f>IF(N508="zákl. přenesená",J508,0)</f>
        <v>0</v>
      </c>
      <c r="BH508" s="231">
        <f>IF(N508="sníž. přenesená",J508,0)</f>
        <v>0</v>
      </c>
      <c r="BI508" s="231">
        <f>IF(N508="nulová",J508,0)</f>
        <v>0</v>
      </c>
      <c r="BJ508" s="16" t="s">
        <v>80</v>
      </c>
      <c r="BK508" s="231">
        <f>ROUND(I508*H508,2)</f>
        <v>0</v>
      </c>
      <c r="BL508" s="16" t="s">
        <v>201</v>
      </c>
      <c r="BM508" s="230" t="s">
        <v>891</v>
      </c>
    </row>
    <row r="509" s="1" customFormat="1">
      <c r="B509" s="37"/>
      <c r="C509" s="38"/>
      <c r="D509" s="232" t="s">
        <v>203</v>
      </c>
      <c r="E509" s="38"/>
      <c r="F509" s="233" t="s">
        <v>890</v>
      </c>
      <c r="G509" s="38"/>
      <c r="H509" s="38"/>
      <c r="I509" s="145"/>
      <c r="J509" s="38"/>
      <c r="K509" s="38"/>
      <c r="L509" s="42"/>
      <c r="M509" s="234"/>
      <c r="N509" s="82"/>
      <c r="O509" s="82"/>
      <c r="P509" s="82"/>
      <c r="Q509" s="82"/>
      <c r="R509" s="82"/>
      <c r="S509" s="82"/>
      <c r="T509" s="83"/>
      <c r="AT509" s="16" t="s">
        <v>203</v>
      </c>
      <c r="AU509" s="16" t="s">
        <v>82</v>
      </c>
    </row>
    <row r="510" s="11" customFormat="1" ht="22.8" customHeight="1">
      <c r="B510" s="203"/>
      <c r="C510" s="204"/>
      <c r="D510" s="205" t="s">
        <v>72</v>
      </c>
      <c r="E510" s="217" t="s">
        <v>236</v>
      </c>
      <c r="F510" s="217" t="s">
        <v>892</v>
      </c>
      <c r="G510" s="204"/>
      <c r="H510" s="204"/>
      <c r="I510" s="207"/>
      <c r="J510" s="218">
        <f>BK510</f>
        <v>0</v>
      </c>
      <c r="K510" s="204"/>
      <c r="L510" s="209"/>
      <c r="M510" s="210"/>
      <c r="N510" s="211"/>
      <c r="O510" s="211"/>
      <c r="P510" s="212">
        <f>SUM(P511:P560)</f>
        <v>0</v>
      </c>
      <c r="Q510" s="211"/>
      <c r="R510" s="212">
        <f>SUM(R511:R560)</f>
        <v>9.781229999999999</v>
      </c>
      <c r="S510" s="211"/>
      <c r="T510" s="213">
        <f>SUM(T511:T560)</f>
        <v>0</v>
      </c>
      <c r="AR510" s="214" t="s">
        <v>80</v>
      </c>
      <c r="AT510" s="215" t="s">
        <v>72</v>
      </c>
      <c r="AU510" s="215" t="s">
        <v>80</v>
      </c>
      <c r="AY510" s="214" t="s">
        <v>194</v>
      </c>
      <c r="BK510" s="216">
        <f>SUM(BK511:BK560)</f>
        <v>0</v>
      </c>
    </row>
    <row r="511" s="1" customFormat="1" ht="24" customHeight="1">
      <c r="B511" s="37"/>
      <c r="C511" s="219" t="s">
        <v>893</v>
      </c>
      <c r="D511" s="219" t="s">
        <v>196</v>
      </c>
      <c r="E511" s="220" t="s">
        <v>894</v>
      </c>
      <c r="F511" s="221" t="s">
        <v>895</v>
      </c>
      <c r="G511" s="222" t="s">
        <v>217</v>
      </c>
      <c r="H511" s="223">
        <v>17</v>
      </c>
      <c r="I511" s="224"/>
      <c r="J511" s="225">
        <f>ROUND(I511*H511,2)</f>
        <v>0</v>
      </c>
      <c r="K511" s="221" t="s">
        <v>200</v>
      </c>
      <c r="L511" s="42"/>
      <c r="M511" s="226" t="s">
        <v>19</v>
      </c>
      <c r="N511" s="227" t="s">
        <v>44</v>
      </c>
      <c r="O511" s="82"/>
      <c r="P511" s="228">
        <f>O511*H511</f>
        <v>0</v>
      </c>
      <c r="Q511" s="228">
        <v>0</v>
      </c>
      <c r="R511" s="228">
        <f>Q511*H511</f>
        <v>0</v>
      </c>
      <c r="S511" s="228">
        <v>0</v>
      </c>
      <c r="T511" s="229">
        <f>S511*H511</f>
        <v>0</v>
      </c>
      <c r="AR511" s="230" t="s">
        <v>201</v>
      </c>
      <c r="AT511" s="230" t="s">
        <v>196</v>
      </c>
      <c r="AU511" s="230" t="s">
        <v>82</v>
      </c>
      <c r="AY511" s="16" t="s">
        <v>194</v>
      </c>
      <c r="BE511" s="231">
        <f>IF(N511="základní",J511,0)</f>
        <v>0</v>
      </c>
      <c r="BF511" s="231">
        <f>IF(N511="snížená",J511,0)</f>
        <v>0</v>
      </c>
      <c r="BG511" s="231">
        <f>IF(N511="zákl. přenesená",J511,0)</f>
        <v>0</v>
      </c>
      <c r="BH511" s="231">
        <f>IF(N511="sníž. přenesená",J511,0)</f>
        <v>0</v>
      </c>
      <c r="BI511" s="231">
        <f>IF(N511="nulová",J511,0)</f>
        <v>0</v>
      </c>
      <c r="BJ511" s="16" t="s">
        <v>80</v>
      </c>
      <c r="BK511" s="231">
        <f>ROUND(I511*H511,2)</f>
        <v>0</v>
      </c>
      <c r="BL511" s="16" t="s">
        <v>201</v>
      </c>
      <c r="BM511" s="230" t="s">
        <v>896</v>
      </c>
    </row>
    <row r="512" s="1" customFormat="1">
      <c r="B512" s="37"/>
      <c r="C512" s="38"/>
      <c r="D512" s="232" t="s">
        <v>203</v>
      </c>
      <c r="E512" s="38"/>
      <c r="F512" s="233" t="s">
        <v>897</v>
      </c>
      <c r="G512" s="38"/>
      <c r="H512" s="38"/>
      <c r="I512" s="145"/>
      <c r="J512" s="38"/>
      <c r="K512" s="38"/>
      <c r="L512" s="42"/>
      <c r="M512" s="234"/>
      <c r="N512" s="82"/>
      <c r="O512" s="82"/>
      <c r="P512" s="82"/>
      <c r="Q512" s="82"/>
      <c r="R512" s="82"/>
      <c r="S512" s="82"/>
      <c r="T512" s="83"/>
      <c r="AT512" s="16" t="s">
        <v>203</v>
      </c>
      <c r="AU512" s="16" t="s">
        <v>82</v>
      </c>
    </row>
    <row r="513" s="1" customFormat="1" ht="24" customHeight="1">
      <c r="B513" s="37"/>
      <c r="C513" s="258" t="s">
        <v>898</v>
      </c>
      <c r="D513" s="258" t="s">
        <v>350</v>
      </c>
      <c r="E513" s="259" t="s">
        <v>899</v>
      </c>
      <c r="F513" s="260" t="s">
        <v>900</v>
      </c>
      <c r="G513" s="261" t="s">
        <v>217</v>
      </c>
      <c r="H513" s="262">
        <v>17</v>
      </c>
      <c r="I513" s="263"/>
      <c r="J513" s="264">
        <f>ROUND(I513*H513,2)</f>
        <v>0</v>
      </c>
      <c r="K513" s="260" t="s">
        <v>200</v>
      </c>
      <c r="L513" s="265"/>
      <c r="M513" s="266" t="s">
        <v>19</v>
      </c>
      <c r="N513" s="267" t="s">
        <v>44</v>
      </c>
      <c r="O513" s="82"/>
      <c r="P513" s="228">
        <f>O513*H513</f>
        <v>0</v>
      </c>
      <c r="Q513" s="228">
        <v>0.00027999999999999998</v>
      </c>
      <c r="R513" s="228">
        <f>Q513*H513</f>
        <v>0.0047599999999999995</v>
      </c>
      <c r="S513" s="228">
        <v>0</v>
      </c>
      <c r="T513" s="229">
        <f>S513*H513</f>
        <v>0</v>
      </c>
      <c r="AR513" s="230" t="s">
        <v>236</v>
      </c>
      <c r="AT513" s="230" t="s">
        <v>350</v>
      </c>
      <c r="AU513" s="230" t="s">
        <v>82</v>
      </c>
      <c r="AY513" s="16" t="s">
        <v>194</v>
      </c>
      <c r="BE513" s="231">
        <f>IF(N513="základní",J513,0)</f>
        <v>0</v>
      </c>
      <c r="BF513" s="231">
        <f>IF(N513="snížená",J513,0)</f>
        <v>0</v>
      </c>
      <c r="BG513" s="231">
        <f>IF(N513="zákl. přenesená",J513,0)</f>
        <v>0</v>
      </c>
      <c r="BH513" s="231">
        <f>IF(N513="sníž. přenesená",J513,0)</f>
        <v>0</v>
      </c>
      <c r="BI513" s="231">
        <f>IF(N513="nulová",J513,0)</f>
        <v>0</v>
      </c>
      <c r="BJ513" s="16" t="s">
        <v>80</v>
      </c>
      <c r="BK513" s="231">
        <f>ROUND(I513*H513,2)</f>
        <v>0</v>
      </c>
      <c r="BL513" s="16" t="s">
        <v>201</v>
      </c>
      <c r="BM513" s="230" t="s">
        <v>901</v>
      </c>
    </row>
    <row r="514" s="1" customFormat="1">
      <c r="B514" s="37"/>
      <c r="C514" s="38"/>
      <c r="D514" s="232" t="s">
        <v>203</v>
      </c>
      <c r="E514" s="38"/>
      <c r="F514" s="233" t="s">
        <v>900</v>
      </c>
      <c r="G514" s="38"/>
      <c r="H514" s="38"/>
      <c r="I514" s="145"/>
      <c r="J514" s="38"/>
      <c r="K514" s="38"/>
      <c r="L514" s="42"/>
      <c r="M514" s="234"/>
      <c r="N514" s="82"/>
      <c r="O514" s="82"/>
      <c r="P514" s="82"/>
      <c r="Q514" s="82"/>
      <c r="R514" s="82"/>
      <c r="S514" s="82"/>
      <c r="T514" s="83"/>
      <c r="AT514" s="16" t="s">
        <v>203</v>
      </c>
      <c r="AU514" s="16" t="s">
        <v>82</v>
      </c>
    </row>
    <row r="515" s="1" customFormat="1" ht="24" customHeight="1">
      <c r="B515" s="37"/>
      <c r="C515" s="219" t="s">
        <v>902</v>
      </c>
      <c r="D515" s="219" t="s">
        <v>196</v>
      </c>
      <c r="E515" s="220" t="s">
        <v>903</v>
      </c>
      <c r="F515" s="221" t="s">
        <v>904</v>
      </c>
      <c r="G515" s="222" t="s">
        <v>217</v>
      </c>
      <c r="H515" s="223">
        <v>17</v>
      </c>
      <c r="I515" s="224"/>
      <c r="J515" s="225">
        <f>ROUND(I515*H515,2)</f>
        <v>0</v>
      </c>
      <c r="K515" s="221" t="s">
        <v>200</v>
      </c>
      <c r="L515" s="42"/>
      <c r="M515" s="226" t="s">
        <v>19</v>
      </c>
      <c r="N515" s="227" t="s">
        <v>44</v>
      </c>
      <c r="O515" s="82"/>
      <c r="P515" s="228">
        <f>O515*H515</f>
        <v>0</v>
      </c>
      <c r="Q515" s="228">
        <v>0.0047600000000000003</v>
      </c>
      <c r="R515" s="228">
        <f>Q515*H515</f>
        <v>0.080920000000000006</v>
      </c>
      <c r="S515" s="228">
        <v>0</v>
      </c>
      <c r="T515" s="229">
        <f>S515*H515</f>
        <v>0</v>
      </c>
      <c r="AR515" s="230" t="s">
        <v>201</v>
      </c>
      <c r="AT515" s="230" t="s">
        <v>196</v>
      </c>
      <c r="AU515" s="230" t="s">
        <v>82</v>
      </c>
      <c r="AY515" s="16" t="s">
        <v>194</v>
      </c>
      <c r="BE515" s="231">
        <f>IF(N515="základní",J515,0)</f>
        <v>0</v>
      </c>
      <c r="BF515" s="231">
        <f>IF(N515="snížená",J515,0)</f>
        <v>0</v>
      </c>
      <c r="BG515" s="231">
        <f>IF(N515="zákl. přenesená",J515,0)</f>
        <v>0</v>
      </c>
      <c r="BH515" s="231">
        <f>IF(N515="sníž. přenesená",J515,0)</f>
        <v>0</v>
      </c>
      <c r="BI515" s="231">
        <f>IF(N515="nulová",J515,0)</f>
        <v>0</v>
      </c>
      <c r="BJ515" s="16" t="s">
        <v>80</v>
      </c>
      <c r="BK515" s="231">
        <f>ROUND(I515*H515,2)</f>
        <v>0</v>
      </c>
      <c r="BL515" s="16" t="s">
        <v>201</v>
      </c>
      <c r="BM515" s="230" t="s">
        <v>905</v>
      </c>
    </row>
    <row r="516" s="1" customFormat="1">
      <c r="B516" s="37"/>
      <c r="C516" s="38"/>
      <c r="D516" s="232" t="s">
        <v>203</v>
      </c>
      <c r="E516" s="38"/>
      <c r="F516" s="233" t="s">
        <v>906</v>
      </c>
      <c r="G516" s="38"/>
      <c r="H516" s="38"/>
      <c r="I516" s="145"/>
      <c r="J516" s="38"/>
      <c r="K516" s="38"/>
      <c r="L516" s="42"/>
      <c r="M516" s="234"/>
      <c r="N516" s="82"/>
      <c r="O516" s="82"/>
      <c r="P516" s="82"/>
      <c r="Q516" s="82"/>
      <c r="R516" s="82"/>
      <c r="S516" s="82"/>
      <c r="T516" s="83"/>
      <c r="AT516" s="16" t="s">
        <v>203</v>
      </c>
      <c r="AU516" s="16" t="s">
        <v>82</v>
      </c>
    </row>
    <row r="517" s="1" customFormat="1">
      <c r="B517" s="37"/>
      <c r="C517" s="38"/>
      <c r="D517" s="232" t="s">
        <v>306</v>
      </c>
      <c r="E517" s="38"/>
      <c r="F517" s="257" t="s">
        <v>907</v>
      </c>
      <c r="G517" s="38"/>
      <c r="H517" s="38"/>
      <c r="I517" s="145"/>
      <c r="J517" s="38"/>
      <c r="K517" s="38"/>
      <c r="L517" s="42"/>
      <c r="M517" s="234"/>
      <c r="N517" s="82"/>
      <c r="O517" s="82"/>
      <c r="P517" s="82"/>
      <c r="Q517" s="82"/>
      <c r="R517" s="82"/>
      <c r="S517" s="82"/>
      <c r="T517" s="83"/>
      <c r="AT517" s="16" t="s">
        <v>306</v>
      </c>
      <c r="AU517" s="16" t="s">
        <v>82</v>
      </c>
    </row>
    <row r="518" s="1" customFormat="1" ht="24" customHeight="1">
      <c r="B518" s="37"/>
      <c r="C518" s="219" t="s">
        <v>908</v>
      </c>
      <c r="D518" s="219" t="s">
        <v>196</v>
      </c>
      <c r="E518" s="220" t="s">
        <v>909</v>
      </c>
      <c r="F518" s="221" t="s">
        <v>910</v>
      </c>
      <c r="G518" s="222" t="s">
        <v>217</v>
      </c>
      <c r="H518" s="223">
        <v>66</v>
      </c>
      <c r="I518" s="224"/>
      <c r="J518" s="225">
        <f>ROUND(I518*H518,2)</f>
        <v>0</v>
      </c>
      <c r="K518" s="221" t="s">
        <v>200</v>
      </c>
      <c r="L518" s="42"/>
      <c r="M518" s="226" t="s">
        <v>19</v>
      </c>
      <c r="N518" s="227" t="s">
        <v>44</v>
      </c>
      <c r="O518" s="82"/>
      <c r="P518" s="228">
        <f>O518*H518</f>
        <v>0</v>
      </c>
      <c r="Q518" s="228">
        <v>0.0080000000000000002</v>
      </c>
      <c r="R518" s="228">
        <f>Q518*H518</f>
        <v>0.52800000000000002</v>
      </c>
      <c r="S518" s="228">
        <v>0</v>
      </c>
      <c r="T518" s="229">
        <f>S518*H518</f>
        <v>0</v>
      </c>
      <c r="AR518" s="230" t="s">
        <v>201</v>
      </c>
      <c r="AT518" s="230" t="s">
        <v>196</v>
      </c>
      <c r="AU518" s="230" t="s">
        <v>82</v>
      </c>
      <c r="AY518" s="16" t="s">
        <v>194</v>
      </c>
      <c r="BE518" s="231">
        <f>IF(N518="základní",J518,0)</f>
        <v>0</v>
      </c>
      <c r="BF518" s="231">
        <f>IF(N518="snížená",J518,0)</f>
        <v>0</v>
      </c>
      <c r="BG518" s="231">
        <f>IF(N518="zákl. přenesená",J518,0)</f>
        <v>0</v>
      </c>
      <c r="BH518" s="231">
        <f>IF(N518="sníž. přenesená",J518,0)</f>
        <v>0</v>
      </c>
      <c r="BI518" s="231">
        <f>IF(N518="nulová",J518,0)</f>
        <v>0</v>
      </c>
      <c r="BJ518" s="16" t="s">
        <v>80</v>
      </c>
      <c r="BK518" s="231">
        <f>ROUND(I518*H518,2)</f>
        <v>0</v>
      </c>
      <c r="BL518" s="16" t="s">
        <v>201</v>
      </c>
      <c r="BM518" s="230" t="s">
        <v>911</v>
      </c>
    </row>
    <row r="519" s="1" customFormat="1">
      <c r="B519" s="37"/>
      <c r="C519" s="38"/>
      <c r="D519" s="232" t="s">
        <v>203</v>
      </c>
      <c r="E519" s="38"/>
      <c r="F519" s="233" t="s">
        <v>912</v>
      </c>
      <c r="G519" s="38"/>
      <c r="H519" s="38"/>
      <c r="I519" s="145"/>
      <c r="J519" s="38"/>
      <c r="K519" s="38"/>
      <c r="L519" s="42"/>
      <c r="M519" s="234"/>
      <c r="N519" s="82"/>
      <c r="O519" s="82"/>
      <c r="P519" s="82"/>
      <c r="Q519" s="82"/>
      <c r="R519" s="82"/>
      <c r="S519" s="82"/>
      <c r="T519" s="83"/>
      <c r="AT519" s="16" t="s">
        <v>203</v>
      </c>
      <c r="AU519" s="16" t="s">
        <v>82</v>
      </c>
    </row>
    <row r="520" s="12" customFormat="1">
      <c r="B520" s="235"/>
      <c r="C520" s="236"/>
      <c r="D520" s="232" t="s">
        <v>272</v>
      </c>
      <c r="E520" s="237" t="s">
        <v>19</v>
      </c>
      <c r="F520" s="238" t="s">
        <v>913</v>
      </c>
      <c r="G520" s="236"/>
      <c r="H520" s="239">
        <v>60</v>
      </c>
      <c r="I520" s="240"/>
      <c r="J520" s="236"/>
      <c r="K520" s="236"/>
      <c r="L520" s="241"/>
      <c r="M520" s="242"/>
      <c r="N520" s="243"/>
      <c r="O520" s="243"/>
      <c r="P520" s="243"/>
      <c r="Q520" s="243"/>
      <c r="R520" s="243"/>
      <c r="S520" s="243"/>
      <c r="T520" s="244"/>
      <c r="AT520" s="245" t="s">
        <v>272</v>
      </c>
      <c r="AU520" s="245" t="s">
        <v>82</v>
      </c>
      <c r="AV520" s="12" t="s">
        <v>82</v>
      </c>
      <c r="AW520" s="12" t="s">
        <v>35</v>
      </c>
      <c r="AX520" s="12" t="s">
        <v>73</v>
      </c>
      <c r="AY520" s="245" t="s">
        <v>194</v>
      </c>
    </row>
    <row r="521" s="12" customFormat="1">
      <c r="B521" s="235"/>
      <c r="C521" s="236"/>
      <c r="D521" s="232" t="s">
        <v>272</v>
      </c>
      <c r="E521" s="237" t="s">
        <v>19</v>
      </c>
      <c r="F521" s="238" t="s">
        <v>914</v>
      </c>
      <c r="G521" s="236"/>
      <c r="H521" s="239">
        <v>6</v>
      </c>
      <c r="I521" s="240"/>
      <c r="J521" s="236"/>
      <c r="K521" s="236"/>
      <c r="L521" s="241"/>
      <c r="M521" s="242"/>
      <c r="N521" s="243"/>
      <c r="O521" s="243"/>
      <c r="P521" s="243"/>
      <c r="Q521" s="243"/>
      <c r="R521" s="243"/>
      <c r="S521" s="243"/>
      <c r="T521" s="244"/>
      <c r="AT521" s="245" t="s">
        <v>272</v>
      </c>
      <c r="AU521" s="245" t="s">
        <v>82</v>
      </c>
      <c r="AV521" s="12" t="s">
        <v>82</v>
      </c>
      <c r="AW521" s="12" t="s">
        <v>35</v>
      </c>
      <c r="AX521" s="12" t="s">
        <v>73</v>
      </c>
      <c r="AY521" s="245" t="s">
        <v>194</v>
      </c>
    </row>
    <row r="522" s="13" customFormat="1">
      <c r="B522" s="246"/>
      <c r="C522" s="247"/>
      <c r="D522" s="232" t="s">
        <v>272</v>
      </c>
      <c r="E522" s="248" t="s">
        <v>19</v>
      </c>
      <c r="F522" s="249" t="s">
        <v>295</v>
      </c>
      <c r="G522" s="247"/>
      <c r="H522" s="250">
        <v>66</v>
      </c>
      <c r="I522" s="251"/>
      <c r="J522" s="247"/>
      <c r="K522" s="247"/>
      <c r="L522" s="252"/>
      <c r="M522" s="253"/>
      <c r="N522" s="254"/>
      <c r="O522" s="254"/>
      <c r="P522" s="254"/>
      <c r="Q522" s="254"/>
      <c r="R522" s="254"/>
      <c r="S522" s="254"/>
      <c r="T522" s="255"/>
      <c r="AT522" s="256" t="s">
        <v>272</v>
      </c>
      <c r="AU522" s="256" t="s">
        <v>82</v>
      </c>
      <c r="AV522" s="13" t="s">
        <v>201</v>
      </c>
      <c r="AW522" s="13" t="s">
        <v>35</v>
      </c>
      <c r="AX522" s="13" t="s">
        <v>80</v>
      </c>
      <c r="AY522" s="256" t="s">
        <v>194</v>
      </c>
    </row>
    <row r="523" s="1" customFormat="1" ht="24" customHeight="1">
      <c r="B523" s="37"/>
      <c r="C523" s="219" t="s">
        <v>915</v>
      </c>
      <c r="D523" s="219" t="s">
        <v>196</v>
      </c>
      <c r="E523" s="220" t="s">
        <v>916</v>
      </c>
      <c r="F523" s="221" t="s">
        <v>917</v>
      </c>
      <c r="G523" s="222" t="s">
        <v>228</v>
      </c>
      <c r="H523" s="223">
        <v>4</v>
      </c>
      <c r="I523" s="224"/>
      <c r="J523" s="225">
        <f>ROUND(I523*H523,2)</f>
        <v>0</v>
      </c>
      <c r="K523" s="221" t="s">
        <v>200</v>
      </c>
      <c r="L523" s="42"/>
      <c r="M523" s="226" t="s">
        <v>19</v>
      </c>
      <c r="N523" s="227" t="s">
        <v>44</v>
      </c>
      <c r="O523" s="82"/>
      <c r="P523" s="228">
        <f>O523*H523</f>
        <v>0</v>
      </c>
      <c r="Q523" s="228">
        <v>0</v>
      </c>
      <c r="R523" s="228">
        <f>Q523*H523</f>
        <v>0</v>
      </c>
      <c r="S523" s="228">
        <v>0</v>
      </c>
      <c r="T523" s="229">
        <f>S523*H523</f>
        <v>0</v>
      </c>
      <c r="AR523" s="230" t="s">
        <v>201</v>
      </c>
      <c r="AT523" s="230" t="s">
        <v>196</v>
      </c>
      <c r="AU523" s="230" t="s">
        <v>82</v>
      </c>
      <c r="AY523" s="16" t="s">
        <v>194</v>
      </c>
      <c r="BE523" s="231">
        <f>IF(N523="základní",J523,0)</f>
        <v>0</v>
      </c>
      <c r="BF523" s="231">
        <f>IF(N523="snížená",J523,0)</f>
        <v>0</v>
      </c>
      <c r="BG523" s="231">
        <f>IF(N523="zákl. přenesená",J523,0)</f>
        <v>0</v>
      </c>
      <c r="BH523" s="231">
        <f>IF(N523="sníž. přenesená",J523,0)</f>
        <v>0</v>
      </c>
      <c r="BI523" s="231">
        <f>IF(N523="nulová",J523,0)</f>
        <v>0</v>
      </c>
      <c r="BJ523" s="16" t="s">
        <v>80</v>
      </c>
      <c r="BK523" s="231">
        <f>ROUND(I523*H523,2)</f>
        <v>0</v>
      </c>
      <c r="BL523" s="16" t="s">
        <v>201</v>
      </c>
      <c r="BM523" s="230" t="s">
        <v>918</v>
      </c>
    </row>
    <row r="524" s="1" customFormat="1">
      <c r="B524" s="37"/>
      <c r="C524" s="38"/>
      <c r="D524" s="232" t="s">
        <v>203</v>
      </c>
      <c r="E524" s="38"/>
      <c r="F524" s="233" t="s">
        <v>919</v>
      </c>
      <c r="G524" s="38"/>
      <c r="H524" s="38"/>
      <c r="I524" s="145"/>
      <c r="J524" s="38"/>
      <c r="K524" s="38"/>
      <c r="L524" s="42"/>
      <c r="M524" s="234"/>
      <c r="N524" s="82"/>
      <c r="O524" s="82"/>
      <c r="P524" s="82"/>
      <c r="Q524" s="82"/>
      <c r="R524" s="82"/>
      <c r="S524" s="82"/>
      <c r="T524" s="83"/>
      <c r="AT524" s="16" t="s">
        <v>203</v>
      </c>
      <c r="AU524" s="16" t="s">
        <v>82</v>
      </c>
    </row>
    <row r="525" s="1" customFormat="1" ht="16.5" customHeight="1">
      <c r="B525" s="37"/>
      <c r="C525" s="258" t="s">
        <v>920</v>
      </c>
      <c r="D525" s="258" t="s">
        <v>350</v>
      </c>
      <c r="E525" s="259" t="s">
        <v>921</v>
      </c>
      <c r="F525" s="260" t="s">
        <v>922</v>
      </c>
      <c r="G525" s="261" t="s">
        <v>228</v>
      </c>
      <c r="H525" s="262">
        <v>4</v>
      </c>
      <c r="I525" s="263"/>
      <c r="J525" s="264">
        <f>ROUND(I525*H525,2)</f>
        <v>0</v>
      </c>
      <c r="K525" s="260" t="s">
        <v>200</v>
      </c>
      <c r="L525" s="265"/>
      <c r="M525" s="266" t="s">
        <v>19</v>
      </c>
      <c r="N525" s="267" t="s">
        <v>44</v>
      </c>
      <c r="O525" s="82"/>
      <c r="P525" s="228">
        <f>O525*H525</f>
        <v>0</v>
      </c>
      <c r="Q525" s="228">
        <v>8.0000000000000007E-05</v>
      </c>
      <c r="R525" s="228">
        <f>Q525*H525</f>
        <v>0.00032000000000000003</v>
      </c>
      <c r="S525" s="228">
        <v>0</v>
      </c>
      <c r="T525" s="229">
        <f>S525*H525</f>
        <v>0</v>
      </c>
      <c r="AR525" s="230" t="s">
        <v>236</v>
      </c>
      <c r="AT525" s="230" t="s">
        <v>350</v>
      </c>
      <c r="AU525" s="230" t="s">
        <v>82</v>
      </c>
      <c r="AY525" s="16" t="s">
        <v>194</v>
      </c>
      <c r="BE525" s="231">
        <f>IF(N525="základní",J525,0)</f>
        <v>0</v>
      </c>
      <c r="BF525" s="231">
        <f>IF(N525="snížená",J525,0)</f>
        <v>0</v>
      </c>
      <c r="BG525" s="231">
        <f>IF(N525="zákl. přenesená",J525,0)</f>
        <v>0</v>
      </c>
      <c r="BH525" s="231">
        <f>IF(N525="sníž. přenesená",J525,0)</f>
        <v>0</v>
      </c>
      <c r="BI525" s="231">
        <f>IF(N525="nulová",J525,0)</f>
        <v>0</v>
      </c>
      <c r="BJ525" s="16" t="s">
        <v>80</v>
      </c>
      <c r="BK525" s="231">
        <f>ROUND(I525*H525,2)</f>
        <v>0</v>
      </c>
      <c r="BL525" s="16" t="s">
        <v>201</v>
      </c>
      <c r="BM525" s="230" t="s">
        <v>923</v>
      </c>
    </row>
    <row r="526" s="1" customFormat="1">
      <c r="B526" s="37"/>
      <c r="C526" s="38"/>
      <c r="D526" s="232" t="s">
        <v>203</v>
      </c>
      <c r="E526" s="38"/>
      <c r="F526" s="233" t="s">
        <v>922</v>
      </c>
      <c r="G526" s="38"/>
      <c r="H526" s="38"/>
      <c r="I526" s="145"/>
      <c r="J526" s="38"/>
      <c r="K526" s="38"/>
      <c r="L526" s="42"/>
      <c r="M526" s="234"/>
      <c r="N526" s="82"/>
      <c r="O526" s="82"/>
      <c r="P526" s="82"/>
      <c r="Q526" s="82"/>
      <c r="R526" s="82"/>
      <c r="S526" s="82"/>
      <c r="T526" s="83"/>
      <c r="AT526" s="16" t="s">
        <v>203</v>
      </c>
      <c r="AU526" s="16" t="s">
        <v>82</v>
      </c>
    </row>
    <row r="527" s="1" customFormat="1" ht="24" customHeight="1">
      <c r="B527" s="37"/>
      <c r="C527" s="219" t="s">
        <v>924</v>
      </c>
      <c r="D527" s="219" t="s">
        <v>196</v>
      </c>
      <c r="E527" s="220" t="s">
        <v>925</v>
      </c>
      <c r="F527" s="221" t="s">
        <v>926</v>
      </c>
      <c r="G527" s="222" t="s">
        <v>228</v>
      </c>
      <c r="H527" s="223">
        <v>4</v>
      </c>
      <c r="I527" s="224"/>
      <c r="J527" s="225">
        <f>ROUND(I527*H527,2)</f>
        <v>0</v>
      </c>
      <c r="K527" s="221" t="s">
        <v>200</v>
      </c>
      <c r="L527" s="42"/>
      <c r="M527" s="226" t="s">
        <v>19</v>
      </c>
      <c r="N527" s="227" t="s">
        <v>44</v>
      </c>
      <c r="O527" s="82"/>
      <c r="P527" s="228">
        <f>O527*H527</f>
        <v>0</v>
      </c>
      <c r="Q527" s="228">
        <v>0</v>
      </c>
      <c r="R527" s="228">
        <f>Q527*H527</f>
        <v>0</v>
      </c>
      <c r="S527" s="228">
        <v>0</v>
      </c>
      <c r="T527" s="229">
        <f>S527*H527</f>
        <v>0</v>
      </c>
      <c r="AR527" s="230" t="s">
        <v>201</v>
      </c>
      <c r="AT527" s="230" t="s">
        <v>196</v>
      </c>
      <c r="AU527" s="230" t="s">
        <v>82</v>
      </c>
      <c r="AY527" s="16" t="s">
        <v>194</v>
      </c>
      <c r="BE527" s="231">
        <f>IF(N527="základní",J527,0)</f>
        <v>0</v>
      </c>
      <c r="BF527" s="231">
        <f>IF(N527="snížená",J527,0)</f>
        <v>0</v>
      </c>
      <c r="BG527" s="231">
        <f>IF(N527="zákl. přenesená",J527,0)</f>
        <v>0</v>
      </c>
      <c r="BH527" s="231">
        <f>IF(N527="sníž. přenesená",J527,0)</f>
        <v>0</v>
      </c>
      <c r="BI527" s="231">
        <f>IF(N527="nulová",J527,0)</f>
        <v>0</v>
      </c>
      <c r="BJ527" s="16" t="s">
        <v>80</v>
      </c>
      <c r="BK527" s="231">
        <f>ROUND(I527*H527,2)</f>
        <v>0</v>
      </c>
      <c r="BL527" s="16" t="s">
        <v>201</v>
      </c>
      <c r="BM527" s="230" t="s">
        <v>927</v>
      </c>
    </row>
    <row r="528" s="1" customFormat="1">
      <c r="B528" s="37"/>
      <c r="C528" s="38"/>
      <c r="D528" s="232" t="s">
        <v>203</v>
      </c>
      <c r="E528" s="38"/>
      <c r="F528" s="233" t="s">
        <v>928</v>
      </c>
      <c r="G528" s="38"/>
      <c r="H528" s="38"/>
      <c r="I528" s="145"/>
      <c r="J528" s="38"/>
      <c r="K528" s="38"/>
      <c r="L528" s="42"/>
      <c r="M528" s="234"/>
      <c r="N528" s="82"/>
      <c r="O528" s="82"/>
      <c r="P528" s="82"/>
      <c r="Q528" s="82"/>
      <c r="R528" s="82"/>
      <c r="S528" s="82"/>
      <c r="T528" s="83"/>
      <c r="AT528" s="16" t="s">
        <v>203</v>
      </c>
      <c r="AU528" s="16" t="s">
        <v>82</v>
      </c>
    </row>
    <row r="529" s="1" customFormat="1" ht="16.5" customHeight="1">
      <c r="B529" s="37"/>
      <c r="C529" s="258" t="s">
        <v>929</v>
      </c>
      <c r="D529" s="258" t="s">
        <v>350</v>
      </c>
      <c r="E529" s="259" t="s">
        <v>930</v>
      </c>
      <c r="F529" s="260" t="s">
        <v>931</v>
      </c>
      <c r="G529" s="261" t="s">
        <v>228</v>
      </c>
      <c r="H529" s="262">
        <v>4</v>
      </c>
      <c r="I529" s="263"/>
      <c r="J529" s="264">
        <f>ROUND(I529*H529,2)</f>
        <v>0</v>
      </c>
      <c r="K529" s="260" t="s">
        <v>200</v>
      </c>
      <c r="L529" s="265"/>
      <c r="M529" s="266" t="s">
        <v>19</v>
      </c>
      <c r="N529" s="267" t="s">
        <v>44</v>
      </c>
      <c r="O529" s="82"/>
      <c r="P529" s="228">
        <f>O529*H529</f>
        <v>0</v>
      </c>
      <c r="Q529" s="228">
        <v>0.025499999999999998</v>
      </c>
      <c r="R529" s="228">
        <f>Q529*H529</f>
        <v>0.10199999999999999</v>
      </c>
      <c r="S529" s="228">
        <v>0</v>
      </c>
      <c r="T529" s="229">
        <f>S529*H529</f>
        <v>0</v>
      </c>
      <c r="AR529" s="230" t="s">
        <v>236</v>
      </c>
      <c r="AT529" s="230" t="s">
        <v>350</v>
      </c>
      <c r="AU529" s="230" t="s">
        <v>82</v>
      </c>
      <c r="AY529" s="16" t="s">
        <v>194</v>
      </c>
      <c r="BE529" s="231">
        <f>IF(N529="základní",J529,0)</f>
        <v>0</v>
      </c>
      <c r="BF529" s="231">
        <f>IF(N529="snížená",J529,0)</f>
        <v>0</v>
      </c>
      <c r="BG529" s="231">
        <f>IF(N529="zákl. přenesená",J529,0)</f>
        <v>0</v>
      </c>
      <c r="BH529" s="231">
        <f>IF(N529="sníž. přenesená",J529,0)</f>
        <v>0</v>
      </c>
      <c r="BI529" s="231">
        <f>IF(N529="nulová",J529,0)</f>
        <v>0</v>
      </c>
      <c r="BJ529" s="16" t="s">
        <v>80</v>
      </c>
      <c r="BK529" s="231">
        <f>ROUND(I529*H529,2)</f>
        <v>0</v>
      </c>
      <c r="BL529" s="16" t="s">
        <v>201</v>
      </c>
      <c r="BM529" s="230" t="s">
        <v>932</v>
      </c>
    </row>
    <row r="530" s="1" customFormat="1">
      <c r="B530" s="37"/>
      <c r="C530" s="38"/>
      <c r="D530" s="232" t="s">
        <v>203</v>
      </c>
      <c r="E530" s="38"/>
      <c r="F530" s="233" t="s">
        <v>931</v>
      </c>
      <c r="G530" s="38"/>
      <c r="H530" s="38"/>
      <c r="I530" s="145"/>
      <c r="J530" s="38"/>
      <c r="K530" s="38"/>
      <c r="L530" s="42"/>
      <c r="M530" s="234"/>
      <c r="N530" s="82"/>
      <c r="O530" s="82"/>
      <c r="P530" s="82"/>
      <c r="Q530" s="82"/>
      <c r="R530" s="82"/>
      <c r="S530" s="82"/>
      <c r="T530" s="83"/>
      <c r="AT530" s="16" t="s">
        <v>203</v>
      </c>
      <c r="AU530" s="16" t="s">
        <v>82</v>
      </c>
    </row>
    <row r="531" s="1" customFormat="1" ht="24" customHeight="1">
      <c r="B531" s="37"/>
      <c r="C531" s="219" t="s">
        <v>933</v>
      </c>
      <c r="D531" s="219" t="s">
        <v>196</v>
      </c>
      <c r="E531" s="220" t="s">
        <v>934</v>
      </c>
      <c r="F531" s="221" t="s">
        <v>935</v>
      </c>
      <c r="G531" s="222" t="s">
        <v>228</v>
      </c>
      <c r="H531" s="223">
        <v>4</v>
      </c>
      <c r="I531" s="224"/>
      <c r="J531" s="225">
        <f>ROUND(I531*H531,2)</f>
        <v>0</v>
      </c>
      <c r="K531" s="221" t="s">
        <v>200</v>
      </c>
      <c r="L531" s="42"/>
      <c r="M531" s="226" t="s">
        <v>19</v>
      </c>
      <c r="N531" s="227" t="s">
        <v>44</v>
      </c>
      <c r="O531" s="82"/>
      <c r="P531" s="228">
        <f>O531*H531</f>
        <v>0</v>
      </c>
      <c r="Q531" s="228">
        <v>0</v>
      </c>
      <c r="R531" s="228">
        <f>Q531*H531</f>
        <v>0</v>
      </c>
      <c r="S531" s="228">
        <v>0</v>
      </c>
      <c r="T531" s="229">
        <f>S531*H531</f>
        <v>0</v>
      </c>
      <c r="AR531" s="230" t="s">
        <v>201</v>
      </c>
      <c r="AT531" s="230" t="s">
        <v>196</v>
      </c>
      <c r="AU531" s="230" t="s">
        <v>82</v>
      </c>
      <c r="AY531" s="16" t="s">
        <v>194</v>
      </c>
      <c r="BE531" s="231">
        <f>IF(N531="základní",J531,0)</f>
        <v>0</v>
      </c>
      <c r="BF531" s="231">
        <f>IF(N531="snížená",J531,0)</f>
        <v>0</v>
      </c>
      <c r="BG531" s="231">
        <f>IF(N531="zákl. přenesená",J531,0)</f>
        <v>0</v>
      </c>
      <c r="BH531" s="231">
        <f>IF(N531="sníž. přenesená",J531,0)</f>
        <v>0</v>
      </c>
      <c r="BI531" s="231">
        <f>IF(N531="nulová",J531,0)</f>
        <v>0</v>
      </c>
      <c r="BJ531" s="16" t="s">
        <v>80</v>
      </c>
      <c r="BK531" s="231">
        <f>ROUND(I531*H531,2)</f>
        <v>0</v>
      </c>
      <c r="BL531" s="16" t="s">
        <v>201</v>
      </c>
      <c r="BM531" s="230" t="s">
        <v>936</v>
      </c>
    </row>
    <row r="532" s="1" customFormat="1">
      <c r="B532" s="37"/>
      <c r="C532" s="38"/>
      <c r="D532" s="232" t="s">
        <v>203</v>
      </c>
      <c r="E532" s="38"/>
      <c r="F532" s="233" t="s">
        <v>937</v>
      </c>
      <c r="G532" s="38"/>
      <c r="H532" s="38"/>
      <c r="I532" s="145"/>
      <c r="J532" s="38"/>
      <c r="K532" s="38"/>
      <c r="L532" s="42"/>
      <c r="M532" s="234"/>
      <c r="N532" s="82"/>
      <c r="O532" s="82"/>
      <c r="P532" s="82"/>
      <c r="Q532" s="82"/>
      <c r="R532" s="82"/>
      <c r="S532" s="82"/>
      <c r="T532" s="83"/>
      <c r="AT532" s="16" t="s">
        <v>203</v>
      </c>
      <c r="AU532" s="16" t="s">
        <v>82</v>
      </c>
    </row>
    <row r="533" s="1" customFormat="1" ht="16.5" customHeight="1">
      <c r="B533" s="37"/>
      <c r="C533" s="258" t="s">
        <v>938</v>
      </c>
      <c r="D533" s="258" t="s">
        <v>350</v>
      </c>
      <c r="E533" s="259" t="s">
        <v>939</v>
      </c>
      <c r="F533" s="260" t="s">
        <v>940</v>
      </c>
      <c r="G533" s="261" t="s">
        <v>228</v>
      </c>
      <c r="H533" s="262">
        <v>4</v>
      </c>
      <c r="I533" s="263"/>
      <c r="J533" s="264">
        <f>ROUND(I533*H533,2)</f>
        <v>0</v>
      </c>
      <c r="K533" s="260" t="s">
        <v>200</v>
      </c>
      <c r="L533" s="265"/>
      <c r="M533" s="266" t="s">
        <v>19</v>
      </c>
      <c r="N533" s="267" t="s">
        <v>44</v>
      </c>
      <c r="O533" s="82"/>
      <c r="P533" s="228">
        <f>O533*H533</f>
        <v>0</v>
      </c>
      <c r="Q533" s="228">
        <v>0.00064999999999999997</v>
      </c>
      <c r="R533" s="228">
        <f>Q533*H533</f>
        <v>0.0025999999999999999</v>
      </c>
      <c r="S533" s="228">
        <v>0</v>
      </c>
      <c r="T533" s="229">
        <f>S533*H533</f>
        <v>0</v>
      </c>
      <c r="AR533" s="230" t="s">
        <v>236</v>
      </c>
      <c r="AT533" s="230" t="s">
        <v>350</v>
      </c>
      <c r="AU533" s="230" t="s">
        <v>82</v>
      </c>
      <c r="AY533" s="16" t="s">
        <v>194</v>
      </c>
      <c r="BE533" s="231">
        <f>IF(N533="základní",J533,0)</f>
        <v>0</v>
      </c>
      <c r="BF533" s="231">
        <f>IF(N533="snížená",J533,0)</f>
        <v>0</v>
      </c>
      <c r="BG533" s="231">
        <f>IF(N533="zákl. přenesená",J533,0)</f>
        <v>0</v>
      </c>
      <c r="BH533" s="231">
        <f>IF(N533="sníž. přenesená",J533,0)</f>
        <v>0</v>
      </c>
      <c r="BI533" s="231">
        <f>IF(N533="nulová",J533,0)</f>
        <v>0</v>
      </c>
      <c r="BJ533" s="16" t="s">
        <v>80</v>
      </c>
      <c r="BK533" s="231">
        <f>ROUND(I533*H533,2)</f>
        <v>0</v>
      </c>
      <c r="BL533" s="16" t="s">
        <v>201</v>
      </c>
      <c r="BM533" s="230" t="s">
        <v>941</v>
      </c>
    </row>
    <row r="534" s="1" customFormat="1">
      <c r="B534" s="37"/>
      <c r="C534" s="38"/>
      <c r="D534" s="232" t="s">
        <v>203</v>
      </c>
      <c r="E534" s="38"/>
      <c r="F534" s="233" t="s">
        <v>940</v>
      </c>
      <c r="G534" s="38"/>
      <c r="H534" s="38"/>
      <c r="I534" s="145"/>
      <c r="J534" s="38"/>
      <c r="K534" s="38"/>
      <c r="L534" s="42"/>
      <c r="M534" s="234"/>
      <c r="N534" s="82"/>
      <c r="O534" s="82"/>
      <c r="P534" s="82"/>
      <c r="Q534" s="82"/>
      <c r="R534" s="82"/>
      <c r="S534" s="82"/>
      <c r="T534" s="83"/>
      <c r="AT534" s="16" t="s">
        <v>203</v>
      </c>
      <c r="AU534" s="16" t="s">
        <v>82</v>
      </c>
    </row>
    <row r="535" s="1" customFormat="1" ht="24" customHeight="1">
      <c r="B535" s="37"/>
      <c r="C535" s="219" t="s">
        <v>942</v>
      </c>
      <c r="D535" s="219" t="s">
        <v>196</v>
      </c>
      <c r="E535" s="220" t="s">
        <v>943</v>
      </c>
      <c r="F535" s="221" t="s">
        <v>944</v>
      </c>
      <c r="G535" s="222" t="s">
        <v>228</v>
      </c>
      <c r="H535" s="223">
        <v>6</v>
      </c>
      <c r="I535" s="224"/>
      <c r="J535" s="225">
        <f>ROUND(I535*H535,2)</f>
        <v>0</v>
      </c>
      <c r="K535" s="221" t="s">
        <v>200</v>
      </c>
      <c r="L535" s="42"/>
      <c r="M535" s="226" t="s">
        <v>19</v>
      </c>
      <c r="N535" s="227" t="s">
        <v>44</v>
      </c>
      <c r="O535" s="82"/>
      <c r="P535" s="228">
        <f>O535*H535</f>
        <v>0</v>
      </c>
      <c r="Q535" s="228">
        <v>1.0000000000000001E-05</v>
      </c>
      <c r="R535" s="228">
        <f>Q535*H535</f>
        <v>6.0000000000000008E-05</v>
      </c>
      <c r="S535" s="228">
        <v>0</v>
      </c>
      <c r="T535" s="229">
        <f>S535*H535</f>
        <v>0</v>
      </c>
      <c r="AR535" s="230" t="s">
        <v>201</v>
      </c>
      <c r="AT535" s="230" t="s">
        <v>196</v>
      </c>
      <c r="AU535" s="230" t="s">
        <v>82</v>
      </c>
      <c r="AY535" s="16" t="s">
        <v>194</v>
      </c>
      <c r="BE535" s="231">
        <f>IF(N535="základní",J535,0)</f>
        <v>0</v>
      </c>
      <c r="BF535" s="231">
        <f>IF(N535="snížená",J535,0)</f>
        <v>0</v>
      </c>
      <c r="BG535" s="231">
        <f>IF(N535="zákl. přenesená",J535,0)</f>
        <v>0</v>
      </c>
      <c r="BH535" s="231">
        <f>IF(N535="sníž. přenesená",J535,0)</f>
        <v>0</v>
      </c>
      <c r="BI535" s="231">
        <f>IF(N535="nulová",J535,0)</f>
        <v>0</v>
      </c>
      <c r="BJ535" s="16" t="s">
        <v>80</v>
      </c>
      <c r="BK535" s="231">
        <f>ROUND(I535*H535,2)</f>
        <v>0</v>
      </c>
      <c r="BL535" s="16" t="s">
        <v>201</v>
      </c>
      <c r="BM535" s="230" t="s">
        <v>945</v>
      </c>
    </row>
    <row r="536" s="1" customFormat="1">
      <c r="B536" s="37"/>
      <c r="C536" s="38"/>
      <c r="D536" s="232" t="s">
        <v>203</v>
      </c>
      <c r="E536" s="38"/>
      <c r="F536" s="233" t="s">
        <v>946</v>
      </c>
      <c r="G536" s="38"/>
      <c r="H536" s="38"/>
      <c r="I536" s="145"/>
      <c r="J536" s="38"/>
      <c r="K536" s="38"/>
      <c r="L536" s="42"/>
      <c r="M536" s="234"/>
      <c r="N536" s="82"/>
      <c r="O536" s="82"/>
      <c r="P536" s="82"/>
      <c r="Q536" s="82"/>
      <c r="R536" s="82"/>
      <c r="S536" s="82"/>
      <c r="T536" s="83"/>
      <c r="AT536" s="16" t="s">
        <v>203</v>
      </c>
      <c r="AU536" s="16" t="s">
        <v>82</v>
      </c>
    </row>
    <row r="537" s="1" customFormat="1" ht="16.5" customHeight="1">
      <c r="B537" s="37"/>
      <c r="C537" s="258" t="s">
        <v>947</v>
      </c>
      <c r="D537" s="258" t="s">
        <v>350</v>
      </c>
      <c r="E537" s="259" t="s">
        <v>948</v>
      </c>
      <c r="F537" s="260" t="s">
        <v>949</v>
      </c>
      <c r="G537" s="261" t="s">
        <v>228</v>
      </c>
      <c r="H537" s="262">
        <v>4</v>
      </c>
      <c r="I537" s="263"/>
      <c r="J537" s="264">
        <f>ROUND(I537*H537,2)</f>
        <v>0</v>
      </c>
      <c r="K537" s="260" t="s">
        <v>200</v>
      </c>
      <c r="L537" s="265"/>
      <c r="M537" s="266" t="s">
        <v>19</v>
      </c>
      <c r="N537" s="267" t="s">
        <v>44</v>
      </c>
      <c r="O537" s="82"/>
      <c r="P537" s="228">
        <f>O537*H537</f>
        <v>0</v>
      </c>
      <c r="Q537" s="228">
        <v>0.00125</v>
      </c>
      <c r="R537" s="228">
        <f>Q537*H537</f>
        <v>0.0050000000000000001</v>
      </c>
      <c r="S537" s="228">
        <v>0</v>
      </c>
      <c r="T537" s="229">
        <f>S537*H537</f>
        <v>0</v>
      </c>
      <c r="AR537" s="230" t="s">
        <v>236</v>
      </c>
      <c r="AT537" s="230" t="s">
        <v>350</v>
      </c>
      <c r="AU537" s="230" t="s">
        <v>82</v>
      </c>
      <c r="AY537" s="16" t="s">
        <v>194</v>
      </c>
      <c r="BE537" s="231">
        <f>IF(N537="základní",J537,0)</f>
        <v>0</v>
      </c>
      <c r="BF537" s="231">
        <f>IF(N537="snížená",J537,0)</f>
        <v>0</v>
      </c>
      <c r="BG537" s="231">
        <f>IF(N537="zákl. přenesená",J537,0)</f>
        <v>0</v>
      </c>
      <c r="BH537" s="231">
        <f>IF(N537="sníž. přenesená",J537,0)</f>
        <v>0</v>
      </c>
      <c r="BI537" s="231">
        <f>IF(N537="nulová",J537,0)</f>
        <v>0</v>
      </c>
      <c r="BJ537" s="16" t="s">
        <v>80</v>
      </c>
      <c r="BK537" s="231">
        <f>ROUND(I537*H537,2)</f>
        <v>0</v>
      </c>
      <c r="BL537" s="16" t="s">
        <v>201</v>
      </c>
      <c r="BM537" s="230" t="s">
        <v>950</v>
      </c>
    </row>
    <row r="538" s="1" customFormat="1">
      <c r="B538" s="37"/>
      <c r="C538" s="38"/>
      <c r="D538" s="232" t="s">
        <v>203</v>
      </c>
      <c r="E538" s="38"/>
      <c r="F538" s="233" t="s">
        <v>949</v>
      </c>
      <c r="G538" s="38"/>
      <c r="H538" s="38"/>
      <c r="I538" s="145"/>
      <c r="J538" s="38"/>
      <c r="K538" s="38"/>
      <c r="L538" s="42"/>
      <c r="M538" s="234"/>
      <c r="N538" s="82"/>
      <c r="O538" s="82"/>
      <c r="P538" s="82"/>
      <c r="Q538" s="82"/>
      <c r="R538" s="82"/>
      <c r="S538" s="82"/>
      <c r="T538" s="83"/>
      <c r="AT538" s="16" t="s">
        <v>203</v>
      </c>
      <c r="AU538" s="16" t="s">
        <v>82</v>
      </c>
    </row>
    <row r="539" s="1" customFormat="1" ht="24" customHeight="1">
      <c r="B539" s="37"/>
      <c r="C539" s="258" t="s">
        <v>951</v>
      </c>
      <c r="D539" s="258" t="s">
        <v>350</v>
      </c>
      <c r="E539" s="259" t="s">
        <v>952</v>
      </c>
      <c r="F539" s="260" t="s">
        <v>953</v>
      </c>
      <c r="G539" s="261" t="s">
        <v>228</v>
      </c>
      <c r="H539" s="262">
        <v>2</v>
      </c>
      <c r="I539" s="263"/>
      <c r="J539" s="264">
        <f>ROUND(I539*H539,2)</f>
        <v>0</v>
      </c>
      <c r="K539" s="260" t="s">
        <v>200</v>
      </c>
      <c r="L539" s="265"/>
      <c r="M539" s="266" t="s">
        <v>19</v>
      </c>
      <c r="N539" s="267" t="s">
        <v>44</v>
      </c>
      <c r="O539" s="82"/>
      <c r="P539" s="228">
        <f>O539*H539</f>
        <v>0</v>
      </c>
      <c r="Q539" s="228">
        <v>0.0032000000000000002</v>
      </c>
      <c r="R539" s="228">
        <f>Q539*H539</f>
        <v>0.0064000000000000003</v>
      </c>
      <c r="S539" s="228">
        <v>0</v>
      </c>
      <c r="T539" s="229">
        <f>S539*H539</f>
        <v>0</v>
      </c>
      <c r="AR539" s="230" t="s">
        <v>236</v>
      </c>
      <c r="AT539" s="230" t="s">
        <v>350</v>
      </c>
      <c r="AU539" s="230" t="s">
        <v>82</v>
      </c>
      <c r="AY539" s="16" t="s">
        <v>194</v>
      </c>
      <c r="BE539" s="231">
        <f>IF(N539="základní",J539,0)</f>
        <v>0</v>
      </c>
      <c r="BF539" s="231">
        <f>IF(N539="snížená",J539,0)</f>
        <v>0</v>
      </c>
      <c r="BG539" s="231">
        <f>IF(N539="zákl. přenesená",J539,0)</f>
        <v>0</v>
      </c>
      <c r="BH539" s="231">
        <f>IF(N539="sníž. přenesená",J539,0)</f>
        <v>0</v>
      </c>
      <c r="BI539" s="231">
        <f>IF(N539="nulová",J539,0)</f>
        <v>0</v>
      </c>
      <c r="BJ539" s="16" t="s">
        <v>80</v>
      </c>
      <c r="BK539" s="231">
        <f>ROUND(I539*H539,2)</f>
        <v>0</v>
      </c>
      <c r="BL539" s="16" t="s">
        <v>201</v>
      </c>
      <c r="BM539" s="230" t="s">
        <v>954</v>
      </c>
    </row>
    <row r="540" s="1" customFormat="1">
      <c r="B540" s="37"/>
      <c r="C540" s="38"/>
      <c r="D540" s="232" t="s">
        <v>203</v>
      </c>
      <c r="E540" s="38"/>
      <c r="F540" s="233" t="s">
        <v>953</v>
      </c>
      <c r="G540" s="38"/>
      <c r="H540" s="38"/>
      <c r="I540" s="145"/>
      <c r="J540" s="38"/>
      <c r="K540" s="38"/>
      <c r="L540" s="42"/>
      <c r="M540" s="234"/>
      <c r="N540" s="82"/>
      <c r="O540" s="82"/>
      <c r="P540" s="82"/>
      <c r="Q540" s="82"/>
      <c r="R540" s="82"/>
      <c r="S540" s="82"/>
      <c r="T540" s="83"/>
      <c r="AT540" s="16" t="s">
        <v>203</v>
      </c>
      <c r="AU540" s="16" t="s">
        <v>82</v>
      </c>
    </row>
    <row r="541" s="1" customFormat="1" ht="16.5" customHeight="1">
      <c r="B541" s="37"/>
      <c r="C541" s="219" t="s">
        <v>955</v>
      </c>
      <c r="D541" s="219" t="s">
        <v>196</v>
      </c>
      <c r="E541" s="220" t="s">
        <v>956</v>
      </c>
      <c r="F541" s="221" t="s">
        <v>957</v>
      </c>
      <c r="G541" s="222" t="s">
        <v>228</v>
      </c>
      <c r="H541" s="223">
        <v>1</v>
      </c>
      <c r="I541" s="224"/>
      <c r="J541" s="225">
        <f>ROUND(I541*H541,2)</f>
        <v>0</v>
      </c>
      <c r="K541" s="221" t="s">
        <v>200</v>
      </c>
      <c r="L541" s="42"/>
      <c r="M541" s="226" t="s">
        <v>19</v>
      </c>
      <c r="N541" s="227" t="s">
        <v>44</v>
      </c>
      <c r="O541" s="82"/>
      <c r="P541" s="228">
        <f>O541*H541</f>
        <v>0</v>
      </c>
      <c r="Q541" s="228">
        <v>1.0000000000000001E-05</v>
      </c>
      <c r="R541" s="228">
        <f>Q541*H541</f>
        <v>1.0000000000000001E-05</v>
      </c>
      <c r="S541" s="228">
        <v>0</v>
      </c>
      <c r="T541" s="229">
        <f>S541*H541</f>
        <v>0</v>
      </c>
      <c r="AR541" s="230" t="s">
        <v>201</v>
      </c>
      <c r="AT541" s="230" t="s">
        <v>196</v>
      </c>
      <c r="AU541" s="230" t="s">
        <v>82</v>
      </c>
      <c r="AY541" s="16" t="s">
        <v>194</v>
      </c>
      <c r="BE541" s="231">
        <f>IF(N541="základní",J541,0)</f>
        <v>0</v>
      </c>
      <c r="BF541" s="231">
        <f>IF(N541="snížená",J541,0)</f>
        <v>0</v>
      </c>
      <c r="BG541" s="231">
        <f>IF(N541="zákl. přenesená",J541,0)</f>
        <v>0</v>
      </c>
      <c r="BH541" s="231">
        <f>IF(N541="sníž. přenesená",J541,0)</f>
        <v>0</v>
      </c>
      <c r="BI541" s="231">
        <f>IF(N541="nulová",J541,0)</f>
        <v>0</v>
      </c>
      <c r="BJ541" s="16" t="s">
        <v>80</v>
      </c>
      <c r="BK541" s="231">
        <f>ROUND(I541*H541,2)</f>
        <v>0</v>
      </c>
      <c r="BL541" s="16" t="s">
        <v>201</v>
      </c>
      <c r="BM541" s="230" t="s">
        <v>958</v>
      </c>
    </row>
    <row r="542" s="1" customFormat="1">
      <c r="B542" s="37"/>
      <c r="C542" s="38"/>
      <c r="D542" s="232" t="s">
        <v>203</v>
      </c>
      <c r="E542" s="38"/>
      <c r="F542" s="233" t="s">
        <v>959</v>
      </c>
      <c r="G542" s="38"/>
      <c r="H542" s="38"/>
      <c r="I542" s="145"/>
      <c r="J542" s="38"/>
      <c r="K542" s="38"/>
      <c r="L542" s="42"/>
      <c r="M542" s="234"/>
      <c r="N542" s="82"/>
      <c r="O542" s="82"/>
      <c r="P542" s="82"/>
      <c r="Q542" s="82"/>
      <c r="R542" s="82"/>
      <c r="S542" s="82"/>
      <c r="T542" s="83"/>
      <c r="AT542" s="16" t="s">
        <v>203</v>
      </c>
      <c r="AU542" s="16" t="s">
        <v>82</v>
      </c>
    </row>
    <row r="543" s="1" customFormat="1" ht="16.5" customHeight="1">
      <c r="B543" s="37"/>
      <c r="C543" s="258" t="s">
        <v>960</v>
      </c>
      <c r="D543" s="258" t="s">
        <v>350</v>
      </c>
      <c r="E543" s="259" t="s">
        <v>961</v>
      </c>
      <c r="F543" s="260" t="s">
        <v>962</v>
      </c>
      <c r="G543" s="261" t="s">
        <v>228</v>
      </c>
      <c r="H543" s="262">
        <v>1</v>
      </c>
      <c r="I543" s="263"/>
      <c r="J543" s="264">
        <f>ROUND(I543*H543,2)</f>
        <v>0</v>
      </c>
      <c r="K543" s="260" t="s">
        <v>200</v>
      </c>
      <c r="L543" s="265"/>
      <c r="M543" s="266" t="s">
        <v>19</v>
      </c>
      <c r="N543" s="267" t="s">
        <v>44</v>
      </c>
      <c r="O543" s="82"/>
      <c r="P543" s="228">
        <f>O543*H543</f>
        <v>0</v>
      </c>
      <c r="Q543" s="228">
        <v>6.0000000000000002E-05</v>
      </c>
      <c r="R543" s="228">
        <f>Q543*H543</f>
        <v>6.0000000000000002E-05</v>
      </c>
      <c r="S543" s="228">
        <v>0</v>
      </c>
      <c r="T543" s="229">
        <f>S543*H543</f>
        <v>0</v>
      </c>
      <c r="AR543" s="230" t="s">
        <v>236</v>
      </c>
      <c r="AT543" s="230" t="s">
        <v>350</v>
      </c>
      <c r="AU543" s="230" t="s">
        <v>82</v>
      </c>
      <c r="AY543" s="16" t="s">
        <v>194</v>
      </c>
      <c r="BE543" s="231">
        <f>IF(N543="základní",J543,0)</f>
        <v>0</v>
      </c>
      <c r="BF543" s="231">
        <f>IF(N543="snížená",J543,0)</f>
        <v>0</v>
      </c>
      <c r="BG543" s="231">
        <f>IF(N543="zákl. přenesená",J543,0)</f>
        <v>0</v>
      </c>
      <c r="BH543" s="231">
        <f>IF(N543="sníž. přenesená",J543,0)</f>
        <v>0</v>
      </c>
      <c r="BI543" s="231">
        <f>IF(N543="nulová",J543,0)</f>
        <v>0</v>
      </c>
      <c r="BJ543" s="16" t="s">
        <v>80</v>
      </c>
      <c r="BK543" s="231">
        <f>ROUND(I543*H543,2)</f>
        <v>0</v>
      </c>
      <c r="BL543" s="16" t="s">
        <v>201</v>
      </c>
      <c r="BM543" s="230" t="s">
        <v>963</v>
      </c>
    </row>
    <row r="544" s="1" customFormat="1">
      <c r="B544" s="37"/>
      <c r="C544" s="38"/>
      <c r="D544" s="232" t="s">
        <v>203</v>
      </c>
      <c r="E544" s="38"/>
      <c r="F544" s="233" t="s">
        <v>962</v>
      </c>
      <c r="G544" s="38"/>
      <c r="H544" s="38"/>
      <c r="I544" s="145"/>
      <c r="J544" s="38"/>
      <c r="K544" s="38"/>
      <c r="L544" s="42"/>
      <c r="M544" s="234"/>
      <c r="N544" s="82"/>
      <c r="O544" s="82"/>
      <c r="P544" s="82"/>
      <c r="Q544" s="82"/>
      <c r="R544" s="82"/>
      <c r="S544" s="82"/>
      <c r="T544" s="83"/>
      <c r="AT544" s="16" t="s">
        <v>203</v>
      </c>
      <c r="AU544" s="16" t="s">
        <v>82</v>
      </c>
    </row>
    <row r="545" s="1" customFormat="1" ht="16.5" customHeight="1">
      <c r="B545" s="37"/>
      <c r="C545" s="219" t="s">
        <v>964</v>
      </c>
      <c r="D545" s="219" t="s">
        <v>196</v>
      </c>
      <c r="E545" s="220" t="s">
        <v>965</v>
      </c>
      <c r="F545" s="221" t="s">
        <v>966</v>
      </c>
      <c r="G545" s="222" t="s">
        <v>228</v>
      </c>
      <c r="H545" s="223">
        <v>2</v>
      </c>
      <c r="I545" s="224"/>
      <c r="J545" s="225">
        <f>ROUND(I545*H545,2)</f>
        <v>0</v>
      </c>
      <c r="K545" s="221" t="s">
        <v>200</v>
      </c>
      <c r="L545" s="42"/>
      <c r="M545" s="226" t="s">
        <v>19</v>
      </c>
      <c r="N545" s="227" t="s">
        <v>44</v>
      </c>
      <c r="O545" s="82"/>
      <c r="P545" s="228">
        <f>O545*H545</f>
        <v>0</v>
      </c>
      <c r="Q545" s="228">
        <v>0.00038000000000000002</v>
      </c>
      <c r="R545" s="228">
        <f>Q545*H545</f>
        <v>0.00076000000000000004</v>
      </c>
      <c r="S545" s="228">
        <v>0</v>
      </c>
      <c r="T545" s="229">
        <f>S545*H545</f>
        <v>0</v>
      </c>
      <c r="AR545" s="230" t="s">
        <v>201</v>
      </c>
      <c r="AT545" s="230" t="s">
        <v>196</v>
      </c>
      <c r="AU545" s="230" t="s">
        <v>82</v>
      </c>
      <c r="AY545" s="16" t="s">
        <v>194</v>
      </c>
      <c r="BE545" s="231">
        <f>IF(N545="základní",J545,0)</f>
        <v>0</v>
      </c>
      <c r="BF545" s="231">
        <f>IF(N545="snížená",J545,0)</f>
        <v>0</v>
      </c>
      <c r="BG545" s="231">
        <f>IF(N545="zákl. přenesená",J545,0)</f>
        <v>0</v>
      </c>
      <c r="BH545" s="231">
        <f>IF(N545="sníž. přenesená",J545,0)</f>
        <v>0</v>
      </c>
      <c r="BI545" s="231">
        <f>IF(N545="nulová",J545,0)</f>
        <v>0</v>
      </c>
      <c r="BJ545" s="16" t="s">
        <v>80</v>
      </c>
      <c r="BK545" s="231">
        <f>ROUND(I545*H545,2)</f>
        <v>0</v>
      </c>
      <c r="BL545" s="16" t="s">
        <v>201</v>
      </c>
      <c r="BM545" s="230" t="s">
        <v>967</v>
      </c>
    </row>
    <row r="546" s="1" customFormat="1">
      <c r="B546" s="37"/>
      <c r="C546" s="38"/>
      <c r="D546" s="232" t="s">
        <v>203</v>
      </c>
      <c r="E546" s="38"/>
      <c r="F546" s="233" t="s">
        <v>968</v>
      </c>
      <c r="G546" s="38"/>
      <c r="H546" s="38"/>
      <c r="I546" s="145"/>
      <c r="J546" s="38"/>
      <c r="K546" s="38"/>
      <c r="L546" s="42"/>
      <c r="M546" s="234"/>
      <c r="N546" s="82"/>
      <c r="O546" s="82"/>
      <c r="P546" s="82"/>
      <c r="Q546" s="82"/>
      <c r="R546" s="82"/>
      <c r="S546" s="82"/>
      <c r="T546" s="83"/>
      <c r="AT546" s="16" t="s">
        <v>203</v>
      </c>
      <c r="AU546" s="16" t="s">
        <v>82</v>
      </c>
    </row>
    <row r="547" s="1" customFormat="1" ht="24" customHeight="1">
      <c r="B547" s="37"/>
      <c r="C547" s="219" t="s">
        <v>969</v>
      </c>
      <c r="D547" s="219" t="s">
        <v>196</v>
      </c>
      <c r="E547" s="220" t="s">
        <v>970</v>
      </c>
      <c r="F547" s="221" t="s">
        <v>971</v>
      </c>
      <c r="G547" s="222" t="s">
        <v>217</v>
      </c>
      <c r="H547" s="223">
        <v>17</v>
      </c>
      <c r="I547" s="224"/>
      <c r="J547" s="225">
        <f>ROUND(I547*H547,2)</f>
        <v>0</v>
      </c>
      <c r="K547" s="221" t="s">
        <v>200</v>
      </c>
      <c r="L547" s="42"/>
      <c r="M547" s="226" t="s">
        <v>19</v>
      </c>
      <c r="N547" s="227" t="s">
        <v>44</v>
      </c>
      <c r="O547" s="82"/>
      <c r="P547" s="228">
        <f>O547*H547</f>
        <v>0</v>
      </c>
      <c r="Q547" s="228">
        <v>0</v>
      </c>
      <c r="R547" s="228">
        <f>Q547*H547</f>
        <v>0</v>
      </c>
      <c r="S547" s="228">
        <v>0</v>
      </c>
      <c r="T547" s="229">
        <f>S547*H547</f>
        <v>0</v>
      </c>
      <c r="AR547" s="230" t="s">
        <v>201</v>
      </c>
      <c r="AT547" s="230" t="s">
        <v>196</v>
      </c>
      <c r="AU547" s="230" t="s">
        <v>82</v>
      </c>
      <c r="AY547" s="16" t="s">
        <v>194</v>
      </c>
      <c r="BE547" s="231">
        <f>IF(N547="základní",J547,0)</f>
        <v>0</v>
      </c>
      <c r="BF547" s="231">
        <f>IF(N547="snížená",J547,0)</f>
        <v>0</v>
      </c>
      <c r="BG547" s="231">
        <f>IF(N547="zákl. přenesená",J547,0)</f>
        <v>0</v>
      </c>
      <c r="BH547" s="231">
        <f>IF(N547="sníž. přenesená",J547,0)</f>
        <v>0</v>
      </c>
      <c r="BI547" s="231">
        <f>IF(N547="nulová",J547,0)</f>
        <v>0</v>
      </c>
      <c r="BJ547" s="16" t="s">
        <v>80</v>
      </c>
      <c r="BK547" s="231">
        <f>ROUND(I547*H547,2)</f>
        <v>0</v>
      </c>
      <c r="BL547" s="16" t="s">
        <v>201</v>
      </c>
      <c r="BM547" s="230" t="s">
        <v>972</v>
      </c>
    </row>
    <row r="548" s="1" customFormat="1">
      <c r="B548" s="37"/>
      <c r="C548" s="38"/>
      <c r="D548" s="232" t="s">
        <v>203</v>
      </c>
      <c r="E548" s="38"/>
      <c r="F548" s="233" t="s">
        <v>971</v>
      </c>
      <c r="G548" s="38"/>
      <c r="H548" s="38"/>
      <c r="I548" s="145"/>
      <c r="J548" s="38"/>
      <c r="K548" s="38"/>
      <c r="L548" s="42"/>
      <c r="M548" s="234"/>
      <c r="N548" s="82"/>
      <c r="O548" s="82"/>
      <c r="P548" s="82"/>
      <c r="Q548" s="82"/>
      <c r="R548" s="82"/>
      <c r="S548" s="82"/>
      <c r="T548" s="83"/>
      <c r="AT548" s="16" t="s">
        <v>203</v>
      </c>
      <c r="AU548" s="16" t="s">
        <v>82</v>
      </c>
    </row>
    <row r="549" s="1" customFormat="1" ht="16.5" customHeight="1">
      <c r="B549" s="37"/>
      <c r="C549" s="219" t="s">
        <v>973</v>
      </c>
      <c r="D549" s="219" t="s">
        <v>196</v>
      </c>
      <c r="E549" s="220" t="s">
        <v>974</v>
      </c>
      <c r="F549" s="221" t="s">
        <v>975</v>
      </c>
      <c r="G549" s="222" t="s">
        <v>217</v>
      </c>
      <c r="H549" s="223">
        <v>17</v>
      </c>
      <c r="I549" s="224"/>
      <c r="J549" s="225">
        <f>ROUND(I549*H549,2)</f>
        <v>0</v>
      </c>
      <c r="K549" s="221" t="s">
        <v>200</v>
      </c>
      <c r="L549" s="42"/>
      <c r="M549" s="226" t="s">
        <v>19</v>
      </c>
      <c r="N549" s="227" t="s">
        <v>44</v>
      </c>
      <c r="O549" s="82"/>
      <c r="P549" s="228">
        <f>O549*H549</f>
        <v>0</v>
      </c>
      <c r="Q549" s="228">
        <v>0</v>
      </c>
      <c r="R549" s="228">
        <f>Q549*H549</f>
        <v>0</v>
      </c>
      <c r="S549" s="228">
        <v>0</v>
      </c>
      <c r="T549" s="229">
        <f>S549*H549</f>
        <v>0</v>
      </c>
      <c r="AR549" s="230" t="s">
        <v>201</v>
      </c>
      <c r="AT549" s="230" t="s">
        <v>196</v>
      </c>
      <c r="AU549" s="230" t="s">
        <v>82</v>
      </c>
      <c r="AY549" s="16" t="s">
        <v>194</v>
      </c>
      <c r="BE549" s="231">
        <f>IF(N549="základní",J549,0)</f>
        <v>0</v>
      </c>
      <c r="BF549" s="231">
        <f>IF(N549="snížená",J549,0)</f>
        <v>0</v>
      </c>
      <c r="BG549" s="231">
        <f>IF(N549="zákl. přenesená",J549,0)</f>
        <v>0</v>
      </c>
      <c r="BH549" s="231">
        <f>IF(N549="sníž. přenesená",J549,0)</f>
        <v>0</v>
      </c>
      <c r="BI549" s="231">
        <f>IF(N549="nulová",J549,0)</f>
        <v>0</v>
      </c>
      <c r="BJ549" s="16" t="s">
        <v>80</v>
      </c>
      <c r="BK549" s="231">
        <f>ROUND(I549*H549,2)</f>
        <v>0</v>
      </c>
      <c r="BL549" s="16" t="s">
        <v>201</v>
      </c>
      <c r="BM549" s="230" t="s">
        <v>976</v>
      </c>
    </row>
    <row r="550" s="1" customFormat="1">
      <c r="B550" s="37"/>
      <c r="C550" s="38"/>
      <c r="D550" s="232" t="s">
        <v>203</v>
      </c>
      <c r="E550" s="38"/>
      <c r="F550" s="233" t="s">
        <v>977</v>
      </c>
      <c r="G550" s="38"/>
      <c r="H550" s="38"/>
      <c r="I550" s="145"/>
      <c r="J550" s="38"/>
      <c r="K550" s="38"/>
      <c r="L550" s="42"/>
      <c r="M550" s="234"/>
      <c r="N550" s="82"/>
      <c r="O550" s="82"/>
      <c r="P550" s="82"/>
      <c r="Q550" s="82"/>
      <c r="R550" s="82"/>
      <c r="S550" s="82"/>
      <c r="T550" s="83"/>
      <c r="AT550" s="16" t="s">
        <v>203</v>
      </c>
      <c r="AU550" s="16" t="s">
        <v>82</v>
      </c>
    </row>
    <row r="551" s="1" customFormat="1" ht="16.5" customHeight="1">
      <c r="B551" s="37"/>
      <c r="C551" s="219" t="s">
        <v>978</v>
      </c>
      <c r="D551" s="219" t="s">
        <v>196</v>
      </c>
      <c r="E551" s="220" t="s">
        <v>979</v>
      </c>
      <c r="F551" s="221" t="s">
        <v>980</v>
      </c>
      <c r="G551" s="222" t="s">
        <v>217</v>
      </c>
      <c r="H551" s="223">
        <v>66</v>
      </c>
      <c r="I551" s="224"/>
      <c r="J551" s="225">
        <f>ROUND(I551*H551,2)</f>
        <v>0</v>
      </c>
      <c r="K551" s="221" t="s">
        <v>200</v>
      </c>
      <c r="L551" s="42"/>
      <c r="M551" s="226" t="s">
        <v>19</v>
      </c>
      <c r="N551" s="227" t="s">
        <v>44</v>
      </c>
      <c r="O551" s="82"/>
      <c r="P551" s="228">
        <f>O551*H551</f>
        <v>0</v>
      </c>
      <c r="Q551" s="228">
        <v>0</v>
      </c>
      <c r="R551" s="228">
        <f>Q551*H551</f>
        <v>0</v>
      </c>
      <c r="S551" s="228">
        <v>0</v>
      </c>
      <c r="T551" s="229">
        <f>S551*H551</f>
        <v>0</v>
      </c>
      <c r="AR551" s="230" t="s">
        <v>201</v>
      </c>
      <c r="AT551" s="230" t="s">
        <v>196</v>
      </c>
      <c r="AU551" s="230" t="s">
        <v>82</v>
      </c>
      <c r="AY551" s="16" t="s">
        <v>194</v>
      </c>
      <c r="BE551" s="231">
        <f>IF(N551="základní",J551,0)</f>
        <v>0</v>
      </c>
      <c r="BF551" s="231">
        <f>IF(N551="snížená",J551,0)</f>
        <v>0</v>
      </c>
      <c r="BG551" s="231">
        <f>IF(N551="zákl. přenesená",J551,0)</f>
        <v>0</v>
      </c>
      <c r="BH551" s="231">
        <f>IF(N551="sníž. přenesená",J551,0)</f>
        <v>0</v>
      </c>
      <c r="BI551" s="231">
        <f>IF(N551="nulová",J551,0)</f>
        <v>0</v>
      </c>
      <c r="BJ551" s="16" t="s">
        <v>80</v>
      </c>
      <c r="BK551" s="231">
        <f>ROUND(I551*H551,2)</f>
        <v>0</v>
      </c>
      <c r="BL551" s="16" t="s">
        <v>201</v>
      </c>
      <c r="BM551" s="230" t="s">
        <v>981</v>
      </c>
    </row>
    <row r="552" s="1" customFormat="1">
      <c r="B552" s="37"/>
      <c r="C552" s="38"/>
      <c r="D552" s="232" t="s">
        <v>203</v>
      </c>
      <c r="E552" s="38"/>
      <c r="F552" s="233" t="s">
        <v>982</v>
      </c>
      <c r="G552" s="38"/>
      <c r="H552" s="38"/>
      <c r="I552" s="145"/>
      <c r="J552" s="38"/>
      <c r="K552" s="38"/>
      <c r="L552" s="42"/>
      <c r="M552" s="234"/>
      <c r="N552" s="82"/>
      <c r="O552" s="82"/>
      <c r="P552" s="82"/>
      <c r="Q552" s="82"/>
      <c r="R552" s="82"/>
      <c r="S552" s="82"/>
      <c r="T552" s="83"/>
      <c r="AT552" s="16" t="s">
        <v>203</v>
      </c>
      <c r="AU552" s="16" t="s">
        <v>82</v>
      </c>
    </row>
    <row r="553" s="1" customFormat="1" ht="24" customHeight="1">
      <c r="B553" s="37"/>
      <c r="C553" s="219" t="s">
        <v>983</v>
      </c>
      <c r="D553" s="219" t="s">
        <v>196</v>
      </c>
      <c r="E553" s="220" t="s">
        <v>984</v>
      </c>
      <c r="F553" s="221" t="s">
        <v>985</v>
      </c>
      <c r="G553" s="222" t="s">
        <v>228</v>
      </c>
      <c r="H553" s="223">
        <v>10</v>
      </c>
      <c r="I553" s="224"/>
      <c r="J553" s="225">
        <f>ROUND(I553*H553,2)</f>
        <v>0</v>
      </c>
      <c r="K553" s="221" t="s">
        <v>200</v>
      </c>
      <c r="L553" s="42"/>
      <c r="M553" s="226" t="s">
        <v>19</v>
      </c>
      <c r="N553" s="227" t="s">
        <v>44</v>
      </c>
      <c r="O553" s="82"/>
      <c r="P553" s="228">
        <f>O553*H553</f>
        <v>0</v>
      </c>
      <c r="Q553" s="228">
        <v>0.46009</v>
      </c>
      <c r="R553" s="228">
        <f>Q553*H553</f>
        <v>4.6009000000000002</v>
      </c>
      <c r="S553" s="228">
        <v>0</v>
      </c>
      <c r="T553" s="229">
        <f>S553*H553</f>
        <v>0</v>
      </c>
      <c r="AR553" s="230" t="s">
        <v>201</v>
      </c>
      <c r="AT553" s="230" t="s">
        <v>196</v>
      </c>
      <c r="AU553" s="230" t="s">
        <v>82</v>
      </c>
      <c r="AY553" s="16" t="s">
        <v>194</v>
      </c>
      <c r="BE553" s="231">
        <f>IF(N553="základní",J553,0)</f>
        <v>0</v>
      </c>
      <c r="BF553" s="231">
        <f>IF(N553="snížená",J553,0)</f>
        <v>0</v>
      </c>
      <c r="BG553" s="231">
        <f>IF(N553="zákl. přenesená",J553,0)</f>
        <v>0</v>
      </c>
      <c r="BH553" s="231">
        <f>IF(N553="sníž. přenesená",J553,0)</f>
        <v>0</v>
      </c>
      <c r="BI553" s="231">
        <f>IF(N553="nulová",J553,0)</f>
        <v>0</v>
      </c>
      <c r="BJ553" s="16" t="s">
        <v>80</v>
      </c>
      <c r="BK553" s="231">
        <f>ROUND(I553*H553,2)</f>
        <v>0</v>
      </c>
      <c r="BL553" s="16" t="s">
        <v>201</v>
      </c>
      <c r="BM553" s="230" t="s">
        <v>986</v>
      </c>
    </row>
    <row r="554" s="1" customFormat="1">
      <c r="B554" s="37"/>
      <c r="C554" s="38"/>
      <c r="D554" s="232" t="s">
        <v>203</v>
      </c>
      <c r="E554" s="38"/>
      <c r="F554" s="233" t="s">
        <v>987</v>
      </c>
      <c r="G554" s="38"/>
      <c r="H554" s="38"/>
      <c r="I554" s="145"/>
      <c r="J554" s="38"/>
      <c r="K554" s="38"/>
      <c r="L554" s="42"/>
      <c r="M554" s="234"/>
      <c r="N554" s="82"/>
      <c r="O554" s="82"/>
      <c r="P554" s="82"/>
      <c r="Q554" s="82"/>
      <c r="R554" s="82"/>
      <c r="S554" s="82"/>
      <c r="T554" s="83"/>
      <c r="AT554" s="16" t="s">
        <v>203</v>
      </c>
      <c r="AU554" s="16" t="s">
        <v>82</v>
      </c>
    </row>
    <row r="555" s="1" customFormat="1" ht="24" customHeight="1">
      <c r="B555" s="37"/>
      <c r="C555" s="219" t="s">
        <v>988</v>
      </c>
      <c r="D555" s="219" t="s">
        <v>196</v>
      </c>
      <c r="E555" s="220" t="s">
        <v>989</v>
      </c>
      <c r="F555" s="221" t="s">
        <v>990</v>
      </c>
      <c r="G555" s="222" t="s">
        <v>228</v>
      </c>
      <c r="H555" s="223">
        <v>2</v>
      </c>
      <c r="I555" s="224"/>
      <c r="J555" s="225">
        <f>ROUND(I555*H555,2)</f>
        <v>0</v>
      </c>
      <c r="K555" s="221" t="s">
        <v>200</v>
      </c>
      <c r="L555" s="42"/>
      <c r="M555" s="226" t="s">
        <v>19</v>
      </c>
      <c r="N555" s="227" t="s">
        <v>44</v>
      </c>
      <c r="O555" s="82"/>
      <c r="P555" s="228">
        <f>O555*H555</f>
        <v>0</v>
      </c>
      <c r="Q555" s="228">
        <v>1.81138</v>
      </c>
      <c r="R555" s="228">
        <f>Q555*H555</f>
        <v>3.62276</v>
      </c>
      <c r="S555" s="228">
        <v>0</v>
      </c>
      <c r="T555" s="229">
        <f>S555*H555</f>
        <v>0</v>
      </c>
      <c r="AR555" s="230" t="s">
        <v>201</v>
      </c>
      <c r="AT555" s="230" t="s">
        <v>196</v>
      </c>
      <c r="AU555" s="230" t="s">
        <v>82</v>
      </c>
      <c r="AY555" s="16" t="s">
        <v>194</v>
      </c>
      <c r="BE555" s="231">
        <f>IF(N555="základní",J555,0)</f>
        <v>0</v>
      </c>
      <c r="BF555" s="231">
        <f>IF(N555="snížená",J555,0)</f>
        <v>0</v>
      </c>
      <c r="BG555" s="231">
        <f>IF(N555="zákl. přenesená",J555,0)</f>
        <v>0</v>
      </c>
      <c r="BH555" s="231">
        <f>IF(N555="sníž. přenesená",J555,0)</f>
        <v>0</v>
      </c>
      <c r="BI555" s="231">
        <f>IF(N555="nulová",J555,0)</f>
        <v>0</v>
      </c>
      <c r="BJ555" s="16" t="s">
        <v>80</v>
      </c>
      <c r="BK555" s="231">
        <f>ROUND(I555*H555,2)</f>
        <v>0</v>
      </c>
      <c r="BL555" s="16" t="s">
        <v>201</v>
      </c>
      <c r="BM555" s="230" t="s">
        <v>991</v>
      </c>
    </row>
    <row r="556" s="1" customFormat="1">
      <c r="B556" s="37"/>
      <c r="C556" s="38"/>
      <c r="D556" s="232" t="s">
        <v>203</v>
      </c>
      <c r="E556" s="38"/>
      <c r="F556" s="233" t="s">
        <v>992</v>
      </c>
      <c r="G556" s="38"/>
      <c r="H556" s="38"/>
      <c r="I556" s="145"/>
      <c r="J556" s="38"/>
      <c r="K556" s="38"/>
      <c r="L556" s="42"/>
      <c r="M556" s="234"/>
      <c r="N556" s="82"/>
      <c r="O556" s="82"/>
      <c r="P556" s="82"/>
      <c r="Q556" s="82"/>
      <c r="R556" s="82"/>
      <c r="S556" s="82"/>
      <c r="T556" s="83"/>
      <c r="AT556" s="16" t="s">
        <v>203</v>
      </c>
      <c r="AU556" s="16" t="s">
        <v>82</v>
      </c>
    </row>
    <row r="557" s="1" customFormat="1" ht="24" customHeight="1">
      <c r="B557" s="37"/>
      <c r="C557" s="219" t="s">
        <v>993</v>
      </c>
      <c r="D557" s="219" t="s">
        <v>196</v>
      </c>
      <c r="E557" s="220" t="s">
        <v>994</v>
      </c>
      <c r="F557" s="221" t="s">
        <v>995</v>
      </c>
      <c r="G557" s="222" t="s">
        <v>228</v>
      </c>
      <c r="H557" s="223">
        <v>2</v>
      </c>
      <c r="I557" s="224"/>
      <c r="J557" s="225">
        <f>ROUND(I557*H557,2)</f>
        <v>0</v>
      </c>
      <c r="K557" s="221" t="s">
        <v>200</v>
      </c>
      <c r="L557" s="42"/>
      <c r="M557" s="226" t="s">
        <v>19</v>
      </c>
      <c r="N557" s="227" t="s">
        <v>44</v>
      </c>
      <c r="O557" s="82"/>
      <c r="P557" s="228">
        <f>O557*H557</f>
        <v>0</v>
      </c>
      <c r="Q557" s="228">
        <v>0.21734000000000001</v>
      </c>
      <c r="R557" s="228">
        <f>Q557*H557</f>
        <v>0.43468000000000001</v>
      </c>
      <c r="S557" s="228">
        <v>0</v>
      </c>
      <c r="T557" s="229">
        <f>S557*H557</f>
        <v>0</v>
      </c>
      <c r="AR557" s="230" t="s">
        <v>201</v>
      </c>
      <c r="AT557" s="230" t="s">
        <v>196</v>
      </c>
      <c r="AU557" s="230" t="s">
        <v>82</v>
      </c>
      <c r="AY557" s="16" t="s">
        <v>194</v>
      </c>
      <c r="BE557" s="231">
        <f>IF(N557="základní",J557,0)</f>
        <v>0</v>
      </c>
      <c r="BF557" s="231">
        <f>IF(N557="snížená",J557,0)</f>
        <v>0</v>
      </c>
      <c r="BG557" s="231">
        <f>IF(N557="zákl. přenesená",J557,0)</f>
        <v>0</v>
      </c>
      <c r="BH557" s="231">
        <f>IF(N557="sníž. přenesená",J557,0)</f>
        <v>0</v>
      </c>
      <c r="BI557" s="231">
        <f>IF(N557="nulová",J557,0)</f>
        <v>0</v>
      </c>
      <c r="BJ557" s="16" t="s">
        <v>80</v>
      </c>
      <c r="BK557" s="231">
        <f>ROUND(I557*H557,2)</f>
        <v>0</v>
      </c>
      <c r="BL557" s="16" t="s">
        <v>201</v>
      </c>
      <c r="BM557" s="230" t="s">
        <v>996</v>
      </c>
    </row>
    <row r="558" s="1" customFormat="1">
      <c r="B558" s="37"/>
      <c r="C558" s="38"/>
      <c r="D558" s="232" t="s">
        <v>203</v>
      </c>
      <c r="E558" s="38"/>
      <c r="F558" s="233" t="s">
        <v>997</v>
      </c>
      <c r="G558" s="38"/>
      <c r="H558" s="38"/>
      <c r="I558" s="145"/>
      <c r="J558" s="38"/>
      <c r="K558" s="38"/>
      <c r="L558" s="42"/>
      <c r="M558" s="234"/>
      <c r="N558" s="82"/>
      <c r="O558" s="82"/>
      <c r="P558" s="82"/>
      <c r="Q558" s="82"/>
      <c r="R558" s="82"/>
      <c r="S558" s="82"/>
      <c r="T558" s="83"/>
      <c r="AT558" s="16" t="s">
        <v>203</v>
      </c>
      <c r="AU558" s="16" t="s">
        <v>82</v>
      </c>
    </row>
    <row r="559" s="1" customFormat="1" ht="24" customHeight="1">
      <c r="B559" s="37"/>
      <c r="C559" s="258" t="s">
        <v>998</v>
      </c>
      <c r="D559" s="258" t="s">
        <v>350</v>
      </c>
      <c r="E559" s="259" t="s">
        <v>999</v>
      </c>
      <c r="F559" s="260" t="s">
        <v>1000</v>
      </c>
      <c r="G559" s="261" t="s">
        <v>228</v>
      </c>
      <c r="H559" s="262">
        <v>2</v>
      </c>
      <c r="I559" s="263"/>
      <c r="J559" s="264">
        <f>ROUND(I559*H559,2)</f>
        <v>0</v>
      </c>
      <c r="K559" s="260" t="s">
        <v>200</v>
      </c>
      <c r="L559" s="265"/>
      <c r="M559" s="266" t="s">
        <v>19</v>
      </c>
      <c r="N559" s="267" t="s">
        <v>44</v>
      </c>
      <c r="O559" s="82"/>
      <c r="P559" s="228">
        <f>O559*H559</f>
        <v>0</v>
      </c>
      <c r="Q559" s="228">
        <v>0.19600000000000001</v>
      </c>
      <c r="R559" s="228">
        <f>Q559*H559</f>
        <v>0.39200000000000002</v>
      </c>
      <c r="S559" s="228">
        <v>0</v>
      </c>
      <c r="T559" s="229">
        <f>S559*H559</f>
        <v>0</v>
      </c>
      <c r="AR559" s="230" t="s">
        <v>236</v>
      </c>
      <c r="AT559" s="230" t="s">
        <v>350</v>
      </c>
      <c r="AU559" s="230" t="s">
        <v>82</v>
      </c>
      <c r="AY559" s="16" t="s">
        <v>194</v>
      </c>
      <c r="BE559" s="231">
        <f>IF(N559="základní",J559,0)</f>
        <v>0</v>
      </c>
      <c r="BF559" s="231">
        <f>IF(N559="snížená",J559,0)</f>
        <v>0</v>
      </c>
      <c r="BG559" s="231">
        <f>IF(N559="zákl. přenesená",J559,0)</f>
        <v>0</v>
      </c>
      <c r="BH559" s="231">
        <f>IF(N559="sníž. přenesená",J559,0)</f>
        <v>0</v>
      </c>
      <c r="BI559" s="231">
        <f>IF(N559="nulová",J559,0)</f>
        <v>0</v>
      </c>
      <c r="BJ559" s="16" t="s">
        <v>80</v>
      </c>
      <c r="BK559" s="231">
        <f>ROUND(I559*H559,2)</f>
        <v>0</v>
      </c>
      <c r="BL559" s="16" t="s">
        <v>201</v>
      </c>
      <c r="BM559" s="230" t="s">
        <v>1001</v>
      </c>
    </row>
    <row r="560" s="1" customFormat="1">
      <c r="B560" s="37"/>
      <c r="C560" s="38"/>
      <c r="D560" s="232" t="s">
        <v>203</v>
      </c>
      <c r="E560" s="38"/>
      <c r="F560" s="233" t="s">
        <v>1000</v>
      </c>
      <c r="G560" s="38"/>
      <c r="H560" s="38"/>
      <c r="I560" s="145"/>
      <c r="J560" s="38"/>
      <c r="K560" s="38"/>
      <c r="L560" s="42"/>
      <c r="M560" s="234"/>
      <c r="N560" s="82"/>
      <c r="O560" s="82"/>
      <c r="P560" s="82"/>
      <c r="Q560" s="82"/>
      <c r="R560" s="82"/>
      <c r="S560" s="82"/>
      <c r="T560" s="83"/>
      <c r="AT560" s="16" t="s">
        <v>203</v>
      </c>
      <c r="AU560" s="16" t="s">
        <v>82</v>
      </c>
    </row>
    <row r="561" s="11" customFormat="1" ht="22.8" customHeight="1">
      <c r="B561" s="203"/>
      <c r="C561" s="204"/>
      <c r="D561" s="205" t="s">
        <v>72</v>
      </c>
      <c r="E561" s="217" t="s">
        <v>241</v>
      </c>
      <c r="F561" s="217" t="s">
        <v>1002</v>
      </c>
      <c r="G561" s="204"/>
      <c r="H561" s="204"/>
      <c r="I561" s="207"/>
      <c r="J561" s="218">
        <f>BK561</f>
        <v>0</v>
      </c>
      <c r="K561" s="204"/>
      <c r="L561" s="209"/>
      <c r="M561" s="210"/>
      <c r="N561" s="211"/>
      <c r="O561" s="211"/>
      <c r="P561" s="212">
        <f>SUM(P562:P668)</f>
        <v>0</v>
      </c>
      <c r="Q561" s="211"/>
      <c r="R561" s="212">
        <f>SUM(R562:R668)</f>
        <v>38.626608000000004</v>
      </c>
      <c r="S561" s="211"/>
      <c r="T561" s="213">
        <f>SUM(T562:T668)</f>
        <v>190.66948499999998</v>
      </c>
      <c r="AR561" s="214" t="s">
        <v>80</v>
      </c>
      <c r="AT561" s="215" t="s">
        <v>72</v>
      </c>
      <c r="AU561" s="215" t="s">
        <v>80</v>
      </c>
      <c r="AY561" s="214" t="s">
        <v>194</v>
      </c>
      <c r="BK561" s="216">
        <f>SUM(BK562:BK668)</f>
        <v>0</v>
      </c>
    </row>
    <row r="562" s="1" customFormat="1" ht="24" customHeight="1">
      <c r="B562" s="37"/>
      <c r="C562" s="219" t="s">
        <v>1003</v>
      </c>
      <c r="D562" s="219" t="s">
        <v>196</v>
      </c>
      <c r="E562" s="220" t="s">
        <v>1004</v>
      </c>
      <c r="F562" s="221" t="s">
        <v>1005</v>
      </c>
      <c r="G562" s="222" t="s">
        <v>217</v>
      </c>
      <c r="H562" s="223">
        <v>50</v>
      </c>
      <c r="I562" s="224"/>
      <c r="J562" s="225">
        <f>ROUND(I562*H562,2)</f>
        <v>0</v>
      </c>
      <c r="K562" s="221" t="s">
        <v>200</v>
      </c>
      <c r="L562" s="42"/>
      <c r="M562" s="226" t="s">
        <v>19</v>
      </c>
      <c r="N562" s="227" t="s">
        <v>44</v>
      </c>
      <c r="O562" s="82"/>
      <c r="P562" s="228">
        <f>O562*H562</f>
        <v>0</v>
      </c>
      <c r="Q562" s="228">
        <v>8.0000000000000007E-05</v>
      </c>
      <c r="R562" s="228">
        <f>Q562*H562</f>
        <v>0.0040000000000000001</v>
      </c>
      <c r="S562" s="228">
        <v>0</v>
      </c>
      <c r="T562" s="229">
        <f>S562*H562</f>
        <v>0</v>
      </c>
      <c r="AR562" s="230" t="s">
        <v>201</v>
      </c>
      <c r="AT562" s="230" t="s">
        <v>196</v>
      </c>
      <c r="AU562" s="230" t="s">
        <v>82</v>
      </c>
      <c r="AY562" s="16" t="s">
        <v>194</v>
      </c>
      <c r="BE562" s="231">
        <f>IF(N562="základní",J562,0)</f>
        <v>0</v>
      </c>
      <c r="BF562" s="231">
        <f>IF(N562="snížená",J562,0)</f>
        <v>0</v>
      </c>
      <c r="BG562" s="231">
        <f>IF(N562="zákl. přenesená",J562,0)</f>
        <v>0</v>
      </c>
      <c r="BH562" s="231">
        <f>IF(N562="sníž. přenesená",J562,0)</f>
        <v>0</v>
      </c>
      <c r="BI562" s="231">
        <f>IF(N562="nulová",J562,0)</f>
        <v>0</v>
      </c>
      <c r="BJ562" s="16" t="s">
        <v>80</v>
      </c>
      <c r="BK562" s="231">
        <f>ROUND(I562*H562,2)</f>
        <v>0</v>
      </c>
      <c r="BL562" s="16" t="s">
        <v>201</v>
      </c>
      <c r="BM562" s="230" t="s">
        <v>1006</v>
      </c>
    </row>
    <row r="563" s="1" customFormat="1">
      <c r="B563" s="37"/>
      <c r="C563" s="38"/>
      <c r="D563" s="232" t="s">
        <v>203</v>
      </c>
      <c r="E563" s="38"/>
      <c r="F563" s="233" t="s">
        <v>1007</v>
      </c>
      <c r="G563" s="38"/>
      <c r="H563" s="38"/>
      <c r="I563" s="145"/>
      <c r="J563" s="38"/>
      <c r="K563" s="38"/>
      <c r="L563" s="42"/>
      <c r="M563" s="234"/>
      <c r="N563" s="82"/>
      <c r="O563" s="82"/>
      <c r="P563" s="82"/>
      <c r="Q563" s="82"/>
      <c r="R563" s="82"/>
      <c r="S563" s="82"/>
      <c r="T563" s="83"/>
      <c r="AT563" s="16" t="s">
        <v>203</v>
      </c>
      <c r="AU563" s="16" t="s">
        <v>82</v>
      </c>
    </row>
    <row r="564" s="1" customFormat="1" ht="24" customHeight="1">
      <c r="B564" s="37"/>
      <c r="C564" s="219" t="s">
        <v>1008</v>
      </c>
      <c r="D564" s="219" t="s">
        <v>196</v>
      </c>
      <c r="E564" s="220" t="s">
        <v>1009</v>
      </c>
      <c r="F564" s="221" t="s">
        <v>1010</v>
      </c>
      <c r="G564" s="222" t="s">
        <v>217</v>
      </c>
      <c r="H564" s="223">
        <v>128</v>
      </c>
      <c r="I564" s="224"/>
      <c r="J564" s="225">
        <f>ROUND(I564*H564,2)</f>
        <v>0</v>
      </c>
      <c r="K564" s="221" t="s">
        <v>200</v>
      </c>
      <c r="L564" s="42"/>
      <c r="M564" s="226" t="s">
        <v>19</v>
      </c>
      <c r="N564" s="227" t="s">
        <v>44</v>
      </c>
      <c r="O564" s="82"/>
      <c r="P564" s="228">
        <f>O564*H564</f>
        <v>0</v>
      </c>
      <c r="Q564" s="228">
        <v>0.15540000000000001</v>
      </c>
      <c r="R564" s="228">
        <f>Q564*H564</f>
        <v>19.891200000000001</v>
      </c>
      <c r="S564" s="228">
        <v>0</v>
      </c>
      <c r="T564" s="229">
        <f>S564*H564</f>
        <v>0</v>
      </c>
      <c r="AR564" s="230" t="s">
        <v>201</v>
      </c>
      <c r="AT564" s="230" t="s">
        <v>196</v>
      </c>
      <c r="AU564" s="230" t="s">
        <v>82</v>
      </c>
      <c r="AY564" s="16" t="s">
        <v>194</v>
      </c>
      <c r="BE564" s="231">
        <f>IF(N564="základní",J564,0)</f>
        <v>0</v>
      </c>
      <c r="BF564" s="231">
        <f>IF(N564="snížená",J564,0)</f>
        <v>0</v>
      </c>
      <c r="BG564" s="231">
        <f>IF(N564="zákl. přenesená",J564,0)</f>
        <v>0</v>
      </c>
      <c r="BH564" s="231">
        <f>IF(N564="sníž. přenesená",J564,0)</f>
        <v>0</v>
      </c>
      <c r="BI564" s="231">
        <f>IF(N564="nulová",J564,0)</f>
        <v>0</v>
      </c>
      <c r="BJ564" s="16" t="s">
        <v>80</v>
      </c>
      <c r="BK564" s="231">
        <f>ROUND(I564*H564,2)</f>
        <v>0</v>
      </c>
      <c r="BL564" s="16" t="s">
        <v>201</v>
      </c>
      <c r="BM564" s="230" t="s">
        <v>1011</v>
      </c>
    </row>
    <row r="565" s="1" customFormat="1">
      <c r="B565" s="37"/>
      <c r="C565" s="38"/>
      <c r="D565" s="232" t="s">
        <v>203</v>
      </c>
      <c r="E565" s="38"/>
      <c r="F565" s="233" t="s">
        <v>1012</v>
      </c>
      <c r="G565" s="38"/>
      <c r="H565" s="38"/>
      <c r="I565" s="145"/>
      <c r="J565" s="38"/>
      <c r="K565" s="38"/>
      <c r="L565" s="42"/>
      <c r="M565" s="234"/>
      <c r="N565" s="82"/>
      <c r="O565" s="82"/>
      <c r="P565" s="82"/>
      <c r="Q565" s="82"/>
      <c r="R565" s="82"/>
      <c r="S565" s="82"/>
      <c r="T565" s="83"/>
      <c r="AT565" s="16" t="s">
        <v>203</v>
      </c>
      <c r="AU565" s="16" t="s">
        <v>82</v>
      </c>
    </row>
    <row r="566" s="1" customFormat="1" ht="16.5" customHeight="1">
      <c r="B566" s="37"/>
      <c r="C566" s="258" t="s">
        <v>1013</v>
      </c>
      <c r="D566" s="258" t="s">
        <v>350</v>
      </c>
      <c r="E566" s="259" t="s">
        <v>1014</v>
      </c>
      <c r="F566" s="260" t="s">
        <v>1015</v>
      </c>
      <c r="G566" s="261" t="s">
        <v>217</v>
      </c>
      <c r="H566" s="262">
        <v>128</v>
      </c>
      <c r="I566" s="263"/>
      <c r="J566" s="264">
        <f>ROUND(I566*H566,2)</f>
        <v>0</v>
      </c>
      <c r="K566" s="260" t="s">
        <v>200</v>
      </c>
      <c r="L566" s="265"/>
      <c r="M566" s="266" t="s">
        <v>19</v>
      </c>
      <c r="N566" s="267" t="s">
        <v>44</v>
      </c>
      <c r="O566" s="82"/>
      <c r="P566" s="228">
        <f>O566*H566</f>
        <v>0</v>
      </c>
      <c r="Q566" s="228">
        <v>0.108</v>
      </c>
      <c r="R566" s="228">
        <f>Q566*H566</f>
        <v>13.824</v>
      </c>
      <c r="S566" s="228">
        <v>0</v>
      </c>
      <c r="T566" s="229">
        <f>S566*H566</f>
        <v>0</v>
      </c>
      <c r="AR566" s="230" t="s">
        <v>236</v>
      </c>
      <c r="AT566" s="230" t="s">
        <v>350</v>
      </c>
      <c r="AU566" s="230" t="s">
        <v>82</v>
      </c>
      <c r="AY566" s="16" t="s">
        <v>194</v>
      </c>
      <c r="BE566" s="231">
        <f>IF(N566="základní",J566,0)</f>
        <v>0</v>
      </c>
      <c r="BF566" s="231">
        <f>IF(N566="snížená",J566,0)</f>
        <v>0</v>
      </c>
      <c r="BG566" s="231">
        <f>IF(N566="zákl. přenesená",J566,0)</f>
        <v>0</v>
      </c>
      <c r="BH566" s="231">
        <f>IF(N566="sníž. přenesená",J566,0)</f>
        <v>0</v>
      </c>
      <c r="BI566" s="231">
        <f>IF(N566="nulová",J566,0)</f>
        <v>0</v>
      </c>
      <c r="BJ566" s="16" t="s">
        <v>80</v>
      </c>
      <c r="BK566" s="231">
        <f>ROUND(I566*H566,2)</f>
        <v>0</v>
      </c>
      <c r="BL566" s="16" t="s">
        <v>201</v>
      </c>
      <c r="BM566" s="230" t="s">
        <v>1016</v>
      </c>
    </row>
    <row r="567" s="1" customFormat="1">
      <c r="B567" s="37"/>
      <c r="C567" s="38"/>
      <c r="D567" s="232" t="s">
        <v>203</v>
      </c>
      <c r="E567" s="38"/>
      <c r="F567" s="233" t="s">
        <v>1015</v>
      </c>
      <c r="G567" s="38"/>
      <c r="H567" s="38"/>
      <c r="I567" s="145"/>
      <c r="J567" s="38"/>
      <c r="K567" s="38"/>
      <c r="L567" s="42"/>
      <c r="M567" s="234"/>
      <c r="N567" s="82"/>
      <c r="O567" s="82"/>
      <c r="P567" s="82"/>
      <c r="Q567" s="82"/>
      <c r="R567" s="82"/>
      <c r="S567" s="82"/>
      <c r="T567" s="83"/>
      <c r="AT567" s="16" t="s">
        <v>203</v>
      </c>
      <c r="AU567" s="16" t="s">
        <v>82</v>
      </c>
    </row>
    <row r="568" s="1" customFormat="1" ht="24" customHeight="1">
      <c r="B568" s="37"/>
      <c r="C568" s="219" t="s">
        <v>1017</v>
      </c>
      <c r="D568" s="219" t="s">
        <v>196</v>
      </c>
      <c r="E568" s="220" t="s">
        <v>1018</v>
      </c>
      <c r="F568" s="221" t="s">
        <v>1019</v>
      </c>
      <c r="G568" s="222" t="s">
        <v>217</v>
      </c>
      <c r="H568" s="223">
        <v>6</v>
      </c>
      <c r="I568" s="224"/>
      <c r="J568" s="225">
        <f>ROUND(I568*H568,2)</f>
        <v>0</v>
      </c>
      <c r="K568" s="221" t="s">
        <v>200</v>
      </c>
      <c r="L568" s="42"/>
      <c r="M568" s="226" t="s">
        <v>19</v>
      </c>
      <c r="N568" s="227" t="s">
        <v>44</v>
      </c>
      <c r="O568" s="82"/>
      <c r="P568" s="228">
        <f>O568*H568</f>
        <v>0</v>
      </c>
      <c r="Q568" s="228">
        <v>0.1295</v>
      </c>
      <c r="R568" s="228">
        <f>Q568*H568</f>
        <v>0.77700000000000002</v>
      </c>
      <c r="S568" s="228">
        <v>0</v>
      </c>
      <c r="T568" s="229">
        <f>S568*H568</f>
        <v>0</v>
      </c>
      <c r="AR568" s="230" t="s">
        <v>201</v>
      </c>
      <c r="AT568" s="230" t="s">
        <v>196</v>
      </c>
      <c r="AU568" s="230" t="s">
        <v>82</v>
      </c>
      <c r="AY568" s="16" t="s">
        <v>194</v>
      </c>
      <c r="BE568" s="231">
        <f>IF(N568="základní",J568,0)</f>
        <v>0</v>
      </c>
      <c r="BF568" s="231">
        <f>IF(N568="snížená",J568,0)</f>
        <v>0</v>
      </c>
      <c r="BG568" s="231">
        <f>IF(N568="zákl. přenesená",J568,0)</f>
        <v>0</v>
      </c>
      <c r="BH568" s="231">
        <f>IF(N568="sníž. přenesená",J568,0)</f>
        <v>0</v>
      </c>
      <c r="BI568" s="231">
        <f>IF(N568="nulová",J568,0)</f>
        <v>0</v>
      </c>
      <c r="BJ568" s="16" t="s">
        <v>80</v>
      </c>
      <c r="BK568" s="231">
        <f>ROUND(I568*H568,2)</f>
        <v>0</v>
      </c>
      <c r="BL568" s="16" t="s">
        <v>201</v>
      </c>
      <c r="BM568" s="230" t="s">
        <v>1020</v>
      </c>
    </row>
    <row r="569" s="1" customFormat="1">
      <c r="B569" s="37"/>
      <c r="C569" s="38"/>
      <c r="D569" s="232" t="s">
        <v>203</v>
      </c>
      <c r="E569" s="38"/>
      <c r="F569" s="233" t="s">
        <v>1021</v>
      </c>
      <c r="G569" s="38"/>
      <c r="H569" s="38"/>
      <c r="I569" s="145"/>
      <c r="J569" s="38"/>
      <c r="K569" s="38"/>
      <c r="L569" s="42"/>
      <c r="M569" s="234"/>
      <c r="N569" s="82"/>
      <c r="O569" s="82"/>
      <c r="P569" s="82"/>
      <c r="Q569" s="82"/>
      <c r="R569" s="82"/>
      <c r="S569" s="82"/>
      <c r="T569" s="83"/>
      <c r="AT569" s="16" t="s">
        <v>203</v>
      </c>
      <c r="AU569" s="16" t="s">
        <v>82</v>
      </c>
    </row>
    <row r="570" s="1" customFormat="1" ht="16.5" customHeight="1">
      <c r="B570" s="37"/>
      <c r="C570" s="258" t="s">
        <v>1022</v>
      </c>
      <c r="D570" s="258" t="s">
        <v>350</v>
      </c>
      <c r="E570" s="259" t="s">
        <v>1023</v>
      </c>
      <c r="F570" s="260" t="s">
        <v>1024</v>
      </c>
      <c r="G570" s="261" t="s">
        <v>217</v>
      </c>
      <c r="H570" s="262">
        <v>6</v>
      </c>
      <c r="I570" s="263"/>
      <c r="J570" s="264">
        <f>ROUND(I570*H570,2)</f>
        <v>0</v>
      </c>
      <c r="K570" s="260" t="s">
        <v>200</v>
      </c>
      <c r="L570" s="265"/>
      <c r="M570" s="266" t="s">
        <v>19</v>
      </c>
      <c r="N570" s="267" t="s">
        <v>44</v>
      </c>
      <c r="O570" s="82"/>
      <c r="P570" s="228">
        <f>O570*H570</f>
        <v>0</v>
      </c>
      <c r="Q570" s="228">
        <v>0.058000000000000003</v>
      </c>
      <c r="R570" s="228">
        <f>Q570*H570</f>
        <v>0.34800000000000003</v>
      </c>
      <c r="S570" s="228">
        <v>0</v>
      </c>
      <c r="T570" s="229">
        <f>S570*H570</f>
        <v>0</v>
      </c>
      <c r="AR570" s="230" t="s">
        <v>236</v>
      </c>
      <c r="AT570" s="230" t="s">
        <v>350</v>
      </c>
      <c r="AU570" s="230" t="s">
        <v>82</v>
      </c>
      <c r="AY570" s="16" t="s">
        <v>194</v>
      </c>
      <c r="BE570" s="231">
        <f>IF(N570="základní",J570,0)</f>
        <v>0</v>
      </c>
      <c r="BF570" s="231">
        <f>IF(N570="snížená",J570,0)</f>
        <v>0</v>
      </c>
      <c r="BG570" s="231">
        <f>IF(N570="zákl. přenesená",J570,0)</f>
        <v>0</v>
      </c>
      <c r="BH570" s="231">
        <f>IF(N570="sníž. přenesená",J570,0)</f>
        <v>0</v>
      </c>
      <c r="BI570" s="231">
        <f>IF(N570="nulová",J570,0)</f>
        <v>0</v>
      </c>
      <c r="BJ570" s="16" t="s">
        <v>80</v>
      </c>
      <c r="BK570" s="231">
        <f>ROUND(I570*H570,2)</f>
        <v>0</v>
      </c>
      <c r="BL570" s="16" t="s">
        <v>201</v>
      </c>
      <c r="BM570" s="230" t="s">
        <v>1025</v>
      </c>
    </row>
    <row r="571" s="1" customFormat="1">
      <c r="B571" s="37"/>
      <c r="C571" s="38"/>
      <c r="D571" s="232" t="s">
        <v>203</v>
      </c>
      <c r="E571" s="38"/>
      <c r="F571" s="233" t="s">
        <v>1024</v>
      </c>
      <c r="G571" s="38"/>
      <c r="H571" s="38"/>
      <c r="I571" s="145"/>
      <c r="J571" s="38"/>
      <c r="K571" s="38"/>
      <c r="L571" s="42"/>
      <c r="M571" s="234"/>
      <c r="N571" s="82"/>
      <c r="O571" s="82"/>
      <c r="P571" s="82"/>
      <c r="Q571" s="82"/>
      <c r="R571" s="82"/>
      <c r="S571" s="82"/>
      <c r="T571" s="83"/>
      <c r="AT571" s="16" t="s">
        <v>203</v>
      </c>
      <c r="AU571" s="16" t="s">
        <v>82</v>
      </c>
    </row>
    <row r="572" s="1" customFormat="1" ht="24" customHeight="1">
      <c r="B572" s="37"/>
      <c r="C572" s="219" t="s">
        <v>1026</v>
      </c>
      <c r="D572" s="219" t="s">
        <v>196</v>
      </c>
      <c r="E572" s="220" t="s">
        <v>1027</v>
      </c>
      <c r="F572" s="221" t="s">
        <v>1028</v>
      </c>
      <c r="G572" s="222" t="s">
        <v>217</v>
      </c>
      <c r="H572" s="223">
        <v>128</v>
      </c>
      <c r="I572" s="224"/>
      <c r="J572" s="225">
        <f>ROUND(I572*H572,2)</f>
        <v>0</v>
      </c>
      <c r="K572" s="221" t="s">
        <v>200</v>
      </c>
      <c r="L572" s="42"/>
      <c r="M572" s="226" t="s">
        <v>19</v>
      </c>
      <c r="N572" s="227" t="s">
        <v>44</v>
      </c>
      <c r="O572" s="82"/>
      <c r="P572" s="228">
        <f>O572*H572</f>
        <v>0</v>
      </c>
      <c r="Q572" s="228">
        <v>0</v>
      </c>
      <c r="R572" s="228">
        <f>Q572*H572</f>
        <v>0</v>
      </c>
      <c r="S572" s="228">
        <v>0</v>
      </c>
      <c r="T572" s="229">
        <f>S572*H572</f>
        <v>0</v>
      </c>
      <c r="AR572" s="230" t="s">
        <v>201</v>
      </c>
      <c r="AT572" s="230" t="s">
        <v>196</v>
      </c>
      <c r="AU572" s="230" t="s">
        <v>82</v>
      </c>
      <c r="AY572" s="16" t="s">
        <v>194</v>
      </c>
      <c r="BE572" s="231">
        <f>IF(N572="základní",J572,0)</f>
        <v>0</v>
      </c>
      <c r="BF572" s="231">
        <f>IF(N572="snížená",J572,0)</f>
        <v>0</v>
      </c>
      <c r="BG572" s="231">
        <f>IF(N572="zákl. přenesená",J572,0)</f>
        <v>0</v>
      </c>
      <c r="BH572" s="231">
        <f>IF(N572="sníž. přenesená",J572,0)</f>
        <v>0</v>
      </c>
      <c r="BI572" s="231">
        <f>IF(N572="nulová",J572,0)</f>
        <v>0</v>
      </c>
      <c r="BJ572" s="16" t="s">
        <v>80</v>
      </c>
      <c r="BK572" s="231">
        <f>ROUND(I572*H572,2)</f>
        <v>0</v>
      </c>
      <c r="BL572" s="16" t="s">
        <v>201</v>
      </c>
      <c r="BM572" s="230" t="s">
        <v>1029</v>
      </c>
    </row>
    <row r="573" s="1" customFormat="1">
      <c r="B573" s="37"/>
      <c r="C573" s="38"/>
      <c r="D573" s="232" t="s">
        <v>203</v>
      </c>
      <c r="E573" s="38"/>
      <c r="F573" s="233" t="s">
        <v>1030</v>
      </c>
      <c r="G573" s="38"/>
      <c r="H573" s="38"/>
      <c r="I573" s="145"/>
      <c r="J573" s="38"/>
      <c r="K573" s="38"/>
      <c r="L573" s="42"/>
      <c r="M573" s="234"/>
      <c r="N573" s="82"/>
      <c r="O573" s="82"/>
      <c r="P573" s="82"/>
      <c r="Q573" s="82"/>
      <c r="R573" s="82"/>
      <c r="S573" s="82"/>
      <c r="T573" s="83"/>
      <c r="AT573" s="16" t="s">
        <v>203</v>
      </c>
      <c r="AU573" s="16" t="s">
        <v>82</v>
      </c>
    </row>
    <row r="574" s="1" customFormat="1" ht="24" customHeight="1">
      <c r="B574" s="37"/>
      <c r="C574" s="219" t="s">
        <v>1031</v>
      </c>
      <c r="D574" s="219" t="s">
        <v>196</v>
      </c>
      <c r="E574" s="220" t="s">
        <v>1032</v>
      </c>
      <c r="F574" s="221" t="s">
        <v>1033</v>
      </c>
      <c r="G574" s="222" t="s">
        <v>217</v>
      </c>
      <c r="H574" s="223">
        <v>128</v>
      </c>
      <c r="I574" s="224"/>
      <c r="J574" s="225">
        <f>ROUND(I574*H574,2)</f>
        <v>0</v>
      </c>
      <c r="K574" s="221" t="s">
        <v>200</v>
      </c>
      <c r="L574" s="42"/>
      <c r="M574" s="226" t="s">
        <v>19</v>
      </c>
      <c r="N574" s="227" t="s">
        <v>44</v>
      </c>
      <c r="O574" s="82"/>
      <c r="P574" s="228">
        <f>O574*H574</f>
        <v>0</v>
      </c>
      <c r="Q574" s="228">
        <v>0.00011</v>
      </c>
      <c r="R574" s="228">
        <f>Q574*H574</f>
        <v>0.014080000000000001</v>
      </c>
      <c r="S574" s="228">
        <v>0</v>
      </c>
      <c r="T574" s="229">
        <f>S574*H574</f>
        <v>0</v>
      </c>
      <c r="AR574" s="230" t="s">
        <v>201</v>
      </c>
      <c r="AT574" s="230" t="s">
        <v>196</v>
      </c>
      <c r="AU574" s="230" t="s">
        <v>82</v>
      </c>
      <c r="AY574" s="16" t="s">
        <v>194</v>
      </c>
      <c r="BE574" s="231">
        <f>IF(N574="základní",J574,0)</f>
        <v>0</v>
      </c>
      <c r="BF574" s="231">
        <f>IF(N574="snížená",J574,0)</f>
        <v>0</v>
      </c>
      <c r="BG574" s="231">
        <f>IF(N574="zákl. přenesená",J574,0)</f>
        <v>0</v>
      </c>
      <c r="BH574" s="231">
        <f>IF(N574="sníž. přenesená",J574,0)</f>
        <v>0</v>
      </c>
      <c r="BI574" s="231">
        <f>IF(N574="nulová",J574,0)</f>
        <v>0</v>
      </c>
      <c r="BJ574" s="16" t="s">
        <v>80</v>
      </c>
      <c r="BK574" s="231">
        <f>ROUND(I574*H574,2)</f>
        <v>0</v>
      </c>
      <c r="BL574" s="16" t="s">
        <v>201</v>
      </c>
      <c r="BM574" s="230" t="s">
        <v>1034</v>
      </c>
    </row>
    <row r="575" s="1" customFormat="1">
      <c r="B575" s="37"/>
      <c r="C575" s="38"/>
      <c r="D575" s="232" t="s">
        <v>203</v>
      </c>
      <c r="E575" s="38"/>
      <c r="F575" s="233" t="s">
        <v>1035</v>
      </c>
      <c r="G575" s="38"/>
      <c r="H575" s="38"/>
      <c r="I575" s="145"/>
      <c r="J575" s="38"/>
      <c r="K575" s="38"/>
      <c r="L575" s="42"/>
      <c r="M575" s="234"/>
      <c r="N575" s="82"/>
      <c r="O575" s="82"/>
      <c r="P575" s="82"/>
      <c r="Q575" s="82"/>
      <c r="R575" s="82"/>
      <c r="S575" s="82"/>
      <c r="T575" s="83"/>
      <c r="AT575" s="16" t="s">
        <v>203</v>
      </c>
      <c r="AU575" s="16" t="s">
        <v>82</v>
      </c>
    </row>
    <row r="576" s="1" customFormat="1" ht="24" customHeight="1">
      <c r="B576" s="37"/>
      <c r="C576" s="219" t="s">
        <v>1036</v>
      </c>
      <c r="D576" s="219" t="s">
        <v>196</v>
      </c>
      <c r="E576" s="220" t="s">
        <v>1037</v>
      </c>
      <c r="F576" s="221" t="s">
        <v>1038</v>
      </c>
      <c r="G576" s="222" t="s">
        <v>217</v>
      </c>
      <c r="H576" s="223">
        <v>18</v>
      </c>
      <c r="I576" s="224"/>
      <c r="J576" s="225">
        <f>ROUND(I576*H576,2)</f>
        <v>0</v>
      </c>
      <c r="K576" s="221" t="s">
        <v>200</v>
      </c>
      <c r="L576" s="42"/>
      <c r="M576" s="226" t="s">
        <v>19</v>
      </c>
      <c r="N576" s="227" t="s">
        <v>44</v>
      </c>
      <c r="O576" s="82"/>
      <c r="P576" s="228">
        <f>O576*H576</f>
        <v>0</v>
      </c>
      <c r="Q576" s="228">
        <v>0.00060999999999999997</v>
      </c>
      <c r="R576" s="228">
        <f>Q576*H576</f>
        <v>0.01098</v>
      </c>
      <c r="S576" s="228">
        <v>0</v>
      </c>
      <c r="T576" s="229">
        <f>S576*H576</f>
        <v>0</v>
      </c>
      <c r="AR576" s="230" t="s">
        <v>201</v>
      </c>
      <c r="AT576" s="230" t="s">
        <v>196</v>
      </c>
      <c r="AU576" s="230" t="s">
        <v>82</v>
      </c>
      <c r="AY576" s="16" t="s">
        <v>194</v>
      </c>
      <c r="BE576" s="231">
        <f>IF(N576="základní",J576,0)</f>
        <v>0</v>
      </c>
      <c r="BF576" s="231">
        <f>IF(N576="snížená",J576,0)</f>
        <v>0</v>
      </c>
      <c r="BG576" s="231">
        <f>IF(N576="zákl. přenesená",J576,0)</f>
        <v>0</v>
      </c>
      <c r="BH576" s="231">
        <f>IF(N576="sníž. přenesená",J576,0)</f>
        <v>0</v>
      </c>
      <c r="BI576" s="231">
        <f>IF(N576="nulová",J576,0)</f>
        <v>0</v>
      </c>
      <c r="BJ576" s="16" t="s">
        <v>80</v>
      </c>
      <c r="BK576" s="231">
        <f>ROUND(I576*H576,2)</f>
        <v>0</v>
      </c>
      <c r="BL576" s="16" t="s">
        <v>201</v>
      </c>
      <c r="BM576" s="230" t="s">
        <v>1039</v>
      </c>
    </row>
    <row r="577" s="1" customFormat="1">
      <c r="B577" s="37"/>
      <c r="C577" s="38"/>
      <c r="D577" s="232" t="s">
        <v>203</v>
      </c>
      <c r="E577" s="38"/>
      <c r="F577" s="233" t="s">
        <v>1040</v>
      </c>
      <c r="G577" s="38"/>
      <c r="H577" s="38"/>
      <c r="I577" s="145"/>
      <c r="J577" s="38"/>
      <c r="K577" s="38"/>
      <c r="L577" s="42"/>
      <c r="M577" s="234"/>
      <c r="N577" s="82"/>
      <c r="O577" s="82"/>
      <c r="P577" s="82"/>
      <c r="Q577" s="82"/>
      <c r="R577" s="82"/>
      <c r="S577" s="82"/>
      <c r="T577" s="83"/>
      <c r="AT577" s="16" t="s">
        <v>203</v>
      </c>
      <c r="AU577" s="16" t="s">
        <v>82</v>
      </c>
    </row>
    <row r="578" s="1" customFormat="1" ht="16.5" customHeight="1">
      <c r="B578" s="37"/>
      <c r="C578" s="219" t="s">
        <v>1041</v>
      </c>
      <c r="D578" s="219" t="s">
        <v>196</v>
      </c>
      <c r="E578" s="220" t="s">
        <v>1042</v>
      </c>
      <c r="F578" s="221" t="s">
        <v>1043</v>
      </c>
      <c r="G578" s="222" t="s">
        <v>199</v>
      </c>
      <c r="H578" s="223">
        <v>20</v>
      </c>
      <c r="I578" s="224"/>
      <c r="J578" s="225">
        <f>ROUND(I578*H578,2)</f>
        <v>0</v>
      </c>
      <c r="K578" s="221" t="s">
        <v>200</v>
      </c>
      <c r="L578" s="42"/>
      <c r="M578" s="226" t="s">
        <v>19</v>
      </c>
      <c r="N578" s="227" t="s">
        <v>44</v>
      </c>
      <c r="O578" s="82"/>
      <c r="P578" s="228">
        <f>O578*H578</f>
        <v>0</v>
      </c>
      <c r="Q578" s="228">
        <v>5.0000000000000002E-05</v>
      </c>
      <c r="R578" s="228">
        <f>Q578*H578</f>
        <v>0.001</v>
      </c>
      <c r="S578" s="228">
        <v>0</v>
      </c>
      <c r="T578" s="229">
        <f>S578*H578</f>
        <v>0</v>
      </c>
      <c r="AR578" s="230" t="s">
        <v>201</v>
      </c>
      <c r="AT578" s="230" t="s">
        <v>196</v>
      </c>
      <c r="AU578" s="230" t="s">
        <v>82</v>
      </c>
      <c r="AY578" s="16" t="s">
        <v>194</v>
      </c>
      <c r="BE578" s="231">
        <f>IF(N578="základní",J578,0)</f>
        <v>0</v>
      </c>
      <c r="BF578" s="231">
        <f>IF(N578="snížená",J578,0)</f>
        <v>0</v>
      </c>
      <c r="BG578" s="231">
        <f>IF(N578="zákl. přenesená",J578,0)</f>
        <v>0</v>
      </c>
      <c r="BH578" s="231">
        <f>IF(N578="sníž. přenesená",J578,0)</f>
        <v>0</v>
      </c>
      <c r="BI578" s="231">
        <f>IF(N578="nulová",J578,0)</f>
        <v>0</v>
      </c>
      <c r="BJ578" s="16" t="s">
        <v>80</v>
      </c>
      <c r="BK578" s="231">
        <f>ROUND(I578*H578,2)</f>
        <v>0</v>
      </c>
      <c r="BL578" s="16" t="s">
        <v>201</v>
      </c>
      <c r="BM578" s="230" t="s">
        <v>1044</v>
      </c>
    </row>
    <row r="579" s="1" customFormat="1">
      <c r="B579" s="37"/>
      <c r="C579" s="38"/>
      <c r="D579" s="232" t="s">
        <v>203</v>
      </c>
      <c r="E579" s="38"/>
      <c r="F579" s="233" t="s">
        <v>1043</v>
      </c>
      <c r="G579" s="38"/>
      <c r="H579" s="38"/>
      <c r="I579" s="145"/>
      <c r="J579" s="38"/>
      <c r="K579" s="38"/>
      <c r="L579" s="42"/>
      <c r="M579" s="234"/>
      <c r="N579" s="82"/>
      <c r="O579" s="82"/>
      <c r="P579" s="82"/>
      <c r="Q579" s="82"/>
      <c r="R579" s="82"/>
      <c r="S579" s="82"/>
      <c r="T579" s="83"/>
      <c r="AT579" s="16" t="s">
        <v>203</v>
      </c>
      <c r="AU579" s="16" t="s">
        <v>82</v>
      </c>
    </row>
    <row r="580" s="1" customFormat="1" ht="24" customHeight="1">
      <c r="B580" s="37"/>
      <c r="C580" s="219" t="s">
        <v>1045</v>
      </c>
      <c r="D580" s="219" t="s">
        <v>196</v>
      </c>
      <c r="E580" s="220" t="s">
        <v>1046</v>
      </c>
      <c r="F580" s="221" t="s">
        <v>1047</v>
      </c>
      <c r="G580" s="222" t="s">
        <v>217</v>
      </c>
      <c r="H580" s="223">
        <v>8.1999999999999993</v>
      </c>
      <c r="I580" s="224"/>
      <c r="J580" s="225">
        <f>ROUND(I580*H580,2)</f>
        <v>0</v>
      </c>
      <c r="K580" s="221" t="s">
        <v>200</v>
      </c>
      <c r="L580" s="42"/>
      <c r="M580" s="226" t="s">
        <v>19</v>
      </c>
      <c r="N580" s="227" t="s">
        <v>44</v>
      </c>
      <c r="O580" s="82"/>
      <c r="P580" s="228">
        <f>O580*H580</f>
        <v>0</v>
      </c>
      <c r="Q580" s="228">
        <v>0.43819000000000002</v>
      </c>
      <c r="R580" s="228">
        <f>Q580*H580</f>
        <v>3.5931579999999999</v>
      </c>
      <c r="S580" s="228">
        <v>0</v>
      </c>
      <c r="T580" s="229">
        <f>S580*H580</f>
        <v>0</v>
      </c>
      <c r="AR580" s="230" t="s">
        <v>201</v>
      </c>
      <c r="AT580" s="230" t="s">
        <v>196</v>
      </c>
      <c r="AU580" s="230" t="s">
        <v>82</v>
      </c>
      <c r="AY580" s="16" t="s">
        <v>194</v>
      </c>
      <c r="BE580" s="231">
        <f>IF(N580="základní",J580,0)</f>
        <v>0</v>
      </c>
      <c r="BF580" s="231">
        <f>IF(N580="snížená",J580,0)</f>
        <v>0</v>
      </c>
      <c r="BG580" s="231">
        <f>IF(N580="zákl. přenesená",J580,0)</f>
        <v>0</v>
      </c>
      <c r="BH580" s="231">
        <f>IF(N580="sníž. přenesená",J580,0)</f>
        <v>0</v>
      </c>
      <c r="BI580" s="231">
        <f>IF(N580="nulová",J580,0)</f>
        <v>0</v>
      </c>
      <c r="BJ580" s="16" t="s">
        <v>80</v>
      </c>
      <c r="BK580" s="231">
        <f>ROUND(I580*H580,2)</f>
        <v>0</v>
      </c>
      <c r="BL580" s="16" t="s">
        <v>201</v>
      </c>
      <c r="BM580" s="230" t="s">
        <v>1048</v>
      </c>
    </row>
    <row r="581" s="1" customFormat="1">
      <c r="B581" s="37"/>
      <c r="C581" s="38"/>
      <c r="D581" s="232" t="s">
        <v>203</v>
      </c>
      <c r="E581" s="38"/>
      <c r="F581" s="233" t="s">
        <v>1049</v>
      </c>
      <c r="G581" s="38"/>
      <c r="H581" s="38"/>
      <c r="I581" s="145"/>
      <c r="J581" s="38"/>
      <c r="K581" s="38"/>
      <c r="L581" s="42"/>
      <c r="M581" s="234"/>
      <c r="N581" s="82"/>
      <c r="O581" s="82"/>
      <c r="P581" s="82"/>
      <c r="Q581" s="82"/>
      <c r="R581" s="82"/>
      <c r="S581" s="82"/>
      <c r="T581" s="83"/>
      <c r="AT581" s="16" t="s">
        <v>203</v>
      </c>
      <c r="AU581" s="16" t="s">
        <v>82</v>
      </c>
    </row>
    <row r="582" s="1" customFormat="1" ht="24" customHeight="1">
      <c r="B582" s="37"/>
      <c r="C582" s="258" t="s">
        <v>1050</v>
      </c>
      <c r="D582" s="258" t="s">
        <v>350</v>
      </c>
      <c r="E582" s="259" t="s">
        <v>1051</v>
      </c>
      <c r="F582" s="260" t="s">
        <v>1052</v>
      </c>
      <c r="G582" s="261" t="s">
        <v>217</v>
      </c>
      <c r="H582" s="262">
        <v>8.1999999999999993</v>
      </c>
      <c r="I582" s="263"/>
      <c r="J582" s="264">
        <f>ROUND(I582*H582,2)</f>
        <v>0</v>
      </c>
      <c r="K582" s="260" t="s">
        <v>200</v>
      </c>
      <c r="L582" s="265"/>
      <c r="M582" s="266" t="s">
        <v>19</v>
      </c>
      <c r="N582" s="267" t="s">
        <v>44</v>
      </c>
      <c r="O582" s="82"/>
      <c r="P582" s="228">
        <f>O582*H582</f>
        <v>0</v>
      </c>
      <c r="Q582" s="228">
        <v>0.0172</v>
      </c>
      <c r="R582" s="228">
        <f>Q582*H582</f>
        <v>0.14104</v>
      </c>
      <c r="S582" s="228">
        <v>0</v>
      </c>
      <c r="T582" s="229">
        <f>S582*H582</f>
        <v>0</v>
      </c>
      <c r="AR582" s="230" t="s">
        <v>236</v>
      </c>
      <c r="AT582" s="230" t="s">
        <v>350</v>
      </c>
      <c r="AU582" s="230" t="s">
        <v>82</v>
      </c>
      <c r="AY582" s="16" t="s">
        <v>194</v>
      </c>
      <c r="BE582" s="231">
        <f>IF(N582="základní",J582,0)</f>
        <v>0</v>
      </c>
      <c r="BF582" s="231">
        <f>IF(N582="snížená",J582,0)</f>
        <v>0</v>
      </c>
      <c r="BG582" s="231">
        <f>IF(N582="zákl. přenesená",J582,0)</f>
        <v>0</v>
      </c>
      <c r="BH582" s="231">
        <f>IF(N582="sníž. přenesená",J582,0)</f>
        <v>0</v>
      </c>
      <c r="BI582" s="231">
        <f>IF(N582="nulová",J582,0)</f>
        <v>0</v>
      </c>
      <c r="BJ582" s="16" t="s">
        <v>80</v>
      </c>
      <c r="BK582" s="231">
        <f>ROUND(I582*H582,2)</f>
        <v>0</v>
      </c>
      <c r="BL582" s="16" t="s">
        <v>201</v>
      </c>
      <c r="BM582" s="230" t="s">
        <v>1053</v>
      </c>
    </row>
    <row r="583" s="1" customFormat="1">
      <c r="B583" s="37"/>
      <c r="C583" s="38"/>
      <c r="D583" s="232" t="s">
        <v>203</v>
      </c>
      <c r="E583" s="38"/>
      <c r="F583" s="233" t="s">
        <v>1052</v>
      </c>
      <c r="G583" s="38"/>
      <c r="H583" s="38"/>
      <c r="I583" s="145"/>
      <c r="J583" s="38"/>
      <c r="K583" s="38"/>
      <c r="L583" s="42"/>
      <c r="M583" s="234"/>
      <c r="N583" s="82"/>
      <c r="O583" s="82"/>
      <c r="P583" s="82"/>
      <c r="Q583" s="82"/>
      <c r="R583" s="82"/>
      <c r="S583" s="82"/>
      <c r="T583" s="83"/>
      <c r="AT583" s="16" t="s">
        <v>203</v>
      </c>
      <c r="AU583" s="16" t="s">
        <v>82</v>
      </c>
    </row>
    <row r="584" s="1" customFormat="1" ht="24" customHeight="1">
      <c r="B584" s="37"/>
      <c r="C584" s="219" t="s">
        <v>1054</v>
      </c>
      <c r="D584" s="219" t="s">
        <v>196</v>
      </c>
      <c r="E584" s="220" t="s">
        <v>1055</v>
      </c>
      <c r="F584" s="221" t="s">
        <v>1056</v>
      </c>
      <c r="G584" s="222" t="s">
        <v>199</v>
      </c>
      <c r="H584" s="223">
        <v>500</v>
      </c>
      <c r="I584" s="224"/>
      <c r="J584" s="225">
        <f>ROUND(I584*H584,2)</f>
        <v>0</v>
      </c>
      <c r="K584" s="221" t="s">
        <v>200</v>
      </c>
      <c r="L584" s="42"/>
      <c r="M584" s="226" t="s">
        <v>19</v>
      </c>
      <c r="N584" s="227" t="s">
        <v>44</v>
      </c>
      <c r="O584" s="82"/>
      <c r="P584" s="228">
        <f>O584*H584</f>
        <v>0</v>
      </c>
      <c r="Q584" s="228">
        <v>0</v>
      </c>
      <c r="R584" s="228">
        <f>Q584*H584</f>
        <v>0</v>
      </c>
      <c r="S584" s="228">
        <v>0</v>
      </c>
      <c r="T584" s="229">
        <f>S584*H584</f>
        <v>0</v>
      </c>
      <c r="AR584" s="230" t="s">
        <v>201</v>
      </c>
      <c r="AT584" s="230" t="s">
        <v>196</v>
      </c>
      <c r="AU584" s="230" t="s">
        <v>82</v>
      </c>
      <c r="AY584" s="16" t="s">
        <v>194</v>
      </c>
      <c r="BE584" s="231">
        <f>IF(N584="základní",J584,0)</f>
        <v>0</v>
      </c>
      <c r="BF584" s="231">
        <f>IF(N584="snížená",J584,0)</f>
        <v>0</v>
      </c>
      <c r="BG584" s="231">
        <f>IF(N584="zákl. přenesená",J584,0)</f>
        <v>0</v>
      </c>
      <c r="BH584" s="231">
        <f>IF(N584="sníž. přenesená",J584,0)</f>
        <v>0</v>
      </c>
      <c r="BI584" s="231">
        <f>IF(N584="nulová",J584,0)</f>
        <v>0</v>
      </c>
      <c r="BJ584" s="16" t="s">
        <v>80</v>
      </c>
      <c r="BK584" s="231">
        <f>ROUND(I584*H584,2)</f>
        <v>0</v>
      </c>
      <c r="BL584" s="16" t="s">
        <v>201</v>
      </c>
      <c r="BM584" s="230" t="s">
        <v>1057</v>
      </c>
    </row>
    <row r="585" s="1" customFormat="1">
      <c r="B585" s="37"/>
      <c r="C585" s="38"/>
      <c r="D585" s="232" t="s">
        <v>203</v>
      </c>
      <c r="E585" s="38"/>
      <c r="F585" s="233" t="s">
        <v>1058</v>
      </c>
      <c r="G585" s="38"/>
      <c r="H585" s="38"/>
      <c r="I585" s="145"/>
      <c r="J585" s="38"/>
      <c r="K585" s="38"/>
      <c r="L585" s="42"/>
      <c r="M585" s="234"/>
      <c r="N585" s="82"/>
      <c r="O585" s="82"/>
      <c r="P585" s="82"/>
      <c r="Q585" s="82"/>
      <c r="R585" s="82"/>
      <c r="S585" s="82"/>
      <c r="T585" s="83"/>
      <c r="AT585" s="16" t="s">
        <v>203</v>
      </c>
      <c r="AU585" s="16" t="s">
        <v>82</v>
      </c>
    </row>
    <row r="586" s="1" customFormat="1" ht="24" customHeight="1">
      <c r="B586" s="37"/>
      <c r="C586" s="219" t="s">
        <v>1059</v>
      </c>
      <c r="D586" s="219" t="s">
        <v>196</v>
      </c>
      <c r="E586" s="220" t="s">
        <v>1060</v>
      </c>
      <c r="F586" s="221" t="s">
        <v>1061</v>
      </c>
      <c r="G586" s="222" t="s">
        <v>199</v>
      </c>
      <c r="H586" s="223">
        <v>15000</v>
      </c>
      <c r="I586" s="224"/>
      <c r="J586" s="225">
        <f>ROUND(I586*H586,2)</f>
        <v>0</v>
      </c>
      <c r="K586" s="221" t="s">
        <v>200</v>
      </c>
      <c r="L586" s="42"/>
      <c r="M586" s="226" t="s">
        <v>19</v>
      </c>
      <c r="N586" s="227" t="s">
        <v>44</v>
      </c>
      <c r="O586" s="82"/>
      <c r="P586" s="228">
        <f>O586*H586</f>
        <v>0</v>
      </c>
      <c r="Q586" s="228">
        <v>0</v>
      </c>
      <c r="R586" s="228">
        <f>Q586*H586</f>
        <v>0</v>
      </c>
      <c r="S586" s="228">
        <v>0</v>
      </c>
      <c r="T586" s="229">
        <f>S586*H586</f>
        <v>0</v>
      </c>
      <c r="AR586" s="230" t="s">
        <v>201</v>
      </c>
      <c r="AT586" s="230" t="s">
        <v>196</v>
      </c>
      <c r="AU586" s="230" t="s">
        <v>82</v>
      </c>
      <c r="AY586" s="16" t="s">
        <v>194</v>
      </c>
      <c r="BE586" s="231">
        <f>IF(N586="základní",J586,0)</f>
        <v>0</v>
      </c>
      <c r="BF586" s="231">
        <f>IF(N586="snížená",J586,0)</f>
        <v>0</v>
      </c>
      <c r="BG586" s="231">
        <f>IF(N586="zákl. přenesená",J586,0)</f>
        <v>0</v>
      </c>
      <c r="BH586" s="231">
        <f>IF(N586="sníž. přenesená",J586,0)</f>
        <v>0</v>
      </c>
      <c r="BI586" s="231">
        <f>IF(N586="nulová",J586,0)</f>
        <v>0</v>
      </c>
      <c r="BJ586" s="16" t="s">
        <v>80</v>
      </c>
      <c r="BK586" s="231">
        <f>ROUND(I586*H586,2)</f>
        <v>0</v>
      </c>
      <c r="BL586" s="16" t="s">
        <v>201</v>
      </c>
      <c r="BM586" s="230" t="s">
        <v>1062</v>
      </c>
    </row>
    <row r="587" s="1" customFormat="1">
      <c r="B587" s="37"/>
      <c r="C587" s="38"/>
      <c r="D587" s="232" t="s">
        <v>203</v>
      </c>
      <c r="E587" s="38"/>
      <c r="F587" s="233" t="s">
        <v>1063</v>
      </c>
      <c r="G587" s="38"/>
      <c r="H587" s="38"/>
      <c r="I587" s="145"/>
      <c r="J587" s="38"/>
      <c r="K587" s="38"/>
      <c r="L587" s="42"/>
      <c r="M587" s="234"/>
      <c r="N587" s="82"/>
      <c r="O587" s="82"/>
      <c r="P587" s="82"/>
      <c r="Q587" s="82"/>
      <c r="R587" s="82"/>
      <c r="S587" s="82"/>
      <c r="T587" s="83"/>
      <c r="AT587" s="16" t="s">
        <v>203</v>
      </c>
      <c r="AU587" s="16" t="s">
        <v>82</v>
      </c>
    </row>
    <row r="588" s="12" customFormat="1">
      <c r="B588" s="235"/>
      <c r="C588" s="236"/>
      <c r="D588" s="232" t="s">
        <v>272</v>
      </c>
      <c r="E588" s="236"/>
      <c r="F588" s="238" t="s">
        <v>1064</v>
      </c>
      <c r="G588" s="236"/>
      <c r="H588" s="239">
        <v>15000</v>
      </c>
      <c r="I588" s="240"/>
      <c r="J588" s="236"/>
      <c r="K588" s="236"/>
      <c r="L588" s="241"/>
      <c r="M588" s="242"/>
      <c r="N588" s="243"/>
      <c r="O588" s="243"/>
      <c r="P588" s="243"/>
      <c r="Q588" s="243"/>
      <c r="R588" s="243"/>
      <c r="S588" s="243"/>
      <c r="T588" s="244"/>
      <c r="AT588" s="245" t="s">
        <v>272</v>
      </c>
      <c r="AU588" s="245" t="s">
        <v>82</v>
      </c>
      <c r="AV588" s="12" t="s">
        <v>82</v>
      </c>
      <c r="AW588" s="12" t="s">
        <v>4</v>
      </c>
      <c r="AX588" s="12" t="s">
        <v>80</v>
      </c>
      <c r="AY588" s="245" t="s">
        <v>194</v>
      </c>
    </row>
    <row r="589" s="1" customFormat="1" ht="24" customHeight="1">
      <c r="B589" s="37"/>
      <c r="C589" s="219" t="s">
        <v>1065</v>
      </c>
      <c r="D589" s="219" t="s">
        <v>196</v>
      </c>
      <c r="E589" s="220" t="s">
        <v>1066</v>
      </c>
      <c r="F589" s="221" t="s">
        <v>1067</v>
      </c>
      <c r="G589" s="222" t="s">
        <v>199</v>
      </c>
      <c r="H589" s="223">
        <v>500</v>
      </c>
      <c r="I589" s="224"/>
      <c r="J589" s="225">
        <f>ROUND(I589*H589,2)</f>
        <v>0</v>
      </c>
      <c r="K589" s="221" t="s">
        <v>200</v>
      </c>
      <c r="L589" s="42"/>
      <c r="M589" s="226" t="s">
        <v>19</v>
      </c>
      <c r="N589" s="227" t="s">
        <v>44</v>
      </c>
      <c r="O589" s="82"/>
      <c r="P589" s="228">
        <f>O589*H589</f>
        <v>0</v>
      </c>
      <c r="Q589" s="228">
        <v>0</v>
      </c>
      <c r="R589" s="228">
        <f>Q589*H589</f>
        <v>0</v>
      </c>
      <c r="S589" s="228">
        <v>0</v>
      </c>
      <c r="T589" s="229">
        <f>S589*H589</f>
        <v>0</v>
      </c>
      <c r="AR589" s="230" t="s">
        <v>201</v>
      </c>
      <c r="AT589" s="230" t="s">
        <v>196</v>
      </c>
      <c r="AU589" s="230" t="s">
        <v>82</v>
      </c>
      <c r="AY589" s="16" t="s">
        <v>194</v>
      </c>
      <c r="BE589" s="231">
        <f>IF(N589="základní",J589,0)</f>
        <v>0</v>
      </c>
      <c r="BF589" s="231">
        <f>IF(N589="snížená",J589,0)</f>
        <v>0</v>
      </c>
      <c r="BG589" s="231">
        <f>IF(N589="zákl. přenesená",J589,0)</f>
        <v>0</v>
      </c>
      <c r="BH589" s="231">
        <f>IF(N589="sníž. přenesená",J589,0)</f>
        <v>0</v>
      </c>
      <c r="BI589" s="231">
        <f>IF(N589="nulová",J589,0)</f>
        <v>0</v>
      </c>
      <c r="BJ589" s="16" t="s">
        <v>80</v>
      </c>
      <c r="BK589" s="231">
        <f>ROUND(I589*H589,2)</f>
        <v>0</v>
      </c>
      <c r="BL589" s="16" t="s">
        <v>201</v>
      </c>
      <c r="BM589" s="230" t="s">
        <v>1068</v>
      </c>
    </row>
    <row r="590" s="1" customFormat="1">
      <c r="B590" s="37"/>
      <c r="C590" s="38"/>
      <c r="D590" s="232" t="s">
        <v>203</v>
      </c>
      <c r="E590" s="38"/>
      <c r="F590" s="233" t="s">
        <v>1069</v>
      </c>
      <c r="G590" s="38"/>
      <c r="H590" s="38"/>
      <c r="I590" s="145"/>
      <c r="J590" s="38"/>
      <c r="K590" s="38"/>
      <c r="L590" s="42"/>
      <c r="M590" s="234"/>
      <c r="N590" s="82"/>
      <c r="O590" s="82"/>
      <c r="P590" s="82"/>
      <c r="Q590" s="82"/>
      <c r="R590" s="82"/>
      <c r="S590" s="82"/>
      <c r="T590" s="83"/>
      <c r="AT590" s="16" t="s">
        <v>203</v>
      </c>
      <c r="AU590" s="16" t="s">
        <v>82</v>
      </c>
    </row>
    <row r="591" s="1" customFormat="1" ht="16.5" customHeight="1">
      <c r="B591" s="37"/>
      <c r="C591" s="219" t="s">
        <v>1070</v>
      </c>
      <c r="D591" s="219" t="s">
        <v>196</v>
      </c>
      <c r="E591" s="220" t="s">
        <v>1071</v>
      </c>
      <c r="F591" s="221" t="s">
        <v>1072</v>
      </c>
      <c r="G591" s="222" t="s">
        <v>199</v>
      </c>
      <c r="H591" s="223">
        <v>500</v>
      </c>
      <c r="I591" s="224"/>
      <c r="J591" s="225">
        <f>ROUND(I591*H591,2)</f>
        <v>0</v>
      </c>
      <c r="K591" s="221" t="s">
        <v>200</v>
      </c>
      <c r="L591" s="42"/>
      <c r="M591" s="226" t="s">
        <v>19</v>
      </c>
      <c r="N591" s="227" t="s">
        <v>44</v>
      </c>
      <c r="O591" s="82"/>
      <c r="P591" s="228">
        <f>O591*H591</f>
        <v>0</v>
      </c>
      <c r="Q591" s="228">
        <v>0</v>
      </c>
      <c r="R591" s="228">
        <f>Q591*H591</f>
        <v>0</v>
      </c>
      <c r="S591" s="228">
        <v>0</v>
      </c>
      <c r="T591" s="229">
        <f>S591*H591</f>
        <v>0</v>
      </c>
      <c r="AR591" s="230" t="s">
        <v>201</v>
      </c>
      <c r="AT591" s="230" t="s">
        <v>196</v>
      </c>
      <c r="AU591" s="230" t="s">
        <v>82</v>
      </c>
      <c r="AY591" s="16" t="s">
        <v>194</v>
      </c>
      <c r="BE591" s="231">
        <f>IF(N591="základní",J591,0)</f>
        <v>0</v>
      </c>
      <c r="BF591" s="231">
        <f>IF(N591="snížená",J591,0)</f>
        <v>0</v>
      </c>
      <c r="BG591" s="231">
        <f>IF(N591="zákl. přenesená",J591,0)</f>
        <v>0</v>
      </c>
      <c r="BH591" s="231">
        <f>IF(N591="sníž. přenesená",J591,0)</f>
        <v>0</v>
      </c>
      <c r="BI591" s="231">
        <f>IF(N591="nulová",J591,0)</f>
        <v>0</v>
      </c>
      <c r="BJ591" s="16" t="s">
        <v>80</v>
      </c>
      <c r="BK591" s="231">
        <f>ROUND(I591*H591,2)</f>
        <v>0</v>
      </c>
      <c r="BL591" s="16" t="s">
        <v>201</v>
      </c>
      <c r="BM591" s="230" t="s">
        <v>1073</v>
      </c>
    </row>
    <row r="592" s="1" customFormat="1">
      <c r="B592" s="37"/>
      <c r="C592" s="38"/>
      <c r="D592" s="232" t="s">
        <v>203</v>
      </c>
      <c r="E592" s="38"/>
      <c r="F592" s="233" t="s">
        <v>1074</v>
      </c>
      <c r="G592" s="38"/>
      <c r="H592" s="38"/>
      <c r="I592" s="145"/>
      <c r="J592" s="38"/>
      <c r="K592" s="38"/>
      <c r="L592" s="42"/>
      <c r="M592" s="234"/>
      <c r="N592" s="82"/>
      <c r="O592" s="82"/>
      <c r="P592" s="82"/>
      <c r="Q592" s="82"/>
      <c r="R592" s="82"/>
      <c r="S592" s="82"/>
      <c r="T592" s="83"/>
      <c r="AT592" s="16" t="s">
        <v>203</v>
      </c>
      <c r="AU592" s="16" t="s">
        <v>82</v>
      </c>
    </row>
    <row r="593" s="1" customFormat="1" ht="16.5" customHeight="1">
      <c r="B593" s="37"/>
      <c r="C593" s="219" t="s">
        <v>1075</v>
      </c>
      <c r="D593" s="219" t="s">
        <v>196</v>
      </c>
      <c r="E593" s="220" t="s">
        <v>1076</v>
      </c>
      <c r="F593" s="221" t="s">
        <v>1077</v>
      </c>
      <c r="G593" s="222" t="s">
        <v>199</v>
      </c>
      <c r="H593" s="223">
        <v>15000</v>
      </c>
      <c r="I593" s="224"/>
      <c r="J593" s="225">
        <f>ROUND(I593*H593,2)</f>
        <v>0</v>
      </c>
      <c r="K593" s="221" t="s">
        <v>200</v>
      </c>
      <c r="L593" s="42"/>
      <c r="M593" s="226" t="s">
        <v>19</v>
      </c>
      <c r="N593" s="227" t="s">
        <v>44</v>
      </c>
      <c r="O593" s="82"/>
      <c r="P593" s="228">
        <f>O593*H593</f>
        <v>0</v>
      </c>
      <c r="Q593" s="228">
        <v>0</v>
      </c>
      <c r="R593" s="228">
        <f>Q593*H593</f>
        <v>0</v>
      </c>
      <c r="S593" s="228">
        <v>0</v>
      </c>
      <c r="T593" s="229">
        <f>S593*H593</f>
        <v>0</v>
      </c>
      <c r="AR593" s="230" t="s">
        <v>201</v>
      </c>
      <c r="AT593" s="230" t="s">
        <v>196</v>
      </c>
      <c r="AU593" s="230" t="s">
        <v>82</v>
      </c>
      <c r="AY593" s="16" t="s">
        <v>194</v>
      </c>
      <c r="BE593" s="231">
        <f>IF(N593="základní",J593,0)</f>
        <v>0</v>
      </c>
      <c r="BF593" s="231">
        <f>IF(N593="snížená",J593,0)</f>
        <v>0</v>
      </c>
      <c r="BG593" s="231">
        <f>IF(N593="zákl. přenesená",J593,0)</f>
        <v>0</v>
      </c>
      <c r="BH593" s="231">
        <f>IF(N593="sníž. přenesená",J593,0)</f>
        <v>0</v>
      </c>
      <c r="BI593" s="231">
        <f>IF(N593="nulová",J593,0)</f>
        <v>0</v>
      </c>
      <c r="BJ593" s="16" t="s">
        <v>80</v>
      </c>
      <c r="BK593" s="231">
        <f>ROUND(I593*H593,2)</f>
        <v>0</v>
      </c>
      <c r="BL593" s="16" t="s">
        <v>201</v>
      </c>
      <c r="BM593" s="230" t="s">
        <v>1078</v>
      </c>
    </row>
    <row r="594" s="1" customFormat="1">
      <c r="B594" s="37"/>
      <c r="C594" s="38"/>
      <c r="D594" s="232" t="s">
        <v>203</v>
      </c>
      <c r="E594" s="38"/>
      <c r="F594" s="233" t="s">
        <v>1079</v>
      </c>
      <c r="G594" s="38"/>
      <c r="H594" s="38"/>
      <c r="I594" s="145"/>
      <c r="J594" s="38"/>
      <c r="K594" s="38"/>
      <c r="L594" s="42"/>
      <c r="M594" s="234"/>
      <c r="N594" s="82"/>
      <c r="O594" s="82"/>
      <c r="P594" s="82"/>
      <c r="Q594" s="82"/>
      <c r="R594" s="82"/>
      <c r="S594" s="82"/>
      <c r="T594" s="83"/>
      <c r="AT594" s="16" t="s">
        <v>203</v>
      </c>
      <c r="AU594" s="16" t="s">
        <v>82</v>
      </c>
    </row>
    <row r="595" s="12" customFormat="1">
      <c r="B595" s="235"/>
      <c r="C595" s="236"/>
      <c r="D595" s="232" t="s">
        <v>272</v>
      </c>
      <c r="E595" s="236"/>
      <c r="F595" s="238" t="s">
        <v>1064</v>
      </c>
      <c r="G595" s="236"/>
      <c r="H595" s="239">
        <v>15000</v>
      </c>
      <c r="I595" s="240"/>
      <c r="J595" s="236"/>
      <c r="K595" s="236"/>
      <c r="L595" s="241"/>
      <c r="M595" s="242"/>
      <c r="N595" s="243"/>
      <c r="O595" s="243"/>
      <c r="P595" s="243"/>
      <c r="Q595" s="243"/>
      <c r="R595" s="243"/>
      <c r="S595" s="243"/>
      <c r="T595" s="244"/>
      <c r="AT595" s="245" t="s">
        <v>272</v>
      </c>
      <c r="AU595" s="245" t="s">
        <v>82</v>
      </c>
      <c r="AV595" s="12" t="s">
        <v>82</v>
      </c>
      <c r="AW595" s="12" t="s">
        <v>4</v>
      </c>
      <c r="AX595" s="12" t="s">
        <v>80</v>
      </c>
      <c r="AY595" s="245" t="s">
        <v>194</v>
      </c>
    </row>
    <row r="596" s="1" customFormat="1" ht="16.5" customHeight="1">
      <c r="B596" s="37"/>
      <c r="C596" s="219" t="s">
        <v>1080</v>
      </c>
      <c r="D596" s="219" t="s">
        <v>196</v>
      </c>
      <c r="E596" s="220" t="s">
        <v>1081</v>
      </c>
      <c r="F596" s="221" t="s">
        <v>1082</v>
      </c>
      <c r="G596" s="222" t="s">
        <v>199</v>
      </c>
      <c r="H596" s="223">
        <v>500</v>
      </c>
      <c r="I596" s="224"/>
      <c r="J596" s="225">
        <f>ROUND(I596*H596,2)</f>
        <v>0</v>
      </c>
      <c r="K596" s="221" t="s">
        <v>200</v>
      </c>
      <c r="L596" s="42"/>
      <c r="M596" s="226" t="s">
        <v>19</v>
      </c>
      <c r="N596" s="227" t="s">
        <v>44</v>
      </c>
      <c r="O596" s="82"/>
      <c r="P596" s="228">
        <f>O596*H596</f>
        <v>0</v>
      </c>
      <c r="Q596" s="228">
        <v>0</v>
      </c>
      <c r="R596" s="228">
        <f>Q596*H596</f>
        <v>0</v>
      </c>
      <c r="S596" s="228">
        <v>0</v>
      </c>
      <c r="T596" s="229">
        <f>S596*H596</f>
        <v>0</v>
      </c>
      <c r="AR596" s="230" t="s">
        <v>201</v>
      </c>
      <c r="AT596" s="230" t="s">
        <v>196</v>
      </c>
      <c r="AU596" s="230" t="s">
        <v>82</v>
      </c>
      <c r="AY596" s="16" t="s">
        <v>194</v>
      </c>
      <c r="BE596" s="231">
        <f>IF(N596="základní",J596,0)</f>
        <v>0</v>
      </c>
      <c r="BF596" s="231">
        <f>IF(N596="snížená",J596,0)</f>
        <v>0</v>
      </c>
      <c r="BG596" s="231">
        <f>IF(N596="zákl. přenesená",J596,0)</f>
        <v>0</v>
      </c>
      <c r="BH596" s="231">
        <f>IF(N596="sníž. přenesená",J596,0)</f>
        <v>0</v>
      </c>
      <c r="BI596" s="231">
        <f>IF(N596="nulová",J596,0)</f>
        <v>0</v>
      </c>
      <c r="BJ596" s="16" t="s">
        <v>80</v>
      </c>
      <c r="BK596" s="231">
        <f>ROUND(I596*H596,2)</f>
        <v>0</v>
      </c>
      <c r="BL596" s="16" t="s">
        <v>201</v>
      </c>
      <c r="BM596" s="230" t="s">
        <v>1083</v>
      </c>
    </row>
    <row r="597" s="1" customFormat="1">
      <c r="B597" s="37"/>
      <c r="C597" s="38"/>
      <c r="D597" s="232" t="s">
        <v>203</v>
      </c>
      <c r="E597" s="38"/>
      <c r="F597" s="233" t="s">
        <v>1084</v>
      </c>
      <c r="G597" s="38"/>
      <c r="H597" s="38"/>
      <c r="I597" s="145"/>
      <c r="J597" s="38"/>
      <c r="K597" s="38"/>
      <c r="L597" s="42"/>
      <c r="M597" s="234"/>
      <c r="N597" s="82"/>
      <c r="O597" s="82"/>
      <c r="P597" s="82"/>
      <c r="Q597" s="82"/>
      <c r="R597" s="82"/>
      <c r="S597" s="82"/>
      <c r="T597" s="83"/>
      <c r="AT597" s="16" t="s">
        <v>203</v>
      </c>
      <c r="AU597" s="16" t="s">
        <v>82</v>
      </c>
    </row>
    <row r="598" s="1" customFormat="1" ht="16.5" customHeight="1">
      <c r="B598" s="37"/>
      <c r="C598" s="219" t="s">
        <v>1085</v>
      </c>
      <c r="D598" s="219" t="s">
        <v>196</v>
      </c>
      <c r="E598" s="220" t="s">
        <v>1086</v>
      </c>
      <c r="F598" s="221" t="s">
        <v>1087</v>
      </c>
      <c r="G598" s="222" t="s">
        <v>1088</v>
      </c>
      <c r="H598" s="223">
        <v>10</v>
      </c>
      <c r="I598" s="224"/>
      <c r="J598" s="225">
        <f>ROUND(I598*H598,2)</f>
        <v>0</v>
      </c>
      <c r="K598" s="221" t="s">
        <v>200</v>
      </c>
      <c r="L598" s="42"/>
      <c r="M598" s="226" t="s">
        <v>19</v>
      </c>
      <c r="N598" s="227" t="s">
        <v>44</v>
      </c>
      <c r="O598" s="82"/>
      <c r="P598" s="228">
        <f>O598*H598</f>
        <v>0</v>
      </c>
      <c r="Q598" s="228">
        <v>0</v>
      </c>
      <c r="R598" s="228">
        <f>Q598*H598</f>
        <v>0</v>
      </c>
      <c r="S598" s="228">
        <v>0</v>
      </c>
      <c r="T598" s="229">
        <f>S598*H598</f>
        <v>0</v>
      </c>
      <c r="AR598" s="230" t="s">
        <v>201</v>
      </c>
      <c r="AT598" s="230" t="s">
        <v>196</v>
      </c>
      <c r="AU598" s="230" t="s">
        <v>82</v>
      </c>
      <c r="AY598" s="16" t="s">
        <v>194</v>
      </c>
      <c r="BE598" s="231">
        <f>IF(N598="základní",J598,0)</f>
        <v>0</v>
      </c>
      <c r="BF598" s="231">
        <f>IF(N598="snížená",J598,0)</f>
        <v>0</v>
      </c>
      <c r="BG598" s="231">
        <f>IF(N598="zákl. přenesená",J598,0)</f>
        <v>0</v>
      </c>
      <c r="BH598" s="231">
        <f>IF(N598="sníž. přenesená",J598,0)</f>
        <v>0</v>
      </c>
      <c r="BI598" s="231">
        <f>IF(N598="nulová",J598,0)</f>
        <v>0</v>
      </c>
      <c r="BJ598" s="16" t="s">
        <v>80</v>
      </c>
      <c r="BK598" s="231">
        <f>ROUND(I598*H598,2)</f>
        <v>0</v>
      </c>
      <c r="BL598" s="16" t="s">
        <v>201</v>
      </c>
      <c r="BM598" s="230" t="s">
        <v>1089</v>
      </c>
    </row>
    <row r="599" s="1" customFormat="1">
      <c r="B599" s="37"/>
      <c r="C599" s="38"/>
      <c r="D599" s="232" t="s">
        <v>203</v>
      </c>
      <c r="E599" s="38"/>
      <c r="F599" s="233" t="s">
        <v>1090</v>
      </c>
      <c r="G599" s="38"/>
      <c r="H599" s="38"/>
      <c r="I599" s="145"/>
      <c r="J599" s="38"/>
      <c r="K599" s="38"/>
      <c r="L599" s="42"/>
      <c r="M599" s="234"/>
      <c r="N599" s="82"/>
      <c r="O599" s="82"/>
      <c r="P599" s="82"/>
      <c r="Q599" s="82"/>
      <c r="R599" s="82"/>
      <c r="S599" s="82"/>
      <c r="T599" s="83"/>
      <c r="AT599" s="16" t="s">
        <v>203</v>
      </c>
      <c r="AU599" s="16" t="s">
        <v>82</v>
      </c>
    </row>
    <row r="600" s="1" customFormat="1" ht="24" customHeight="1">
      <c r="B600" s="37"/>
      <c r="C600" s="219" t="s">
        <v>1091</v>
      </c>
      <c r="D600" s="219" t="s">
        <v>196</v>
      </c>
      <c r="E600" s="220" t="s">
        <v>1092</v>
      </c>
      <c r="F600" s="221" t="s">
        <v>1093</v>
      </c>
      <c r="G600" s="222" t="s">
        <v>199</v>
      </c>
      <c r="H600" s="223">
        <v>459.60000000000002</v>
      </c>
      <c r="I600" s="224"/>
      <c r="J600" s="225">
        <f>ROUND(I600*H600,2)</f>
        <v>0</v>
      </c>
      <c r="K600" s="221" t="s">
        <v>200</v>
      </c>
      <c r="L600" s="42"/>
      <c r="M600" s="226" t="s">
        <v>19</v>
      </c>
      <c r="N600" s="227" t="s">
        <v>44</v>
      </c>
      <c r="O600" s="82"/>
      <c r="P600" s="228">
        <f>O600*H600</f>
        <v>0</v>
      </c>
      <c r="Q600" s="228">
        <v>4.0000000000000003E-05</v>
      </c>
      <c r="R600" s="228">
        <f>Q600*H600</f>
        <v>0.018384000000000001</v>
      </c>
      <c r="S600" s="228">
        <v>0</v>
      </c>
      <c r="T600" s="229">
        <f>S600*H600</f>
        <v>0</v>
      </c>
      <c r="AR600" s="230" t="s">
        <v>201</v>
      </c>
      <c r="AT600" s="230" t="s">
        <v>196</v>
      </c>
      <c r="AU600" s="230" t="s">
        <v>82</v>
      </c>
      <c r="AY600" s="16" t="s">
        <v>194</v>
      </c>
      <c r="BE600" s="231">
        <f>IF(N600="základní",J600,0)</f>
        <v>0</v>
      </c>
      <c r="BF600" s="231">
        <f>IF(N600="snížená",J600,0)</f>
        <v>0</v>
      </c>
      <c r="BG600" s="231">
        <f>IF(N600="zákl. přenesená",J600,0)</f>
        <v>0</v>
      </c>
      <c r="BH600" s="231">
        <f>IF(N600="sníž. přenesená",J600,0)</f>
        <v>0</v>
      </c>
      <c r="BI600" s="231">
        <f>IF(N600="nulová",J600,0)</f>
        <v>0</v>
      </c>
      <c r="BJ600" s="16" t="s">
        <v>80</v>
      </c>
      <c r="BK600" s="231">
        <f>ROUND(I600*H600,2)</f>
        <v>0</v>
      </c>
      <c r="BL600" s="16" t="s">
        <v>201</v>
      </c>
      <c r="BM600" s="230" t="s">
        <v>1094</v>
      </c>
    </row>
    <row r="601" s="1" customFormat="1">
      <c r="B601" s="37"/>
      <c r="C601" s="38"/>
      <c r="D601" s="232" t="s">
        <v>203</v>
      </c>
      <c r="E601" s="38"/>
      <c r="F601" s="233" t="s">
        <v>1095</v>
      </c>
      <c r="G601" s="38"/>
      <c r="H601" s="38"/>
      <c r="I601" s="145"/>
      <c r="J601" s="38"/>
      <c r="K601" s="38"/>
      <c r="L601" s="42"/>
      <c r="M601" s="234"/>
      <c r="N601" s="82"/>
      <c r="O601" s="82"/>
      <c r="P601" s="82"/>
      <c r="Q601" s="82"/>
      <c r="R601" s="82"/>
      <c r="S601" s="82"/>
      <c r="T601" s="83"/>
      <c r="AT601" s="16" t="s">
        <v>203</v>
      </c>
      <c r="AU601" s="16" t="s">
        <v>82</v>
      </c>
    </row>
    <row r="602" s="12" customFormat="1">
      <c r="B602" s="235"/>
      <c r="C602" s="236"/>
      <c r="D602" s="232" t="s">
        <v>272</v>
      </c>
      <c r="E602" s="237" t="s">
        <v>19</v>
      </c>
      <c r="F602" s="238" t="s">
        <v>1096</v>
      </c>
      <c r="G602" s="236"/>
      <c r="H602" s="239">
        <v>40.649999999999999</v>
      </c>
      <c r="I602" s="240"/>
      <c r="J602" s="236"/>
      <c r="K602" s="236"/>
      <c r="L602" s="241"/>
      <c r="M602" s="242"/>
      <c r="N602" s="243"/>
      <c r="O602" s="243"/>
      <c r="P602" s="243"/>
      <c r="Q602" s="243"/>
      <c r="R602" s="243"/>
      <c r="S602" s="243"/>
      <c r="T602" s="244"/>
      <c r="AT602" s="245" t="s">
        <v>272</v>
      </c>
      <c r="AU602" s="245" t="s">
        <v>82</v>
      </c>
      <c r="AV602" s="12" t="s">
        <v>82</v>
      </c>
      <c r="AW602" s="12" t="s">
        <v>35</v>
      </c>
      <c r="AX602" s="12" t="s">
        <v>73</v>
      </c>
      <c r="AY602" s="245" t="s">
        <v>194</v>
      </c>
    </row>
    <row r="603" s="12" customFormat="1">
      <c r="B603" s="235"/>
      <c r="C603" s="236"/>
      <c r="D603" s="232" t="s">
        <v>272</v>
      </c>
      <c r="E603" s="237" t="s">
        <v>19</v>
      </c>
      <c r="F603" s="238" t="s">
        <v>744</v>
      </c>
      <c r="G603" s="236"/>
      <c r="H603" s="239">
        <v>238.97999999999999</v>
      </c>
      <c r="I603" s="240"/>
      <c r="J603" s="236"/>
      <c r="K603" s="236"/>
      <c r="L603" s="241"/>
      <c r="M603" s="242"/>
      <c r="N603" s="243"/>
      <c r="O603" s="243"/>
      <c r="P603" s="243"/>
      <c r="Q603" s="243"/>
      <c r="R603" s="243"/>
      <c r="S603" s="243"/>
      <c r="T603" s="244"/>
      <c r="AT603" s="245" t="s">
        <v>272</v>
      </c>
      <c r="AU603" s="245" t="s">
        <v>82</v>
      </c>
      <c r="AV603" s="12" t="s">
        <v>82</v>
      </c>
      <c r="AW603" s="12" t="s">
        <v>35</v>
      </c>
      <c r="AX603" s="12" t="s">
        <v>73</v>
      </c>
      <c r="AY603" s="245" t="s">
        <v>194</v>
      </c>
    </row>
    <row r="604" s="12" customFormat="1">
      <c r="B604" s="235"/>
      <c r="C604" s="236"/>
      <c r="D604" s="232" t="s">
        <v>272</v>
      </c>
      <c r="E604" s="237" t="s">
        <v>19</v>
      </c>
      <c r="F604" s="238" t="s">
        <v>745</v>
      </c>
      <c r="G604" s="236"/>
      <c r="H604" s="239">
        <v>179.97</v>
      </c>
      <c r="I604" s="240"/>
      <c r="J604" s="236"/>
      <c r="K604" s="236"/>
      <c r="L604" s="241"/>
      <c r="M604" s="242"/>
      <c r="N604" s="243"/>
      <c r="O604" s="243"/>
      <c r="P604" s="243"/>
      <c r="Q604" s="243"/>
      <c r="R604" s="243"/>
      <c r="S604" s="243"/>
      <c r="T604" s="244"/>
      <c r="AT604" s="245" t="s">
        <v>272</v>
      </c>
      <c r="AU604" s="245" t="s">
        <v>82</v>
      </c>
      <c r="AV604" s="12" t="s">
        <v>82</v>
      </c>
      <c r="AW604" s="12" t="s">
        <v>35</v>
      </c>
      <c r="AX604" s="12" t="s">
        <v>73</v>
      </c>
      <c r="AY604" s="245" t="s">
        <v>194</v>
      </c>
    </row>
    <row r="605" s="13" customFormat="1">
      <c r="B605" s="246"/>
      <c r="C605" s="247"/>
      <c r="D605" s="232" t="s">
        <v>272</v>
      </c>
      <c r="E605" s="248" t="s">
        <v>19</v>
      </c>
      <c r="F605" s="249" t="s">
        <v>295</v>
      </c>
      <c r="G605" s="247"/>
      <c r="H605" s="250">
        <v>459.60000000000002</v>
      </c>
      <c r="I605" s="251"/>
      <c r="J605" s="247"/>
      <c r="K605" s="247"/>
      <c r="L605" s="252"/>
      <c r="M605" s="253"/>
      <c r="N605" s="254"/>
      <c r="O605" s="254"/>
      <c r="P605" s="254"/>
      <c r="Q605" s="254"/>
      <c r="R605" s="254"/>
      <c r="S605" s="254"/>
      <c r="T605" s="255"/>
      <c r="AT605" s="256" t="s">
        <v>272</v>
      </c>
      <c r="AU605" s="256" t="s">
        <v>82</v>
      </c>
      <c r="AV605" s="13" t="s">
        <v>201</v>
      </c>
      <c r="AW605" s="13" t="s">
        <v>35</v>
      </c>
      <c r="AX605" s="13" t="s">
        <v>80</v>
      </c>
      <c r="AY605" s="256" t="s">
        <v>194</v>
      </c>
    </row>
    <row r="606" s="1" customFormat="1" ht="16.5" customHeight="1">
      <c r="B606" s="37"/>
      <c r="C606" s="219" t="s">
        <v>1097</v>
      </c>
      <c r="D606" s="219" t="s">
        <v>196</v>
      </c>
      <c r="E606" s="220" t="s">
        <v>1098</v>
      </c>
      <c r="F606" s="221" t="s">
        <v>1099</v>
      </c>
      <c r="G606" s="222" t="s">
        <v>269</v>
      </c>
      <c r="H606" s="223">
        <v>15</v>
      </c>
      <c r="I606" s="224"/>
      <c r="J606" s="225">
        <f>ROUND(I606*H606,2)</f>
        <v>0</v>
      </c>
      <c r="K606" s="221" t="s">
        <v>200</v>
      </c>
      <c r="L606" s="42"/>
      <c r="M606" s="226" t="s">
        <v>19</v>
      </c>
      <c r="N606" s="227" t="s">
        <v>44</v>
      </c>
      <c r="O606" s="82"/>
      <c r="P606" s="228">
        <f>O606*H606</f>
        <v>0</v>
      </c>
      <c r="Q606" s="228">
        <v>0</v>
      </c>
      <c r="R606" s="228">
        <f>Q606*H606</f>
        <v>0</v>
      </c>
      <c r="S606" s="228">
        <v>2</v>
      </c>
      <c r="T606" s="229">
        <f>S606*H606</f>
        <v>30</v>
      </c>
      <c r="AR606" s="230" t="s">
        <v>201</v>
      </c>
      <c r="AT606" s="230" t="s">
        <v>196</v>
      </c>
      <c r="AU606" s="230" t="s">
        <v>82</v>
      </c>
      <c r="AY606" s="16" t="s">
        <v>194</v>
      </c>
      <c r="BE606" s="231">
        <f>IF(N606="základní",J606,0)</f>
        <v>0</v>
      </c>
      <c r="BF606" s="231">
        <f>IF(N606="snížená",J606,0)</f>
        <v>0</v>
      </c>
      <c r="BG606" s="231">
        <f>IF(N606="zákl. přenesená",J606,0)</f>
        <v>0</v>
      </c>
      <c r="BH606" s="231">
        <f>IF(N606="sníž. přenesená",J606,0)</f>
        <v>0</v>
      </c>
      <c r="BI606" s="231">
        <f>IF(N606="nulová",J606,0)</f>
        <v>0</v>
      </c>
      <c r="BJ606" s="16" t="s">
        <v>80</v>
      </c>
      <c r="BK606" s="231">
        <f>ROUND(I606*H606,2)</f>
        <v>0</v>
      </c>
      <c r="BL606" s="16" t="s">
        <v>201</v>
      </c>
      <c r="BM606" s="230" t="s">
        <v>1100</v>
      </c>
    </row>
    <row r="607" s="1" customFormat="1">
      <c r="B607" s="37"/>
      <c r="C607" s="38"/>
      <c r="D607" s="232" t="s">
        <v>203</v>
      </c>
      <c r="E607" s="38"/>
      <c r="F607" s="233" t="s">
        <v>1101</v>
      </c>
      <c r="G607" s="38"/>
      <c r="H607" s="38"/>
      <c r="I607" s="145"/>
      <c r="J607" s="38"/>
      <c r="K607" s="38"/>
      <c r="L607" s="42"/>
      <c r="M607" s="234"/>
      <c r="N607" s="82"/>
      <c r="O607" s="82"/>
      <c r="P607" s="82"/>
      <c r="Q607" s="82"/>
      <c r="R607" s="82"/>
      <c r="S607" s="82"/>
      <c r="T607" s="83"/>
      <c r="AT607" s="16" t="s">
        <v>203</v>
      </c>
      <c r="AU607" s="16" t="s">
        <v>82</v>
      </c>
    </row>
    <row r="608" s="1" customFormat="1">
      <c r="B608" s="37"/>
      <c r="C608" s="38"/>
      <c r="D608" s="232" t="s">
        <v>306</v>
      </c>
      <c r="E608" s="38"/>
      <c r="F608" s="257" t="s">
        <v>1102</v>
      </c>
      <c r="G608" s="38"/>
      <c r="H608" s="38"/>
      <c r="I608" s="145"/>
      <c r="J608" s="38"/>
      <c r="K608" s="38"/>
      <c r="L608" s="42"/>
      <c r="M608" s="234"/>
      <c r="N608" s="82"/>
      <c r="O608" s="82"/>
      <c r="P608" s="82"/>
      <c r="Q608" s="82"/>
      <c r="R608" s="82"/>
      <c r="S608" s="82"/>
      <c r="T608" s="83"/>
      <c r="AT608" s="16" t="s">
        <v>306</v>
      </c>
      <c r="AU608" s="16" t="s">
        <v>82</v>
      </c>
    </row>
    <row r="609" s="1" customFormat="1" ht="24" customHeight="1">
      <c r="B609" s="37"/>
      <c r="C609" s="219" t="s">
        <v>1103</v>
      </c>
      <c r="D609" s="219" t="s">
        <v>196</v>
      </c>
      <c r="E609" s="220" t="s">
        <v>1104</v>
      </c>
      <c r="F609" s="221" t="s">
        <v>1105</v>
      </c>
      <c r="G609" s="222" t="s">
        <v>269</v>
      </c>
      <c r="H609" s="223">
        <v>22</v>
      </c>
      <c r="I609" s="224"/>
      <c r="J609" s="225">
        <f>ROUND(I609*H609,2)</f>
        <v>0</v>
      </c>
      <c r="K609" s="221" t="s">
        <v>200</v>
      </c>
      <c r="L609" s="42"/>
      <c r="M609" s="226" t="s">
        <v>19</v>
      </c>
      <c r="N609" s="227" t="s">
        <v>44</v>
      </c>
      <c r="O609" s="82"/>
      <c r="P609" s="228">
        <f>O609*H609</f>
        <v>0</v>
      </c>
      <c r="Q609" s="228">
        <v>0</v>
      </c>
      <c r="R609" s="228">
        <f>Q609*H609</f>
        <v>0</v>
      </c>
      <c r="S609" s="228">
        <v>2.5</v>
      </c>
      <c r="T609" s="229">
        <f>S609*H609</f>
        <v>55</v>
      </c>
      <c r="AR609" s="230" t="s">
        <v>201</v>
      </c>
      <c r="AT609" s="230" t="s">
        <v>196</v>
      </c>
      <c r="AU609" s="230" t="s">
        <v>82</v>
      </c>
      <c r="AY609" s="16" t="s">
        <v>194</v>
      </c>
      <c r="BE609" s="231">
        <f>IF(N609="základní",J609,0)</f>
        <v>0</v>
      </c>
      <c r="BF609" s="231">
        <f>IF(N609="snížená",J609,0)</f>
        <v>0</v>
      </c>
      <c r="BG609" s="231">
        <f>IF(N609="zákl. přenesená",J609,0)</f>
        <v>0</v>
      </c>
      <c r="BH609" s="231">
        <f>IF(N609="sníž. přenesená",J609,0)</f>
        <v>0</v>
      </c>
      <c r="BI609" s="231">
        <f>IF(N609="nulová",J609,0)</f>
        <v>0</v>
      </c>
      <c r="BJ609" s="16" t="s">
        <v>80</v>
      </c>
      <c r="BK609" s="231">
        <f>ROUND(I609*H609,2)</f>
        <v>0</v>
      </c>
      <c r="BL609" s="16" t="s">
        <v>201</v>
      </c>
      <c r="BM609" s="230" t="s">
        <v>1106</v>
      </c>
    </row>
    <row r="610" s="1" customFormat="1">
      <c r="B610" s="37"/>
      <c r="C610" s="38"/>
      <c r="D610" s="232" t="s">
        <v>203</v>
      </c>
      <c r="E610" s="38"/>
      <c r="F610" s="233" t="s">
        <v>1107</v>
      </c>
      <c r="G610" s="38"/>
      <c r="H610" s="38"/>
      <c r="I610" s="145"/>
      <c r="J610" s="38"/>
      <c r="K610" s="38"/>
      <c r="L610" s="42"/>
      <c r="M610" s="234"/>
      <c r="N610" s="82"/>
      <c r="O610" s="82"/>
      <c r="P610" s="82"/>
      <c r="Q610" s="82"/>
      <c r="R610" s="82"/>
      <c r="S610" s="82"/>
      <c r="T610" s="83"/>
      <c r="AT610" s="16" t="s">
        <v>203</v>
      </c>
      <c r="AU610" s="16" t="s">
        <v>82</v>
      </c>
    </row>
    <row r="611" s="1" customFormat="1">
      <c r="B611" s="37"/>
      <c r="C611" s="38"/>
      <c r="D611" s="232" t="s">
        <v>306</v>
      </c>
      <c r="E611" s="38"/>
      <c r="F611" s="257" t="s">
        <v>1108</v>
      </c>
      <c r="G611" s="38"/>
      <c r="H611" s="38"/>
      <c r="I611" s="145"/>
      <c r="J611" s="38"/>
      <c r="K611" s="38"/>
      <c r="L611" s="42"/>
      <c r="M611" s="234"/>
      <c r="N611" s="82"/>
      <c r="O611" s="82"/>
      <c r="P611" s="82"/>
      <c r="Q611" s="82"/>
      <c r="R611" s="82"/>
      <c r="S611" s="82"/>
      <c r="T611" s="83"/>
      <c r="AT611" s="16" t="s">
        <v>306</v>
      </c>
      <c r="AU611" s="16" t="s">
        <v>82</v>
      </c>
    </row>
    <row r="612" s="1" customFormat="1" ht="16.5" customHeight="1">
      <c r="B612" s="37"/>
      <c r="C612" s="219" t="s">
        <v>1109</v>
      </c>
      <c r="D612" s="219" t="s">
        <v>196</v>
      </c>
      <c r="E612" s="220" t="s">
        <v>1110</v>
      </c>
      <c r="F612" s="221" t="s">
        <v>1111</v>
      </c>
      <c r="G612" s="222" t="s">
        <v>199</v>
      </c>
      <c r="H612" s="223">
        <v>20.434999999999999</v>
      </c>
      <c r="I612" s="224"/>
      <c r="J612" s="225">
        <f>ROUND(I612*H612,2)</f>
        <v>0</v>
      </c>
      <c r="K612" s="221" t="s">
        <v>200</v>
      </c>
      <c r="L612" s="42"/>
      <c r="M612" s="226" t="s">
        <v>19</v>
      </c>
      <c r="N612" s="227" t="s">
        <v>44</v>
      </c>
      <c r="O612" s="82"/>
      <c r="P612" s="228">
        <f>O612*H612</f>
        <v>0</v>
      </c>
      <c r="Q612" s="228">
        <v>0</v>
      </c>
      <c r="R612" s="228">
        <f>Q612*H612</f>
        <v>0</v>
      </c>
      <c r="S612" s="228">
        <v>0.26100000000000001</v>
      </c>
      <c r="T612" s="229">
        <f>S612*H612</f>
        <v>5.3335349999999995</v>
      </c>
      <c r="AR612" s="230" t="s">
        <v>201</v>
      </c>
      <c r="AT612" s="230" t="s">
        <v>196</v>
      </c>
      <c r="AU612" s="230" t="s">
        <v>82</v>
      </c>
      <c r="AY612" s="16" t="s">
        <v>194</v>
      </c>
      <c r="BE612" s="231">
        <f>IF(N612="základní",J612,0)</f>
        <v>0</v>
      </c>
      <c r="BF612" s="231">
        <f>IF(N612="snížená",J612,0)</f>
        <v>0</v>
      </c>
      <c r="BG612" s="231">
        <f>IF(N612="zákl. přenesená",J612,0)</f>
        <v>0</v>
      </c>
      <c r="BH612" s="231">
        <f>IF(N612="sníž. přenesená",J612,0)</f>
        <v>0</v>
      </c>
      <c r="BI612" s="231">
        <f>IF(N612="nulová",J612,0)</f>
        <v>0</v>
      </c>
      <c r="BJ612" s="16" t="s">
        <v>80</v>
      </c>
      <c r="BK612" s="231">
        <f>ROUND(I612*H612,2)</f>
        <v>0</v>
      </c>
      <c r="BL612" s="16" t="s">
        <v>201</v>
      </c>
      <c r="BM612" s="230" t="s">
        <v>1112</v>
      </c>
    </row>
    <row r="613" s="1" customFormat="1">
      <c r="B613" s="37"/>
      <c r="C613" s="38"/>
      <c r="D613" s="232" t="s">
        <v>203</v>
      </c>
      <c r="E613" s="38"/>
      <c r="F613" s="233" t="s">
        <v>1113</v>
      </c>
      <c r="G613" s="38"/>
      <c r="H613" s="38"/>
      <c r="I613" s="145"/>
      <c r="J613" s="38"/>
      <c r="K613" s="38"/>
      <c r="L613" s="42"/>
      <c r="M613" s="234"/>
      <c r="N613" s="82"/>
      <c r="O613" s="82"/>
      <c r="P613" s="82"/>
      <c r="Q613" s="82"/>
      <c r="R613" s="82"/>
      <c r="S613" s="82"/>
      <c r="T613" s="83"/>
      <c r="AT613" s="16" t="s">
        <v>203</v>
      </c>
      <c r="AU613" s="16" t="s">
        <v>82</v>
      </c>
    </row>
    <row r="614" s="12" customFormat="1">
      <c r="B614" s="235"/>
      <c r="C614" s="236"/>
      <c r="D614" s="232" t="s">
        <v>272</v>
      </c>
      <c r="E614" s="237" t="s">
        <v>19</v>
      </c>
      <c r="F614" s="238" t="s">
        <v>1114</v>
      </c>
      <c r="G614" s="236"/>
      <c r="H614" s="239">
        <v>20.434999999999999</v>
      </c>
      <c r="I614" s="240"/>
      <c r="J614" s="236"/>
      <c r="K614" s="236"/>
      <c r="L614" s="241"/>
      <c r="M614" s="242"/>
      <c r="N614" s="243"/>
      <c r="O614" s="243"/>
      <c r="P614" s="243"/>
      <c r="Q614" s="243"/>
      <c r="R614" s="243"/>
      <c r="S614" s="243"/>
      <c r="T614" s="244"/>
      <c r="AT614" s="245" t="s">
        <v>272</v>
      </c>
      <c r="AU614" s="245" t="s">
        <v>82</v>
      </c>
      <c r="AV614" s="12" t="s">
        <v>82</v>
      </c>
      <c r="AW614" s="12" t="s">
        <v>35</v>
      </c>
      <c r="AX614" s="12" t="s">
        <v>80</v>
      </c>
      <c r="AY614" s="245" t="s">
        <v>194</v>
      </c>
    </row>
    <row r="615" s="1" customFormat="1" ht="24" customHeight="1">
      <c r="B615" s="37"/>
      <c r="C615" s="219" t="s">
        <v>1115</v>
      </c>
      <c r="D615" s="219" t="s">
        <v>196</v>
      </c>
      <c r="E615" s="220" t="s">
        <v>1116</v>
      </c>
      <c r="F615" s="221" t="s">
        <v>1117</v>
      </c>
      <c r="G615" s="222" t="s">
        <v>269</v>
      </c>
      <c r="H615" s="223">
        <v>2.1000000000000001</v>
      </c>
      <c r="I615" s="224"/>
      <c r="J615" s="225">
        <f>ROUND(I615*H615,2)</f>
        <v>0</v>
      </c>
      <c r="K615" s="221" t="s">
        <v>200</v>
      </c>
      <c r="L615" s="42"/>
      <c r="M615" s="226" t="s">
        <v>19</v>
      </c>
      <c r="N615" s="227" t="s">
        <v>44</v>
      </c>
      <c r="O615" s="82"/>
      <c r="P615" s="228">
        <f>O615*H615</f>
        <v>0</v>
      </c>
      <c r="Q615" s="228">
        <v>0</v>
      </c>
      <c r="R615" s="228">
        <f>Q615*H615</f>
        <v>0</v>
      </c>
      <c r="S615" s="228">
        <v>1.8</v>
      </c>
      <c r="T615" s="229">
        <f>S615*H615</f>
        <v>3.7800000000000002</v>
      </c>
      <c r="AR615" s="230" t="s">
        <v>201</v>
      </c>
      <c r="AT615" s="230" t="s">
        <v>196</v>
      </c>
      <c r="AU615" s="230" t="s">
        <v>82</v>
      </c>
      <c r="AY615" s="16" t="s">
        <v>194</v>
      </c>
      <c r="BE615" s="231">
        <f>IF(N615="základní",J615,0)</f>
        <v>0</v>
      </c>
      <c r="BF615" s="231">
        <f>IF(N615="snížená",J615,0)</f>
        <v>0</v>
      </c>
      <c r="BG615" s="231">
        <f>IF(N615="zákl. přenesená",J615,0)</f>
        <v>0</v>
      </c>
      <c r="BH615" s="231">
        <f>IF(N615="sníž. přenesená",J615,0)</f>
        <v>0</v>
      </c>
      <c r="BI615" s="231">
        <f>IF(N615="nulová",J615,0)</f>
        <v>0</v>
      </c>
      <c r="BJ615" s="16" t="s">
        <v>80</v>
      </c>
      <c r="BK615" s="231">
        <f>ROUND(I615*H615,2)</f>
        <v>0</v>
      </c>
      <c r="BL615" s="16" t="s">
        <v>201</v>
      </c>
      <c r="BM615" s="230" t="s">
        <v>1118</v>
      </c>
    </row>
    <row r="616" s="1" customFormat="1">
      <c r="B616" s="37"/>
      <c r="C616" s="38"/>
      <c r="D616" s="232" t="s">
        <v>203</v>
      </c>
      <c r="E616" s="38"/>
      <c r="F616" s="233" t="s">
        <v>1119</v>
      </c>
      <c r="G616" s="38"/>
      <c r="H616" s="38"/>
      <c r="I616" s="145"/>
      <c r="J616" s="38"/>
      <c r="K616" s="38"/>
      <c r="L616" s="42"/>
      <c r="M616" s="234"/>
      <c r="N616" s="82"/>
      <c r="O616" s="82"/>
      <c r="P616" s="82"/>
      <c r="Q616" s="82"/>
      <c r="R616" s="82"/>
      <c r="S616" s="82"/>
      <c r="T616" s="83"/>
      <c r="AT616" s="16" t="s">
        <v>203</v>
      </c>
      <c r="AU616" s="16" t="s">
        <v>82</v>
      </c>
    </row>
    <row r="617" s="1" customFormat="1">
      <c r="B617" s="37"/>
      <c r="C617" s="38"/>
      <c r="D617" s="232" t="s">
        <v>306</v>
      </c>
      <c r="E617" s="38"/>
      <c r="F617" s="257" t="s">
        <v>1120</v>
      </c>
      <c r="G617" s="38"/>
      <c r="H617" s="38"/>
      <c r="I617" s="145"/>
      <c r="J617" s="38"/>
      <c r="K617" s="38"/>
      <c r="L617" s="42"/>
      <c r="M617" s="234"/>
      <c r="N617" s="82"/>
      <c r="O617" s="82"/>
      <c r="P617" s="82"/>
      <c r="Q617" s="82"/>
      <c r="R617" s="82"/>
      <c r="S617" s="82"/>
      <c r="T617" s="83"/>
      <c r="AT617" s="16" t="s">
        <v>306</v>
      </c>
      <c r="AU617" s="16" t="s">
        <v>82</v>
      </c>
    </row>
    <row r="618" s="12" customFormat="1">
      <c r="B618" s="235"/>
      <c r="C618" s="236"/>
      <c r="D618" s="232" t="s">
        <v>272</v>
      </c>
      <c r="E618" s="237" t="s">
        <v>19</v>
      </c>
      <c r="F618" s="238" t="s">
        <v>1121</v>
      </c>
      <c r="G618" s="236"/>
      <c r="H618" s="239">
        <v>2.1000000000000001</v>
      </c>
      <c r="I618" s="240"/>
      <c r="J618" s="236"/>
      <c r="K618" s="236"/>
      <c r="L618" s="241"/>
      <c r="M618" s="242"/>
      <c r="N618" s="243"/>
      <c r="O618" s="243"/>
      <c r="P618" s="243"/>
      <c r="Q618" s="243"/>
      <c r="R618" s="243"/>
      <c r="S618" s="243"/>
      <c r="T618" s="244"/>
      <c r="AT618" s="245" t="s">
        <v>272</v>
      </c>
      <c r="AU618" s="245" t="s">
        <v>82</v>
      </c>
      <c r="AV618" s="12" t="s">
        <v>82</v>
      </c>
      <c r="AW618" s="12" t="s">
        <v>35</v>
      </c>
      <c r="AX618" s="12" t="s">
        <v>80</v>
      </c>
      <c r="AY618" s="245" t="s">
        <v>194</v>
      </c>
    </row>
    <row r="619" s="1" customFormat="1" ht="24" customHeight="1">
      <c r="B619" s="37"/>
      <c r="C619" s="219" t="s">
        <v>1122</v>
      </c>
      <c r="D619" s="219" t="s">
        <v>196</v>
      </c>
      <c r="E619" s="220" t="s">
        <v>1123</v>
      </c>
      <c r="F619" s="221" t="s">
        <v>1124</v>
      </c>
      <c r="G619" s="222" t="s">
        <v>217</v>
      </c>
      <c r="H619" s="223">
        <v>15.1</v>
      </c>
      <c r="I619" s="224"/>
      <c r="J619" s="225">
        <f>ROUND(I619*H619,2)</f>
        <v>0</v>
      </c>
      <c r="K619" s="221" t="s">
        <v>200</v>
      </c>
      <c r="L619" s="42"/>
      <c r="M619" s="226" t="s">
        <v>19</v>
      </c>
      <c r="N619" s="227" t="s">
        <v>44</v>
      </c>
      <c r="O619" s="82"/>
      <c r="P619" s="228">
        <f>O619*H619</f>
        <v>0</v>
      </c>
      <c r="Q619" s="228">
        <v>0</v>
      </c>
      <c r="R619" s="228">
        <f>Q619*H619</f>
        <v>0</v>
      </c>
      <c r="S619" s="228">
        <v>0.37</v>
      </c>
      <c r="T619" s="229">
        <f>S619*H619</f>
        <v>5.5869999999999997</v>
      </c>
      <c r="AR619" s="230" t="s">
        <v>201</v>
      </c>
      <c r="AT619" s="230" t="s">
        <v>196</v>
      </c>
      <c r="AU619" s="230" t="s">
        <v>82</v>
      </c>
      <c r="AY619" s="16" t="s">
        <v>194</v>
      </c>
      <c r="BE619" s="231">
        <f>IF(N619="základní",J619,0)</f>
        <v>0</v>
      </c>
      <c r="BF619" s="231">
        <f>IF(N619="snížená",J619,0)</f>
        <v>0</v>
      </c>
      <c r="BG619" s="231">
        <f>IF(N619="zákl. přenesená",J619,0)</f>
        <v>0</v>
      </c>
      <c r="BH619" s="231">
        <f>IF(N619="sníž. přenesená",J619,0)</f>
        <v>0</v>
      </c>
      <c r="BI619" s="231">
        <f>IF(N619="nulová",J619,0)</f>
        <v>0</v>
      </c>
      <c r="BJ619" s="16" t="s">
        <v>80</v>
      </c>
      <c r="BK619" s="231">
        <f>ROUND(I619*H619,2)</f>
        <v>0</v>
      </c>
      <c r="BL619" s="16" t="s">
        <v>201</v>
      </c>
      <c r="BM619" s="230" t="s">
        <v>1125</v>
      </c>
    </row>
    <row r="620" s="1" customFormat="1">
      <c r="B620" s="37"/>
      <c r="C620" s="38"/>
      <c r="D620" s="232" t="s">
        <v>203</v>
      </c>
      <c r="E620" s="38"/>
      <c r="F620" s="233" t="s">
        <v>1126</v>
      </c>
      <c r="G620" s="38"/>
      <c r="H620" s="38"/>
      <c r="I620" s="145"/>
      <c r="J620" s="38"/>
      <c r="K620" s="38"/>
      <c r="L620" s="42"/>
      <c r="M620" s="234"/>
      <c r="N620" s="82"/>
      <c r="O620" s="82"/>
      <c r="P620" s="82"/>
      <c r="Q620" s="82"/>
      <c r="R620" s="82"/>
      <c r="S620" s="82"/>
      <c r="T620" s="83"/>
      <c r="AT620" s="16" t="s">
        <v>203</v>
      </c>
      <c r="AU620" s="16" t="s">
        <v>82</v>
      </c>
    </row>
    <row r="621" s="12" customFormat="1">
      <c r="B621" s="235"/>
      <c r="C621" s="236"/>
      <c r="D621" s="232" t="s">
        <v>272</v>
      </c>
      <c r="E621" s="237" t="s">
        <v>19</v>
      </c>
      <c r="F621" s="238" t="s">
        <v>1127</v>
      </c>
      <c r="G621" s="236"/>
      <c r="H621" s="239">
        <v>15.1</v>
      </c>
      <c r="I621" s="240"/>
      <c r="J621" s="236"/>
      <c r="K621" s="236"/>
      <c r="L621" s="241"/>
      <c r="M621" s="242"/>
      <c r="N621" s="243"/>
      <c r="O621" s="243"/>
      <c r="P621" s="243"/>
      <c r="Q621" s="243"/>
      <c r="R621" s="243"/>
      <c r="S621" s="243"/>
      <c r="T621" s="244"/>
      <c r="AT621" s="245" t="s">
        <v>272</v>
      </c>
      <c r="AU621" s="245" t="s">
        <v>82</v>
      </c>
      <c r="AV621" s="12" t="s">
        <v>82</v>
      </c>
      <c r="AW621" s="12" t="s">
        <v>35</v>
      </c>
      <c r="AX621" s="12" t="s">
        <v>80</v>
      </c>
      <c r="AY621" s="245" t="s">
        <v>194</v>
      </c>
    </row>
    <row r="622" s="1" customFormat="1" ht="24" customHeight="1">
      <c r="B622" s="37"/>
      <c r="C622" s="219" t="s">
        <v>1128</v>
      </c>
      <c r="D622" s="219" t="s">
        <v>196</v>
      </c>
      <c r="E622" s="220" t="s">
        <v>1129</v>
      </c>
      <c r="F622" s="221" t="s">
        <v>1130</v>
      </c>
      <c r="G622" s="222" t="s">
        <v>199</v>
      </c>
      <c r="H622" s="223">
        <v>45</v>
      </c>
      <c r="I622" s="224"/>
      <c r="J622" s="225">
        <f>ROUND(I622*H622,2)</f>
        <v>0</v>
      </c>
      <c r="K622" s="221" t="s">
        <v>200</v>
      </c>
      <c r="L622" s="42"/>
      <c r="M622" s="226" t="s">
        <v>19</v>
      </c>
      <c r="N622" s="227" t="s">
        <v>44</v>
      </c>
      <c r="O622" s="82"/>
      <c r="P622" s="228">
        <f>O622*H622</f>
        <v>0</v>
      </c>
      <c r="Q622" s="228">
        <v>0</v>
      </c>
      <c r="R622" s="228">
        <f>Q622*H622</f>
        <v>0</v>
      </c>
      <c r="S622" s="228">
        <v>0.83699999999999997</v>
      </c>
      <c r="T622" s="229">
        <f>S622*H622</f>
        <v>37.664999999999999</v>
      </c>
      <c r="AR622" s="230" t="s">
        <v>201</v>
      </c>
      <c r="AT622" s="230" t="s">
        <v>196</v>
      </c>
      <c r="AU622" s="230" t="s">
        <v>82</v>
      </c>
      <c r="AY622" s="16" t="s">
        <v>194</v>
      </c>
      <c r="BE622" s="231">
        <f>IF(N622="základní",J622,0)</f>
        <v>0</v>
      </c>
      <c r="BF622" s="231">
        <f>IF(N622="snížená",J622,0)</f>
        <v>0</v>
      </c>
      <c r="BG622" s="231">
        <f>IF(N622="zákl. přenesená",J622,0)</f>
        <v>0</v>
      </c>
      <c r="BH622" s="231">
        <f>IF(N622="sníž. přenesená",J622,0)</f>
        <v>0</v>
      </c>
      <c r="BI622" s="231">
        <f>IF(N622="nulová",J622,0)</f>
        <v>0</v>
      </c>
      <c r="BJ622" s="16" t="s">
        <v>80</v>
      </c>
      <c r="BK622" s="231">
        <f>ROUND(I622*H622,2)</f>
        <v>0</v>
      </c>
      <c r="BL622" s="16" t="s">
        <v>201</v>
      </c>
      <c r="BM622" s="230" t="s">
        <v>1131</v>
      </c>
    </row>
    <row r="623" s="1" customFormat="1">
      <c r="B623" s="37"/>
      <c r="C623" s="38"/>
      <c r="D623" s="232" t="s">
        <v>203</v>
      </c>
      <c r="E623" s="38"/>
      <c r="F623" s="233" t="s">
        <v>1132</v>
      </c>
      <c r="G623" s="38"/>
      <c r="H623" s="38"/>
      <c r="I623" s="145"/>
      <c r="J623" s="38"/>
      <c r="K623" s="38"/>
      <c r="L623" s="42"/>
      <c r="M623" s="234"/>
      <c r="N623" s="82"/>
      <c r="O623" s="82"/>
      <c r="P623" s="82"/>
      <c r="Q623" s="82"/>
      <c r="R623" s="82"/>
      <c r="S623" s="82"/>
      <c r="T623" s="83"/>
      <c r="AT623" s="16" t="s">
        <v>203</v>
      </c>
      <c r="AU623" s="16" t="s">
        <v>82</v>
      </c>
    </row>
    <row r="624" s="1" customFormat="1">
      <c r="B624" s="37"/>
      <c r="C624" s="38"/>
      <c r="D624" s="232" t="s">
        <v>306</v>
      </c>
      <c r="E624" s="38"/>
      <c r="F624" s="257" t="s">
        <v>1133</v>
      </c>
      <c r="G624" s="38"/>
      <c r="H624" s="38"/>
      <c r="I624" s="145"/>
      <c r="J624" s="38"/>
      <c r="K624" s="38"/>
      <c r="L624" s="42"/>
      <c r="M624" s="234"/>
      <c r="N624" s="82"/>
      <c r="O624" s="82"/>
      <c r="P624" s="82"/>
      <c r="Q624" s="82"/>
      <c r="R624" s="82"/>
      <c r="S624" s="82"/>
      <c r="T624" s="83"/>
      <c r="AT624" s="16" t="s">
        <v>306</v>
      </c>
      <c r="AU624" s="16" t="s">
        <v>82</v>
      </c>
    </row>
    <row r="625" s="1" customFormat="1" ht="24" customHeight="1">
      <c r="B625" s="37"/>
      <c r="C625" s="219" t="s">
        <v>1134</v>
      </c>
      <c r="D625" s="219" t="s">
        <v>196</v>
      </c>
      <c r="E625" s="220" t="s">
        <v>1135</v>
      </c>
      <c r="F625" s="221" t="s">
        <v>1136</v>
      </c>
      <c r="G625" s="222" t="s">
        <v>269</v>
      </c>
      <c r="H625" s="223">
        <v>0.10000000000000001</v>
      </c>
      <c r="I625" s="224"/>
      <c r="J625" s="225">
        <f>ROUND(I625*H625,2)</f>
        <v>0</v>
      </c>
      <c r="K625" s="221" t="s">
        <v>200</v>
      </c>
      <c r="L625" s="42"/>
      <c r="M625" s="226" t="s">
        <v>19</v>
      </c>
      <c r="N625" s="227" t="s">
        <v>44</v>
      </c>
      <c r="O625" s="82"/>
      <c r="P625" s="228">
        <f>O625*H625</f>
        <v>0</v>
      </c>
      <c r="Q625" s="228">
        <v>0</v>
      </c>
      <c r="R625" s="228">
        <f>Q625*H625</f>
        <v>0</v>
      </c>
      <c r="S625" s="228">
        <v>2.2000000000000002</v>
      </c>
      <c r="T625" s="229">
        <f>S625*H625</f>
        <v>0.22000000000000003</v>
      </c>
      <c r="AR625" s="230" t="s">
        <v>201</v>
      </c>
      <c r="AT625" s="230" t="s">
        <v>196</v>
      </c>
      <c r="AU625" s="230" t="s">
        <v>82</v>
      </c>
      <c r="AY625" s="16" t="s">
        <v>194</v>
      </c>
      <c r="BE625" s="231">
        <f>IF(N625="základní",J625,0)</f>
        <v>0</v>
      </c>
      <c r="BF625" s="231">
        <f>IF(N625="snížená",J625,0)</f>
        <v>0</v>
      </c>
      <c r="BG625" s="231">
        <f>IF(N625="zákl. přenesená",J625,0)</f>
        <v>0</v>
      </c>
      <c r="BH625" s="231">
        <f>IF(N625="sníž. přenesená",J625,0)</f>
        <v>0</v>
      </c>
      <c r="BI625" s="231">
        <f>IF(N625="nulová",J625,0)</f>
        <v>0</v>
      </c>
      <c r="BJ625" s="16" t="s">
        <v>80</v>
      </c>
      <c r="BK625" s="231">
        <f>ROUND(I625*H625,2)</f>
        <v>0</v>
      </c>
      <c r="BL625" s="16" t="s">
        <v>201</v>
      </c>
      <c r="BM625" s="230" t="s">
        <v>1137</v>
      </c>
    </row>
    <row r="626" s="1" customFormat="1">
      <c r="B626" s="37"/>
      <c r="C626" s="38"/>
      <c r="D626" s="232" t="s">
        <v>203</v>
      </c>
      <c r="E626" s="38"/>
      <c r="F626" s="233" t="s">
        <v>1138</v>
      </c>
      <c r="G626" s="38"/>
      <c r="H626" s="38"/>
      <c r="I626" s="145"/>
      <c r="J626" s="38"/>
      <c r="K626" s="38"/>
      <c r="L626" s="42"/>
      <c r="M626" s="234"/>
      <c r="N626" s="82"/>
      <c r="O626" s="82"/>
      <c r="P626" s="82"/>
      <c r="Q626" s="82"/>
      <c r="R626" s="82"/>
      <c r="S626" s="82"/>
      <c r="T626" s="83"/>
      <c r="AT626" s="16" t="s">
        <v>203</v>
      </c>
      <c r="AU626" s="16" t="s">
        <v>82</v>
      </c>
    </row>
    <row r="627" s="12" customFormat="1">
      <c r="B627" s="235"/>
      <c r="C627" s="236"/>
      <c r="D627" s="232" t="s">
        <v>272</v>
      </c>
      <c r="E627" s="237" t="s">
        <v>19</v>
      </c>
      <c r="F627" s="238" t="s">
        <v>1139</v>
      </c>
      <c r="G627" s="236"/>
      <c r="H627" s="239">
        <v>0.10000000000000001</v>
      </c>
      <c r="I627" s="240"/>
      <c r="J627" s="236"/>
      <c r="K627" s="236"/>
      <c r="L627" s="241"/>
      <c r="M627" s="242"/>
      <c r="N627" s="243"/>
      <c r="O627" s="243"/>
      <c r="P627" s="243"/>
      <c r="Q627" s="243"/>
      <c r="R627" s="243"/>
      <c r="S627" s="243"/>
      <c r="T627" s="244"/>
      <c r="AT627" s="245" t="s">
        <v>272</v>
      </c>
      <c r="AU627" s="245" t="s">
        <v>82</v>
      </c>
      <c r="AV627" s="12" t="s">
        <v>82</v>
      </c>
      <c r="AW627" s="12" t="s">
        <v>35</v>
      </c>
      <c r="AX627" s="12" t="s">
        <v>80</v>
      </c>
      <c r="AY627" s="245" t="s">
        <v>194</v>
      </c>
    </row>
    <row r="628" s="1" customFormat="1" ht="24" customHeight="1">
      <c r="B628" s="37"/>
      <c r="C628" s="219" t="s">
        <v>1140</v>
      </c>
      <c r="D628" s="219" t="s">
        <v>196</v>
      </c>
      <c r="E628" s="220" t="s">
        <v>1141</v>
      </c>
      <c r="F628" s="221" t="s">
        <v>1142</v>
      </c>
      <c r="G628" s="222" t="s">
        <v>269</v>
      </c>
      <c r="H628" s="223">
        <v>2</v>
      </c>
      <c r="I628" s="224"/>
      <c r="J628" s="225">
        <f>ROUND(I628*H628,2)</f>
        <v>0</v>
      </c>
      <c r="K628" s="221" t="s">
        <v>200</v>
      </c>
      <c r="L628" s="42"/>
      <c r="M628" s="226" t="s">
        <v>19</v>
      </c>
      <c r="N628" s="227" t="s">
        <v>44</v>
      </c>
      <c r="O628" s="82"/>
      <c r="P628" s="228">
        <f>O628*H628</f>
        <v>0</v>
      </c>
      <c r="Q628" s="228">
        <v>0</v>
      </c>
      <c r="R628" s="228">
        <f>Q628*H628</f>
        <v>0</v>
      </c>
      <c r="S628" s="228">
        <v>2.2000000000000002</v>
      </c>
      <c r="T628" s="229">
        <f>S628*H628</f>
        <v>4.4000000000000004</v>
      </c>
      <c r="AR628" s="230" t="s">
        <v>201</v>
      </c>
      <c r="AT628" s="230" t="s">
        <v>196</v>
      </c>
      <c r="AU628" s="230" t="s">
        <v>82</v>
      </c>
      <c r="AY628" s="16" t="s">
        <v>194</v>
      </c>
      <c r="BE628" s="231">
        <f>IF(N628="základní",J628,0)</f>
        <v>0</v>
      </c>
      <c r="BF628" s="231">
        <f>IF(N628="snížená",J628,0)</f>
        <v>0</v>
      </c>
      <c r="BG628" s="231">
        <f>IF(N628="zákl. přenesená",J628,0)</f>
        <v>0</v>
      </c>
      <c r="BH628" s="231">
        <f>IF(N628="sníž. přenesená",J628,0)</f>
        <v>0</v>
      </c>
      <c r="BI628" s="231">
        <f>IF(N628="nulová",J628,0)</f>
        <v>0</v>
      </c>
      <c r="BJ628" s="16" t="s">
        <v>80</v>
      </c>
      <c r="BK628" s="231">
        <f>ROUND(I628*H628,2)</f>
        <v>0</v>
      </c>
      <c r="BL628" s="16" t="s">
        <v>201</v>
      </c>
      <c r="BM628" s="230" t="s">
        <v>1143</v>
      </c>
    </row>
    <row r="629" s="1" customFormat="1">
      <c r="B629" s="37"/>
      <c r="C629" s="38"/>
      <c r="D629" s="232" t="s">
        <v>203</v>
      </c>
      <c r="E629" s="38"/>
      <c r="F629" s="233" t="s">
        <v>1144</v>
      </c>
      <c r="G629" s="38"/>
      <c r="H629" s="38"/>
      <c r="I629" s="145"/>
      <c r="J629" s="38"/>
      <c r="K629" s="38"/>
      <c r="L629" s="42"/>
      <c r="M629" s="234"/>
      <c r="N629" s="82"/>
      <c r="O629" s="82"/>
      <c r="P629" s="82"/>
      <c r="Q629" s="82"/>
      <c r="R629" s="82"/>
      <c r="S629" s="82"/>
      <c r="T629" s="83"/>
      <c r="AT629" s="16" t="s">
        <v>203</v>
      </c>
      <c r="AU629" s="16" t="s">
        <v>82</v>
      </c>
    </row>
    <row r="630" s="12" customFormat="1">
      <c r="B630" s="235"/>
      <c r="C630" s="236"/>
      <c r="D630" s="232" t="s">
        <v>272</v>
      </c>
      <c r="E630" s="237" t="s">
        <v>19</v>
      </c>
      <c r="F630" s="238" t="s">
        <v>1145</v>
      </c>
      <c r="G630" s="236"/>
      <c r="H630" s="239">
        <v>2</v>
      </c>
      <c r="I630" s="240"/>
      <c r="J630" s="236"/>
      <c r="K630" s="236"/>
      <c r="L630" s="241"/>
      <c r="M630" s="242"/>
      <c r="N630" s="243"/>
      <c r="O630" s="243"/>
      <c r="P630" s="243"/>
      <c r="Q630" s="243"/>
      <c r="R630" s="243"/>
      <c r="S630" s="243"/>
      <c r="T630" s="244"/>
      <c r="AT630" s="245" t="s">
        <v>272</v>
      </c>
      <c r="AU630" s="245" t="s">
        <v>82</v>
      </c>
      <c r="AV630" s="12" t="s">
        <v>82</v>
      </c>
      <c r="AW630" s="12" t="s">
        <v>35</v>
      </c>
      <c r="AX630" s="12" t="s">
        <v>80</v>
      </c>
      <c r="AY630" s="245" t="s">
        <v>194</v>
      </c>
    </row>
    <row r="631" s="1" customFormat="1" ht="24" customHeight="1">
      <c r="B631" s="37"/>
      <c r="C631" s="219" t="s">
        <v>1146</v>
      </c>
      <c r="D631" s="219" t="s">
        <v>196</v>
      </c>
      <c r="E631" s="220" t="s">
        <v>1147</v>
      </c>
      <c r="F631" s="221" t="s">
        <v>1148</v>
      </c>
      <c r="G631" s="222" t="s">
        <v>269</v>
      </c>
      <c r="H631" s="223">
        <v>2.1000000000000001</v>
      </c>
      <c r="I631" s="224"/>
      <c r="J631" s="225">
        <f>ROUND(I631*H631,2)</f>
        <v>0</v>
      </c>
      <c r="K631" s="221" t="s">
        <v>200</v>
      </c>
      <c r="L631" s="42"/>
      <c r="M631" s="226" t="s">
        <v>19</v>
      </c>
      <c r="N631" s="227" t="s">
        <v>44</v>
      </c>
      <c r="O631" s="82"/>
      <c r="P631" s="228">
        <f>O631*H631</f>
        <v>0</v>
      </c>
      <c r="Q631" s="228">
        <v>0</v>
      </c>
      <c r="R631" s="228">
        <f>Q631*H631</f>
        <v>0</v>
      </c>
      <c r="S631" s="228">
        <v>0.043999999999999997</v>
      </c>
      <c r="T631" s="229">
        <f>S631*H631</f>
        <v>0.092399999999999996</v>
      </c>
      <c r="AR631" s="230" t="s">
        <v>201</v>
      </c>
      <c r="AT631" s="230" t="s">
        <v>196</v>
      </c>
      <c r="AU631" s="230" t="s">
        <v>82</v>
      </c>
      <c r="AY631" s="16" t="s">
        <v>194</v>
      </c>
      <c r="BE631" s="231">
        <f>IF(N631="základní",J631,0)</f>
        <v>0</v>
      </c>
      <c r="BF631" s="231">
        <f>IF(N631="snížená",J631,0)</f>
        <v>0</v>
      </c>
      <c r="BG631" s="231">
        <f>IF(N631="zákl. přenesená",J631,0)</f>
        <v>0</v>
      </c>
      <c r="BH631" s="231">
        <f>IF(N631="sníž. přenesená",J631,0)</f>
        <v>0</v>
      </c>
      <c r="BI631" s="231">
        <f>IF(N631="nulová",J631,0)</f>
        <v>0</v>
      </c>
      <c r="BJ631" s="16" t="s">
        <v>80</v>
      </c>
      <c r="BK631" s="231">
        <f>ROUND(I631*H631,2)</f>
        <v>0</v>
      </c>
      <c r="BL631" s="16" t="s">
        <v>201</v>
      </c>
      <c r="BM631" s="230" t="s">
        <v>1149</v>
      </c>
    </row>
    <row r="632" s="1" customFormat="1">
      <c r="B632" s="37"/>
      <c r="C632" s="38"/>
      <c r="D632" s="232" t="s">
        <v>203</v>
      </c>
      <c r="E632" s="38"/>
      <c r="F632" s="233" t="s">
        <v>1150</v>
      </c>
      <c r="G632" s="38"/>
      <c r="H632" s="38"/>
      <c r="I632" s="145"/>
      <c r="J632" s="38"/>
      <c r="K632" s="38"/>
      <c r="L632" s="42"/>
      <c r="M632" s="234"/>
      <c r="N632" s="82"/>
      <c r="O632" s="82"/>
      <c r="P632" s="82"/>
      <c r="Q632" s="82"/>
      <c r="R632" s="82"/>
      <c r="S632" s="82"/>
      <c r="T632" s="83"/>
      <c r="AT632" s="16" t="s">
        <v>203</v>
      </c>
      <c r="AU632" s="16" t="s">
        <v>82</v>
      </c>
    </row>
    <row r="633" s="1" customFormat="1" ht="24" customHeight="1">
      <c r="B633" s="37"/>
      <c r="C633" s="219" t="s">
        <v>1151</v>
      </c>
      <c r="D633" s="219" t="s">
        <v>196</v>
      </c>
      <c r="E633" s="220" t="s">
        <v>1152</v>
      </c>
      <c r="F633" s="221" t="s">
        <v>1153</v>
      </c>
      <c r="G633" s="222" t="s">
        <v>199</v>
      </c>
      <c r="H633" s="223">
        <v>20.5</v>
      </c>
      <c r="I633" s="224"/>
      <c r="J633" s="225">
        <f>ROUND(I633*H633,2)</f>
        <v>0</v>
      </c>
      <c r="K633" s="221" t="s">
        <v>200</v>
      </c>
      <c r="L633" s="42"/>
      <c r="M633" s="226" t="s">
        <v>19</v>
      </c>
      <c r="N633" s="227" t="s">
        <v>44</v>
      </c>
      <c r="O633" s="82"/>
      <c r="P633" s="228">
        <f>O633*H633</f>
        <v>0</v>
      </c>
      <c r="Q633" s="228">
        <v>0</v>
      </c>
      <c r="R633" s="228">
        <f>Q633*H633</f>
        <v>0</v>
      </c>
      <c r="S633" s="228">
        <v>0.037999999999999999</v>
      </c>
      <c r="T633" s="229">
        <f>S633*H633</f>
        <v>0.77900000000000003</v>
      </c>
      <c r="AR633" s="230" t="s">
        <v>201</v>
      </c>
      <c r="AT633" s="230" t="s">
        <v>196</v>
      </c>
      <c r="AU633" s="230" t="s">
        <v>82</v>
      </c>
      <c r="AY633" s="16" t="s">
        <v>194</v>
      </c>
      <c r="BE633" s="231">
        <f>IF(N633="základní",J633,0)</f>
        <v>0</v>
      </c>
      <c r="BF633" s="231">
        <f>IF(N633="snížená",J633,0)</f>
        <v>0</v>
      </c>
      <c r="BG633" s="231">
        <f>IF(N633="zákl. přenesená",J633,0)</f>
        <v>0</v>
      </c>
      <c r="BH633" s="231">
        <f>IF(N633="sníž. přenesená",J633,0)</f>
        <v>0</v>
      </c>
      <c r="BI633" s="231">
        <f>IF(N633="nulová",J633,0)</f>
        <v>0</v>
      </c>
      <c r="BJ633" s="16" t="s">
        <v>80</v>
      </c>
      <c r="BK633" s="231">
        <f>ROUND(I633*H633,2)</f>
        <v>0</v>
      </c>
      <c r="BL633" s="16" t="s">
        <v>201</v>
      </c>
      <c r="BM633" s="230" t="s">
        <v>1154</v>
      </c>
    </row>
    <row r="634" s="1" customFormat="1">
      <c r="B634" s="37"/>
      <c r="C634" s="38"/>
      <c r="D634" s="232" t="s">
        <v>203</v>
      </c>
      <c r="E634" s="38"/>
      <c r="F634" s="233" t="s">
        <v>1155</v>
      </c>
      <c r="G634" s="38"/>
      <c r="H634" s="38"/>
      <c r="I634" s="145"/>
      <c r="J634" s="38"/>
      <c r="K634" s="38"/>
      <c r="L634" s="42"/>
      <c r="M634" s="234"/>
      <c r="N634" s="82"/>
      <c r="O634" s="82"/>
      <c r="P634" s="82"/>
      <c r="Q634" s="82"/>
      <c r="R634" s="82"/>
      <c r="S634" s="82"/>
      <c r="T634" s="83"/>
      <c r="AT634" s="16" t="s">
        <v>203</v>
      </c>
      <c r="AU634" s="16" t="s">
        <v>82</v>
      </c>
    </row>
    <row r="635" s="1" customFormat="1">
      <c r="B635" s="37"/>
      <c r="C635" s="38"/>
      <c r="D635" s="232" t="s">
        <v>306</v>
      </c>
      <c r="E635" s="38"/>
      <c r="F635" s="257" t="s">
        <v>1156</v>
      </c>
      <c r="G635" s="38"/>
      <c r="H635" s="38"/>
      <c r="I635" s="145"/>
      <c r="J635" s="38"/>
      <c r="K635" s="38"/>
      <c r="L635" s="42"/>
      <c r="M635" s="234"/>
      <c r="N635" s="82"/>
      <c r="O635" s="82"/>
      <c r="P635" s="82"/>
      <c r="Q635" s="82"/>
      <c r="R635" s="82"/>
      <c r="S635" s="82"/>
      <c r="T635" s="83"/>
      <c r="AT635" s="16" t="s">
        <v>306</v>
      </c>
      <c r="AU635" s="16" t="s">
        <v>82</v>
      </c>
    </row>
    <row r="636" s="1" customFormat="1" ht="16.5" customHeight="1">
      <c r="B636" s="37"/>
      <c r="C636" s="219" t="s">
        <v>1157</v>
      </c>
      <c r="D636" s="219" t="s">
        <v>196</v>
      </c>
      <c r="E636" s="220" t="s">
        <v>1158</v>
      </c>
      <c r="F636" s="221" t="s">
        <v>1159</v>
      </c>
      <c r="G636" s="222" t="s">
        <v>199</v>
      </c>
      <c r="H636" s="223">
        <v>6.75</v>
      </c>
      <c r="I636" s="224"/>
      <c r="J636" s="225">
        <f>ROUND(I636*H636,2)</f>
        <v>0</v>
      </c>
      <c r="K636" s="221" t="s">
        <v>200</v>
      </c>
      <c r="L636" s="42"/>
      <c r="M636" s="226" t="s">
        <v>19</v>
      </c>
      <c r="N636" s="227" t="s">
        <v>44</v>
      </c>
      <c r="O636" s="82"/>
      <c r="P636" s="228">
        <f>O636*H636</f>
        <v>0</v>
      </c>
      <c r="Q636" s="228">
        <v>0</v>
      </c>
      <c r="R636" s="228">
        <f>Q636*H636</f>
        <v>0</v>
      </c>
      <c r="S636" s="228">
        <v>0.067000000000000004</v>
      </c>
      <c r="T636" s="229">
        <f>S636*H636</f>
        <v>0.45225000000000004</v>
      </c>
      <c r="AR636" s="230" t="s">
        <v>201</v>
      </c>
      <c r="AT636" s="230" t="s">
        <v>196</v>
      </c>
      <c r="AU636" s="230" t="s">
        <v>82</v>
      </c>
      <c r="AY636" s="16" t="s">
        <v>194</v>
      </c>
      <c r="BE636" s="231">
        <f>IF(N636="základní",J636,0)</f>
        <v>0</v>
      </c>
      <c r="BF636" s="231">
        <f>IF(N636="snížená",J636,0)</f>
        <v>0</v>
      </c>
      <c r="BG636" s="231">
        <f>IF(N636="zákl. přenesená",J636,0)</f>
        <v>0</v>
      </c>
      <c r="BH636" s="231">
        <f>IF(N636="sníž. přenesená",J636,0)</f>
        <v>0</v>
      </c>
      <c r="BI636" s="231">
        <f>IF(N636="nulová",J636,0)</f>
        <v>0</v>
      </c>
      <c r="BJ636" s="16" t="s">
        <v>80</v>
      </c>
      <c r="BK636" s="231">
        <f>ROUND(I636*H636,2)</f>
        <v>0</v>
      </c>
      <c r="BL636" s="16" t="s">
        <v>201</v>
      </c>
      <c r="BM636" s="230" t="s">
        <v>1160</v>
      </c>
    </row>
    <row r="637" s="1" customFormat="1">
      <c r="B637" s="37"/>
      <c r="C637" s="38"/>
      <c r="D637" s="232" t="s">
        <v>203</v>
      </c>
      <c r="E637" s="38"/>
      <c r="F637" s="233" t="s">
        <v>1161</v>
      </c>
      <c r="G637" s="38"/>
      <c r="H637" s="38"/>
      <c r="I637" s="145"/>
      <c r="J637" s="38"/>
      <c r="K637" s="38"/>
      <c r="L637" s="42"/>
      <c r="M637" s="234"/>
      <c r="N637" s="82"/>
      <c r="O637" s="82"/>
      <c r="P637" s="82"/>
      <c r="Q637" s="82"/>
      <c r="R637" s="82"/>
      <c r="S637" s="82"/>
      <c r="T637" s="83"/>
      <c r="AT637" s="16" t="s">
        <v>203</v>
      </c>
      <c r="AU637" s="16" t="s">
        <v>82</v>
      </c>
    </row>
    <row r="638" s="12" customFormat="1">
      <c r="B638" s="235"/>
      <c r="C638" s="236"/>
      <c r="D638" s="232" t="s">
        <v>272</v>
      </c>
      <c r="E638" s="237" t="s">
        <v>19</v>
      </c>
      <c r="F638" s="238" t="s">
        <v>1162</v>
      </c>
      <c r="G638" s="236"/>
      <c r="H638" s="239">
        <v>6.75</v>
      </c>
      <c r="I638" s="240"/>
      <c r="J638" s="236"/>
      <c r="K638" s="236"/>
      <c r="L638" s="241"/>
      <c r="M638" s="242"/>
      <c r="N638" s="243"/>
      <c r="O638" s="243"/>
      <c r="P638" s="243"/>
      <c r="Q638" s="243"/>
      <c r="R638" s="243"/>
      <c r="S638" s="243"/>
      <c r="T638" s="244"/>
      <c r="AT638" s="245" t="s">
        <v>272</v>
      </c>
      <c r="AU638" s="245" t="s">
        <v>82</v>
      </c>
      <c r="AV638" s="12" t="s">
        <v>82</v>
      </c>
      <c r="AW638" s="12" t="s">
        <v>35</v>
      </c>
      <c r="AX638" s="12" t="s">
        <v>80</v>
      </c>
      <c r="AY638" s="245" t="s">
        <v>194</v>
      </c>
    </row>
    <row r="639" s="1" customFormat="1" ht="24" customHeight="1">
      <c r="B639" s="37"/>
      <c r="C639" s="219" t="s">
        <v>1163</v>
      </c>
      <c r="D639" s="219" t="s">
        <v>196</v>
      </c>
      <c r="E639" s="220" t="s">
        <v>1164</v>
      </c>
      <c r="F639" s="221" t="s">
        <v>1165</v>
      </c>
      <c r="G639" s="222" t="s">
        <v>228</v>
      </c>
      <c r="H639" s="223">
        <v>2</v>
      </c>
      <c r="I639" s="224"/>
      <c r="J639" s="225">
        <f>ROUND(I639*H639,2)</f>
        <v>0</v>
      </c>
      <c r="K639" s="221" t="s">
        <v>200</v>
      </c>
      <c r="L639" s="42"/>
      <c r="M639" s="226" t="s">
        <v>19</v>
      </c>
      <c r="N639" s="227" t="s">
        <v>44</v>
      </c>
      <c r="O639" s="82"/>
      <c r="P639" s="228">
        <f>O639*H639</f>
        <v>0</v>
      </c>
      <c r="Q639" s="228">
        <v>0</v>
      </c>
      <c r="R639" s="228">
        <f>Q639*H639</f>
        <v>0</v>
      </c>
      <c r="S639" s="228">
        <v>0.436</v>
      </c>
      <c r="T639" s="229">
        <f>S639*H639</f>
        <v>0.872</v>
      </c>
      <c r="AR639" s="230" t="s">
        <v>201</v>
      </c>
      <c r="AT639" s="230" t="s">
        <v>196</v>
      </c>
      <c r="AU639" s="230" t="s">
        <v>82</v>
      </c>
      <c r="AY639" s="16" t="s">
        <v>194</v>
      </c>
      <c r="BE639" s="231">
        <f>IF(N639="základní",J639,0)</f>
        <v>0</v>
      </c>
      <c r="BF639" s="231">
        <f>IF(N639="snížená",J639,0)</f>
        <v>0</v>
      </c>
      <c r="BG639" s="231">
        <f>IF(N639="zákl. přenesená",J639,0)</f>
        <v>0</v>
      </c>
      <c r="BH639" s="231">
        <f>IF(N639="sníž. přenesená",J639,0)</f>
        <v>0</v>
      </c>
      <c r="BI639" s="231">
        <f>IF(N639="nulová",J639,0)</f>
        <v>0</v>
      </c>
      <c r="BJ639" s="16" t="s">
        <v>80</v>
      </c>
      <c r="BK639" s="231">
        <f>ROUND(I639*H639,2)</f>
        <v>0</v>
      </c>
      <c r="BL639" s="16" t="s">
        <v>201</v>
      </c>
      <c r="BM639" s="230" t="s">
        <v>1166</v>
      </c>
    </row>
    <row r="640" s="1" customFormat="1">
      <c r="B640" s="37"/>
      <c r="C640" s="38"/>
      <c r="D640" s="232" t="s">
        <v>203</v>
      </c>
      <c r="E640" s="38"/>
      <c r="F640" s="233" t="s">
        <v>1167</v>
      </c>
      <c r="G640" s="38"/>
      <c r="H640" s="38"/>
      <c r="I640" s="145"/>
      <c r="J640" s="38"/>
      <c r="K640" s="38"/>
      <c r="L640" s="42"/>
      <c r="M640" s="234"/>
      <c r="N640" s="82"/>
      <c r="O640" s="82"/>
      <c r="P640" s="82"/>
      <c r="Q640" s="82"/>
      <c r="R640" s="82"/>
      <c r="S640" s="82"/>
      <c r="T640" s="83"/>
      <c r="AT640" s="16" t="s">
        <v>203</v>
      </c>
      <c r="AU640" s="16" t="s">
        <v>82</v>
      </c>
    </row>
    <row r="641" s="12" customFormat="1">
      <c r="B641" s="235"/>
      <c r="C641" s="236"/>
      <c r="D641" s="232" t="s">
        <v>272</v>
      </c>
      <c r="E641" s="237" t="s">
        <v>19</v>
      </c>
      <c r="F641" s="238" t="s">
        <v>1168</v>
      </c>
      <c r="G641" s="236"/>
      <c r="H641" s="239">
        <v>2</v>
      </c>
      <c r="I641" s="240"/>
      <c r="J641" s="236"/>
      <c r="K641" s="236"/>
      <c r="L641" s="241"/>
      <c r="M641" s="242"/>
      <c r="N641" s="243"/>
      <c r="O641" s="243"/>
      <c r="P641" s="243"/>
      <c r="Q641" s="243"/>
      <c r="R641" s="243"/>
      <c r="S641" s="243"/>
      <c r="T641" s="244"/>
      <c r="AT641" s="245" t="s">
        <v>272</v>
      </c>
      <c r="AU641" s="245" t="s">
        <v>82</v>
      </c>
      <c r="AV641" s="12" t="s">
        <v>82</v>
      </c>
      <c r="AW641" s="12" t="s">
        <v>35</v>
      </c>
      <c r="AX641" s="12" t="s">
        <v>80</v>
      </c>
      <c r="AY641" s="245" t="s">
        <v>194</v>
      </c>
    </row>
    <row r="642" s="1" customFormat="1" ht="24" customHeight="1">
      <c r="B642" s="37"/>
      <c r="C642" s="219" t="s">
        <v>1169</v>
      </c>
      <c r="D642" s="219" t="s">
        <v>196</v>
      </c>
      <c r="E642" s="220" t="s">
        <v>1170</v>
      </c>
      <c r="F642" s="221" t="s">
        <v>1171</v>
      </c>
      <c r="G642" s="222" t="s">
        <v>228</v>
      </c>
      <c r="H642" s="223">
        <v>3</v>
      </c>
      <c r="I642" s="224"/>
      <c r="J642" s="225">
        <f>ROUND(I642*H642,2)</f>
        <v>0</v>
      </c>
      <c r="K642" s="221" t="s">
        <v>200</v>
      </c>
      <c r="L642" s="42"/>
      <c r="M642" s="226" t="s">
        <v>19</v>
      </c>
      <c r="N642" s="227" t="s">
        <v>44</v>
      </c>
      <c r="O642" s="82"/>
      <c r="P642" s="228">
        <f>O642*H642</f>
        <v>0</v>
      </c>
      <c r="Q642" s="228">
        <v>0</v>
      </c>
      <c r="R642" s="228">
        <f>Q642*H642</f>
        <v>0</v>
      </c>
      <c r="S642" s="228">
        <v>0.012</v>
      </c>
      <c r="T642" s="229">
        <f>S642*H642</f>
        <v>0.036000000000000004</v>
      </c>
      <c r="AR642" s="230" t="s">
        <v>201</v>
      </c>
      <c r="AT642" s="230" t="s">
        <v>196</v>
      </c>
      <c r="AU642" s="230" t="s">
        <v>82</v>
      </c>
      <c r="AY642" s="16" t="s">
        <v>194</v>
      </c>
      <c r="BE642" s="231">
        <f>IF(N642="základní",J642,0)</f>
        <v>0</v>
      </c>
      <c r="BF642" s="231">
        <f>IF(N642="snížená",J642,0)</f>
        <v>0</v>
      </c>
      <c r="BG642" s="231">
        <f>IF(N642="zákl. přenesená",J642,0)</f>
        <v>0</v>
      </c>
      <c r="BH642" s="231">
        <f>IF(N642="sníž. přenesená",J642,0)</f>
        <v>0</v>
      </c>
      <c r="BI642" s="231">
        <f>IF(N642="nulová",J642,0)</f>
        <v>0</v>
      </c>
      <c r="BJ642" s="16" t="s">
        <v>80</v>
      </c>
      <c r="BK642" s="231">
        <f>ROUND(I642*H642,2)</f>
        <v>0</v>
      </c>
      <c r="BL642" s="16" t="s">
        <v>201</v>
      </c>
      <c r="BM642" s="230" t="s">
        <v>1172</v>
      </c>
    </row>
    <row r="643" s="1" customFormat="1">
      <c r="B643" s="37"/>
      <c r="C643" s="38"/>
      <c r="D643" s="232" t="s">
        <v>203</v>
      </c>
      <c r="E643" s="38"/>
      <c r="F643" s="233" t="s">
        <v>1173</v>
      </c>
      <c r="G643" s="38"/>
      <c r="H643" s="38"/>
      <c r="I643" s="145"/>
      <c r="J643" s="38"/>
      <c r="K643" s="38"/>
      <c r="L643" s="42"/>
      <c r="M643" s="234"/>
      <c r="N643" s="82"/>
      <c r="O643" s="82"/>
      <c r="P643" s="82"/>
      <c r="Q643" s="82"/>
      <c r="R643" s="82"/>
      <c r="S643" s="82"/>
      <c r="T643" s="83"/>
      <c r="AT643" s="16" t="s">
        <v>203</v>
      </c>
      <c r="AU643" s="16" t="s">
        <v>82</v>
      </c>
    </row>
    <row r="644" s="12" customFormat="1">
      <c r="B644" s="235"/>
      <c r="C644" s="236"/>
      <c r="D644" s="232" t="s">
        <v>272</v>
      </c>
      <c r="E644" s="237" t="s">
        <v>19</v>
      </c>
      <c r="F644" s="238" t="s">
        <v>1174</v>
      </c>
      <c r="G644" s="236"/>
      <c r="H644" s="239">
        <v>3</v>
      </c>
      <c r="I644" s="240"/>
      <c r="J644" s="236"/>
      <c r="K644" s="236"/>
      <c r="L644" s="241"/>
      <c r="M644" s="242"/>
      <c r="N644" s="243"/>
      <c r="O644" s="243"/>
      <c r="P644" s="243"/>
      <c r="Q644" s="243"/>
      <c r="R644" s="243"/>
      <c r="S644" s="243"/>
      <c r="T644" s="244"/>
      <c r="AT644" s="245" t="s">
        <v>272</v>
      </c>
      <c r="AU644" s="245" t="s">
        <v>82</v>
      </c>
      <c r="AV644" s="12" t="s">
        <v>82</v>
      </c>
      <c r="AW644" s="12" t="s">
        <v>35</v>
      </c>
      <c r="AX644" s="12" t="s">
        <v>80</v>
      </c>
      <c r="AY644" s="245" t="s">
        <v>194</v>
      </c>
    </row>
    <row r="645" s="1" customFormat="1" ht="24" customHeight="1">
      <c r="B645" s="37"/>
      <c r="C645" s="219" t="s">
        <v>1175</v>
      </c>
      <c r="D645" s="219" t="s">
        <v>196</v>
      </c>
      <c r="E645" s="220" t="s">
        <v>1176</v>
      </c>
      <c r="F645" s="221" t="s">
        <v>1177</v>
      </c>
      <c r="G645" s="222" t="s">
        <v>228</v>
      </c>
      <c r="H645" s="223">
        <v>5</v>
      </c>
      <c r="I645" s="224"/>
      <c r="J645" s="225">
        <f>ROUND(I645*H645,2)</f>
        <v>0</v>
      </c>
      <c r="K645" s="221" t="s">
        <v>200</v>
      </c>
      <c r="L645" s="42"/>
      <c r="M645" s="226" t="s">
        <v>19</v>
      </c>
      <c r="N645" s="227" t="s">
        <v>44</v>
      </c>
      <c r="O645" s="82"/>
      <c r="P645" s="228">
        <f>O645*H645</f>
        <v>0</v>
      </c>
      <c r="Q645" s="228">
        <v>0</v>
      </c>
      <c r="R645" s="228">
        <f>Q645*H645</f>
        <v>0</v>
      </c>
      <c r="S645" s="228">
        <v>0.072999999999999995</v>
      </c>
      <c r="T645" s="229">
        <f>S645*H645</f>
        <v>0.36499999999999999</v>
      </c>
      <c r="AR645" s="230" t="s">
        <v>201</v>
      </c>
      <c r="AT645" s="230" t="s">
        <v>196</v>
      </c>
      <c r="AU645" s="230" t="s">
        <v>82</v>
      </c>
      <c r="AY645" s="16" t="s">
        <v>194</v>
      </c>
      <c r="BE645" s="231">
        <f>IF(N645="základní",J645,0)</f>
        <v>0</v>
      </c>
      <c r="BF645" s="231">
        <f>IF(N645="snížená",J645,0)</f>
        <v>0</v>
      </c>
      <c r="BG645" s="231">
        <f>IF(N645="zákl. přenesená",J645,0)</f>
        <v>0</v>
      </c>
      <c r="BH645" s="231">
        <f>IF(N645="sníž. přenesená",J645,0)</f>
        <v>0</v>
      </c>
      <c r="BI645" s="231">
        <f>IF(N645="nulová",J645,0)</f>
        <v>0</v>
      </c>
      <c r="BJ645" s="16" t="s">
        <v>80</v>
      </c>
      <c r="BK645" s="231">
        <f>ROUND(I645*H645,2)</f>
        <v>0</v>
      </c>
      <c r="BL645" s="16" t="s">
        <v>201</v>
      </c>
      <c r="BM645" s="230" t="s">
        <v>1178</v>
      </c>
    </row>
    <row r="646" s="1" customFormat="1">
      <c r="B646" s="37"/>
      <c r="C646" s="38"/>
      <c r="D646" s="232" t="s">
        <v>203</v>
      </c>
      <c r="E646" s="38"/>
      <c r="F646" s="233" t="s">
        <v>1179</v>
      </c>
      <c r="G646" s="38"/>
      <c r="H646" s="38"/>
      <c r="I646" s="145"/>
      <c r="J646" s="38"/>
      <c r="K646" s="38"/>
      <c r="L646" s="42"/>
      <c r="M646" s="234"/>
      <c r="N646" s="82"/>
      <c r="O646" s="82"/>
      <c r="P646" s="82"/>
      <c r="Q646" s="82"/>
      <c r="R646" s="82"/>
      <c r="S646" s="82"/>
      <c r="T646" s="83"/>
      <c r="AT646" s="16" t="s">
        <v>203</v>
      </c>
      <c r="AU646" s="16" t="s">
        <v>82</v>
      </c>
    </row>
    <row r="647" s="1" customFormat="1" ht="24" customHeight="1">
      <c r="B647" s="37"/>
      <c r="C647" s="219" t="s">
        <v>1180</v>
      </c>
      <c r="D647" s="219" t="s">
        <v>196</v>
      </c>
      <c r="E647" s="220" t="s">
        <v>1181</v>
      </c>
      <c r="F647" s="221" t="s">
        <v>1182</v>
      </c>
      <c r="G647" s="222" t="s">
        <v>228</v>
      </c>
      <c r="H647" s="223">
        <v>6</v>
      </c>
      <c r="I647" s="224"/>
      <c r="J647" s="225">
        <f>ROUND(I647*H647,2)</f>
        <v>0</v>
      </c>
      <c r="K647" s="221" t="s">
        <v>200</v>
      </c>
      <c r="L647" s="42"/>
      <c r="M647" s="226" t="s">
        <v>19</v>
      </c>
      <c r="N647" s="227" t="s">
        <v>44</v>
      </c>
      <c r="O647" s="82"/>
      <c r="P647" s="228">
        <f>O647*H647</f>
        <v>0</v>
      </c>
      <c r="Q647" s="228">
        <v>0</v>
      </c>
      <c r="R647" s="228">
        <f>Q647*H647</f>
        <v>0</v>
      </c>
      <c r="S647" s="228">
        <v>0.029000000000000001</v>
      </c>
      <c r="T647" s="229">
        <f>S647*H647</f>
        <v>0.17400000000000002</v>
      </c>
      <c r="AR647" s="230" t="s">
        <v>201</v>
      </c>
      <c r="AT647" s="230" t="s">
        <v>196</v>
      </c>
      <c r="AU647" s="230" t="s">
        <v>82</v>
      </c>
      <c r="AY647" s="16" t="s">
        <v>194</v>
      </c>
      <c r="BE647" s="231">
        <f>IF(N647="základní",J647,0)</f>
        <v>0</v>
      </c>
      <c r="BF647" s="231">
        <f>IF(N647="snížená",J647,0)</f>
        <v>0</v>
      </c>
      <c r="BG647" s="231">
        <f>IF(N647="zákl. přenesená",J647,0)</f>
        <v>0</v>
      </c>
      <c r="BH647" s="231">
        <f>IF(N647="sníž. přenesená",J647,0)</f>
        <v>0</v>
      </c>
      <c r="BI647" s="231">
        <f>IF(N647="nulová",J647,0)</f>
        <v>0</v>
      </c>
      <c r="BJ647" s="16" t="s">
        <v>80</v>
      </c>
      <c r="BK647" s="231">
        <f>ROUND(I647*H647,2)</f>
        <v>0</v>
      </c>
      <c r="BL647" s="16" t="s">
        <v>201</v>
      </c>
      <c r="BM647" s="230" t="s">
        <v>1183</v>
      </c>
    </row>
    <row r="648" s="1" customFormat="1">
      <c r="B648" s="37"/>
      <c r="C648" s="38"/>
      <c r="D648" s="232" t="s">
        <v>203</v>
      </c>
      <c r="E648" s="38"/>
      <c r="F648" s="233" t="s">
        <v>1184</v>
      </c>
      <c r="G648" s="38"/>
      <c r="H648" s="38"/>
      <c r="I648" s="145"/>
      <c r="J648" s="38"/>
      <c r="K648" s="38"/>
      <c r="L648" s="42"/>
      <c r="M648" s="234"/>
      <c r="N648" s="82"/>
      <c r="O648" s="82"/>
      <c r="P648" s="82"/>
      <c r="Q648" s="82"/>
      <c r="R648" s="82"/>
      <c r="S648" s="82"/>
      <c r="T648" s="83"/>
      <c r="AT648" s="16" t="s">
        <v>203</v>
      </c>
      <c r="AU648" s="16" t="s">
        <v>82</v>
      </c>
    </row>
    <row r="649" s="1" customFormat="1" ht="24" customHeight="1">
      <c r="B649" s="37"/>
      <c r="C649" s="219" t="s">
        <v>1185</v>
      </c>
      <c r="D649" s="219" t="s">
        <v>196</v>
      </c>
      <c r="E649" s="220" t="s">
        <v>1186</v>
      </c>
      <c r="F649" s="221" t="s">
        <v>1187</v>
      </c>
      <c r="G649" s="222" t="s">
        <v>269</v>
      </c>
      <c r="H649" s="223">
        <v>0.10000000000000001</v>
      </c>
      <c r="I649" s="224"/>
      <c r="J649" s="225">
        <f>ROUND(I649*H649,2)</f>
        <v>0</v>
      </c>
      <c r="K649" s="221" t="s">
        <v>200</v>
      </c>
      <c r="L649" s="42"/>
      <c r="M649" s="226" t="s">
        <v>19</v>
      </c>
      <c r="N649" s="227" t="s">
        <v>44</v>
      </c>
      <c r="O649" s="82"/>
      <c r="P649" s="228">
        <f>O649*H649</f>
        <v>0</v>
      </c>
      <c r="Q649" s="228">
        <v>0</v>
      </c>
      <c r="R649" s="228">
        <f>Q649*H649</f>
        <v>0</v>
      </c>
      <c r="S649" s="228">
        <v>1.7</v>
      </c>
      <c r="T649" s="229">
        <f>S649*H649</f>
        <v>0.17000000000000001</v>
      </c>
      <c r="AR649" s="230" t="s">
        <v>201</v>
      </c>
      <c r="AT649" s="230" t="s">
        <v>196</v>
      </c>
      <c r="AU649" s="230" t="s">
        <v>82</v>
      </c>
      <c r="AY649" s="16" t="s">
        <v>194</v>
      </c>
      <c r="BE649" s="231">
        <f>IF(N649="základní",J649,0)</f>
        <v>0</v>
      </c>
      <c r="BF649" s="231">
        <f>IF(N649="snížená",J649,0)</f>
        <v>0</v>
      </c>
      <c r="BG649" s="231">
        <f>IF(N649="zákl. přenesená",J649,0)</f>
        <v>0</v>
      </c>
      <c r="BH649" s="231">
        <f>IF(N649="sníž. přenesená",J649,0)</f>
        <v>0</v>
      </c>
      <c r="BI649" s="231">
        <f>IF(N649="nulová",J649,0)</f>
        <v>0</v>
      </c>
      <c r="BJ649" s="16" t="s">
        <v>80</v>
      </c>
      <c r="BK649" s="231">
        <f>ROUND(I649*H649,2)</f>
        <v>0</v>
      </c>
      <c r="BL649" s="16" t="s">
        <v>201</v>
      </c>
      <c r="BM649" s="230" t="s">
        <v>1188</v>
      </c>
    </row>
    <row r="650" s="1" customFormat="1">
      <c r="B650" s="37"/>
      <c r="C650" s="38"/>
      <c r="D650" s="232" t="s">
        <v>203</v>
      </c>
      <c r="E650" s="38"/>
      <c r="F650" s="233" t="s">
        <v>1189</v>
      </c>
      <c r="G650" s="38"/>
      <c r="H650" s="38"/>
      <c r="I650" s="145"/>
      <c r="J650" s="38"/>
      <c r="K650" s="38"/>
      <c r="L650" s="42"/>
      <c r="M650" s="234"/>
      <c r="N650" s="82"/>
      <c r="O650" s="82"/>
      <c r="P650" s="82"/>
      <c r="Q650" s="82"/>
      <c r="R650" s="82"/>
      <c r="S650" s="82"/>
      <c r="T650" s="83"/>
      <c r="AT650" s="16" t="s">
        <v>203</v>
      </c>
      <c r="AU650" s="16" t="s">
        <v>82</v>
      </c>
    </row>
    <row r="651" s="1" customFormat="1" ht="24" customHeight="1">
      <c r="B651" s="37"/>
      <c r="C651" s="219" t="s">
        <v>1190</v>
      </c>
      <c r="D651" s="219" t="s">
        <v>196</v>
      </c>
      <c r="E651" s="220" t="s">
        <v>1191</v>
      </c>
      <c r="F651" s="221" t="s">
        <v>1192</v>
      </c>
      <c r="G651" s="222" t="s">
        <v>228</v>
      </c>
      <c r="H651" s="223">
        <v>80</v>
      </c>
      <c r="I651" s="224"/>
      <c r="J651" s="225">
        <f>ROUND(I651*H651,2)</f>
        <v>0</v>
      </c>
      <c r="K651" s="221" t="s">
        <v>200</v>
      </c>
      <c r="L651" s="42"/>
      <c r="M651" s="226" t="s">
        <v>19</v>
      </c>
      <c r="N651" s="227" t="s">
        <v>44</v>
      </c>
      <c r="O651" s="82"/>
      <c r="P651" s="228">
        <f>O651*H651</f>
        <v>0</v>
      </c>
      <c r="Q651" s="228">
        <v>0</v>
      </c>
      <c r="R651" s="228">
        <f>Q651*H651</f>
        <v>0</v>
      </c>
      <c r="S651" s="228">
        <v>0.014999999999999999</v>
      </c>
      <c r="T651" s="229">
        <f>S651*H651</f>
        <v>1.2</v>
      </c>
      <c r="AR651" s="230" t="s">
        <v>201</v>
      </c>
      <c r="AT651" s="230" t="s">
        <v>196</v>
      </c>
      <c r="AU651" s="230" t="s">
        <v>82</v>
      </c>
      <c r="AY651" s="16" t="s">
        <v>194</v>
      </c>
      <c r="BE651" s="231">
        <f>IF(N651="základní",J651,0)</f>
        <v>0</v>
      </c>
      <c r="BF651" s="231">
        <f>IF(N651="snížená",J651,0)</f>
        <v>0</v>
      </c>
      <c r="BG651" s="231">
        <f>IF(N651="zákl. přenesená",J651,0)</f>
        <v>0</v>
      </c>
      <c r="BH651" s="231">
        <f>IF(N651="sníž. přenesená",J651,0)</f>
        <v>0</v>
      </c>
      <c r="BI651" s="231">
        <f>IF(N651="nulová",J651,0)</f>
        <v>0</v>
      </c>
      <c r="BJ651" s="16" t="s">
        <v>80</v>
      </c>
      <c r="BK651" s="231">
        <f>ROUND(I651*H651,2)</f>
        <v>0</v>
      </c>
      <c r="BL651" s="16" t="s">
        <v>201</v>
      </c>
      <c r="BM651" s="230" t="s">
        <v>1193</v>
      </c>
    </row>
    <row r="652" s="1" customFormat="1">
      <c r="B652" s="37"/>
      <c r="C652" s="38"/>
      <c r="D652" s="232" t="s">
        <v>203</v>
      </c>
      <c r="E652" s="38"/>
      <c r="F652" s="233" t="s">
        <v>1194</v>
      </c>
      <c r="G652" s="38"/>
      <c r="H652" s="38"/>
      <c r="I652" s="145"/>
      <c r="J652" s="38"/>
      <c r="K652" s="38"/>
      <c r="L652" s="42"/>
      <c r="M652" s="234"/>
      <c r="N652" s="82"/>
      <c r="O652" s="82"/>
      <c r="P652" s="82"/>
      <c r="Q652" s="82"/>
      <c r="R652" s="82"/>
      <c r="S652" s="82"/>
      <c r="T652" s="83"/>
      <c r="AT652" s="16" t="s">
        <v>203</v>
      </c>
      <c r="AU652" s="16" t="s">
        <v>82</v>
      </c>
    </row>
    <row r="653" s="1" customFormat="1" ht="24" customHeight="1">
      <c r="B653" s="37"/>
      <c r="C653" s="219" t="s">
        <v>1195</v>
      </c>
      <c r="D653" s="219" t="s">
        <v>196</v>
      </c>
      <c r="E653" s="220" t="s">
        <v>1196</v>
      </c>
      <c r="F653" s="221" t="s">
        <v>1197</v>
      </c>
      <c r="G653" s="222" t="s">
        <v>217</v>
      </c>
      <c r="H653" s="223">
        <v>48.049999999999997</v>
      </c>
      <c r="I653" s="224"/>
      <c r="J653" s="225">
        <f>ROUND(I653*H653,2)</f>
        <v>0</v>
      </c>
      <c r="K653" s="221" t="s">
        <v>200</v>
      </c>
      <c r="L653" s="42"/>
      <c r="M653" s="226" t="s">
        <v>19</v>
      </c>
      <c r="N653" s="227" t="s">
        <v>44</v>
      </c>
      <c r="O653" s="82"/>
      <c r="P653" s="228">
        <f>O653*H653</f>
        <v>0</v>
      </c>
      <c r="Q653" s="228">
        <v>0</v>
      </c>
      <c r="R653" s="228">
        <f>Q653*H653</f>
        <v>0</v>
      </c>
      <c r="S653" s="228">
        <v>0.16200000000000001</v>
      </c>
      <c r="T653" s="229">
        <f>S653*H653</f>
        <v>7.7840999999999996</v>
      </c>
      <c r="AR653" s="230" t="s">
        <v>201</v>
      </c>
      <c r="AT653" s="230" t="s">
        <v>196</v>
      </c>
      <c r="AU653" s="230" t="s">
        <v>82</v>
      </c>
      <c r="AY653" s="16" t="s">
        <v>194</v>
      </c>
      <c r="BE653" s="231">
        <f>IF(N653="základní",J653,0)</f>
        <v>0</v>
      </c>
      <c r="BF653" s="231">
        <f>IF(N653="snížená",J653,0)</f>
        <v>0</v>
      </c>
      <c r="BG653" s="231">
        <f>IF(N653="zákl. přenesená",J653,0)</f>
        <v>0</v>
      </c>
      <c r="BH653" s="231">
        <f>IF(N653="sníž. přenesená",J653,0)</f>
        <v>0</v>
      </c>
      <c r="BI653" s="231">
        <f>IF(N653="nulová",J653,0)</f>
        <v>0</v>
      </c>
      <c r="BJ653" s="16" t="s">
        <v>80</v>
      </c>
      <c r="BK653" s="231">
        <f>ROUND(I653*H653,2)</f>
        <v>0</v>
      </c>
      <c r="BL653" s="16" t="s">
        <v>201</v>
      </c>
      <c r="BM653" s="230" t="s">
        <v>1198</v>
      </c>
    </row>
    <row r="654" s="1" customFormat="1">
      <c r="B654" s="37"/>
      <c r="C654" s="38"/>
      <c r="D654" s="232" t="s">
        <v>203</v>
      </c>
      <c r="E654" s="38"/>
      <c r="F654" s="233" t="s">
        <v>1199</v>
      </c>
      <c r="G654" s="38"/>
      <c r="H654" s="38"/>
      <c r="I654" s="145"/>
      <c r="J654" s="38"/>
      <c r="K654" s="38"/>
      <c r="L654" s="42"/>
      <c r="M654" s="234"/>
      <c r="N654" s="82"/>
      <c r="O654" s="82"/>
      <c r="P654" s="82"/>
      <c r="Q654" s="82"/>
      <c r="R654" s="82"/>
      <c r="S654" s="82"/>
      <c r="T654" s="83"/>
      <c r="AT654" s="16" t="s">
        <v>203</v>
      </c>
      <c r="AU654" s="16" t="s">
        <v>82</v>
      </c>
    </row>
    <row r="655" s="12" customFormat="1">
      <c r="B655" s="235"/>
      <c r="C655" s="236"/>
      <c r="D655" s="232" t="s">
        <v>272</v>
      </c>
      <c r="E655" s="237" t="s">
        <v>19</v>
      </c>
      <c r="F655" s="238" t="s">
        <v>1200</v>
      </c>
      <c r="G655" s="236"/>
      <c r="H655" s="239">
        <v>1.25</v>
      </c>
      <c r="I655" s="240"/>
      <c r="J655" s="236"/>
      <c r="K655" s="236"/>
      <c r="L655" s="241"/>
      <c r="M655" s="242"/>
      <c r="N655" s="243"/>
      <c r="O655" s="243"/>
      <c r="P655" s="243"/>
      <c r="Q655" s="243"/>
      <c r="R655" s="243"/>
      <c r="S655" s="243"/>
      <c r="T655" s="244"/>
      <c r="AT655" s="245" t="s">
        <v>272</v>
      </c>
      <c r="AU655" s="245" t="s">
        <v>82</v>
      </c>
      <c r="AV655" s="12" t="s">
        <v>82</v>
      </c>
      <c r="AW655" s="12" t="s">
        <v>35</v>
      </c>
      <c r="AX655" s="12" t="s">
        <v>73</v>
      </c>
      <c r="AY655" s="245" t="s">
        <v>194</v>
      </c>
    </row>
    <row r="656" s="12" customFormat="1">
      <c r="B656" s="235"/>
      <c r="C656" s="236"/>
      <c r="D656" s="232" t="s">
        <v>272</v>
      </c>
      <c r="E656" s="237" t="s">
        <v>19</v>
      </c>
      <c r="F656" s="238" t="s">
        <v>1201</v>
      </c>
      <c r="G656" s="236"/>
      <c r="H656" s="239">
        <v>24</v>
      </c>
      <c r="I656" s="240"/>
      <c r="J656" s="236"/>
      <c r="K656" s="236"/>
      <c r="L656" s="241"/>
      <c r="M656" s="242"/>
      <c r="N656" s="243"/>
      <c r="O656" s="243"/>
      <c r="P656" s="243"/>
      <c r="Q656" s="243"/>
      <c r="R656" s="243"/>
      <c r="S656" s="243"/>
      <c r="T656" s="244"/>
      <c r="AT656" s="245" t="s">
        <v>272</v>
      </c>
      <c r="AU656" s="245" t="s">
        <v>82</v>
      </c>
      <c r="AV656" s="12" t="s">
        <v>82</v>
      </c>
      <c r="AW656" s="12" t="s">
        <v>35</v>
      </c>
      <c r="AX656" s="12" t="s">
        <v>73</v>
      </c>
      <c r="AY656" s="245" t="s">
        <v>194</v>
      </c>
    </row>
    <row r="657" s="12" customFormat="1">
      <c r="B657" s="235"/>
      <c r="C657" s="236"/>
      <c r="D657" s="232" t="s">
        <v>272</v>
      </c>
      <c r="E657" s="237" t="s">
        <v>19</v>
      </c>
      <c r="F657" s="238" t="s">
        <v>1202</v>
      </c>
      <c r="G657" s="236"/>
      <c r="H657" s="239">
        <v>22.800000000000001</v>
      </c>
      <c r="I657" s="240"/>
      <c r="J657" s="236"/>
      <c r="K657" s="236"/>
      <c r="L657" s="241"/>
      <c r="M657" s="242"/>
      <c r="N657" s="243"/>
      <c r="O657" s="243"/>
      <c r="P657" s="243"/>
      <c r="Q657" s="243"/>
      <c r="R657" s="243"/>
      <c r="S657" s="243"/>
      <c r="T657" s="244"/>
      <c r="AT657" s="245" t="s">
        <v>272</v>
      </c>
      <c r="AU657" s="245" t="s">
        <v>82</v>
      </c>
      <c r="AV657" s="12" t="s">
        <v>82</v>
      </c>
      <c r="AW657" s="12" t="s">
        <v>35</v>
      </c>
      <c r="AX657" s="12" t="s">
        <v>73</v>
      </c>
      <c r="AY657" s="245" t="s">
        <v>194</v>
      </c>
    </row>
    <row r="658" s="13" customFormat="1">
      <c r="B658" s="246"/>
      <c r="C658" s="247"/>
      <c r="D658" s="232" t="s">
        <v>272</v>
      </c>
      <c r="E658" s="248" t="s">
        <v>19</v>
      </c>
      <c r="F658" s="249" t="s">
        <v>295</v>
      </c>
      <c r="G658" s="247"/>
      <c r="H658" s="250">
        <v>48.049999999999997</v>
      </c>
      <c r="I658" s="251"/>
      <c r="J658" s="247"/>
      <c r="K658" s="247"/>
      <c r="L658" s="252"/>
      <c r="M658" s="253"/>
      <c r="N658" s="254"/>
      <c r="O658" s="254"/>
      <c r="P658" s="254"/>
      <c r="Q658" s="254"/>
      <c r="R658" s="254"/>
      <c r="S658" s="254"/>
      <c r="T658" s="255"/>
      <c r="AT658" s="256" t="s">
        <v>272</v>
      </c>
      <c r="AU658" s="256" t="s">
        <v>82</v>
      </c>
      <c r="AV658" s="13" t="s">
        <v>201</v>
      </c>
      <c r="AW658" s="13" t="s">
        <v>35</v>
      </c>
      <c r="AX658" s="13" t="s">
        <v>80</v>
      </c>
      <c r="AY658" s="256" t="s">
        <v>194</v>
      </c>
    </row>
    <row r="659" s="1" customFormat="1" ht="24" customHeight="1">
      <c r="B659" s="37"/>
      <c r="C659" s="219" t="s">
        <v>1203</v>
      </c>
      <c r="D659" s="219" t="s">
        <v>196</v>
      </c>
      <c r="E659" s="220" t="s">
        <v>1204</v>
      </c>
      <c r="F659" s="221" t="s">
        <v>1205</v>
      </c>
      <c r="G659" s="222" t="s">
        <v>217</v>
      </c>
      <c r="H659" s="223">
        <v>2.8999999999999999</v>
      </c>
      <c r="I659" s="224"/>
      <c r="J659" s="225">
        <f>ROUND(I659*H659,2)</f>
        <v>0</v>
      </c>
      <c r="K659" s="221" t="s">
        <v>200</v>
      </c>
      <c r="L659" s="42"/>
      <c r="M659" s="226" t="s">
        <v>19</v>
      </c>
      <c r="N659" s="227" t="s">
        <v>44</v>
      </c>
      <c r="O659" s="82"/>
      <c r="P659" s="228">
        <f>O659*H659</f>
        <v>0</v>
      </c>
      <c r="Q659" s="228">
        <v>0.00073999999999999999</v>
      </c>
      <c r="R659" s="228">
        <f>Q659*H659</f>
        <v>0.0021459999999999999</v>
      </c>
      <c r="S659" s="228">
        <v>0.0080000000000000002</v>
      </c>
      <c r="T659" s="229">
        <f>S659*H659</f>
        <v>0.023199999999999998</v>
      </c>
      <c r="AR659" s="230" t="s">
        <v>201</v>
      </c>
      <c r="AT659" s="230" t="s">
        <v>196</v>
      </c>
      <c r="AU659" s="230" t="s">
        <v>82</v>
      </c>
      <c r="AY659" s="16" t="s">
        <v>194</v>
      </c>
      <c r="BE659" s="231">
        <f>IF(N659="základní",J659,0)</f>
        <v>0</v>
      </c>
      <c r="BF659" s="231">
        <f>IF(N659="snížená",J659,0)</f>
        <v>0</v>
      </c>
      <c r="BG659" s="231">
        <f>IF(N659="zákl. přenesená",J659,0)</f>
        <v>0</v>
      </c>
      <c r="BH659" s="231">
        <f>IF(N659="sníž. přenesená",J659,0)</f>
        <v>0</v>
      </c>
      <c r="BI659" s="231">
        <f>IF(N659="nulová",J659,0)</f>
        <v>0</v>
      </c>
      <c r="BJ659" s="16" t="s">
        <v>80</v>
      </c>
      <c r="BK659" s="231">
        <f>ROUND(I659*H659,2)</f>
        <v>0</v>
      </c>
      <c r="BL659" s="16" t="s">
        <v>201</v>
      </c>
      <c r="BM659" s="230" t="s">
        <v>1206</v>
      </c>
    </row>
    <row r="660" s="1" customFormat="1">
      <c r="B660" s="37"/>
      <c r="C660" s="38"/>
      <c r="D660" s="232" t="s">
        <v>203</v>
      </c>
      <c r="E660" s="38"/>
      <c r="F660" s="233" t="s">
        <v>1207</v>
      </c>
      <c r="G660" s="38"/>
      <c r="H660" s="38"/>
      <c r="I660" s="145"/>
      <c r="J660" s="38"/>
      <c r="K660" s="38"/>
      <c r="L660" s="42"/>
      <c r="M660" s="234"/>
      <c r="N660" s="82"/>
      <c r="O660" s="82"/>
      <c r="P660" s="82"/>
      <c r="Q660" s="82"/>
      <c r="R660" s="82"/>
      <c r="S660" s="82"/>
      <c r="T660" s="83"/>
      <c r="AT660" s="16" t="s">
        <v>203</v>
      </c>
      <c r="AU660" s="16" t="s">
        <v>82</v>
      </c>
    </row>
    <row r="661" s="12" customFormat="1">
      <c r="B661" s="235"/>
      <c r="C661" s="236"/>
      <c r="D661" s="232" t="s">
        <v>272</v>
      </c>
      <c r="E661" s="237" t="s">
        <v>19</v>
      </c>
      <c r="F661" s="238" t="s">
        <v>1208</v>
      </c>
      <c r="G661" s="236"/>
      <c r="H661" s="239">
        <v>0.90000000000000002</v>
      </c>
      <c r="I661" s="240"/>
      <c r="J661" s="236"/>
      <c r="K661" s="236"/>
      <c r="L661" s="241"/>
      <c r="M661" s="242"/>
      <c r="N661" s="243"/>
      <c r="O661" s="243"/>
      <c r="P661" s="243"/>
      <c r="Q661" s="243"/>
      <c r="R661" s="243"/>
      <c r="S661" s="243"/>
      <c r="T661" s="244"/>
      <c r="AT661" s="245" t="s">
        <v>272</v>
      </c>
      <c r="AU661" s="245" t="s">
        <v>82</v>
      </c>
      <c r="AV661" s="12" t="s">
        <v>82</v>
      </c>
      <c r="AW661" s="12" t="s">
        <v>35</v>
      </c>
      <c r="AX661" s="12" t="s">
        <v>73</v>
      </c>
      <c r="AY661" s="245" t="s">
        <v>194</v>
      </c>
    </row>
    <row r="662" s="12" customFormat="1">
      <c r="B662" s="235"/>
      <c r="C662" s="236"/>
      <c r="D662" s="232" t="s">
        <v>272</v>
      </c>
      <c r="E662" s="237" t="s">
        <v>19</v>
      </c>
      <c r="F662" s="238" t="s">
        <v>1209</v>
      </c>
      <c r="G662" s="236"/>
      <c r="H662" s="239">
        <v>2</v>
      </c>
      <c r="I662" s="240"/>
      <c r="J662" s="236"/>
      <c r="K662" s="236"/>
      <c r="L662" s="241"/>
      <c r="M662" s="242"/>
      <c r="N662" s="243"/>
      <c r="O662" s="243"/>
      <c r="P662" s="243"/>
      <c r="Q662" s="243"/>
      <c r="R662" s="243"/>
      <c r="S662" s="243"/>
      <c r="T662" s="244"/>
      <c r="AT662" s="245" t="s">
        <v>272</v>
      </c>
      <c r="AU662" s="245" t="s">
        <v>82</v>
      </c>
      <c r="AV662" s="12" t="s">
        <v>82</v>
      </c>
      <c r="AW662" s="12" t="s">
        <v>35</v>
      </c>
      <c r="AX662" s="12" t="s">
        <v>73</v>
      </c>
      <c r="AY662" s="245" t="s">
        <v>194</v>
      </c>
    </row>
    <row r="663" s="13" customFormat="1">
      <c r="B663" s="246"/>
      <c r="C663" s="247"/>
      <c r="D663" s="232" t="s">
        <v>272</v>
      </c>
      <c r="E663" s="248" t="s">
        <v>19</v>
      </c>
      <c r="F663" s="249" t="s">
        <v>295</v>
      </c>
      <c r="G663" s="247"/>
      <c r="H663" s="250">
        <v>2.8999999999999999</v>
      </c>
      <c r="I663" s="251"/>
      <c r="J663" s="247"/>
      <c r="K663" s="247"/>
      <c r="L663" s="252"/>
      <c r="M663" s="253"/>
      <c r="N663" s="254"/>
      <c r="O663" s="254"/>
      <c r="P663" s="254"/>
      <c r="Q663" s="254"/>
      <c r="R663" s="254"/>
      <c r="S663" s="254"/>
      <c r="T663" s="255"/>
      <c r="AT663" s="256" t="s">
        <v>272</v>
      </c>
      <c r="AU663" s="256" t="s">
        <v>82</v>
      </c>
      <c r="AV663" s="13" t="s">
        <v>201</v>
      </c>
      <c r="AW663" s="13" t="s">
        <v>35</v>
      </c>
      <c r="AX663" s="13" t="s">
        <v>80</v>
      </c>
      <c r="AY663" s="256" t="s">
        <v>194</v>
      </c>
    </row>
    <row r="664" s="1" customFormat="1" ht="24" customHeight="1">
      <c r="B664" s="37"/>
      <c r="C664" s="219" t="s">
        <v>1210</v>
      </c>
      <c r="D664" s="219" t="s">
        <v>196</v>
      </c>
      <c r="E664" s="220" t="s">
        <v>1211</v>
      </c>
      <c r="F664" s="221" t="s">
        <v>1212</v>
      </c>
      <c r="G664" s="222" t="s">
        <v>217</v>
      </c>
      <c r="H664" s="223">
        <v>2</v>
      </c>
      <c r="I664" s="224"/>
      <c r="J664" s="225">
        <f>ROUND(I664*H664,2)</f>
        <v>0</v>
      </c>
      <c r="K664" s="221" t="s">
        <v>200</v>
      </c>
      <c r="L664" s="42"/>
      <c r="M664" s="226" t="s">
        <v>19</v>
      </c>
      <c r="N664" s="227" t="s">
        <v>44</v>
      </c>
      <c r="O664" s="82"/>
      <c r="P664" s="228">
        <f>O664*H664</f>
        <v>0</v>
      </c>
      <c r="Q664" s="228">
        <v>0.00080999999999999996</v>
      </c>
      <c r="R664" s="228">
        <f>Q664*H664</f>
        <v>0.0016199999999999999</v>
      </c>
      <c r="S664" s="228">
        <v>0.0080000000000000002</v>
      </c>
      <c r="T664" s="229">
        <f>S664*H664</f>
        <v>0.016</v>
      </c>
      <c r="AR664" s="230" t="s">
        <v>201</v>
      </c>
      <c r="AT664" s="230" t="s">
        <v>196</v>
      </c>
      <c r="AU664" s="230" t="s">
        <v>82</v>
      </c>
      <c r="AY664" s="16" t="s">
        <v>194</v>
      </c>
      <c r="BE664" s="231">
        <f>IF(N664="základní",J664,0)</f>
        <v>0</v>
      </c>
      <c r="BF664" s="231">
        <f>IF(N664="snížená",J664,0)</f>
        <v>0</v>
      </c>
      <c r="BG664" s="231">
        <f>IF(N664="zákl. přenesená",J664,0)</f>
        <v>0</v>
      </c>
      <c r="BH664" s="231">
        <f>IF(N664="sníž. přenesená",J664,0)</f>
        <v>0</v>
      </c>
      <c r="BI664" s="231">
        <f>IF(N664="nulová",J664,0)</f>
        <v>0</v>
      </c>
      <c r="BJ664" s="16" t="s">
        <v>80</v>
      </c>
      <c r="BK664" s="231">
        <f>ROUND(I664*H664,2)</f>
        <v>0</v>
      </c>
      <c r="BL664" s="16" t="s">
        <v>201</v>
      </c>
      <c r="BM664" s="230" t="s">
        <v>1213</v>
      </c>
    </row>
    <row r="665" s="1" customFormat="1">
      <c r="B665" s="37"/>
      <c r="C665" s="38"/>
      <c r="D665" s="232" t="s">
        <v>203</v>
      </c>
      <c r="E665" s="38"/>
      <c r="F665" s="233" t="s">
        <v>1214</v>
      </c>
      <c r="G665" s="38"/>
      <c r="H665" s="38"/>
      <c r="I665" s="145"/>
      <c r="J665" s="38"/>
      <c r="K665" s="38"/>
      <c r="L665" s="42"/>
      <c r="M665" s="234"/>
      <c r="N665" s="82"/>
      <c r="O665" s="82"/>
      <c r="P665" s="82"/>
      <c r="Q665" s="82"/>
      <c r="R665" s="82"/>
      <c r="S665" s="82"/>
      <c r="T665" s="83"/>
      <c r="AT665" s="16" t="s">
        <v>203</v>
      </c>
      <c r="AU665" s="16" t="s">
        <v>82</v>
      </c>
    </row>
    <row r="666" s="1" customFormat="1">
      <c r="B666" s="37"/>
      <c r="C666" s="38"/>
      <c r="D666" s="232" t="s">
        <v>306</v>
      </c>
      <c r="E666" s="38"/>
      <c r="F666" s="257" t="s">
        <v>1215</v>
      </c>
      <c r="G666" s="38"/>
      <c r="H666" s="38"/>
      <c r="I666" s="145"/>
      <c r="J666" s="38"/>
      <c r="K666" s="38"/>
      <c r="L666" s="42"/>
      <c r="M666" s="234"/>
      <c r="N666" s="82"/>
      <c r="O666" s="82"/>
      <c r="P666" s="82"/>
      <c r="Q666" s="82"/>
      <c r="R666" s="82"/>
      <c r="S666" s="82"/>
      <c r="T666" s="83"/>
      <c r="AT666" s="16" t="s">
        <v>306</v>
      </c>
      <c r="AU666" s="16" t="s">
        <v>82</v>
      </c>
    </row>
    <row r="667" s="1" customFormat="1" ht="36" customHeight="1">
      <c r="B667" s="37"/>
      <c r="C667" s="219" t="s">
        <v>1216</v>
      </c>
      <c r="D667" s="219" t="s">
        <v>196</v>
      </c>
      <c r="E667" s="220" t="s">
        <v>1217</v>
      </c>
      <c r="F667" s="221" t="s">
        <v>1218</v>
      </c>
      <c r="G667" s="222" t="s">
        <v>199</v>
      </c>
      <c r="H667" s="223">
        <v>510</v>
      </c>
      <c r="I667" s="224"/>
      <c r="J667" s="225">
        <f>ROUND(I667*H667,2)</f>
        <v>0</v>
      </c>
      <c r="K667" s="221" t="s">
        <v>200</v>
      </c>
      <c r="L667" s="42"/>
      <c r="M667" s="226" t="s">
        <v>19</v>
      </c>
      <c r="N667" s="227" t="s">
        <v>44</v>
      </c>
      <c r="O667" s="82"/>
      <c r="P667" s="228">
        <f>O667*H667</f>
        <v>0</v>
      </c>
      <c r="Q667" s="228">
        <v>0</v>
      </c>
      <c r="R667" s="228">
        <f>Q667*H667</f>
        <v>0</v>
      </c>
      <c r="S667" s="228">
        <v>0.071999999999999995</v>
      </c>
      <c r="T667" s="229">
        <f>S667*H667</f>
        <v>36.719999999999999</v>
      </c>
      <c r="AR667" s="230" t="s">
        <v>201</v>
      </c>
      <c r="AT667" s="230" t="s">
        <v>196</v>
      </c>
      <c r="AU667" s="230" t="s">
        <v>82</v>
      </c>
      <c r="AY667" s="16" t="s">
        <v>194</v>
      </c>
      <c r="BE667" s="231">
        <f>IF(N667="základní",J667,0)</f>
        <v>0</v>
      </c>
      <c r="BF667" s="231">
        <f>IF(N667="snížená",J667,0)</f>
        <v>0</v>
      </c>
      <c r="BG667" s="231">
        <f>IF(N667="zákl. přenesená",J667,0)</f>
        <v>0</v>
      </c>
      <c r="BH667" s="231">
        <f>IF(N667="sníž. přenesená",J667,0)</f>
        <v>0</v>
      </c>
      <c r="BI667" s="231">
        <f>IF(N667="nulová",J667,0)</f>
        <v>0</v>
      </c>
      <c r="BJ667" s="16" t="s">
        <v>80</v>
      </c>
      <c r="BK667" s="231">
        <f>ROUND(I667*H667,2)</f>
        <v>0</v>
      </c>
      <c r="BL667" s="16" t="s">
        <v>201</v>
      </c>
      <c r="BM667" s="230" t="s">
        <v>1219</v>
      </c>
    </row>
    <row r="668" s="1" customFormat="1">
      <c r="B668" s="37"/>
      <c r="C668" s="38"/>
      <c r="D668" s="232" t="s">
        <v>203</v>
      </c>
      <c r="E668" s="38"/>
      <c r="F668" s="233" t="s">
        <v>1220</v>
      </c>
      <c r="G668" s="38"/>
      <c r="H668" s="38"/>
      <c r="I668" s="145"/>
      <c r="J668" s="38"/>
      <c r="K668" s="38"/>
      <c r="L668" s="42"/>
      <c r="M668" s="234"/>
      <c r="N668" s="82"/>
      <c r="O668" s="82"/>
      <c r="P668" s="82"/>
      <c r="Q668" s="82"/>
      <c r="R668" s="82"/>
      <c r="S668" s="82"/>
      <c r="T668" s="83"/>
      <c r="AT668" s="16" t="s">
        <v>203</v>
      </c>
      <c r="AU668" s="16" t="s">
        <v>82</v>
      </c>
    </row>
    <row r="669" s="11" customFormat="1" ht="22.8" customHeight="1">
      <c r="B669" s="203"/>
      <c r="C669" s="204"/>
      <c r="D669" s="205" t="s">
        <v>72</v>
      </c>
      <c r="E669" s="217" t="s">
        <v>1221</v>
      </c>
      <c r="F669" s="217" t="s">
        <v>1222</v>
      </c>
      <c r="G669" s="204"/>
      <c r="H669" s="204"/>
      <c r="I669" s="207"/>
      <c r="J669" s="218">
        <f>BK669</f>
        <v>0</v>
      </c>
      <c r="K669" s="204"/>
      <c r="L669" s="209"/>
      <c r="M669" s="210"/>
      <c r="N669" s="211"/>
      <c r="O669" s="211"/>
      <c r="P669" s="212">
        <f>SUM(P670:P678)</f>
        <v>0</v>
      </c>
      <c r="Q669" s="211"/>
      <c r="R669" s="212">
        <f>SUM(R670:R678)</f>
        <v>0</v>
      </c>
      <c r="S669" s="211"/>
      <c r="T669" s="213">
        <f>SUM(T670:T678)</f>
        <v>0</v>
      </c>
      <c r="AR669" s="214" t="s">
        <v>80</v>
      </c>
      <c r="AT669" s="215" t="s">
        <v>72</v>
      </c>
      <c r="AU669" s="215" t="s">
        <v>80</v>
      </c>
      <c r="AY669" s="214" t="s">
        <v>194</v>
      </c>
      <c r="BK669" s="216">
        <f>SUM(BK670:BK678)</f>
        <v>0</v>
      </c>
    </row>
    <row r="670" s="1" customFormat="1" ht="24" customHeight="1">
      <c r="B670" s="37"/>
      <c r="C670" s="219" t="s">
        <v>1223</v>
      </c>
      <c r="D670" s="219" t="s">
        <v>196</v>
      </c>
      <c r="E670" s="220" t="s">
        <v>1224</v>
      </c>
      <c r="F670" s="221" t="s">
        <v>1225</v>
      </c>
      <c r="G670" s="222" t="s">
        <v>336</v>
      </c>
      <c r="H670" s="223">
        <v>193.392</v>
      </c>
      <c r="I670" s="224"/>
      <c r="J670" s="225">
        <f>ROUND(I670*H670,2)</f>
        <v>0</v>
      </c>
      <c r="K670" s="221" t="s">
        <v>200</v>
      </c>
      <c r="L670" s="42"/>
      <c r="M670" s="226" t="s">
        <v>19</v>
      </c>
      <c r="N670" s="227" t="s">
        <v>44</v>
      </c>
      <c r="O670" s="82"/>
      <c r="P670" s="228">
        <f>O670*H670</f>
        <v>0</v>
      </c>
      <c r="Q670" s="228">
        <v>0</v>
      </c>
      <c r="R670" s="228">
        <f>Q670*H670</f>
        <v>0</v>
      </c>
      <c r="S670" s="228">
        <v>0</v>
      </c>
      <c r="T670" s="229">
        <f>S670*H670</f>
        <v>0</v>
      </c>
      <c r="AR670" s="230" t="s">
        <v>201</v>
      </c>
      <c r="AT670" s="230" t="s">
        <v>196</v>
      </c>
      <c r="AU670" s="230" t="s">
        <v>82</v>
      </c>
      <c r="AY670" s="16" t="s">
        <v>194</v>
      </c>
      <c r="BE670" s="231">
        <f>IF(N670="základní",J670,0)</f>
        <v>0</v>
      </c>
      <c r="BF670" s="231">
        <f>IF(N670="snížená",J670,0)</f>
        <v>0</v>
      </c>
      <c r="BG670" s="231">
        <f>IF(N670="zákl. přenesená",J670,0)</f>
        <v>0</v>
      </c>
      <c r="BH670" s="231">
        <f>IF(N670="sníž. přenesená",J670,0)</f>
        <v>0</v>
      </c>
      <c r="BI670" s="231">
        <f>IF(N670="nulová",J670,0)</f>
        <v>0</v>
      </c>
      <c r="BJ670" s="16" t="s">
        <v>80</v>
      </c>
      <c r="BK670" s="231">
        <f>ROUND(I670*H670,2)</f>
        <v>0</v>
      </c>
      <c r="BL670" s="16" t="s">
        <v>201</v>
      </c>
      <c r="BM670" s="230" t="s">
        <v>1226</v>
      </c>
    </row>
    <row r="671" s="1" customFormat="1">
      <c r="B671" s="37"/>
      <c r="C671" s="38"/>
      <c r="D671" s="232" t="s">
        <v>203</v>
      </c>
      <c r="E671" s="38"/>
      <c r="F671" s="233" t="s">
        <v>1227</v>
      </c>
      <c r="G671" s="38"/>
      <c r="H671" s="38"/>
      <c r="I671" s="145"/>
      <c r="J671" s="38"/>
      <c r="K671" s="38"/>
      <c r="L671" s="42"/>
      <c r="M671" s="234"/>
      <c r="N671" s="82"/>
      <c r="O671" s="82"/>
      <c r="P671" s="82"/>
      <c r="Q671" s="82"/>
      <c r="R671" s="82"/>
      <c r="S671" s="82"/>
      <c r="T671" s="83"/>
      <c r="AT671" s="16" t="s">
        <v>203</v>
      </c>
      <c r="AU671" s="16" t="s">
        <v>82</v>
      </c>
    </row>
    <row r="672" s="1" customFormat="1" ht="24" customHeight="1">
      <c r="B672" s="37"/>
      <c r="C672" s="219" t="s">
        <v>1228</v>
      </c>
      <c r="D672" s="219" t="s">
        <v>196</v>
      </c>
      <c r="E672" s="220" t="s">
        <v>1229</v>
      </c>
      <c r="F672" s="221" t="s">
        <v>1230</v>
      </c>
      <c r="G672" s="222" t="s">
        <v>336</v>
      </c>
      <c r="H672" s="223">
        <v>193.31899999999999</v>
      </c>
      <c r="I672" s="224"/>
      <c r="J672" s="225">
        <f>ROUND(I672*H672,2)</f>
        <v>0</v>
      </c>
      <c r="K672" s="221" t="s">
        <v>200</v>
      </c>
      <c r="L672" s="42"/>
      <c r="M672" s="226" t="s">
        <v>19</v>
      </c>
      <c r="N672" s="227" t="s">
        <v>44</v>
      </c>
      <c r="O672" s="82"/>
      <c r="P672" s="228">
        <f>O672*H672</f>
        <v>0</v>
      </c>
      <c r="Q672" s="228">
        <v>0</v>
      </c>
      <c r="R672" s="228">
        <f>Q672*H672</f>
        <v>0</v>
      </c>
      <c r="S672" s="228">
        <v>0</v>
      </c>
      <c r="T672" s="229">
        <f>S672*H672</f>
        <v>0</v>
      </c>
      <c r="AR672" s="230" t="s">
        <v>201</v>
      </c>
      <c r="AT672" s="230" t="s">
        <v>196</v>
      </c>
      <c r="AU672" s="230" t="s">
        <v>82</v>
      </c>
      <c r="AY672" s="16" t="s">
        <v>194</v>
      </c>
      <c r="BE672" s="231">
        <f>IF(N672="základní",J672,0)</f>
        <v>0</v>
      </c>
      <c r="BF672" s="231">
        <f>IF(N672="snížená",J672,0)</f>
        <v>0</v>
      </c>
      <c r="BG672" s="231">
        <f>IF(N672="zákl. přenesená",J672,0)</f>
        <v>0</v>
      </c>
      <c r="BH672" s="231">
        <f>IF(N672="sníž. přenesená",J672,0)</f>
        <v>0</v>
      </c>
      <c r="BI672" s="231">
        <f>IF(N672="nulová",J672,0)</f>
        <v>0</v>
      </c>
      <c r="BJ672" s="16" t="s">
        <v>80</v>
      </c>
      <c r="BK672" s="231">
        <f>ROUND(I672*H672,2)</f>
        <v>0</v>
      </c>
      <c r="BL672" s="16" t="s">
        <v>201</v>
      </c>
      <c r="BM672" s="230" t="s">
        <v>1231</v>
      </c>
    </row>
    <row r="673" s="1" customFormat="1">
      <c r="B673" s="37"/>
      <c r="C673" s="38"/>
      <c r="D673" s="232" t="s">
        <v>203</v>
      </c>
      <c r="E673" s="38"/>
      <c r="F673" s="233" t="s">
        <v>1232</v>
      </c>
      <c r="G673" s="38"/>
      <c r="H673" s="38"/>
      <c r="I673" s="145"/>
      <c r="J673" s="38"/>
      <c r="K673" s="38"/>
      <c r="L673" s="42"/>
      <c r="M673" s="234"/>
      <c r="N673" s="82"/>
      <c r="O673" s="82"/>
      <c r="P673" s="82"/>
      <c r="Q673" s="82"/>
      <c r="R673" s="82"/>
      <c r="S673" s="82"/>
      <c r="T673" s="83"/>
      <c r="AT673" s="16" t="s">
        <v>203</v>
      </c>
      <c r="AU673" s="16" t="s">
        <v>82</v>
      </c>
    </row>
    <row r="674" s="12" customFormat="1">
      <c r="B674" s="235"/>
      <c r="C674" s="236"/>
      <c r="D674" s="232" t="s">
        <v>272</v>
      </c>
      <c r="E674" s="236"/>
      <c r="F674" s="238" t="s">
        <v>1233</v>
      </c>
      <c r="G674" s="236"/>
      <c r="H674" s="239">
        <v>193.31899999999999</v>
      </c>
      <c r="I674" s="240"/>
      <c r="J674" s="236"/>
      <c r="K674" s="236"/>
      <c r="L674" s="241"/>
      <c r="M674" s="242"/>
      <c r="N674" s="243"/>
      <c r="O674" s="243"/>
      <c r="P674" s="243"/>
      <c r="Q674" s="243"/>
      <c r="R674" s="243"/>
      <c r="S674" s="243"/>
      <c r="T674" s="244"/>
      <c r="AT674" s="245" t="s">
        <v>272</v>
      </c>
      <c r="AU674" s="245" t="s">
        <v>82</v>
      </c>
      <c r="AV674" s="12" t="s">
        <v>82</v>
      </c>
      <c r="AW674" s="12" t="s">
        <v>4</v>
      </c>
      <c r="AX674" s="12" t="s">
        <v>80</v>
      </c>
      <c r="AY674" s="245" t="s">
        <v>194</v>
      </c>
    </row>
    <row r="675" s="1" customFormat="1" ht="24" customHeight="1">
      <c r="B675" s="37"/>
      <c r="C675" s="219" t="s">
        <v>1234</v>
      </c>
      <c r="D675" s="219" t="s">
        <v>196</v>
      </c>
      <c r="E675" s="220" t="s">
        <v>1235</v>
      </c>
      <c r="F675" s="221" t="s">
        <v>1236</v>
      </c>
      <c r="G675" s="222" t="s">
        <v>336</v>
      </c>
      <c r="H675" s="223">
        <v>193.392</v>
      </c>
      <c r="I675" s="224"/>
      <c r="J675" s="225">
        <f>ROUND(I675*H675,2)</f>
        <v>0</v>
      </c>
      <c r="K675" s="221" t="s">
        <v>200</v>
      </c>
      <c r="L675" s="42"/>
      <c r="M675" s="226" t="s">
        <v>19</v>
      </c>
      <c r="N675" s="227" t="s">
        <v>44</v>
      </c>
      <c r="O675" s="82"/>
      <c r="P675" s="228">
        <f>O675*H675</f>
        <v>0</v>
      </c>
      <c r="Q675" s="228">
        <v>0</v>
      </c>
      <c r="R675" s="228">
        <f>Q675*H675</f>
        <v>0</v>
      </c>
      <c r="S675" s="228">
        <v>0</v>
      </c>
      <c r="T675" s="229">
        <f>S675*H675</f>
        <v>0</v>
      </c>
      <c r="AR675" s="230" t="s">
        <v>201</v>
      </c>
      <c r="AT675" s="230" t="s">
        <v>196</v>
      </c>
      <c r="AU675" s="230" t="s">
        <v>82</v>
      </c>
      <c r="AY675" s="16" t="s">
        <v>194</v>
      </c>
      <c r="BE675" s="231">
        <f>IF(N675="základní",J675,0)</f>
        <v>0</v>
      </c>
      <c r="BF675" s="231">
        <f>IF(N675="snížená",J675,0)</f>
        <v>0</v>
      </c>
      <c r="BG675" s="231">
        <f>IF(N675="zákl. přenesená",J675,0)</f>
        <v>0</v>
      </c>
      <c r="BH675" s="231">
        <f>IF(N675="sníž. přenesená",J675,0)</f>
        <v>0</v>
      </c>
      <c r="BI675" s="231">
        <f>IF(N675="nulová",J675,0)</f>
        <v>0</v>
      </c>
      <c r="BJ675" s="16" t="s">
        <v>80</v>
      </c>
      <c r="BK675" s="231">
        <f>ROUND(I675*H675,2)</f>
        <v>0</v>
      </c>
      <c r="BL675" s="16" t="s">
        <v>201</v>
      </c>
      <c r="BM675" s="230" t="s">
        <v>1237</v>
      </c>
    </row>
    <row r="676" s="1" customFormat="1">
      <c r="B676" s="37"/>
      <c r="C676" s="38"/>
      <c r="D676" s="232" t="s">
        <v>203</v>
      </c>
      <c r="E676" s="38"/>
      <c r="F676" s="233" t="s">
        <v>1238</v>
      </c>
      <c r="G676" s="38"/>
      <c r="H676" s="38"/>
      <c r="I676" s="145"/>
      <c r="J676" s="38"/>
      <c r="K676" s="38"/>
      <c r="L676" s="42"/>
      <c r="M676" s="234"/>
      <c r="N676" s="82"/>
      <c r="O676" s="82"/>
      <c r="P676" s="82"/>
      <c r="Q676" s="82"/>
      <c r="R676" s="82"/>
      <c r="S676" s="82"/>
      <c r="T676" s="83"/>
      <c r="AT676" s="16" t="s">
        <v>203</v>
      </c>
      <c r="AU676" s="16" t="s">
        <v>82</v>
      </c>
    </row>
    <row r="677" s="1" customFormat="1" ht="24" customHeight="1">
      <c r="B677" s="37"/>
      <c r="C677" s="219" t="s">
        <v>1239</v>
      </c>
      <c r="D677" s="219" t="s">
        <v>196</v>
      </c>
      <c r="E677" s="220" t="s">
        <v>1240</v>
      </c>
      <c r="F677" s="221" t="s">
        <v>1241</v>
      </c>
      <c r="G677" s="222" t="s">
        <v>336</v>
      </c>
      <c r="H677" s="223">
        <v>193.31899999999999</v>
      </c>
      <c r="I677" s="224"/>
      <c r="J677" s="225">
        <f>ROUND(I677*H677,2)</f>
        <v>0</v>
      </c>
      <c r="K677" s="221" t="s">
        <v>200</v>
      </c>
      <c r="L677" s="42"/>
      <c r="M677" s="226" t="s">
        <v>19</v>
      </c>
      <c r="N677" s="227" t="s">
        <v>44</v>
      </c>
      <c r="O677" s="82"/>
      <c r="P677" s="228">
        <f>O677*H677</f>
        <v>0</v>
      </c>
      <c r="Q677" s="228">
        <v>0</v>
      </c>
      <c r="R677" s="228">
        <f>Q677*H677</f>
        <v>0</v>
      </c>
      <c r="S677" s="228">
        <v>0</v>
      </c>
      <c r="T677" s="229">
        <f>S677*H677</f>
        <v>0</v>
      </c>
      <c r="AR677" s="230" t="s">
        <v>201</v>
      </c>
      <c r="AT677" s="230" t="s">
        <v>196</v>
      </c>
      <c r="AU677" s="230" t="s">
        <v>82</v>
      </c>
      <c r="AY677" s="16" t="s">
        <v>194</v>
      </c>
      <c r="BE677" s="231">
        <f>IF(N677="základní",J677,0)</f>
        <v>0</v>
      </c>
      <c r="BF677" s="231">
        <f>IF(N677="snížená",J677,0)</f>
        <v>0</v>
      </c>
      <c r="BG677" s="231">
        <f>IF(N677="zákl. přenesená",J677,0)</f>
        <v>0</v>
      </c>
      <c r="BH677" s="231">
        <f>IF(N677="sníž. přenesená",J677,0)</f>
        <v>0</v>
      </c>
      <c r="BI677" s="231">
        <f>IF(N677="nulová",J677,0)</f>
        <v>0</v>
      </c>
      <c r="BJ677" s="16" t="s">
        <v>80</v>
      </c>
      <c r="BK677" s="231">
        <f>ROUND(I677*H677,2)</f>
        <v>0</v>
      </c>
      <c r="BL677" s="16" t="s">
        <v>201</v>
      </c>
      <c r="BM677" s="230" t="s">
        <v>1242</v>
      </c>
    </row>
    <row r="678" s="1" customFormat="1">
      <c r="B678" s="37"/>
      <c r="C678" s="38"/>
      <c r="D678" s="232" t="s">
        <v>203</v>
      </c>
      <c r="E678" s="38"/>
      <c r="F678" s="233" t="s">
        <v>1243</v>
      </c>
      <c r="G678" s="38"/>
      <c r="H678" s="38"/>
      <c r="I678" s="145"/>
      <c r="J678" s="38"/>
      <c r="K678" s="38"/>
      <c r="L678" s="42"/>
      <c r="M678" s="234"/>
      <c r="N678" s="82"/>
      <c r="O678" s="82"/>
      <c r="P678" s="82"/>
      <c r="Q678" s="82"/>
      <c r="R678" s="82"/>
      <c r="S678" s="82"/>
      <c r="T678" s="83"/>
      <c r="AT678" s="16" t="s">
        <v>203</v>
      </c>
      <c r="AU678" s="16" t="s">
        <v>82</v>
      </c>
    </row>
    <row r="679" s="11" customFormat="1" ht="22.8" customHeight="1">
      <c r="B679" s="203"/>
      <c r="C679" s="204"/>
      <c r="D679" s="205" t="s">
        <v>72</v>
      </c>
      <c r="E679" s="217" t="s">
        <v>1244</v>
      </c>
      <c r="F679" s="217" t="s">
        <v>1245</v>
      </c>
      <c r="G679" s="204"/>
      <c r="H679" s="204"/>
      <c r="I679" s="207"/>
      <c r="J679" s="218">
        <f>BK679</f>
        <v>0</v>
      </c>
      <c r="K679" s="204"/>
      <c r="L679" s="209"/>
      <c r="M679" s="210"/>
      <c r="N679" s="211"/>
      <c r="O679" s="211"/>
      <c r="P679" s="212">
        <f>SUM(P680:P683)</f>
        <v>0</v>
      </c>
      <c r="Q679" s="211"/>
      <c r="R679" s="212">
        <f>SUM(R680:R683)</f>
        <v>0</v>
      </c>
      <c r="S679" s="211"/>
      <c r="T679" s="213">
        <f>SUM(T680:T683)</f>
        <v>0</v>
      </c>
      <c r="AR679" s="214" t="s">
        <v>80</v>
      </c>
      <c r="AT679" s="215" t="s">
        <v>72</v>
      </c>
      <c r="AU679" s="215" t="s">
        <v>80</v>
      </c>
      <c r="AY679" s="214" t="s">
        <v>194</v>
      </c>
      <c r="BK679" s="216">
        <f>SUM(BK680:BK683)</f>
        <v>0</v>
      </c>
    </row>
    <row r="680" s="1" customFormat="1" ht="16.5" customHeight="1">
      <c r="B680" s="37"/>
      <c r="C680" s="219" t="s">
        <v>1246</v>
      </c>
      <c r="D680" s="219" t="s">
        <v>196</v>
      </c>
      <c r="E680" s="220" t="s">
        <v>1247</v>
      </c>
      <c r="F680" s="221" t="s">
        <v>1248</v>
      </c>
      <c r="G680" s="222" t="s">
        <v>336</v>
      </c>
      <c r="H680" s="223">
        <v>1311.2539999999999</v>
      </c>
      <c r="I680" s="224"/>
      <c r="J680" s="225">
        <f>ROUND(I680*H680,2)</f>
        <v>0</v>
      </c>
      <c r="K680" s="221" t="s">
        <v>200</v>
      </c>
      <c r="L680" s="42"/>
      <c r="M680" s="226" t="s">
        <v>19</v>
      </c>
      <c r="N680" s="227" t="s">
        <v>44</v>
      </c>
      <c r="O680" s="82"/>
      <c r="P680" s="228">
        <f>O680*H680</f>
        <v>0</v>
      </c>
      <c r="Q680" s="228">
        <v>0</v>
      </c>
      <c r="R680" s="228">
        <f>Q680*H680</f>
        <v>0</v>
      </c>
      <c r="S680" s="228">
        <v>0</v>
      </c>
      <c r="T680" s="229">
        <f>S680*H680</f>
        <v>0</v>
      </c>
      <c r="AR680" s="230" t="s">
        <v>201</v>
      </c>
      <c r="AT680" s="230" t="s">
        <v>196</v>
      </c>
      <c r="AU680" s="230" t="s">
        <v>82</v>
      </c>
      <c r="AY680" s="16" t="s">
        <v>194</v>
      </c>
      <c r="BE680" s="231">
        <f>IF(N680="základní",J680,0)</f>
        <v>0</v>
      </c>
      <c r="BF680" s="231">
        <f>IF(N680="snížená",J680,0)</f>
        <v>0</v>
      </c>
      <c r="BG680" s="231">
        <f>IF(N680="zákl. přenesená",J680,0)</f>
        <v>0</v>
      </c>
      <c r="BH680" s="231">
        <f>IF(N680="sníž. přenesená",J680,0)</f>
        <v>0</v>
      </c>
      <c r="BI680" s="231">
        <f>IF(N680="nulová",J680,0)</f>
        <v>0</v>
      </c>
      <c r="BJ680" s="16" t="s">
        <v>80</v>
      </c>
      <c r="BK680" s="231">
        <f>ROUND(I680*H680,2)</f>
        <v>0</v>
      </c>
      <c r="BL680" s="16" t="s">
        <v>201</v>
      </c>
      <c r="BM680" s="230" t="s">
        <v>1249</v>
      </c>
    </row>
    <row r="681" s="1" customFormat="1">
      <c r="B681" s="37"/>
      <c r="C681" s="38"/>
      <c r="D681" s="232" t="s">
        <v>203</v>
      </c>
      <c r="E681" s="38"/>
      <c r="F681" s="233" t="s">
        <v>1250</v>
      </c>
      <c r="G681" s="38"/>
      <c r="H681" s="38"/>
      <c r="I681" s="145"/>
      <c r="J681" s="38"/>
      <c r="K681" s="38"/>
      <c r="L681" s="42"/>
      <c r="M681" s="234"/>
      <c r="N681" s="82"/>
      <c r="O681" s="82"/>
      <c r="P681" s="82"/>
      <c r="Q681" s="82"/>
      <c r="R681" s="82"/>
      <c r="S681" s="82"/>
      <c r="T681" s="83"/>
      <c r="AT681" s="16" t="s">
        <v>203</v>
      </c>
      <c r="AU681" s="16" t="s">
        <v>82</v>
      </c>
    </row>
    <row r="682" s="1" customFormat="1" ht="16.5" customHeight="1">
      <c r="B682" s="37"/>
      <c r="C682" s="219" t="s">
        <v>1251</v>
      </c>
      <c r="D682" s="219" t="s">
        <v>196</v>
      </c>
      <c r="E682" s="220" t="s">
        <v>1252</v>
      </c>
      <c r="F682" s="221" t="s">
        <v>1253</v>
      </c>
      <c r="G682" s="222" t="s">
        <v>336</v>
      </c>
      <c r="H682" s="223">
        <v>63</v>
      </c>
      <c r="I682" s="224"/>
      <c r="J682" s="225">
        <f>ROUND(I682*H682,2)</f>
        <v>0</v>
      </c>
      <c r="K682" s="221" t="s">
        <v>200</v>
      </c>
      <c r="L682" s="42"/>
      <c r="M682" s="226" t="s">
        <v>19</v>
      </c>
      <c r="N682" s="227" t="s">
        <v>44</v>
      </c>
      <c r="O682" s="82"/>
      <c r="P682" s="228">
        <f>O682*H682</f>
        <v>0</v>
      </c>
      <c r="Q682" s="228">
        <v>0</v>
      </c>
      <c r="R682" s="228">
        <f>Q682*H682</f>
        <v>0</v>
      </c>
      <c r="S682" s="228">
        <v>0</v>
      </c>
      <c r="T682" s="229">
        <f>S682*H682</f>
        <v>0</v>
      </c>
      <c r="AR682" s="230" t="s">
        <v>201</v>
      </c>
      <c r="AT682" s="230" t="s">
        <v>196</v>
      </c>
      <c r="AU682" s="230" t="s">
        <v>82</v>
      </c>
      <c r="AY682" s="16" t="s">
        <v>194</v>
      </c>
      <c r="BE682" s="231">
        <f>IF(N682="základní",J682,0)</f>
        <v>0</v>
      </c>
      <c r="BF682" s="231">
        <f>IF(N682="snížená",J682,0)</f>
        <v>0</v>
      </c>
      <c r="BG682" s="231">
        <f>IF(N682="zákl. přenesená",J682,0)</f>
        <v>0</v>
      </c>
      <c r="BH682" s="231">
        <f>IF(N682="sníž. přenesená",J682,0)</f>
        <v>0</v>
      </c>
      <c r="BI682" s="231">
        <f>IF(N682="nulová",J682,0)</f>
        <v>0</v>
      </c>
      <c r="BJ682" s="16" t="s">
        <v>80</v>
      </c>
      <c r="BK682" s="231">
        <f>ROUND(I682*H682,2)</f>
        <v>0</v>
      </c>
      <c r="BL682" s="16" t="s">
        <v>201</v>
      </c>
      <c r="BM682" s="230" t="s">
        <v>1254</v>
      </c>
    </row>
    <row r="683" s="1" customFormat="1">
      <c r="B683" s="37"/>
      <c r="C683" s="38"/>
      <c r="D683" s="232" t="s">
        <v>203</v>
      </c>
      <c r="E683" s="38"/>
      <c r="F683" s="233" t="s">
        <v>1255</v>
      </c>
      <c r="G683" s="38"/>
      <c r="H683" s="38"/>
      <c r="I683" s="145"/>
      <c r="J683" s="38"/>
      <c r="K683" s="38"/>
      <c r="L683" s="42"/>
      <c r="M683" s="234"/>
      <c r="N683" s="82"/>
      <c r="O683" s="82"/>
      <c r="P683" s="82"/>
      <c r="Q683" s="82"/>
      <c r="R683" s="82"/>
      <c r="S683" s="82"/>
      <c r="T683" s="83"/>
      <c r="AT683" s="16" t="s">
        <v>203</v>
      </c>
      <c r="AU683" s="16" t="s">
        <v>82</v>
      </c>
    </row>
    <row r="684" s="11" customFormat="1" ht="25.92" customHeight="1">
      <c r="B684" s="203"/>
      <c r="C684" s="204"/>
      <c r="D684" s="205" t="s">
        <v>72</v>
      </c>
      <c r="E684" s="206" t="s">
        <v>1256</v>
      </c>
      <c r="F684" s="206" t="s">
        <v>1257</v>
      </c>
      <c r="G684" s="204"/>
      <c r="H684" s="204"/>
      <c r="I684" s="207"/>
      <c r="J684" s="208">
        <f>BK684</f>
        <v>0</v>
      </c>
      <c r="K684" s="204"/>
      <c r="L684" s="209"/>
      <c r="M684" s="210"/>
      <c r="N684" s="211"/>
      <c r="O684" s="211"/>
      <c r="P684" s="212">
        <f>P685+P714+P741+P760+P789+P805+P898+P910+P952+P989+P999+P1038+P1045+P1067+P1109</f>
        <v>0</v>
      </c>
      <c r="Q684" s="211"/>
      <c r="R684" s="212">
        <f>R685+R714+R741+R760+R789+R805+R898+R910+R952+R989+R999+R1038+R1045+R1067+R1109</f>
        <v>23.806857040000001</v>
      </c>
      <c r="S684" s="211"/>
      <c r="T684" s="213">
        <f>T685+T714+T741+T760+T789+T805+T898+T910+T952+T989+T999+T1038+T1045+T1067+T1109</f>
        <v>2.58548</v>
      </c>
      <c r="AR684" s="214" t="s">
        <v>82</v>
      </c>
      <c r="AT684" s="215" t="s">
        <v>72</v>
      </c>
      <c r="AU684" s="215" t="s">
        <v>73</v>
      </c>
      <c r="AY684" s="214" t="s">
        <v>194</v>
      </c>
      <c r="BK684" s="216">
        <f>BK685+BK714+BK741+BK760+BK789+BK805+BK898+BK910+BK952+BK989+BK999+BK1038+BK1045+BK1067+BK1109</f>
        <v>0</v>
      </c>
    </row>
    <row r="685" s="11" customFormat="1" ht="22.8" customHeight="1">
      <c r="B685" s="203"/>
      <c r="C685" s="204"/>
      <c r="D685" s="205" t="s">
        <v>72</v>
      </c>
      <c r="E685" s="217" t="s">
        <v>1258</v>
      </c>
      <c r="F685" s="217" t="s">
        <v>1259</v>
      </c>
      <c r="G685" s="204"/>
      <c r="H685" s="204"/>
      <c r="I685" s="207"/>
      <c r="J685" s="218">
        <f>BK685</f>
        <v>0</v>
      </c>
      <c r="K685" s="204"/>
      <c r="L685" s="209"/>
      <c r="M685" s="210"/>
      <c r="N685" s="211"/>
      <c r="O685" s="211"/>
      <c r="P685" s="212">
        <f>SUM(P686:P713)</f>
        <v>0</v>
      </c>
      <c r="Q685" s="211"/>
      <c r="R685" s="212">
        <f>SUM(R686:R713)</f>
        <v>2.2508339999999998</v>
      </c>
      <c r="S685" s="211"/>
      <c r="T685" s="213">
        <f>SUM(T686:T713)</f>
        <v>0</v>
      </c>
      <c r="AR685" s="214" t="s">
        <v>82</v>
      </c>
      <c r="AT685" s="215" t="s">
        <v>72</v>
      </c>
      <c r="AU685" s="215" t="s">
        <v>80</v>
      </c>
      <c r="AY685" s="214" t="s">
        <v>194</v>
      </c>
      <c r="BK685" s="216">
        <f>SUM(BK686:BK713)</f>
        <v>0</v>
      </c>
    </row>
    <row r="686" s="1" customFormat="1" ht="24" customHeight="1">
      <c r="B686" s="37"/>
      <c r="C686" s="219" t="s">
        <v>1260</v>
      </c>
      <c r="D686" s="219" t="s">
        <v>196</v>
      </c>
      <c r="E686" s="220" t="s">
        <v>1261</v>
      </c>
      <c r="F686" s="221" t="s">
        <v>1262</v>
      </c>
      <c r="G686" s="222" t="s">
        <v>199</v>
      </c>
      <c r="H686" s="223">
        <v>247</v>
      </c>
      <c r="I686" s="224"/>
      <c r="J686" s="225">
        <f>ROUND(I686*H686,2)</f>
        <v>0</v>
      </c>
      <c r="K686" s="221" t="s">
        <v>200</v>
      </c>
      <c r="L686" s="42"/>
      <c r="M686" s="226" t="s">
        <v>19</v>
      </c>
      <c r="N686" s="227" t="s">
        <v>44</v>
      </c>
      <c r="O686" s="82"/>
      <c r="P686" s="228">
        <f>O686*H686</f>
        <v>0</v>
      </c>
      <c r="Q686" s="228">
        <v>0</v>
      </c>
      <c r="R686" s="228">
        <f>Q686*H686</f>
        <v>0</v>
      </c>
      <c r="S686" s="228">
        <v>0</v>
      </c>
      <c r="T686" s="229">
        <f>S686*H686</f>
        <v>0</v>
      </c>
      <c r="AR686" s="230" t="s">
        <v>280</v>
      </c>
      <c r="AT686" s="230" t="s">
        <v>196</v>
      </c>
      <c r="AU686" s="230" t="s">
        <v>82</v>
      </c>
      <c r="AY686" s="16" t="s">
        <v>194</v>
      </c>
      <c r="BE686" s="231">
        <f>IF(N686="základní",J686,0)</f>
        <v>0</v>
      </c>
      <c r="BF686" s="231">
        <f>IF(N686="snížená",J686,0)</f>
        <v>0</v>
      </c>
      <c r="BG686" s="231">
        <f>IF(N686="zákl. přenesená",J686,0)</f>
        <v>0</v>
      </c>
      <c r="BH686" s="231">
        <f>IF(N686="sníž. přenesená",J686,0)</f>
        <v>0</v>
      </c>
      <c r="BI686" s="231">
        <f>IF(N686="nulová",J686,0)</f>
        <v>0</v>
      </c>
      <c r="BJ686" s="16" t="s">
        <v>80</v>
      </c>
      <c r="BK686" s="231">
        <f>ROUND(I686*H686,2)</f>
        <v>0</v>
      </c>
      <c r="BL686" s="16" t="s">
        <v>280</v>
      </c>
      <c r="BM686" s="230" t="s">
        <v>1263</v>
      </c>
    </row>
    <row r="687" s="1" customFormat="1">
      <c r="B687" s="37"/>
      <c r="C687" s="38"/>
      <c r="D687" s="232" t="s">
        <v>203</v>
      </c>
      <c r="E687" s="38"/>
      <c r="F687" s="233" t="s">
        <v>1264</v>
      </c>
      <c r="G687" s="38"/>
      <c r="H687" s="38"/>
      <c r="I687" s="145"/>
      <c r="J687" s="38"/>
      <c r="K687" s="38"/>
      <c r="L687" s="42"/>
      <c r="M687" s="234"/>
      <c r="N687" s="82"/>
      <c r="O687" s="82"/>
      <c r="P687" s="82"/>
      <c r="Q687" s="82"/>
      <c r="R687" s="82"/>
      <c r="S687" s="82"/>
      <c r="T687" s="83"/>
      <c r="AT687" s="16" t="s">
        <v>203</v>
      </c>
      <c r="AU687" s="16" t="s">
        <v>82</v>
      </c>
    </row>
    <row r="688" s="1" customFormat="1">
      <c r="B688" s="37"/>
      <c r="C688" s="38"/>
      <c r="D688" s="232" t="s">
        <v>306</v>
      </c>
      <c r="E688" s="38"/>
      <c r="F688" s="257" t="s">
        <v>1265</v>
      </c>
      <c r="G688" s="38"/>
      <c r="H688" s="38"/>
      <c r="I688" s="145"/>
      <c r="J688" s="38"/>
      <c r="K688" s="38"/>
      <c r="L688" s="42"/>
      <c r="M688" s="234"/>
      <c r="N688" s="82"/>
      <c r="O688" s="82"/>
      <c r="P688" s="82"/>
      <c r="Q688" s="82"/>
      <c r="R688" s="82"/>
      <c r="S688" s="82"/>
      <c r="T688" s="83"/>
      <c r="AT688" s="16" t="s">
        <v>306</v>
      </c>
      <c r="AU688" s="16" t="s">
        <v>82</v>
      </c>
    </row>
    <row r="689" s="1" customFormat="1" ht="24" customHeight="1">
      <c r="B689" s="37"/>
      <c r="C689" s="258" t="s">
        <v>1266</v>
      </c>
      <c r="D689" s="258" t="s">
        <v>350</v>
      </c>
      <c r="E689" s="259" t="s">
        <v>1267</v>
      </c>
      <c r="F689" s="260" t="s">
        <v>1268</v>
      </c>
      <c r="G689" s="261" t="s">
        <v>199</v>
      </c>
      <c r="H689" s="262">
        <v>251.94</v>
      </c>
      <c r="I689" s="263"/>
      <c r="J689" s="264">
        <f>ROUND(I689*H689,2)</f>
        <v>0</v>
      </c>
      <c r="K689" s="260" t="s">
        <v>200</v>
      </c>
      <c r="L689" s="265"/>
      <c r="M689" s="266" t="s">
        <v>19</v>
      </c>
      <c r="N689" s="267" t="s">
        <v>44</v>
      </c>
      <c r="O689" s="82"/>
      <c r="P689" s="228">
        <f>O689*H689</f>
        <v>0</v>
      </c>
      <c r="Q689" s="228">
        <v>0.0060000000000000001</v>
      </c>
      <c r="R689" s="228">
        <f>Q689*H689</f>
        <v>1.5116400000000001</v>
      </c>
      <c r="S689" s="228">
        <v>0</v>
      </c>
      <c r="T689" s="229">
        <f>S689*H689</f>
        <v>0</v>
      </c>
      <c r="AR689" s="230" t="s">
        <v>381</v>
      </c>
      <c r="AT689" s="230" t="s">
        <v>350</v>
      </c>
      <c r="AU689" s="230" t="s">
        <v>82</v>
      </c>
      <c r="AY689" s="16" t="s">
        <v>194</v>
      </c>
      <c r="BE689" s="231">
        <f>IF(N689="základní",J689,0)</f>
        <v>0</v>
      </c>
      <c r="BF689" s="231">
        <f>IF(N689="snížená",J689,0)</f>
        <v>0</v>
      </c>
      <c r="BG689" s="231">
        <f>IF(N689="zákl. přenesená",J689,0)</f>
        <v>0</v>
      </c>
      <c r="BH689" s="231">
        <f>IF(N689="sníž. přenesená",J689,0)</f>
        <v>0</v>
      </c>
      <c r="BI689" s="231">
        <f>IF(N689="nulová",J689,0)</f>
        <v>0</v>
      </c>
      <c r="BJ689" s="16" t="s">
        <v>80</v>
      </c>
      <c r="BK689" s="231">
        <f>ROUND(I689*H689,2)</f>
        <v>0</v>
      </c>
      <c r="BL689" s="16" t="s">
        <v>280</v>
      </c>
      <c r="BM689" s="230" t="s">
        <v>1269</v>
      </c>
    </row>
    <row r="690" s="1" customFormat="1">
      <c r="B690" s="37"/>
      <c r="C690" s="38"/>
      <c r="D690" s="232" t="s">
        <v>203</v>
      </c>
      <c r="E690" s="38"/>
      <c r="F690" s="233" t="s">
        <v>1268</v>
      </c>
      <c r="G690" s="38"/>
      <c r="H690" s="38"/>
      <c r="I690" s="145"/>
      <c r="J690" s="38"/>
      <c r="K690" s="38"/>
      <c r="L690" s="42"/>
      <c r="M690" s="234"/>
      <c r="N690" s="82"/>
      <c r="O690" s="82"/>
      <c r="P690" s="82"/>
      <c r="Q690" s="82"/>
      <c r="R690" s="82"/>
      <c r="S690" s="82"/>
      <c r="T690" s="83"/>
      <c r="AT690" s="16" t="s">
        <v>203</v>
      </c>
      <c r="AU690" s="16" t="s">
        <v>82</v>
      </c>
    </row>
    <row r="691" s="12" customFormat="1">
      <c r="B691" s="235"/>
      <c r="C691" s="236"/>
      <c r="D691" s="232" t="s">
        <v>272</v>
      </c>
      <c r="E691" s="236"/>
      <c r="F691" s="238" t="s">
        <v>1270</v>
      </c>
      <c r="G691" s="236"/>
      <c r="H691" s="239">
        <v>251.94</v>
      </c>
      <c r="I691" s="240"/>
      <c r="J691" s="236"/>
      <c r="K691" s="236"/>
      <c r="L691" s="241"/>
      <c r="M691" s="242"/>
      <c r="N691" s="243"/>
      <c r="O691" s="243"/>
      <c r="P691" s="243"/>
      <c r="Q691" s="243"/>
      <c r="R691" s="243"/>
      <c r="S691" s="243"/>
      <c r="T691" s="244"/>
      <c r="AT691" s="245" t="s">
        <v>272</v>
      </c>
      <c r="AU691" s="245" t="s">
        <v>82</v>
      </c>
      <c r="AV691" s="12" t="s">
        <v>82</v>
      </c>
      <c r="AW691" s="12" t="s">
        <v>4</v>
      </c>
      <c r="AX691" s="12" t="s">
        <v>80</v>
      </c>
      <c r="AY691" s="245" t="s">
        <v>194</v>
      </c>
    </row>
    <row r="692" s="1" customFormat="1" ht="24" customHeight="1">
      <c r="B692" s="37"/>
      <c r="C692" s="219" t="s">
        <v>1271</v>
      </c>
      <c r="D692" s="219" t="s">
        <v>196</v>
      </c>
      <c r="E692" s="220" t="s">
        <v>1272</v>
      </c>
      <c r="F692" s="221" t="s">
        <v>1273</v>
      </c>
      <c r="G692" s="222" t="s">
        <v>199</v>
      </c>
      <c r="H692" s="223">
        <v>14</v>
      </c>
      <c r="I692" s="224"/>
      <c r="J692" s="225">
        <f>ROUND(I692*H692,2)</f>
        <v>0</v>
      </c>
      <c r="K692" s="221" t="s">
        <v>200</v>
      </c>
      <c r="L692" s="42"/>
      <c r="M692" s="226" t="s">
        <v>19</v>
      </c>
      <c r="N692" s="227" t="s">
        <v>44</v>
      </c>
      <c r="O692" s="82"/>
      <c r="P692" s="228">
        <f>O692*H692</f>
        <v>0</v>
      </c>
      <c r="Q692" s="228">
        <v>0</v>
      </c>
      <c r="R692" s="228">
        <f>Q692*H692</f>
        <v>0</v>
      </c>
      <c r="S692" s="228">
        <v>0</v>
      </c>
      <c r="T692" s="229">
        <f>S692*H692</f>
        <v>0</v>
      </c>
      <c r="AR692" s="230" t="s">
        <v>280</v>
      </c>
      <c r="AT692" s="230" t="s">
        <v>196</v>
      </c>
      <c r="AU692" s="230" t="s">
        <v>82</v>
      </c>
      <c r="AY692" s="16" t="s">
        <v>194</v>
      </c>
      <c r="BE692" s="231">
        <f>IF(N692="základní",J692,0)</f>
        <v>0</v>
      </c>
      <c r="BF692" s="231">
        <f>IF(N692="snížená",J692,0)</f>
        <v>0</v>
      </c>
      <c r="BG692" s="231">
        <f>IF(N692="zákl. přenesená",J692,0)</f>
        <v>0</v>
      </c>
      <c r="BH692" s="231">
        <f>IF(N692="sníž. přenesená",J692,0)</f>
        <v>0</v>
      </c>
      <c r="BI692" s="231">
        <f>IF(N692="nulová",J692,0)</f>
        <v>0</v>
      </c>
      <c r="BJ692" s="16" t="s">
        <v>80</v>
      </c>
      <c r="BK692" s="231">
        <f>ROUND(I692*H692,2)</f>
        <v>0</v>
      </c>
      <c r="BL692" s="16" t="s">
        <v>280</v>
      </c>
      <c r="BM692" s="230" t="s">
        <v>1274</v>
      </c>
    </row>
    <row r="693" s="1" customFormat="1">
      <c r="B693" s="37"/>
      <c r="C693" s="38"/>
      <c r="D693" s="232" t="s">
        <v>203</v>
      </c>
      <c r="E693" s="38"/>
      <c r="F693" s="233" t="s">
        <v>1275</v>
      </c>
      <c r="G693" s="38"/>
      <c r="H693" s="38"/>
      <c r="I693" s="145"/>
      <c r="J693" s="38"/>
      <c r="K693" s="38"/>
      <c r="L693" s="42"/>
      <c r="M693" s="234"/>
      <c r="N693" s="82"/>
      <c r="O693" s="82"/>
      <c r="P693" s="82"/>
      <c r="Q693" s="82"/>
      <c r="R693" s="82"/>
      <c r="S693" s="82"/>
      <c r="T693" s="83"/>
      <c r="AT693" s="16" t="s">
        <v>203</v>
      </c>
      <c r="AU693" s="16" t="s">
        <v>82</v>
      </c>
    </row>
    <row r="694" s="1" customFormat="1">
      <c r="B694" s="37"/>
      <c r="C694" s="38"/>
      <c r="D694" s="232" t="s">
        <v>306</v>
      </c>
      <c r="E694" s="38"/>
      <c r="F694" s="257" t="s">
        <v>1276</v>
      </c>
      <c r="G694" s="38"/>
      <c r="H694" s="38"/>
      <c r="I694" s="145"/>
      <c r="J694" s="38"/>
      <c r="K694" s="38"/>
      <c r="L694" s="42"/>
      <c r="M694" s="234"/>
      <c r="N694" s="82"/>
      <c r="O694" s="82"/>
      <c r="P694" s="82"/>
      <c r="Q694" s="82"/>
      <c r="R694" s="82"/>
      <c r="S694" s="82"/>
      <c r="T694" s="83"/>
      <c r="AT694" s="16" t="s">
        <v>306</v>
      </c>
      <c r="AU694" s="16" t="s">
        <v>82</v>
      </c>
    </row>
    <row r="695" s="1" customFormat="1" ht="16.5" customHeight="1">
      <c r="B695" s="37"/>
      <c r="C695" s="258" t="s">
        <v>1277</v>
      </c>
      <c r="D695" s="258" t="s">
        <v>350</v>
      </c>
      <c r="E695" s="259" t="s">
        <v>1278</v>
      </c>
      <c r="F695" s="260" t="s">
        <v>1279</v>
      </c>
      <c r="G695" s="261" t="s">
        <v>199</v>
      </c>
      <c r="H695" s="262">
        <v>14.279999999999999</v>
      </c>
      <c r="I695" s="263"/>
      <c r="J695" s="264">
        <f>ROUND(I695*H695,2)</f>
        <v>0</v>
      </c>
      <c r="K695" s="260" t="s">
        <v>200</v>
      </c>
      <c r="L695" s="265"/>
      <c r="M695" s="266" t="s">
        <v>19</v>
      </c>
      <c r="N695" s="267" t="s">
        <v>44</v>
      </c>
      <c r="O695" s="82"/>
      <c r="P695" s="228">
        <f>O695*H695</f>
        <v>0</v>
      </c>
      <c r="Q695" s="228">
        <v>0.002</v>
      </c>
      <c r="R695" s="228">
        <f>Q695*H695</f>
        <v>0.028559999999999999</v>
      </c>
      <c r="S695" s="228">
        <v>0</v>
      </c>
      <c r="T695" s="229">
        <f>S695*H695</f>
        <v>0</v>
      </c>
      <c r="AR695" s="230" t="s">
        <v>381</v>
      </c>
      <c r="AT695" s="230" t="s">
        <v>350</v>
      </c>
      <c r="AU695" s="230" t="s">
        <v>82</v>
      </c>
      <c r="AY695" s="16" t="s">
        <v>194</v>
      </c>
      <c r="BE695" s="231">
        <f>IF(N695="základní",J695,0)</f>
        <v>0</v>
      </c>
      <c r="BF695" s="231">
        <f>IF(N695="snížená",J695,0)</f>
        <v>0</v>
      </c>
      <c r="BG695" s="231">
        <f>IF(N695="zákl. přenesená",J695,0)</f>
        <v>0</v>
      </c>
      <c r="BH695" s="231">
        <f>IF(N695="sníž. přenesená",J695,0)</f>
        <v>0</v>
      </c>
      <c r="BI695" s="231">
        <f>IF(N695="nulová",J695,0)</f>
        <v>0</v>
      </c>
      <c r="BJ695" s="16" t="s">
        <v>80</v>
      </c>
      <c r="BK695" s="231">
        <f>ROUND(I695*H695,2)</f>
        <v>0</v>
      </c>
      <c r="BL695" s="16" t="s">
        <v>280</v>
      </c>
      <c r="BM695" s="230" t="s">
        <v>1280</v>
      </c>
    </row>
    <row r="696" s="1" customFormat="1">
      <c r="B696" s="37"/>
      <c r="C696" s="38"/>
      <c r="D696" s="232" t="s">
        <v>203</v>
      </c>
      <c r="E696" s="38"/>
      <c r="F696" s="233" t="s">
        <v>1279</v>
      </c>
      <c r="G696" s="38"/>
      <c r="H696" s="38"/>
      <c r="I696" s="145"/>
      <c r="J696" s="38"/>
      <c r="K696" s="38"/>
      <c r="L696" s="42"/>
      <c r="M696" s="234"/>
      <c r="N696" s="82"/>
      <c r="O696" s="82"/>
      <c r="P696" s="82"/>
      <c r="Q696" s="82"/>
      <c r="R696" s="82"/>
      <c r="S696" s="82"/>
      <c r="T696" s="83"/>
      <c r="AT696" s="16" t="s">
        <v>203</v>
      </c>
      <c r="AU696" s="16" t="s">
        <v>82</v>
      </c>
    </row>
    <row r="697" s="12" customFormat="1">
      <c r="B697" s="235"/>
      <c r="C697" s="236"/>
      <c r="D697" s="232" t="s">
        <v>272</v>
      </c>
      <c r="E697" s="236"/>
      <c r="F697" s="238" t="s">
        <v>1281</v>
      </c>
      <c r="G697" s="236"/>
      <c r="H697" s="239">
        <v>14.279999999999999</v>
      </c>
      <c r="I697" s="240"/>
      <c r="J697" s="236"/>
      <c r="K697" s="236"/>
      <c r="L697" s="241"/>
      <c r="M697" s="242"/>
      <c r="N697" s="243"/>
      <c r="O697" s="243"/>
      <c r="P697" s="243"/>
      <c r="Q697" s="243"/>
      <c r="R697" s="243"/>
      <c r="S697" s="243"/>
      <c r="T697" s="244"/>
      <c r="AT697" s="245" t="s">
        <v>272</v>
      </c>
      <c r="AU697" s="245" t="s">
        <v>82</v>
      </c>
      <c r="AV697" s="12" t="s">
        <v>82</v>
      </c>
      <c r="AW697" s="12" t="s">
        <v>4</v>
      </c>
      <c r="AX697" s="12" t="s">
        <v>80</v>
      </c>
      <c r="AY697" s="245" t="s">
        <v>194</v>
      </c>
    </row>
    <row r="698" s="1" customFormat="1" ht="24" customHeight="1">
      <c r="B698" s="37"/>
      <c r="C698" s="219" t="s">
        <v>1282</v>
      </c>
      <c r="D698" s="219" t="s">
        <v>196</v>
      </c>
      <c r="E698" s="220" t="s">
        <v>1283</v>
      </c>
      <c r="F698" s="221" t="s">
        <v>1284</v>
      </c>
      <c r="G698" s="222" t="s">
        <v>199</v>
      </c>
      <c r="H698" s="223">
        <v>56</v>
      </c>
      <c r="I698" s="224"/>
      <c r="J698" s="225">
        <f>ROUND(I698*H698,2)</f>
        <v>0</v>
      </c>
      <c r="K698" s="221" t="s">
        <v>200</v>
      </c>
      <c r="L698" s="42"/>
      <c r="M698" s="226" t="s">
        <v>19</v>
      </c>
      <c r="N698" s="227" t="s">
        <v>44</v>
      </c>
      <c r="O698" s="82"/>
      <c r="P698" s="228">
        <f>O698*H698</f>
        <v>0</v>
      </c>
      <c r="Q698" s="228">
        <v>0</v>
      </c>
      <c r="R698" s="228">
        <f>Q698*H698</f>
        <v>0</v>
      </c>
      <c r="S698" s="228">
        <v>0</v>
      </c>
      <c r="T698" s="229">
        <f>S698*H698</f>
        <v>0</v>
      </c>
      <c r="AR698" s="230" t="s">
        <v>280</v>
      </c>
      <c r="AT698" s="230" t="s">
        <v>196</v>
      </c>
      <c r="AU698" s="230" t="s">
        <v>82</v>
      </c>
      <c r="AY698" s="16" t="s">
        <v>194</v>
      </c>
      <c r="BE698" s="231">
        <f>IF(N698="základní",J698,0)</f>
        <v>0</v>
      </c>
      <c r="BF698" s="231">
        <f>IF(N698="snížená",J698,0)</f>
        <v>0</v>
      </c>
      <c r="BG698" s="231">
        <f>IF(N698="zákl. přenesená",J698,0)</f>
        <v>0</v>
      </c>
      <c r="BH698" s="231">
        <f>IF(N698="sníž. přenesená",J698,0)</f>
        <v>0</v>
      </c>
      <c r="BI698" s="231">
        <f>IF(N698="nulová",J698,0)</f>
        <v>0</v>
      </c>
      <c r="BJ698" s="16" t="s">
        <v>80</v>
      </c>
      <c r="BK698" s="231">
        <f>ROUND(I698*H698,2)</f>
        <v>0</v>
      </c>
      <c r="BL698" s="16" t="s">
        <v>280</v>
      </c>
      <c r="BM698" s="230" t="s">
        <v>1285</v>
      </c>
    </row>
    <row r="699" s="1" customFormat="1">
      <c r="B699" s="37"/>
      <c r="C699" s="38"/>
      <c r="D699" s="232" t="s">
        <v>203</v>
      </c>
      <c r="E699" s="38"/>
      <c r="F699" s="233" t="s">
        <v>1286</v>
      </c>
      <c r="G699" s="38"/>
      <c r="H699" s="38"/>
      <c r="I699" s="145"/>
      <c r="J699" s="38"/>
      <c r="K699" s="38"/>
      <c r="L699" s="42"/>
      <c r="M699" s="234"/>
      <c r="N699" s="82"/>
      <c r="O699" s="82"/>
      <c r="P699" s="82"/>
      <c r="Q699" s="82"/>
      <c r="R699" s="82"/>
      <c r="S699" s="82"/>
      <c r="T699" s="83"/>
      <c r="AT699" s="16" t="s">
        <v>203</v>
      </c>
      <c r="AU699" s="16" t="s">
        <v>82</v>
      </c>
    </row>
    <row r="700" s="1" customFormat="1">
      <c r="B700" s="37"/>
      <c r="C700" s="38"/>
      <c r="D700" s="232" t="s">
        <v>306</v>
      </c>
      <c r="E700" s="38"/>
      <c r="F700" s="257" t="s">
        <v>1287</v>
      </c>
      <c r="G700" s="38"/>
      <c r="H700" s="38"/>
      <c r="I700" s="145"/>
      <c r="J700" s="38"/>
      <c r="K700" s="38"/>
      <c r="L700" s="42"/>
      <c r="M700" s="234"/>
      <c r="N700" s="82"/>
      <c r="O700" s="82"/>
      <c r="P700" s="82"/>
      <c r="Q700" s="82"/>
      <c r="R700" s="82"/>
      <c r="S700" s="82"/>
      <c r="T700" s="83"/>
      <c r="AT700" s="16" t="s">
        <v>306</v>
      </c>
      <c r="AU700" s="16" t="s">
        <v>82</v>
      </c>
    </row>
    <row r="701" s="1" customFormat="1" ht="24" customHeight="1">
      <c r="B701" s="37"/>
      <c r="C701" s="258" t="s">
        <v>1288</v>
      </c>
      <c r="D701" s="258" t="s">
        <v>350</v>
      </c>
      <c r="E701" s="259" t="s">
        <v>1289</v>
      </c>
      <c r="F701" s="260" t="s">
        <v>1290</v>
      </c>
      <c r="G701" s="261" t="s">
        <v>199</v>
      </c>
      <c r="H701" s="262">
        <v>228.47999999999999</v>
      </c>
      <c r="I701" s="263"/>
      <c r="J701" s="264">
        <f>ROUND(I701*H701,2)</f>
        <v>0</v>
      </c>
      <c r="K701" s="260" t="s">
        <v>200</v>
      </c>
      <c r="L701" s="265"/>
      <c r="M701" s="266" t="s">
        <v>19</v>
      </c>
      <c r="N701" s="267" t="s">
        <v>44</v>
      </c>
      <c r="O701" s="82"/>
      <c r="P701" s="228">
        <f>O701*H701</f>
        <v>0</v>
      </c>
      <c r="Q701" s="228">
        <v>0.0030000000000000001</v>
      </c>
      <c r="R701" s="228">
        <f>Q701*H701</f>
        <v>0.68543999999999994</v>
      </c>
      <c r="S701" s="228">
        <v>0</v>
      </c>
      <c r="T701" s="229">
        <f>S701*H701</f>
        <v>0</v>
      </c>
      <c r="AR701" s="230" t="s">
        <v>381</v>
      </c>
      <c r="AT701" s="230" t="s">
        <v>350</v>
      </c>
      <c r="AU701" s="230" t="s">
        <v>82</v>
      </c>
      <c r="AY701" s="16" t="s">
        <v>194</v>
      </c>
      <c r="BE701" s="231">
        <f>IF(N701="základní",J701,0)</f>
        <v>0</v>
      </c>
      <c r="BF701" s="231">
        <f>IF(N701="snížená",J701,0)</f>
        <v>0</v>
      </c>
      <c r="BG701" s="231">
        <f>IF(N701="zákl. přenesená",J701,0)</f>
        <v>0</v>
      </c>
      <c r="BH701" s="231">
        <f>IF(N701="sníž. přenesená",J701,0)</f>
        <v>0</v>
      </c>
      <c r="BI701" s="231">
        <f>IF(N701="nulová",J701,0)</f>
        <v>0</v>
      </c>
      <c r="BJ701" s="16" t="s">
        <v>80</v>
      </c>
      <c r="BK701" s="231">
        <f>ROUND(I701*H701,2)</f>
        <v>0</v>
      </c>
      <c r="BL701" s="16" t="s">
        <v>280</v>
      </c>
      <c r="BM701" s="230" t="s">
        <v>1291</v>
      </c>
    </row>
    <row r="702" s="1" customFormat="1">
      <c r="B702" s="37"/>
      <c r="C702" s="38"/>
      <c r="D702" s="232" t="s">
        <v>203</v>
      </c>
      <c r="E702" s="38"/>
      <c r="F702" s="233" t="s">
        <v>1290</v>
      </c>
      <c r="G702" s="38"/>
      <c r="H702" s="38"/>
      <c r="I702" s="145"/>
      <c r="J702" s="38"/>
      <c r="K702" s="38"/>
      <c r="L702" s="42"/>
      <c r="M702" s="234"/>
      <c r="N702" s="82"/>
      <c r="O702" s="82"/>
      <c r="P702" s="82"/>
      <c r="Q702" s="82"/>
      <c r="R702" s="82"/>
      <c r="S702" s="82"/>
      <c r="T702" s="83"/>
      <c r="AT702" s="16" t="s">
        <v>203</v>
      </c>
      <c r="AU702" s="16" t="s">
        <v>82</v>
      </c>
    </row>
    <row r="703" s="12" customFormat="1">
      <c r="B703" s="235"/>
      <c r="C703" s="236"/>
      <c r="D703" s="232" t="s">
        <v>272</v>
      </c>
      <c r="E703" s="236"/>
      <c r="F703" s="238" t="s">
        <v>1292</v>
      </c>
      <c r="G703" s="236"/>
      <c r="H703" s="239">
        <v>228.47999999999999</v>
      </c>
      <c r="I703" s="240"/>
      <c r="J703" s="236"/>
      <c r="K703" s="236"/>
      <c r="L703" s="241"/>
      <c r="M703" s="242"/>
      <c r="N703" s="243"/>
      <c r="O703" s="243"/>
      <c r="P703" s="243"/>
      <c r="Q703" s="243"/>
      <c r="R703" s="243"/>
      <c r="S703" s="243"/>
      <c r="T703" s="244"/>
      <c r="AT703" s="245" t="s">
        <v>272</v>
      </c>
      <c r="AU703" s="245" t="s">
        <v>82</v>
      </c>
      <c r="AV703" s="12" t="s">
        <v>82</v>
      </c>
      <c r="AW703" s="12" t="s">
        <v>4</v>
      </c>
      <c r="AX703" s="12" t="s">
        <v>80</v>
      </c>
      <c r="AY703" s="245" t="s">
        <v>194</v>
      </c>
    </row>
    <row r="704" s="1" customFormat="1" ht="24" customHeight="1">
      <c r="B704" s="37"/>
      <c r="C704" s="219" t="s">
        <v>1293</v>
      </c>
      <c r="D704" s="219" t="s">
        <v>196</v>
      </c>
      <c r="E704" s="220" t="s">
        <v>1294</v>
      </c>
      <c r="F704" s="221" t="s">
        <v>1295</v>
      </c>
      <c r="G704" s="222" t="s">
        <v>199</v>
      </c>
      <c r="H704" s="223">
        <v>247</v>
      </c>
      <c r="I704" s="224"/>
      <c r="J704" s="225">
        <f>ROUND(I704*H704,2)</f>
        <v>0</v>
      </c>
      <c r="K704" s="221" t="s">
        <v>200</v>
      </c>
      <c r="L704" s="42"/>
      <c r="M704" s="226" t="s">
        <v>19</v>
      </c>
      <c r="N704" s="227" t="s">
        <v>44</v>
      </c>
      <c r="O704" s="82"/>
      <c r="P704" s="228">
        <f>O704*H704</f>
        <v>0</v>
      </c>
      <c r="Q704" s="228">
        <v>0</v>
      </c>
      <c r="R704" s="228">
        <f>Q704*H704</f>
        <v>0</v>
      </c>
      <c r="S704" s="228">
        <v>0</v>
      </c>
      <c r="T704" s="229">
        <f>S704*H704</f>
        <v>0</v>
      </c>
      <c r="AR704" s="230" t="s">
        <v>280</v>
      </c>
      <c r="AT704" s="230" t="s">
        <v>196</v>
      </c>
      <c r="AU704" s="230" t="s">
        <v>82</v>
      </c>
      <c r="AY704" s="16" t="s">
        <v>194</v>
      </c>
      <c r="BE704" s="231">
        <f>IF(N704="základní",J704,0)</f>
        <v>0</v>
      </c>
      <c r="BF704" s="231">
        <f>IF(N704="snížená",J704,0)</f>
        <v>0</v>
      </c>
      <c r="BG704" s="231">
        <f>IF(N704="zákl. přenesená",J704,0)</f>
        <v>0</v>
      </c>
      <c r="BH704" s="231">
        <f>IF(N704="sníž. přenesená",J704,0)</f>
        <v>0</v>
      </c>
      <c r="BI704" s="231">
        <f>IF(N704="nulová",J704,0)</f>
        <v>0</v>
      </c>
      <c r="BJ704" s="16" t="s">
        <v>80</v>
      </c>
      <c r="BK704" s="231">
        <f>ROUND(I704*H704,2)</f>
        <v>0</v>
      </c>
      <c r="BL704" s="16" t="s">
        <v>280</v>
      </c>
      <c r="BM704" s="230" t="s">
        <v>1296</v>
      </c>
    </row>
    <row r="705" s="1" customFormat="1">
      <c r="B705" s="37"/>
      <c r="C705" s="38"/>
      <c r="D705" s="232" t="s">
        <v>203</v>
      </c>
      <c r="E705" s="38"/>
      <c r="F705" s="233" t="s">
        <v>1297</v>
      </c>
      <c r="G705" s="38"/>
      <c r="H705" s="38"/>
      <c r="I705" s="145"/>
      <c r="J705" s="38"/>
      <c r="K705" s="38"/>
      <c r="L705" s="42"/>
      <c r="M705" s="234"/>
      <c r="N705" s="82"/>
      <c r="O705" s="82"/>
      <c r="P705" s="82"/>
      <c r="Q705" s="82"/>
      <c r="R705" s="82"/>
      <c r="S705" s="82"/>
      <c r="T705" s="83"/>
      <c r="AT705" s="16" t="s">
        <v>203</v>
      </c>
      <c r="AU705" s="16" t="s">
        <v>82</v>
      </c>
    </row>
    <row r="706" s="1" customFormat="1">
      <c r="B706" s="37"/>
      <c r="C706" s="38"/>
      <c r="D706" s="232" t="s">
        <v>306</v>
      </c>
      <c r="E706" s="38"/>
      <c r="F706" s="257" t="s">
        <v>1265</v>
      </c>
      <c r="G706" s="38"/>
      <c r="H706" s="38"/>
      <c r="I706" s="145"/>
      <c r="J706" s="38"/>
      <c r="K706" s="38"/>
      <c r="L706" s="42"/>
      <c r="M706" s="234"/>
      <c r="N706" s="82"/>
      <c r="O706" s="82"/>
      <c r="P706" s="82"/>
      <c r="Q706" s="82"/>
      <c r="R706" s="82"/>
      <c r="S706" s="82"/>
      <c r="T706" s="83"/>
      <c r="AT706" s="16" t="s">
        <v>306</v>
      </c>
      <c r="AU706" s="16" t="s">
        <v>82</v>
      </c>
    </row>
    <row r="707" s="1" customFormat="1" ht="24" customHeight="1">
      <c r="B707" s="37"/>
      <c r="C707" s="258" t="s">
        <v>1298</v>
      </c>
      <c r="D707" s="258" t="s">
        <v>350</v>
      </c>
      <c r="E707" s="259" t="s">
        <v>1299</v>
      </c>
      <c r="F707" s="260" t="s">
        <v>1300</v>
      </c>
      <c r="G707" s="261" t="s">
        <v>199</v>
      </c>
      <c r="H707" s="262">
        <v>251.94</v>
      </c>
      <c r="I707" s="263"/>
      <c r="J707" s="264">
        <f>ROUND(I707*H707,2)</f>
        <v>0</v>
      </c>
      <c r="K707" s="260" t="s">
        <v>200</v>
      </c>
      <c r="L707" s="265"/>
      <c r="M707" s="266" t="s">
        <v>19</v>
      </c>
      <c r="N707" s="267" t="s">
        <v>44</v>
      </c>
      <c r="O707" s="82"/>
      <c r="P707" s="228">
        <f>O707*H707</f>
        <v>0</v>
      </c>
      <c r="Q707" s="228">
        <v>0.00010000000000000001</v>
      </c>
      <c r="R707" s="228">
        <f>Q707*H707</f>
        <v>0.025194000000000001</v>
      </c>
      <c r="S707" s="228">
        <v>0</v>
      </c>
      <c r="T707" s="229">
        <f>S707*H707</f>
        <v>0</v>
      </c>
      <c r="AR707" s="230" t="s">
        <v>381</v>
      </c>
      <c r="AT707" s="230" t="s">
        <v>350</v>
      </c>
      <c r="AU707" s="230" t="s">
        <v>82</v>
      </c>
      <c r="AY707" s="16" t="s">
        <v>194</v>
      </c>
      <c r="BE707" s="231">
        <f>IF(N707="základní",J707,0)</f>
        <v>0</v>
      </c>
      <c r="BF707" s="231">
        <f>IF(N707="snížená",J707,0)</f>
        <v>0</v>
      </c>
      <c r="BG707" s="231">
        <f>IF(N707="zákl. přenesená",J707,0)</f>
        <v>0</v>
      </c>
      <c r="BH707" s="231">
        <f>IF(N707="sníž. přenesená",J707,0)</f>
        <v>0</v>
      </c>
      <c r="BI707" s="231">
        <f>IF(N707="nulová",J707,0)</f>
        <v>0</v>
      </c>
      <c r="BJ707" s="16" t="s">
        <v>80</v>
      </c>
      <c r="BK707" s="231">
        <f>ROUND(I707*H707,2)</f>
        <v>0</v>
      </c>
      <c r="BL707" s="16" t="s">
        <v>280</v>
      </c>
      <c r="BM707" s="230" t="s">
        <v>1301</v>
      </c>
    </row>
    <row r="708" s="1" customFormat="1">
      <c r="B708" s="37"/>
      <c r="C708" s="38"/>
      <c r="D708" s="232" t="s">
        <v>203</v>
      </c>
      <c r="E708" s="38"/>
      <c r="F708" s="233" t="s">
        <v>1300</v>
      </c>
      <c r="G708" s="38"/>
      <c r="H708" s="38"/>
      <c r="I708" s="145"/>
      <c r="J708" s="38"/>
      <c r="K708" s="38"/>
      <c r="L708" s="42"/>
      <c r="M708" s="234"/>
      <c r="N708" s="82"/>
      <c r="O708" s="82"/>
      <c r="P708" s="82"/>
      <c r="Q708" s="82"/>
      <c r="R708" s="82"/>
      <c r="S708" s="82"/>
      <c r="T708" s="83"/>
      <c r="AT708" s="16" t="s">
        <v>203</v>
      </c>
      <c r="AU708" s="16" t="s">
        <v>82</v>
      </c>
    </row>
    <row r="709" s="12" customFormat="1">
      <c r="B709" s="235"/>
      <c r="C709" s="236"/>
      <c r="D709" s="232" t="s">
        <v>272</v>
      </c>
      <c r="E709" s="236"/>
      <c r="F709" s="238" t="s">
        <v>1270</v>
      </c>
      <c r="G709" s="236"/>
      <c r="H709" s="239">
        <v>251.94</v>
      </c>
      <c r="I709" s="240"/>
      <c r="J709" s="236"/>
      <c r="K709" s="236"/>
      <c r="L709" s="241"/>
      <c r="M709" s="242"/>
      <c r="N709" s="243"/>
      <c r="O709" s="243"/>
      <c r="P709" s="243"/>
      <c r="Q709" s="243"/>
      <c r="R709" s="243"/>
      <c r="S709" s="243"/>
      <c r="T709" s="244"/>
      <c r="AT709" s="245" t="s">
        <v>272</v>
      </c>
      <c r="AU709" s="245" t="s">
        <v>82</v>
      </c>
      <c r="AV709" s="12" t="s">
        <v>82</v>
      </c>
      <c r="AW709" s="12" t="s">
        <v>4</v>
      </c>
      <c r="AX709" s="12" t="s">
        <v>80</v>
      </c>
      <c r="AY709" s="245" t="s">
        <v>194</v>
      </c>
    </row>
    <row r="710" s="1" customFormat="1" ht="24" customHeight="1">
      <c r="B710" s="37"/>
      <c r="C710" s="219" t="s">
        <v>1302</v>
      </c>
      <c r="D710" s="219" t="s">
        <v>196</v>
      </c>
      <c r="E710" s="220" t="s">
        <v>1303</v>
      </c>
      <c r="F710" s="221" t="s">
        <v>1304</v>
      </c>
      <c r="G710" s="222" t="s">
        <v>336</v>
      </c>
      <c r="H710" s="223">
        <v>2.2509999999999999</v>
      </c>
      <c r="I710" s="224"/>
      <c r="J710" s="225">
        <f>ROUND(I710*H710,2)</f>
        <v>0</v>
      </c>
      <c r="K710" s="221" t="s">
        <v>200</v>
      </c>
      <c r="L710" s="42"/>
      <c r="M710" s="226" t="s">
        <v>19</v>
      </c>
      <c r="N710" s="227" t="s">
        <v>44</v>
      </c>
      <c r="O710" s="82"/>
      <c r="P710" s="228">
        <f>O710*H710</f>
        <v>0</v>
      </c>
      <c r="Q710" s="228">
        <v>0</v>
      </c>
      <c r="R710" s="228">
        <f>Q710*H710</f>
        <v>0</v>
      </c>
      <c r="S710" s="228">
        <v>0</v>
      </c>
      <c r="T710" s="229">
        <f>S710*H710</f>
        <v>0</v>
      </c>
      <c r="AR710" s="230" t="s">
        <v>280</v>
      </c>
      <c r="AT710" s="230" t="s">
        <v>196</v>
      </c>
      <c r="AU710" s="230" t="s">
        <v>82</v>
      </c>
      <c r="AY710" s="16" t="s">
        <v>194</v>
      </c>
      <c r="BE710" s="231">
        <f>IF(N710="základní",J710,0)</f>
        <v>0</v>
      </c>
      <c r="BF710" s="231">
        <f>IF(N710="snížená",J710,0)</f>
        <v>0</v>
      </c>
      <c r="BG710" s="231">
        <f>IF(N710="zákl. přenesená",J710,0)</f>
        <v>0</v>
      </c>
      <c r="BH710" s="231">
        <f>IF(N710="sníž. přenesená",J710,0)</f>
        <v>0</v>
      </c>
      <c r="BI710" s="231">
        <f>IF(N710="nulová",J710,0)</f>
        <v>0</v>
      </c>
      <c r="BJ710" s="16" t="s">
        <v>80</v>
      </c>
      <c r="BK710" s="231">
        <f>ROUND(I710*H710,2)</f>
        <v>0</v>
      </c>
      <c r="BL710" s="16" t="s">
        <v>280</v>
      </c>
      <c r="BM710" s="230" t="s">
        <v>1305</v>
      </c>
    </row>
    <row r="711" s="1" customFormat="1">
      <c r="B711" s="37"/>
      <c r="C711" s="38"/>
      <c r="D711" s="232" t="s">
        <v>203</v>
      </c>
      <c r="E711" s="38"/>
      <c r="F711" s="233" t="s">
        <v>1306</v>
      </c>
      <c r="G711" s="38"/>
      <c r="H711" s="38"/>
      <c r="I711" s="145"/>
      <c r="J711" s="38"/>
      <c r="K711" s="38"/>
      <c r="L711" s="42"/>
      <c r="M711" s="234"/>
      <c r="N711" s="82"/>
      <c r="O711" s="82"/>
      <c r="P711" s="82"/>
      <c r="Q711" s="82"/>
      <c r="R711" s="82"/>
      <c r="S711" s="82"/>
      <c r="T711" s="83"/>
      <c r="AT711" s="16" t="s">
        <v>203</v>
      </c>
      <c r="AU711" s="16" t="s">
        <v>82</v>
      </c>
    </row>
    <row r="712" s="1" customFormat="1" ht="24" customHeight="1">
      <c r="B712" s="37"/>
      <c r="C712" s="219" t="s">
        <v>1307</v>
      </c>
      <c r="D712" s="219" t="s">
        <v>196</v>
      </c>
      <c r="E712" s="220" t="s">
        <v>1308</v>
      </c>
      <c r="F712" s="221" t="s">
        <v>1309</v>
      </c>
      <c r="G712" s="222" t="s">
        <v>336</v>
      </c>
      <c r="H712" s="223">
        <v>2.2509999999999999</v>
      </c>
      <c r="I712" s="224"/>
      <c r="J712" s="225">
        <f>ROUND(I712*H712,2)</f>
        <v>0</v>
      </c>
      <c r="K712" s="221" t="s">
        <v>200</v>
      </c>
      <c r="L712" s="42"/>
      <c r="M712" s="226" t="s">
        <v>19</v>
      </c>
      <c r="N712" s="227" t="s">
        <v>44</v>
      </c>
      <c r="O712" s="82"/>
      <c r="P712" s="228">
        <f>O712*H712</f>
        <v>0</v>
      </c>
      <c r="Q712" s="228">
        <v>0</v>
      </c>
      <c r="R712" s="228">
        <f>Q712*H712</f>
        <v>0</v>
      </c>
      <c r="S712" s="228">
        <v>0</v>
      </c>
      <c r="T712" s="229">
        <f>S712*H712</f>
        <v>0</v>
      </c>
      <c r="AR712" s="230" t="s">
        <v>280</v>
      </c>
      <c r="AT712" s="230" t="s">
        <v>196</v>
      </c>
      <c r="AU712" s="230" t="s">
        <v>82</v>
      </c>
      <c r="AY712" s="16" t="s">
        <v>194</v>
      </c>
      <c r="BE712" s="231">
        <f>IF(N712="základní",J712,0)</f>
        <v>0</v>
      </c>
      <c r="BF712" s="231">
        <f>IF(N712="snížená",J712,0)</f>
        <v>0</v>
      </c>
      <c r="BG712" s="231">
        <f>IF(N712="zákl. přenesená",J712,0)</f>
        <v>0</v>
      </c>
      <c r="BH712" s="231">
        <f>IF(N712="sníž. přenesená",J712,0)</f>
        <v>0</v>
      </c>
      <c r="BI712" s="231">
        <f>IF(N712="nulová",J712,0)</f>
        <v>0</v>
      </c>
      <c r="BJ712" s="16" t="s">
        <v>80</v>
      </c>
      <c r="BK712" s="231">
        <f>ROUND(I712*H712,2)</f>
        <v>0</v>
      </c>
      <c r="BL712" s="16" t="s">
        <v>280</v>
      </c>
      <c r="BM712" s="230" t="s">
        <v>1310</v>
      </c>
    </row>
    <row r="713" s="1" customFormat="1">
      <c r="B713" s="37"/>
      <c r="C713" s="38"/>
      <c r="D713" s="232" t="s">
        <v>203</v>
      </c>
      <c r="E713" s="38"/>
      <c r="F713" s="233" t="s">
        <v>1311</v>
      </c>
      <c r="G713" s="38"/>
      <c r="H713" s="38"/>
      <c r="I713" s="145"/>
      <c r="J713" s="38"/>
      <c r="K713" s="38"/>
      <c r="L713" s="42"/>
      <c r="M713" s="234"/>
      <c r="N713" s="82"/>
      <c r="O713" s="82"/>
      <c r="P713" s="82"/>
      <c r="Q713" s="82"/>
      <c r="R713" s="82"/>
      <c r="S713" s="82"/>
      <c r="T713" s="83"/>
      <c r="AT713" s="16" t="s">
        <v>203</v>
      </c>
      <c r="AU713" s="16" t="s">
        <v>82</v>
      </c>
    </row>
    <row r="714" s="11" customFormat="1" ht="22.8" customHeight="1">
      <c r="B714" s="203"/>
      <c r="C714" s="204"/>
      <c r="D714" s="205" t="s">
        <v>72</v>
      </c>
      <c r="E714" s="217" t="s">
        <v>1312</v>
      </c>
      <c r="F714" s="217" t="s">
        <v>1313</v>
      </c>
      <c r="G714" s="204"/>
      <c r="H714" s="204"/>
      <c r="I714" s="207"/>
      <c r="J714" s="218">
        <f>BK714</f>
        <v>0</v>
      </c>
      <c r="K714" s="204"/>
      <c r="L714" s="209"/>
      <c r="M714" s="210"/>
      <c r="N714" s="211"/>
      <c r="O714" s="211"/>
      <c r="P714" s="212">
        <f>SUM(P715:P740)</f>
        <v>0</v>
      </c>
      <c r="Q714" s="211"/>
      <c r="R714" s="212">
        <f>SUM(R715:R740)</f>
        <v>5.1894600000000004</v>
      </c>
      <c r="S714" s="211"/>
      <c r="T714" s="213">
        <f>SUM(T715:T740)</f>
        <v>2.20275</v>
      </c>
      <c r="AR714" s="214" t="s">
        <v>82</v>
      </c>
      <c r="AT714" s="215" t="s">
        <v>72</v>
      </c>
      <c r="AU714" s="215" t="s">
        <v>80</v>
      </c>
      <c r="AY714" s="214" t="s">
        <v>194</v>
      </c>
      <c r="BK714" s="216">
        <f>SUM(BK715:BK740)</f>
        <v>0</v>
      </c>
    </row>
    <row r="715" s="1" customFormat="1" ht="16.5" customHeight="1">
      <c r="B715" s="37"/>
      <c r="C715" s="219" t="s">
        <v>1314</v>
      </c>
      <c r="D715" s="219" t="s">
        <v>196</v>
      </c>
      <c r="E715" s="220" t="s">
        <v>1315</v>
      </c>
      <c r="F715" s="221" t="s">
        <v>1316</v>
      </c>
      <c r="G715" s="222" t="s">
        <v>199</v>
      </c>
      <c r="H715" s="223">
        <v>0.59999999999999998</v>
      </c>
      <c r="I715" s="224"/>
      <c r="J715" s="225">
        <f>ROUND(I715*H715,2)</f>
        <v>0</v>
      </c>
      <c r="K715" s="221" t="s">
        <v>200</v>
      </c>
      <c r="L715" s="42"/>
      <c r="M715" s="226" t="s">
        <v>19</v>
      </c>
      <c r="N715" s="227" t="s">
        <v>44</v>
      </c>
      <c r="O715" s="82"/>
      <c r="P715" s="228">
        <f>O715*H715</f>
        <v>0</v>
      </c>
      <c r="Q715" s="228">
        <v>0</v>
      </c>
      <c r="R715" s="228">
        <f>Q715*H715</f>
        <v>0</v>
      </c>
      <c r="S715" s="228">
        <v>0.014999999999999999</v>
      </c>
      <c r="T715" s="229">
        <f>S715*H715</f>
        <v>0.0089999999999999993</v>
      </c>
      <c r="AR715" s="230" t="s">
        <v>280</v>
      </c>
      <c r="AT715" s="230" t="s">
        <v>196</v>
      </c>
      <c r="AU715" s="230" t="s">
        <v>82</v>
      </c>
      <c r="AY715" s="16" t="s">
        <v>194</v>
      </c>
      <c r="BE715" s="231">
        <f>IF(N715="základní",J715,0)</f>
        <v>0</v>
      </c>
      <c r="BF715" s="231">
        <f>IF(N715="snížená",J715,0)</f>
        <v>0</v>
      </c>
      <c r="BG715" s="231">
        <f>IF(N715="zákl. přenesená",J715,0)</f>
        <v>0</v>
      </c>
      <c r="BH715" s="231">
        <f>IF(N715="sníž. přenesená",J715,0)</f>
        <v>0</v>
      </c>
      <c r="BI715" s="231">
        <f>IF(N715="nulová",J715,0)</f>
        <v>0</v>
      </c>
      <c r="BJ715" s="16" t="s">
        <v>80</v>
      </c>
      <c r="BK715" s="231">
        <f>ROUND(I715*H715,2)</f>
        <v>0</v>
      </c>
      <c r="BL715" s="16" t="s">
        <v>280</v>
      </c>
      <c r="BM715" s="230" t="s">
        <v>1317</v>
      </c>
    </row>
    <row r="716" s="1" customFormat="1">
      <c r="B716" s="37"/>
      <c r="C716" s="38"/>
      <c r="D716" s="232" t="s">
        <v>203</v>
      </c>
      <c r="E716" s="38"/>
      <c r="F716" s="233" t="s">
        <v>1318</v>
      </c>
      <c r="G716" s="38"/>
      <c r="H716" s="38"/>
      <c r="I716" s="145"/>
      <c r="J716" s="38"/>
      <c r="K716" s="38"/>
      <c r="L716" s="42"/>
      <c r="M716" s="234"/>
      <c r="N716" s="82"/>
      <c r="O716" s="82"/>
      <c r="P716" s="82"/>
      <c r="Q716" s="82"/>
      <c r="R716" s="82"/>
      <c r="S716" s="82"/>
      <c r="T716" s="83"/>
      <c r="AT716" s="16" t="s">
        <v>203</v>
      </c>
      <c r="AU716" s="16" t="s">
        <v>82</v>
      </c>
    </row>
    <row r="717" s="1" customFormat="1">
      <c r="B717" s="37"/>
      <c r="C717" s="38"/>
      <c r="D717" s="232" t="s">
        <v>306</v>
      </c>
      <c r="E717" s="38"/>
      <c r="F717" s="257" t="s">
        <v>1319</v>
      </c>
      <c r="G717" s="38"/>
      <c r="H717" s="38"/>
      <c r="I717" s="145"/>
      <c r="J717" s="38"/>
      <c r="K717" s="38"/>
      <c r="L717" s="42"/>
      <c r="M717" s="234"/>
      <c r="N717" s="82"/>
      <c r="O717" s="82"/>
      <c r="P717" s="82"/>
      <c r="Q717" s="82"/>
      <c r="R717" s="82"/>
      <c r="S717" s="82"/>
      <c r="T717" s="83"/>
      <c r="AT717" s="16" t="s">
        <v>306</v>
      </c>
      <c r="AU717" s="16" t="s">
        <v>82</v>
      </c>
    </row>
    <row r="718" s="1" customFormat="1" ht="24" customHeight="1">
      <c r="B718" s="37"/>
      <c r="C718" s="219" t="s">
        <v>1320</v>
      </c>
      <c r="D718" s="219" t="s">
        <v>196</v>
      </c>
      <c r="E718" s="220" t="s">
        <v>1321</v>
      </c>
      <c r="F718" s="221" t="s">
        <v>1322</v>
      </c>
      <c r="G718" s="222" t="s">
        <v>199</v>
      </c>
      <c r="H718" s="223">
        <v>1</v>
      </c>
      <c r="I718" s="224"/>
      <c r="J718" s="225">
        <f>ROUND(I718*H718,2)</f>
        <v>0</v>
      </c>
      <c r="K718" s="221" t="s">
        <v>200</v>
      </c>
      <c r="L718" s="42"/>
      <c r="M718" s="226" t="s">
        <v>19</v>
      </c>
      <c r="N718" s="227" t="s">
        <v>44</v>
      </c>
      <c r="O718" s="82"/>
      <c r="P718" s="228">
        <f>O718*H718</f>
        <v>0</v>
      </c>
      <c r="Q718" s="228">
        <v>0.019460000000000002</v>
      </c>
      <c r="R718" s="228">
        <f>Q718*H718</f>
        <v>0.019460000000000002</v>
      </c>
      <c r="S718" s="228">
        <v>0</v>
      </c>
      <c r="T718" s="229">
        <f>S718*H718</f>
        <v>0</v>
      </c>
      <c r="AR718" s="230" t="s">
        <v>280</v>
      </c>
      <c r="AT718" s="230" t="s">
        <v>196</v>
      </c>
      <c r="AU718" s="230" t="s">
        <v>82</v>
      </c>
      <c r="AY718" s="16" t="s">
        <v>194</v>
      </c>
      <c r="BE718" s="231">
        <f>IF(N718="základní",J718,0)</f>
        <v>0</v>
      </c>
      <c r="BF718" s="231">
        <f>IF(N718="snížená",J718,0)</f>
        <v>0</v>
      </c>
      <c r="BG718" s="231">
        <f>IF(N718="zákl. přenesená",J718,0)</f>
        <v>0</v>
      </c>
      <c r="BH718" s="231">
        <f>IF(N718="sníž. přenesená",J718,0)</f>
        <v>0</v>
      </c>
      <c r="BI718" s="231">
        <f>IF(N718="nulová",J718,0)</f>
        <v>0</v>
      </c>
      <c r="BJ718" s="16" t="s">
        <v>80</v>
      </c>
      <c r="BK718" s="231">
        <f>ROUND(I718*H718,2)</f>
        <v>0</v>
      </c>
      <c r="BL718" s="16" t="s">
        <v>280</v>
      </c>
      <c r="BM718" s="230" t="s">
        <v>1323</v>
      </c>
    </row>
    <row r="719" s="1" customFormat="1">
      <c r="B719" s="37"/>
      <c r="C719" s="38"/>
      <c r="D719" s="232" t="s">
        <v>203</v>
      </c>
      <c r="E719" s="38"/>
      <c r="F719" s="233" t="s">
        <v>1324</v>
      </c>
      <c r="G719" s="38"/>
      <c r="H719" s="38"/>
      <c r="I719" s="145"/>
      <c r="J719" s="38"/>
      <c r="K719" s="38"/>
      <c r="L719" s="42"/>
      <c r="M719" s="234"/>
      <c r="N719" s="82"/>
      <c r="O719" s="82"/>
      <c r="P719" s="82"/>
      <c r="Q719" s="82"/>
      <c r="R719" s="82"/>
      <c r="S719" s="82"/>
      <c r="T719" s="83"/>
      <c r="AT719" s="16" t="s">
        <v>203</v>
      </c>
      <c r="AU719" s="16" t="s">
        <v>82</v>
      </c>
    </row>
    <row r="720" s="1" customFormat="1" ht="24" customHeight="1">
      <c r="B720" s="37"/>
      <c r="C720" s="219" t="s">
        <v>1325</v>
      </c>
      <c r="D720" s="219" t="s">
        <v>196</v>
      </c>
      <c r="E720" s="220" t="s">
        <v>1326</v>
      </c>
      <c r="F720" s="221" t="s">
        <v>1327</v>
      </c>
      <c r="G720" s="222" t="s">
        <v>228</v>
      </c>
      <c r="H720" s="223">
        <v>4</v>
      </c>
      <c r="I720" s="224"/>
      <c r="J720" s="225">
        <f>ROUND(I720*H720,2)</f>
        <v>0</v>
      </c>
      <c r="K720" s="221" t="s">
        <v>200</v>
      </c>
      <c r="L720" s="42"/>
      <c r="M720" s="226" t="s">
        <v>19</v>
      </c>
      <c r="N720" s="227" t="s">
        <v>44</v>
      </c>
      <c r="O720" s="82"/>
      <c r="P720" s="228">
        <f>O720*H720</f>
        <v>0</v>
      </c>
      <c r="Q720" s="228">
        <v>0.10174999999999999</v>
      </c>
      <c r="R720" s="228">
        <f>Q720*H720</f>
        <v>0.40699999999999997</v>
      </c>
      <c r="S720" s="228">
        <v>0</v>
      </c>
      <c r="T720" s="229">
        <f>S720*H720</f>
        <v>0</v>
      </c>
      <c r="AR720" s="230" t="s">
        <v>280</v>
      </c>
      <c r="AT720" s="230" t="s">
        <v>196</v>
      </c>
      <c r="AU720" s="230" t="s">
        <v>82</v>
      </c>
      <c r="AY720" s="16" t="s">
        <v>194</v>
      </c>
      <c r="BE720" s="231">
        <f>IF(N720="základní",J720,0)</f>
        <v>0</v>
      </c>
      <c r="BF720" s="231">
        <f>IF(N720="snížená",J720,0)</f>
        <v>0</v>
      </c>
      <c r="BG720" s="231">
        <f>IF(N720="zákl. přenesená",J720,0)</f>
        <v>0</v>
      </c>
      <c r="BH720" s="231">
        <f>IF(N720="sníž. přenesená",J720,0)</f>
        <v>0</v>
      </c>
      <c r="BI720" s="231">
        <f>IF(N720="nulová",J720,0)</f>
        <v>0</v>
      </c>
      <c r="BJ720" s="16" t="s">
        <v>80</v>
      </c>
      <c r="BK720" s="231">
        <f>ROUND(I720*H720,2)</f>
        <v>0</v>
      </c>
      <c r="BL720" s="16" t="s">
        <v>280</v>
      </c>
      <c r="BM720" s="230" t="s">
        <v>1328</v>
      </c>
    </row>
    <row r="721" s="1" customFormat="1">
      <c r="B721" s="37"/>
      <c r="C721" s="38"/>
      <c r="D721" s="232" t="s">
        <v>203</v>
      </c>
      <c r="E721" s="38"/>
      <c r="F721" s="233" t="s">
        <v>1329</v>
      </c>
      <c r="G721" s="38"/>
      <c r="H721" s="38"/>
      <c r="I721" s="145"/>
      <c r="J721" s="38"/>
      <c r="K721" s="38"/>
      <c r="L721" s="42"/>
      <c r="M721" s="234"/>
      <c r="N721" s="82"/>
      <c r="O721" s="82"/>
      <c r="P721" s="82"/>
      <c r="Q721" s="82"/>
      <c r="R721" s="82"/>
      <c r="S721" s="82"/>
      <c r="T721" s="83"/>
      <c r="AT721" s="16" t="s">
        <v>203</v>
      </c>
      <c r="AU721" s="16" t="s">
        <v>82</v>
      </c>
    </row>
    <row r="722" s="1" customFormat="1" ht="24" customHeight="1">
      <c r="B722" s="37"/>
      <c r="C722" s="219" t="s">
        <v>1330</v>
      </c>
      <c r="D722" s="219" t="s">
        <v>196</v>
      </c>
      <c r="E722" s="220" t="s">
        <v>1331</v>
      </c>
      <c r="F722" s="221" t="s">
        <v>1332</v>
      </c>
      <c r="G722" s="222" t="s">
        <v>228</v>
      </c>
      <c r="H722" s="223">
        <v>5</v>
      </c>
      <c r="I722" s="224"/>
      <c r="J722" s="225">
        <f>ROUND(I722*H722,2)</f>
        <v>0</v>
      </c>
      <c r="K722" s="221" t="s">
        <v>200</v>
      </c>
      <c r="L722" s="42"/>
      <c r="M722" s="226" t="s">
        <v>19</v>
      </c>
      <c r="N722" s="227" t="s">
        <v>44</v>
      </c>
      <c r="O722" s="82"/>
      <c r="P722" s="228">
        <f>O722*H722</f>
        <v>0</v>
      </c>
      <c r="Q722" s="228">
        <v>0.056099999999999997</v>
      </c>
      <c r="R722" s="228">
        <f>Q722*H722</f>
        <v>0.28049999999999997</v>
      </c>
      <c r="S722" s="228">
        <v>0</v>
      </c>
      <c r="T722" s="229">
        <f>S722*H722</f>
        <v>0</v>
      </c>
      <c r="AR722" s="230" t="s">
        <v>280</v>
      </c>
      <c r="AT722" s="230" t="s">
        <v>196</v>
      </c>
      <c r="AU722" s="230" t="s">
        <v>82</v>
      </c>
      <c r="AY722" s="16" t="s">
        <v>194</v>
      </c>
      <c r="BE722" s="231">
        <f>IF(N722="základní",J722,0)</f>
        <v>0</v>
      </c>
      <c r="BF722" s="231">
        <f>IF(N722="snížená",J722,0)</f>
        <v>0</v>
      </c>
      <c r="BG722" s="231">
        <f>IF(N722="zákl. přenesená",J722,0)</f>
        <v>0</v>
      </c>
      <c r="BH722" s="231">
        <f>IF(N722="sníž. přenesená",J722,0)</f>
        <v>0</v>
      </c>
      <c r="BI722" s="231">
        <f>IF(N722="nulová",J722,0)</f>
        <v>0</v>
      </c>
      <c r="BJ722" s="16" t="s">
        <v>80</v>
      </c>
      <c r="BK722" s="231">
        <f>ROUND(I722*H722,2)</f>
        <v>0</v>
      </c>
      <c r="BL722" s="16" t="s">
        <v>280</v>
      </c>
      <c r="BM722" s="230" t="s">
        <v>1333</v>
      </c>
    </row>
    <row r="723" s="1" customFormat="1">
      <c r="B723" s="37"/>
      <c r="C723" s="38"/>
      <c r="D723" s="232" t="s">
        <v>203</v>
      </c>
      <c r="E723" s="38"/>
      <c r="F723" s="233" t="s">
        <v>1334</v>
      </c>
      <c r="G723" s="38"/>
      <c r="H723" s="38"/>
      <c r="I723" s="145"/>
      <c r="J723" s="38"/>
      <c r="K723" s="38"/>
      <c r="L723" s="42"/>
      <c r="M723" s="234"/>
      <c r="N723" s="82"/>
      <c r="O723" s="82"/>
      <c r="P723" s="82"/>
      <c r="Q723" s="82"/>
      <c r="R723" s="82"/>
      <c r="S723" s="82"/>
      <c r="T723" s="83"/>
      <c r="AT723" s="16" t="s">
        <v>203</v>
      </c>
      <c r="AU723" s="16" t="s">
        <v>82</v>
      </c>
    </row>
    <row r="724" s="1" customFormat="1" ht="16.5" customHeight="1">
      <c r="B724" s="37"/>
      <c r="C724" s="219" t="s">
        <v>1335</v>
      </c>
      <c r="D724" s="219" t="s">
        <v>196</v>
      </c>
      <c r="E724" s="220" t="s">
        <v>1336</v>
      </c>
      <c r="F724" s="221" t="s">
        <v>1337</v>
      </c>
      <c r="G724" s="222" t="s">
        <v>199</v>
      </c>
      <c r="H724" s="223">
        <v>150</v>
      </c>
      <c r="I724" s="224"/>
      <c r="J724" s="225">
        <f>ROUND(I724*H724,2)</f>
        <v>0</v>
      </c>
      <c r="K724" s="221" t="s">
        <v>200</v>
      </c>
      <c r="L724" s="42"/>
      <c r="M724" s="226" t="s">
        <v>19</v>
      </c>
      <c r="N724" s="227" t="s">
        <v>44</v>
      </c>
      <c r="O724" s="82"/>
      <c r="P724" s="228">
        <f>O724*H724</f>
        <v>0</v>
      </c>
      <c r="Q724" s="228">
        <v>0</v>
      </c>
      <c r="R724" s="228">
        <f>Q724*H724</f>
        <v>0</v>
      </c>
      <c r="S724" s="228">
        <v>0</v>
      </c>
      <c r="T724" s="229">
        <f>S724*H724</f>
        <v>0</v>
      </c>
      <c r="AR724" s="230" t="s">
        <v>280</v>
      </c>
      <c r="AT724" s="230" t="s">
        <v>196</v>
      </c>
      <c r="AU724" s="230" t="s">
        <v>82</v>
      </c>
      <c r="AY724" s="16" t="s">
        <v>194</v>
      </c>
      <c r="BE724" s="231">
        <f>IF(N724="základní",J724,0)</f>
        <v>0</v>
      </c>
      <c r="BF724" s="231">
        <f>IF(N724="snížená",J724,0)</f>
        <v>0</v>
      </c>
      <c r="BG724" s="231">
        <f>IF(N724="zákl. přenesená",J724,0)</f>
        <v>0</v>
      </c>
      <c r="BH724" s="231">
        <f>IF(N724="sníž. přenesená",J724,0)</f>
        <v>0</v>
      </c>
      <c r="BI724" s="231">
        <f>IF(N724="nulová",J724,0)</f>
        <v>0</v>
      </c>
      <c r="BJ724" s="16" t="s">
        <v>80</v>
      </c>
      <c r="BK724" s="231">
        <f>ROUND(I724*H724,2)</f>
        <v>0</v>
      </c>
      <c r="BL724" s="16" t="s">
        <v>280</v>
      </c>
      <c r="BM724" s="230" t="s">
        <v>1338</v>
      </c>
    </row>
    <row r="725" s="1" customFormat="1">
      <c r="B725" s="37"/>
      <c r="C725" s="38"/>
      <c r="D725" s="232" t="s">
        <v>203</v>
      </c>
      <c r="E725" s="38"/>
      <c r="F725" s="233" t="s">
        <v>1339</v>
      </c>
      <c r="G725" s="38"/>
      <c r="H725" s="38"/>
      <c r="I725" s="145"/>
      <c r="J725" s="38"/>
      <c r="K725" s="38"/>
      <c r="L725" s="42"/>
      <c r="M725" s="234"/>
      <c r="N725" s="82"/>
      <c r="O725" s="82"/>
      <c r="P725" s="82"/>
      <c r="Q725" s="82"/>
      <c r="R725" s="82"/>
      <c r="S725" s="82"/>
      <c r="T725" s="83"/>
      <c r="AT725" s="16" t="s">
        <v>203</v>
      </c>
      <c r="AU725" s="16" t="s">
        <v>82</v>
      </c>
    </row>
    <row r="726" s="1" customFormat="1">
      <c r="B726" s="37"/>
      <c r="C726" s="38"/>
      <c r="D726" s="232" t="s">
        <v>306</v>
      </c>
      <c r="E726" s="38"/>
      <c r="F726" s="257" t="s">
        <v>1340</v>
      </c>
      <c r="G726" s="38"/>
      <c r="H726" s="38"/>
      <c r="I726" s="145"/>
      <c r="J726" s="38"/>
      <c r="K726" s="38"/>
      <c r="L726" s="42"/>
      <c r="M726" s="234"/>
      <c r="N726" s="82"/>
      <c r="O726" s="82"/>
      <c r="P726" s="82"/>
      <c r="Q726" s="82"/>
      <c r="R726" s="82"/>
      <c r="S726" s="82"/>
      <c r="T726" s="83"/>
      <c r="AT726" s="16" t="s">
        <v>306</v>
      </c>
      <c r="AU726" s="16" t="s">
        <v>82</v>
      </c>
    </row>
    <row r="727" s="1" customFormat="1" ht="16.5" customHeight="1">
      <c r="B727" s="37"/>
      <c r="C727" s="258" t="s">
        <v>1341</v>
      </c>
      <c r="D727" s="258" t="s">
        <v>350</v>
      </c>
      <c r="E727" s="259" t="s">
        <v>1342</v>
      </c>
      <c r="F727" s="260" t="s">
        <v>1343</v>
      </c>
      <c r="G727" s="261" t="s">
        <v>269</v>
      </c>
      <c r="H727" s="262">
        <v>5</v>
      </c>
      <c r="I727" s="263"/>
      <c r="J727" s="264">
        <f>ROUND(I727*H727,2)</f>
        <v>0</v>
      </c>
      <c r="K727" s="260" t="s">
        <v>200</v>
      </c>
      <c r="L727" s="265"/>
      <c r="M727" s="266" t="s">
        <v>19</v>
      </c>
      <c r="N727" s="267" t="s">
        <v>44</v>
      </c>
      <c r="O727" s="82"/>
      <c r="P727" s="228">
        <f>O727*H727</f>
        <v>0</v>
      </c>
      <c r="Q727" s="228">
        <v>0.55000000000000004</v>
      </c>
      <c r="R727" s="228">
        <f>Q727*H727</f>
        <v>2.75</v>
      </c>
      <c r="S727" s="228">
        <v>0</v>
      </c>
      <c r="T727" s="229">
        <f>S727*H727</f>
        <v>0</v>
      </c>
      <c r="AR727" s="230" t="s">
        <v>381</v>
      </c>
      <c r="AT727" s="230" t="s">
        <v>350</v>
      </c>
      <c r="AU727" s="230" t="s">
        <v>82</v>
      </c>
      <c r="AY727" s="16" t="s">
        <v>194</v>
      </c>
      <c r="BE727" s="231">
        <f>IF(N727="základní",J727,0)</f>
        <v>0</v>
      </c>
      <c r="BF727" s="231">
        <f>IF(N727="snížená",J727,0)</f>
        <v>0</v>
      </c>
      <c r="BG727" s="231">
        <f>IF(N727="zákl. přenesená",J727,0)</f>
        <v>0</v>
      </c>
      <c r="BH727" s="231">
        <f>IF(N727="sníž. přenesená",J727,0)</f>
        <v>0</v>
      </c>
      <c r="BI727" s="231">
        <f>IF(N727="nulová",J727,0)</f>
        <v>0</v>
      </c>
      <c r="BJ727" s="16" t="s">
        <v>80</v>
      </c>
      <c r="BK727" s="231">
        <f>ROUND(I727*H727,2)</f>
        <v>0</v>
      </c>
      <c r="BL727" s="16" t="s">
        <v>280</v>
      </c>
      <c r="BM727" s="230" t="s">
        <v>1344</v>
      </c>
    </row>
    <row r="728" s="1" customFormat="1">
      <c r="B728" s="37"/>
      <c r="C728" s="38"/>
      <c r="D728" s="232" t="s">
        <v>203</v>
      </c>
      <c r="E728" s="38"/>
      <c r="F728" s="233" t="s">
        <v>1343</v>
      </c>
      <c r="G728" s="38"/>
      <c r="H728" s="38"/>
      <c r="I728" s="145"/>
      <c r="J728" s="38"/>
      <c r="K728" s="38"/>
      <c r="L728" s="42"/>
      <c r="M728" s="234"/>
      <c r="N728" s="82"/>
      <c r="O728" s="82"/>
      <c r="P728" s="82"/>
      <c r="Q728" s="82"/>
      <c r="R728" s="82"/>
      <c r="S728" s="82"/>
      <c r="T728" s="83"/>
      <c r="AT728" s="16" t="s">
        <v>203</v>
      </c>
      <c r="AU728" s="16" t="s">
        <v>82</v>
      </c>
    </row>
    <row r="729" s="1" customFormat="1" ht="24" customHeight="1">
      <c r="B729" s="37"/>
      <c r="C729" s="219" t="s">
        <v>1345</v>
      </c>
      <c r="D729" s="219" t="s">
        <v>196</v>
      </c>
      <c r="E729" s="220" t="s">
        <v>1346</v>
      </c>
      <c r="F729" s="221" t="s">
        <v>1347</v>
      </c>
      <c r="G729" s="222" t="s">
        <v>217</v>
      </c>
      <c r="H729" s="223">
        <v>87.75</v>
      </c>
      <c r="I729" s="224"/>
      <c r="J729" s="225">
        <f>ROUND(I729*H729,2)</f>
        <v>0</v>
      </c>
      <c r="K729" s="221" t="s">
        <v>200</v>
      </c>
      <c r="L729" s="42"/>
      <c r="M729" s="226" t="s">
        <v>19</v>
      </c>
      <c r="N729" s="227" t="s">
        <v>44</v>
      </c>
      <c r="O729" s="82"/>
      <c r="P729" s="228">
        <f>O729*H729</f>
        <v>0</v>
      </c>
      <c r="Q729" s="228">
        <v>0</v>
      </c>
      <c r="R729" s="228">
        <f>Q729*H729</f>
        <v>0</v>
      </c>
      <c r="S729" s="228">
        <v>0</v>
      </c>
      <c r="T729" s="229">
        <f>S729*H729</f>
        <v>0</v>
      </c>
      <c r="AR729" s="230" t="s">
        <v>280</v>
      </c>
      <c r="AT729" s="230" t="s">
        <v>196</v>
      </c>
      <c r="AU729" s="230" t="s">
        <v>82</v>
      </c>
      <c r="AY729" s="16" t="s">
        <v>194</v>
      </c>
      <c r="BE729" s="231">
        <f>IF(N729="základní",J729,0)</f>
        <v>0</v>
      </c>
      <c r="BF729" s="231">
        <f>IF(N729="snížená",J729,0)</f>
        <v>0</v>
      </c>
      <c r="BG729" s="231">
        <f>IF(N729="zákl. přenesená",J729,0)</f>
        <v>0</v>
      </c>
      <c r="BH729" s="231">
        <f>IF(N729="sníž. přenesená",J729,0)</f>
        <v>0</v>
      </c>
      <c r="BI729" s="231">
        <f>IF(N729="nulová",J729,0)</f>
        <v>0</v>
      </c>
      <c r="BJ729" s="16" t="s">
        <v>80</v>
      </c>
      <c r="BK729" s="231">
        <f>ROUND(I729*H729,2)</f>
        <v>0</v>
      </c>
      <c r="BL729" s="16" t="s">
        <v>280</v>
      </c>
      <c r="BM729" s="230" t="s">
        <v>1348</v>
      </c>
    </row>
    <row r="730" s="1" customFormat="1">
      <c r="B730" s="37"/>
      <c r="C730" s="38"/>
      <c r="D730" s="232" t="s">
        <v>203</v>
      </c>
      <c r="E730" s="38"/>
      <c r="F730" s="233" t="s">
        <v>1349</v>
      </c>
      <c r="G730" s="38"/>
      <c r="H730" s="38"/>
      <c r="I730" s="145"/>
      <c r="J730" s="38"/>
      <c r="K730" s="38"/>
      <c r="L730" s="42"/>
      <c r="M730" s="234"/>
      <c r="N730" s="82"/>
      <c r="O730" s="82"/>
      <c r="P730" s="82"/>
      <c r="Q730" s="82"/>
      <c r="R730" s="82"/>
      <c r="S730" s="82"/>
      <c r="T730" s="83"/>
      <c r="AT730" s="16" t="s">
        <v>203</v>
      </c>
      <c r="AU730" s="16" t="s">
        <v>82</v>
      </c>
    </row>
    <row r="731" s="12" customFormat="1">
      <c r="B731" s="235"/>
      <c r="C731" s="236"/>
      <c r="D731" s="232" t="s">
        <v>272</v>
      </c>
      <c r="E731" s="237" t="s">
        <v>19</v>
      </c>
      <c r="F731" s="238" t="s">
        <v>1350</v>
      </c>
      <c r="G731" s="236"/>
      <c r="H731" s="239">
        <v>87.75</v>
      </c>
      <c r="I731" s="240"/>
      <c r="J731" s="236"/>
      <c r="K731" s="236"/>
      <c r="L731" s="241"/>
      <c r="M731" s="242"/>
      <c r="N731" s="243"/>
      <c r="O731" s="243"/>
      <c r="P731" s="243"/>
      <c r="Q731" s="243"/>
      <c r="R731" s="243"/>
      <c r="S731" s="243"/>
      <c r="T731" s="244"/>
      <c r="AT731" s="245" t="s">
        <v>272</v>
      </c>
      <c r="AU731" s="245" t="s">
        <v>82</v>
      </c>
      <c r="AV731" s="12" t="s">
        <v>82</v>
      </c>
      <c r="AW731" s="12" t="s">
        <v>35</v>
      </c>
      <c r="AX731" s="12" t="s">
        <v>80</v>
      </c>
      <c r="AY731" s="245" t="s">
        <v>194</v>
      </c>
    </row>
    <row r="732" s="1" customFormat="1" ht="16.5" customHeight="1">
      <c r="B732" s="37"/>
      <c r="C732" s="258" t="s">
        <v>1351</v>
      </c>
      <c r="D732" s="258" t="s">
        <v>350</v>
      </c>
      <c r="E732" s="259" t="s">
        <v>1352</v>
      </c>
      <c r="F732" s="260" t="s">
        <v>1353</v>
      </c>
      <c r="G732" s="261" t="s">
        <v>269</v>
      </c>
      <c r="H732" s="262">
        <v>3.1499999999999999</v>
      </c>
      <c r="I732" s="263"/>
      <c r="J732" s="264">
        <f>ROUND(I732*H732,2)</f>
        <v>0</v>
      </c>
      <c r="K732" s="260" t="s">
        <v>200</v>
      </c>
      <c r="L732" s="265"/>
      <c r="M732" s="266" t="s">
        <v>19</v>
      </c>
      <c r="N732" s="267" t="s">
        <v>44</v>
      </c>
      <c r="O732" s="82"/>
      <c r="P732" s="228">
        <f>O732*H732</f>
        <v>0</v>
      </c>
      <c r="Q732" s="228">
        <v>0.55000000000000004</v>
      </c>
      <c r="R732" s="228">
        <f>Q732*H732</f>
        <v>1.7325000000000002</v>
      </c>
      <c r="S732" s="228">
        <v>0</v>
      </c>
      <c r="T732" s="229">
        <f>S732*H732</f>
        <v>0</v>
      </c>
      <c r="AR732" s="230" t="s">
        <v>381</v>
      </c>
      <c r="AT732" s="230" t="s">
        <v>350</v>
      </c>
      <c r="AU732" s="230" t="s">
        <v>82</v>
      </c>
      <c r="AY732" s="16" t="s">
        <v>194</v>
      </c>
      <c r="BE732" s="231">
        <f>IF(N732="základní",J732,0)</f>
        <v>0</v>
      </c>
      <c r="BF732" s="231">
        <f>IF(N732="snížená",J732,0)</f>
        <v>0</v>
      </c>
      <c r="BG732" s="231">
        <f>IF(N732="zákl. přenesená",J732,0)</f>
        <v>0</v>
      </c>
      <c r="BH732" s="231">
        <f>IF(N732="sníž. přenesená",J732,0)</f>
        <v>0</v>
      </c>
      <c r="BI732" s="231">
        <f>IF(N732="nulová",J732,0)</f>
        <v>0</v>
      </c>
      <c r="BJ732" s="16" t="s">
        <v>80</v>
      </c>
      <c r="BK732" s="231">
        <f>ROUND(I732*H732,2)</f>
        <v>0</v>
      </c>
      <c r="BL732" s="16" t="s">
        <v>280</v>
      </c>
      <c r="BM732" s="230" t="s">
        <v>1354</v>
      </c>
    </row>
    <row r="733" s="1" customFormat="1">
      <c r="B733" s="37"/>
      <c r="C733" s="38"/>
      <c r="D733" s="232" t="s">
        <v>203</v>
      </c>
      <c r="E733" s="38"/>
      <c r="F733" s="233" t="s">
        <v>1353</v>
      </c>
      <c r="G733" s="38"/>
      <c r="H733" s="38"/>
      <c r="I733" s="145"/>
      <c r="J733" s="38"/>
      <c r="K733" s="38"/>
      <c r="L733" s="42"/>
      <c r="M733" s="234"/>
      <c r="N733" s="82"/>
      <c r="O733" s="82"/>
      <c r="P733" s="82"/>
      <c r="Q733" s="82"/>
      <c r="R733" s="82"/>
      <c r="S733" s="82"/>
      <c r="T733" s="83"/>
      <c r="AT733" s="16" t="s">
        <v>203</v>
      </c>
      <c r="AU733" s="16" t="s">
        <v>82</v>
      </c>
    </row>
    <row r="734" s="1" customFormat="1" ht="24" customHeight="1">
      <c r="B734" s="37"/>
      <c r="C734" s="219" t="s">
        <v>1355</v>
      </c>
      <c r="D734" s="219" t="s">
        <v>196</v>
      </c>
      <c r="E734" s="220" t="s">
        <v>1356</v>
      </c>
      <c r="F734" s="221" t="s">
        <v>1357</v>
      </c>
      <c r="G734" s="222" t="s">
        <v>217</v>
      </c>
      <c r="H734" s="223">
        <v>87.75</v>
      </c>
      <c r="I734" s="224"/>
      <c r="J734" s="225">
        <f>ROUND(I734*H734,2)</f>
        <v>0</v>
      </c>
      <c r="K734" s="221" t="s">
        <v>200</v>
      </c>
      <c r="L734" s="42"/>
      <c r="M734" s="226" t="s">
        <v>19</v>
      </c>
      <c r="N734" s="227" t="s">
        <v>44</v>
      </c>
      <c r="O734" s="82"/>
      <c r="P734" s="228">
        <f>O734*H734</f>
        <v>0</v>
      </c>
      <c r="Q734" s="228">
        <v>0</v>
      </c>
      <c r="R734" s="228">
        <f>Q734*H734</f>
        <v>0</v>
      </c>
      <c r="S734" s="228">
        <v>0.025000000000000001</v>
      </c>
      <c r="T734" s="229">
        <f>S734*H734</f>
        <v>2.1937500000000001</v>
      </c>
      <c r="AR734" s="230" t="s">
        <v>280</v>
      </c>
      <c r="AT734" s="230" t="s">
        <v>196</v>
      </c>
      <c r="AU734" s="230" t="s">
        <v>82</v>
      </c>
      <c r="AY734" s="16" t="s">
        <v>194</v>
      </c>
      <c r="BE734" s="231">
        <f>IF(N734="základní",J734,0)</f>
        <v>0</v>
      </c>
      <c r="BF734" s="231">
        <f>IF(N734="snížená",J734,0)</f>
        <v>0</v>
      </c>
      <c r="BG734" s="231">
        <f>IF(N734="zákl. přenesená",J734,0)</f>
        <v>0</v>
      </c>
      <c r="BH734" s="231">
        <f>IF(N734="sníž. přenesená",J734,0)</f>
        <v>0</v>
      </c>
      <c r="BI734" s="231">
        <f>IF(N734="nulová",J734,0)</f>
        <v>0</v>
      </c>
      <c r="BJ734" s="16" t="s">
        <v>80</v>
      </c>
      <c r="BK734" s="231">
        <f>ROUND(I734*H734,2)</f>
        <v>0</v>
      </c>
      <c r="BL734" s="16" t="s">
        <v>280</v>
      </c>
      <c r="BM734" s="230" t="s">
        <v>1358</v>
      </c>
    </row>
    <row r="735" s="1" customFormat="1">
      <c r="B735" s="37"/>
      <c r="C735" s="38"/>
      <c r="D735" s="232" t="s">
        <v>203</v>
      </c>
      <c r="E735" s="38"/>
      <c r="F735" s="233" t="s">
        <v>1359</v>
      </c>
      <c r="G735" s="38"/>
      <c r="H735" s="38"/>
      <c r="I735" s="145"/>
      <c r="J735" s="38"/>
      <c r="K735" s="38"/>
      <c r="L735" s="42"/>
      <c r="M735" s="234"/>
      <c r="N735" s="82"/>
      <c r="O735" s="82"/>
      <c r="P735" s="82"/>
      <c r="Q735" s="82"/>
      <c r="R735" s="82"/>
      <c r="S735" s="82"/>
      <c r="T735" s="83"/>
      <c r="AT735" s="16" t="s">
        <v>203</v>
      </c>
      <c r="AU735" s="16" t="s">
        <v>82</v>
      </c>
    </row>
    <row r="736" s="12" customFormat="1">
      <c r="B736" s="235"/>
      <c r="C736" s="236"/>
      <c r="D736" s="232" t="s">
        <v>272</v>
      </c>
      <c r="E736" s="237" t="s">
        <v>19</v>
      </c>
      <c r="F736" s="238" t="s">
        <v>1350</v>
      </c>
      <c r="G736" s="236"/>
      <c r="H736" s="239">
        <v>87.75</v>
      </c>
      <c r="I736" s="240"/>
      <c r="J736" s="236"/>
      <c r="K736" s="236"/>
      <c r="L736" s="241"/>
      <c r="M736" s="242"/>
      <c r="N736" s="243"/>
      <c r="O736" s="243"/>
      <c r="P736" s="243"/>
      <c r="Q736" s="243"/>
      <c r="R736" s="243"/>
      <c r="S736" s="243"/>
      <c r="T736" s="244"/>
      <c r="AT736" s="245" t="s">
        <v>272</v>
      </c>
      <c r="AU736" s="245" t="s">
        <v>82</v>
      </c>
      <c r="AV736" s="12" t="s">
        <v>82</v>
      </c>
      <c r="AW736" s="12" t="s">
        <v>35</v>
      </c>
      <c r="AX736" s="12" t="s">
        <v>80</v>
      </c>
      <c r="AY736" s="245" t="s">
        <v>194</v>
      </c>
    </row>
    <row r="737" s="1" customFormat="1" ht="24" customHeight="1">
      <c r="B737" s="37"/>
      <c r="C737" s="219" t="s">
        <v>1360</v>
      </c>
      <c r="D737" s="219" t="s">
        <v>196</v>
      </c>
      <c r="E737" s="220" t="s">
        <v>1361</v>
      </c>
      <c r="F737" s="221" t="s">
        <v>1362</v>
      </c>
      <c r="G737" s="222" t="s">
        <v>336</v>
      </c>
      <c r="H737" s="223">
        <v>5.1890000000000001</v>
      </c>
      <c r="I737" s="224"/>
      <c r="J737" s="225">
        <f>ROUND(I737*H737,2)</f>
        <v>0</v>
      </c>
      <c r="K737" s="221" t="s">
        <v>200</v>
      </c>
      <c r="L737" s="42"/>
      <c r="M737" s="226" t="s">
        <v>19</v>
      </c>
      <c r="N737" s="227" t="s">
        <v>44</v>
      </c>
      <c r="O737" s="82"/>
      <c r="P737" s="228">
        <f>O737*H737</f>
        <v>0</v>
      </c>
      <c r="Q737" s="228">
        <v>0</v>
      </c>
      <c r="R737" s="228">
        <f>Q737*H737</f>
        <v>0</v>
      </c>
      <c r="S737" s="228">
        <v>0</v>
      </c>
      <c r="T737" s="229">
        <f>S737*H737</f>
        <v>0</v>
      </c>
      <c r="AR737" s="230" t="s">
        <v>280</v>
      </c>
      <c r="AT737" s="230" t="s">
        <v>196</v>
      </c>
      <c r="AU737" s="230" t="s">
        <v>82</v>
      </c>
      <c r="AY737" s="16" t="s">
        <v>194</v>
      </c>
      <c r="BE737" s="231">
        <f>IF(N737="základní",J737,0)</f>
        <v>0</v>
      </c>
      <c r="BF737" s="231">
        <f>IF(N737="snížená",J737,0)</f>
        <v>0</v>
      </c>
      <c r="BG737" s="231">
        <f>IF(N737="zákl. přenesená",J737,0)</f>
        <v>0</v>
      </c>
      <c r="BH737" s="231">
        <f>IF(N737="sníž. přenesená",J737,0)</f>
        <v>0</v>
      </c>
      <c r="BI737" s="231">
        <f>IF(N737="nulová",J737,0)</f>
        <v>0</v>
      </c>
      <c r="BJ737" s="16" t="s">
        <v>80</v>
      </c>
      <c r="BK737" s="231">
        <f>ROUND(I737*H737,2)</f>
        <v>0</v>
      </c>
      <c r="BL737" s="16" t="s">
        <v>280</v>
      </c>
      <c r="BM737" s="230" t="s">
        <v>1363</v>
      </c>
    </row>
    <row r="738" s="1" customFormat="1">
      <c r="B738" s="37"/>
      <c r="C738" s="38"/>
      <c r="D738" s="232" t="s">
        <v>203</v>
      </c>
      <c r="E738" s="38"/>
      <c r="F738" s="233" t="s">
        <v>1364</v>
      </c>
      <c r="G738" s="38"/>
      <c r="H738" s="38"/>
      <c r="I738" s="145"/>
      <c r="J738" s="38"/>
      <c r="K738" s="38"/>
      <c r="L738" s="42"/>
      <c r="M738" s="234"/>
      <c r="N738" s="82"/>
      <c r="O738" s="82"/>
      <c r="P738" s="82"/>
      <c r="Q738" s="82"/>
      <c r="R738" s="82"/>
      <c r="S738" s="82"/>
      <c r="T738" s="83"/>
      <c r="AT738" s="16" t="s">
        <v>203</v>
      </c>
      <c r="AU738" s="16" t="s">
        <v>82</v>
      </c>
    </row>
    <row r="739" s="1" customFormat="1" ht="24" customHeight="1">
      <c r="B739" s="37"/>
      <c r="C739" s="219" t="s">
        <v>1365</v>
      </c>
      <c r="D739" s="219" t="s">
        <v>196</v>
      </c>
      <c r="E739" s="220" t="s">
        <v>1366</v>
      </c>
      <c r="F739" s="221" t="s">
        <v>1367</v>
      </c>
      <c r="G739" s="222" t="s">
        <v>336</v>
      </c>
      <c r="H739" s="223">
        <v>5.1890000000000001</v>
      </c>
      <c r="I739" s="224"/>
      <c r="J739" s="225">
        <f>ROUND(I739*H739,2)</f>
        <v>0</v>
      </c>
      <c r="K739" s="221" t="s">
        <v>200</v>
      </c>
      <c r="L739" s="42"/>
      <c r="M739" s="226" t="s">
        <v>19</v>
      </c>
      <c r="N739" s="227" t="s">
        <v>44</v>
      </c>
      <c r="O739" s="82"/>
      <c r="P739" s="228">
        <f>O739*H739</f>
        <v>0</v>
      </c>
      <c r="Q739" s="228">
        <v>0</v>
      </c>
      <c r="R739" s="228">
        <f>Q739*H739</f>
        <v>0</v>
      </c>
      <c r="S739" s="228">
        <v>0</v>
      </c>
      <c r="T739" s="229">
        <f>S739*H739</f>
        <v>0</v>
      </c>
      <c r="AR739" s="230" t="s">
        <v>280</v>
      </c>
      <c r="AT739" s="230" t="s">
        <v>196</v>
      </c>
      <c r="AU739" s="230" t="s">
        <v>82</v>
      </c>
      <c r="AY739" s="16" t="s">
        <v>194</v>
      </c>
      <c r="BE739" s="231">
        <f>IF(N739="základní",J739,0)</f>
        <v>0</v>
      </c>
      <c r="BF739" s="231">
        <f>IF(N739="snížená",J739,0)</f>
        <v>0</v>
      </c>
      <c r="BG739" s="231">
        <f>IF(N739="zákl. přenesená",J739,0)</f>
        <v>0</v>
      </c>
      <c r="BH739" s="231">
        <f>IF(N739="sníž. přenesená",J739,0)</f>
        <v>0</v>
      </c>
      <c r="BI739" s="231">
        <f>IF(N739="nulová",J739,0)</f>
        <v>0</v>
      </c>
      <c r="BJ739" s="16" t="s">
        <v>80</v>
      </c>
      <c r="BK739" s="231">
        <f>ROUND(I739*H739,2)</f>
        <v>0</v>
      </c>
      <c r="BL739" s="16" t="s">
        <v>280</v>
      </c>
      <c r="BM739" s="230" t="s">
        <v>1368</v>
      </c>
    </row>
    <row r="740" s="1" customFormat="1">
      <c r="B740" s="37"/>
      <c r="C740" s="38"/>
      <c r="D740" s="232" t="s">
        <v>203</v>
      </c>
      <c r="E740" s="38"/>
      <c r="F740" s="233" t="s">
        <v>1369</v>
      </c>
      <c r="G740" s="38"/>
      <c r="H740" s="38"/>
      <c r="I740" s="145"/>
      <c r="J740" s="38"/>
      <c r="K740" s="38"/>
      <c r="L740" s="42"/>
      <c r="M740" s="234"/>
      <c r="N740" s="82"/>
      <c r="O740" s="82"/>
      <c r="P740" s="82"/>
      <c r="Q740" s="82"/>
      <c r="R740" s="82"/>
      <c r="S740" s="82"/>
      <c r="T740" s="83"/>
      <c r="AT740" s="16" t="s">
        <v>203</v>
      </c>
      <c r="AU740" s="16" t="s">
        <v>82</v>
      </c>
    </row>
    <row r="741" s="11" customFormat="1" ht="22.8" customHeight="1">
      <c r="B741" s="203"/>
      <c r="C741" s="204"/>
      <c r="D741" s="205" t="s">
        <v>72</v>
      </c>
      <c r="E741" s="217" t="s">
        <v>1370</v>
      </c>
      <c r="F741" s="217" t="s">
        <v>1371</v>
      </c>
      <c r="G741" s="204"/>
      <c r="H741" s="204"/>
      <c r="I741" s="207"/>
      <c r="J741" s="218">
        <f>BK741</f>
        <v>0</v>
      </c>
      <c r="K741" s="204"/>
      <c r="L741" s="209"/>
      <c r="M741" s="210"/>
      <c r="N741" s="211"/>
      <c r="O741" s="211"/>
      <c r="P741" s="212">
        <f>SUM(P742:P759)</f>
        <v>0</v>
      </c>
      <c r="Q741" s="211"/>
      <c r="R741" s="212">
        <f>SUM(R742:R759)</f>
        <v>3.8684493999999994</v>
      </c>
      <c r="S741" s="211"/>
      <c r="T741" s="213">
        <f>SUM(T742:T759)</f>
        <v>0</v>
      </c>
      <c r="AR741" s="214" t="s">
        <v>82</v>
      </c>
      <c r="AT741" s="215" t="s">
        <v>72</v>
      </c>
      <c r="AU741" s="215" t="s">
        <v>80</v>
      </c>
      <c r="AY741" s="214" t="s">
        <v>194</v>
      </c>
      <c r="BK741" s="216">
        <f>SUM(BK742:BK759)</f>
        <v>0</v>
      </c>
    </row>
    <row r="742" s="1" customFormat="1" ht="24" customHeight="1">
      <c r="B742" s="37"/>
      <c r="C742" s="219" t="s">
        <v>1372</v>
      </c>
      <c r="D742" s="219" t="s">
        <v>196</v>
      </c>
      <c r="E742" s="220" t="s">
        <v>1373</v>
      </c>
      <c r="F742" s="221" t="s">
        <v>1374</v>
      </c>
      <c r="G742" s="222" t="s">
        <v>199</v>
      </c>
      <c r="H742" s="223">
        <v>221.56999999999999</v>
      </c>
      <c r="I742" s="224"/>
      <c r="J742" s="225">
        <f>ROUND(I742*H742,2)</f>
        <v>0</v>
      </c>
      <c r="K742" s="221" t="s">
        <v>200</v>
      </c>
      <c r="L742" s="42"/>
      <c r="M742" s="226" t="s">
        <v>19</v>
      </c>
      <c r="N742" s="227" t="s">
        <v>44</v>
      </c>
      <c r="O742" s="82"/>
      <c r="P742" s="228">
        <f>O742*H742</f>
        <v>0</v>
      </c>
      <c r="Q742" s="228">
        <v>0.017319999999999999</v>
      </c>
      <c r="R742" s="228">
        <f>Q742*H742</f>
        <v>3.8375923999999997</v>
      </c>
      <c r="S742" s="228">
        <v>0</v>
      </c>
      <c r="T742" s="229">
        <f>S742*H742</f>
        <v>0</v>
      </c>
      <c r="AR742" s="230" t="s">
        <v>280</v>
      </c>
      <c r="AT742" s="230" t="s">
        <v>196</v>
      </c>
      <c r="AU742" s="230" t="s">
        <v>82</v>
      </c>
      <c r="AY742" s="16" t="s">
        <v>194</v>
      </c>
      <c r="BE742" s="231">
        <f>IF(N742="základní",J742,0)</f>
        <v>0</v>
      </c>
      <c r="BF742" s="231">
        <f>IF(N742="snížená",J742,0)</f>
        <v>0</v>
      </c>
      <c r="BG742" s="231">
        <f>IF(N742="zákl. přenesená",J742,0)</f>
        <v>0</v>
      </c>
      <c r="BH742" s="231">
        <f>IF(N742="sníž. přenesená",J742,0)</f>
        <v>0</v>
      </c>
      <c r="BI742" s="231">
        <f>IF(N742="nulová",J742,0)</f>
        <v>0</v>
      </c>
      <c r="BJ742" s="16" t="s">
        <v>80</v>
      </c>
      <c r="BK742" s="231">
        <f>ROUND(I742*H742,2)</f>
        <v>0</v>
      </c>
      <c r="BL742" s="16" t="s">
        <v>280</v>
      </c>
      <c r="BM742" s="230" t="s">
        <v>1375</v>
      </c>
    </row>
    <row r="743" s="1" customFormat="1">
      <c r="B743" s="37"/>
      <c r="C743" s="38"/>
      <c r="D743" s="232" t="s">
        <v>203</v>
      </c>
      <c r="E743" s="38"/>
      <c r="F743" s="233" t="s">
        <v>1376</v>
      </c>
      <c r="G743" s="38"/>
      <c r="H743" s="38"/>
      <c r="I743" s="145"/>
      <c r="J743" s="38"/>
      <c r="K743" s="38"/>
      <c r="L743" s="42"/>
      <c r="M743" s="234"/>
      <c r="N743" s="82"/>
      <c r="O743" s="82"/>
      <c r="P743" s="82"/>
      <c r="Q743" s="82"/>
      <c r="R743" s="82"/>
      <c r="S743" s="82"/>
      <c r="T743" s="83"/>
      <c r="AT743" s="16" t="s">
        <v>203</v>
      </c>
      <c r="AU743" s="16" t="s">
        <v>82</v>
      </c>
    </row>
    <row r="744" s="12" customFormat="1">
      <c r="B744" s="235"/>
      <c r="C744" s="236"/>
      <c r="D744" s="232" t="s">
        <v>272</v>
      </c>
      <c r="E744" s="237" t="s">
        <v>19</v>
      </c>
      <c r="F744" s="238" t="s">
        <v>1377</v>
      </c>
      <c r="G744" s="236"/>
      <c r="H744" s="239">
        <v>41.600000000000001</v>
      </c>
      <c r="I744" s="240"/>
      <c r="J744" s="236"/>
      <c r="K744" s="236"/>
      <c r="L744" s="241"/>
      <c r="M744" s="242"/>
      <c r="N744" s="243"/>
      <c r="O744" s="243"/>
      <c r="P744" s="243"/>
      <c r="Q744" s="243"/>
      <c r="R744" s="243"/>
      <c r="S744" s="243"/>
      <c r="T744" s="244"/>
      <c r="AT744" s="245" t="s">
        <v>272</v>
      </c>
      <c r="AU744" s="245" t="s">
        <v>82</v>
      </c>
      <c r="AV744" s="12" t="s">
        <v>82</v>
      </c>
      <c r="AW744" s="12" t="s">
        <v>35</v>
      </c>
      <c r="AX744" s="12" t="s">
        <v>73</v>
      </c>
      <c r="AY744" s="245" t="s">
        <v>194</v>
      </c>
    </row>
    <row r="745" s="12" customFormat="1">
      <c r="B745" s="235"/>
      <c r="C745" s="236"/>
      <c r="D745" s="232" t="s">
        <v>272</v>
      </c>
      <c r="E745" s="237" t="s">
        <v>19</v>
      </c>
      <c r="F745" s="238" t="s">
        <v>745</v>
      </c>
      <c r="G745" s="236"/>
      <c r="H745" s="239">
        <v>179.97</v>
      </c>
      <c r="I745" s="240"/>
      <c r="J745" s="236"/>
      <c r="K745" s="236"/>
      <c r="L745" s="241"/>
      <c r="M745" s="242"/>
      <c r="N745" s="243"/>
      <c r="O745" s="243"/>
      <c r="P745" s="243"/>
      <c r="Q745" s="243"/>
      <c r="R745" s="243"/>
      <c r="S745" s="243"/>
      <c r="T745" s="244"/>
      <c r="AT745" s="245" t="s">
        <v>272</v>
      </c>
      <c r="AU745" s="245" t="s">
        <v>82</v>
      </c>
      <c r="AV745" s="12" t="s">
        <v>82</v>
      </c>
      <c r="AW745" s="12" t="s">
        <v>35</v>
      </c>
      <c r="AX745" s="12" t="s">
        <v>73</v>
      </c>
      <c r="AY745" s="245" t="s">
        <v>194</v>
      </c>
    </row>
    <row r="746" s="13" customFormat="1">
      <c r="B746" s="246"/>
      <c r="C746" s="247"/>
      <c r="D746" s="232" t="s">
        <v>272</v>
      </c>
      <c r="E746" s="248" t="s">
        <v>19</v>
      </c>
      <c r="F746" s="249" t="s">
        <v>295</v>
      </c>
      <c r="G746" s="247"/>
      <c r="H746" s="250">
        <v>221.56999999999999</v>
      </c>
      <c r="I746" s="251"/>
      <c r="J746" s="247"/>
      <c r="K746" s="247"/>
      <c r="L746" s="252"/>
      <c r="M746" s="253"/>
      <c r="N746" s="254"/>
      <c r="O746" s="254"/>
      <c r="P746" s="254"/>
      <c r="Q746" s="254"/>
      <c r="R746" s="254"/>
      <c r="S746" s="254"/>
      <c r="T746" s="255"/>
      <c r="AT746" s="256" t="s">
        <v>272</v>
      </c>
      <c r="AU746" s="256" t="s">
        <v>82</v>
      </c>
      <c r="AV746" s="13" t="s">
        <v>201</v>
      </c>
      <c r="AW746" s="13" t="s">
        <v>35</v>
      </c>
      <c r="AX746" s="13" t="s">
        <v>80</v>
      </c>
      <c r="AY746" s="256" t="s">
        <v>194</v>
      </c>
    </row>
    <row r="747" s="1" customFormat="1" ht="16.5" customHeight="1">
      <c r="B747" s="37"/>
      <c r="C747" s="219" t="s">
        <v>1378</v>
      </c>
      <c r="D747" s="219" t="s">
        <v>196</v>
      </c>
      <c r="E747" s="220" t="s">
        <v>1379</v>
      </c>
      <c r="F747" s="221" t="s">
        <v>1380</v>
      </c>
      <c r="G747" s="222" t="s">
        <v>199</v>
      </c>
      <c r="H747" s="223">
        <v>221.56999999999999</v>
      </c>
      <c r="I747" s="224"/>
      <c r="J747" s="225">
        <f>ROUND(I747*H747,2)</f>
        <v>0</v>
      </c>
      <c r="K747" s="221" t="s">
        <v>200</v>
      </c>
      <c r="L747" s="42"/>
      <c r="M747" s="226" t="s">
        <v>19</v>
      </c>
      <c r="N747" s="227" t="s">
        <v>44</v>
      </c>
      <c r="O747" s="82"/>
      <c r="P747" s="228">
        <f>O747*H747</f>
        <v>0</v>
      </c>
      <c r="Q747" s="228">
        <v>0.00010000000000000001</v>
      </c>
      <c r="R747" s="228">
        <f>Q747*H747</f>
        <v>0.022157</v>
      </c>
      <c r="S747" s="228">
        <v>0</v>
      </c>
      <c r="T747" s="229">
        <f>S747*H747</f>
        <v>0</v>
      </c>
      <c r="AR747" s="230" t="s">
        <v>280</v>
      </c>
      <c r="AT747" s="230" t="s">
        <v>196</v>
      </c>
      <c r="AU747" s="230" t="s">
        <v>82</v>
      </c>
      <c r="AY747" s="16" t="s">
        <v>194</v>
      </c>
      <c r="BE747" s="231">
        <f>IF(N747="základní",J747,0)</f>
        <v>0</v>
      </c>
      <c r="BF747" s="231">
        <f>IF(N747="snížená",J747,0)</f>
        <v>0</v>
      </c>
      <c r="BG747" s="231">
        <f>IF(N747="zákl. přenesená",J747,0)</f>
        <v>0</v>
      </c>
      <c r="BH747" s="231">
        <f>IF(N747="sníž. přenesená",J747,0)</f>
        <v>0</v>
      </c>
      <c r="BI747" s="231">
        <f>IF(N747="nulová",J747,0)</f>
        <v>0</v>
      </c>
      <c r="BJ747" s="16" t="s">
        <v>80</v>
      </c>
      <c r="BK747" s="231">
        <f>ROUND(I747*H747,2)</f>
        <v>0</v>
      </c>
      <c r="BL747" s="16" t="s">
        <v>280</v>
      </c>
      <c r="BM747" s="230" t="s">
        <v>1381</v>
      </c>
    </row>
    <row r="748" s="1" customFormat="1">
      <c r="B748" s="37"/>
      <c r="C748" s="38"/>
      <c r="D748" s="232" t="s">
        <v>203</v>
      </c>
      <c r="E748" s="38"/>
      <c r="F748" s="233" t="s">
        <v>1382</v>
      </c>
      <c r="G748" s="38"/>
      <c r="H748" s="38"/>
      <c r="I748" s="145"/>
      <c r="J748" s="38"/>
      <c r="K748" s="38"/>
      <c r="L748" s="42"/>
      <c r="M748" s="234"/>
      <c r="N748" s="82"/>
      <c r="O748" s="82"/>
      <c r="P748" s="82"/>
      <c r="Q748" s="82"/>
      <c r="R748" s="82"/>
      <c r="S748" s="82"/>
      <c r="T748" s="83"/>
      <c r="AT748" s="16" t="s">
        <v>203</v>
      </c>
      <c r="AU748" s="16" t="s">
        <v>82</v>
      </c>
    </row>
    <row r="749" s="12" customFormat="1">
      <c r="B749" s="235"/>
      <c r="C749" s="236"/>
      <c r="D749" s="232" t="s">
        <v>272</v>
      </c>
      <c r="E749" s="237" t="s">
        <v>19</v>
      </c>
      <c r="F749" s="238" t="s">
        <v>1377</v>
      </c>
      <c r="G749" s="236"/>
      <c r="H749" s="239">
        <v>41.600000000000001</v>
      </c>
      <c r="I749" s="240"/>
      <c r="J749" s="236"/>
      <c r="K749" s="236"/>
      <c r="L749" s="241"/>
      <c r="M749" s="242"/>
      <c r="N749" s="243"/>
      <c r="O749" s="243"/>
      <c r="P749" s="243"/>
      <c r="Q749" s="243"/>
      <c r="R749" s="243"/>
      <c r="S749" s="243"/>
      <c r="T749" s="244"/>
      <c r="AT749" s="245" t="s">
        <v>272</v>
      </c>
      <c r="AU749" s="245" t="s">
        <v>82</v>
      </c>
      <c r="AV749" s="12" t="s">
        <v>82</v>
      </c>
      <c r="AW749" s="12" t="s">
        <v>35</v>
      </c>
      <c r="AX749" s="12" t="s">
        <v>73</v>
      </c>
      <c r="AY749" s="245" t="s">
        <v>194</v>
      </c>
    </row>
    <row r="750" s="12" customFormat="1">
      <c r="B750" s="235"/>
      <c r="C750" s="236"/>
      <c r="D750" s="232" t="s">
        <v>272</v>
      </c>
      <c r="E750" s="237" t="s">
        <v>19</v>
      </c>
      <c r="F750" s="238" t="s">
        <v>745</v>
      </c>
      <c r="G750" s="236"/>
      <c r="H750" s="239">
        <v>179.97</v>
      </c>
      <c r="I750" s="240"/>
      <c r="J750" s="236"/>
      <c r="K750" s="236"/>
      <c r="L750" s="241"/>
      <c r="M750" s="242"/>
      <c r="N750" s="243"/>
      <c r="O750" s="243"/>
      <c r="P750" s="243"/>
      <c r="Q750" s="243"/>
      <c r="R750" s="243"/>
      <c r="S750" s="243"/>
      <c r="T750" s="244"/>
      <c r="AT750" s="245" t="s">
        <v>272</v>
      </c>
      <c r="AU750" s="245" t="s">
        <v>82</v>
      </c>
      <c r="AV750" s="12" t="s">
        <v>82</v>
      </c>
      <c r="AW750" s="12" t="s">
        <v>35</v>
      </c>
      <c r="AX750" s="12" t="s">
        <v>73</v>
      </c>
      <c r="AY750" s="245" t="s">
        <v>194</v>
      </c>
    </row>
    <row r="751" s="13" customFormat="1">
      <c r="B751" s="246"/>
      <c r="C751" s="247"/>
      <c r="D751" s="232" t="s">
        <v>272</v>
      </c>
      <c r="E751" s="248" t="s">
        <v>19</v>
      </c>
      <c r="F751" s="249" t="s">
        <v>295</v>
      </c>
      <c r="G751" s="247"/>
      <c r="H751" s="250">
        <v>221.56999999999999</v>
      </c>
      <c r="I751" s="251"/>
      <c r="J751" s="247"/>
      <c r="K751" s="247"/>
      <c r="L751" s="252"/>
      <c r="M751" s="253"/>
      <c r="N751" s="254"/>
      <c r="O751" s="254"/>
      <c r="P751" s="254"/>
      <c r="Q751" s="254"/>
      <c r="R751" s="254"/>
      <c r="S751" s="254"/>
      <c r="T751" s="255"/>
      <c r="AT751" s="256" t="s">
        <v>272</v>
      </c>
      <c r="AU751" s="256" t="s">
        <v>82</v>
      </c>
      <c r="AV751" s="13" t="s">
        <v>201</v>
      </c>
      <c r="AW751" s="13" t="s">
        <v>35</v>
      </c>
      <c r="AX751" s="13" t="s">
        <v>80</v>
      </c>
      <c r="AY751" s="256" t="s">
        <v>194</v>
      </c>
    </row>
    <row r="752" s="1" customFormat="1" ht="16.5" customHeight="1">
      <c r="B752" s="37"/>
      <c r="C752" s="219" t="s">
        <v>1383</v>
      </c>
      <c r="D752" s="219" t="s">
        <v>196</v>
      </c>
      <c r="E752" s="220" t="s">
        <v>1384</v>
      </c>
      <c r="F752" s="221" t="s">
        <v>1385</v>
      </c>
      <c r="G752" s="222" t="s">
        <v>228</v>
      </c>
      <c r="H752" s="223">
        <v>15</v>
      </c>
      <c r="I752" s="224"/>
      <c r="J752" s="225">
        <f>ROUND(I752*H752,2)</f>
        <v>0</v>
      </c>
      <c r="K752" s="221" t="s">
        <v>200</v>
      </c>
      <c r="L752" s="42"/>
      <c r="M752" s="226" t="s">
        <v>19</v>
      </c>
      <c r="N752" s="227" t="s">
        <v>44</v>
      </c>
      <c r="O752" s="82"/>
      <c r="P752" s="228">
        <f>O752*H752</f>
        <v>0</v>
      </c>
      <c r="Q752" s="228">
        <v>3.0000000000000001E-05</v>
      </c>
      <c r="R752" s="228">
        <f>Q752*H752</f>
        <v>0.00044999999999999999</v>
      </c>
      <c r="S752" s="228">
        <v>0</v>
      </c>
      <c r="T752" s="229">
        <f>S752*H752</f>
        <v>0</v>
      </c>
      <c r="AR752" s="230" t="s">
        <v>280</v>
      </c>
      <c r="AT752" s="230" t="s">
        <v>196</v>
      </c>
      <c r="AU752" s="230" t="s">
        <v>82</v>
      </c>
      <c r="AY752" s="16" t="s">
        <v>194</v>
      </c>
      <c r="BE752" s="231">
        <f>IF(N752="základní",J752,0)</f>
        <v>0</v>
      </c>
      <c r="BF752" s="231">
        <f>IF(N752="snížená",J752,0)</f>
        <v>0</v>
      </c>
      <c r="BG752" s="231">
        <f>IF(N752="zákl. přenesená",J752,0)</f>
        <v>0</v>
      </c>
      <c r="BH752" s="231">
        <f>IF(N752="sníž. přenesená",J752,0)</f>
        <v>0</v>
      </c>
      <c r="BI752" s="231">
        <f>IF(N752="nulová",J752,0)</f>
        <v>0</v>
      </c>
      <c r="BJ752" s="16" t="s">
        <v>80</v>
      </c>
      <c r="BK752" s="231">
        <f>ROUND(I752*H752,2)</f>
        <v>0</v>
      </c>
      <c r="BL752" s="16" t="s">
        <v>280</v>
      </c>
      <c r="BM752" s="230" t="s">
        <v>1386</v>
      </c>
    </row>
    <row r="753" s="1" customFormat="1">
      <c r="B753" s="37"/>
      <c r="C753" s="38"/>
      <c r="D753" s="232" t="s">
        <v>203</v>
      </c>
      <c r="E753" s="38"/>
      <c r="F753" s="233" t="s">
        <v>1387</v>
      </c>
      <c r="G753" s="38"/>
      <c r="H753" s="38"/>
      <c r="I753" s="145"/>
      <c r="J753" s="38"/>
      <c r="K753" s="38"/>
      <c r="L753" s="42"/>
      <c r="M753" s="234"/>
      <c r="N753" s="82"/>
      <c r="O753" s="82"/>
      <c r="P753" s="82"/>
      <c r="Q753" s="82"/>
      <c r="R753" s="82"/>
      <c r="S753" s="82"/>
      <c r="T753" s="83"/>
      <c r="AT753" s="16" t="s">
        <v>203</v>
      </c>
      <c r="AU753" s="16" t="s">
        <v>82</v>
      </c>
    </row>
    <row r="754" s="1" customFormat="1" ht="16.5" customHeight="1">
      <c r="B754" s="37"/>
      <c r="C754" s="258" t="s">
        <v>1388</v>
      </c>
      <c r="D754" s="258" t="s">
        <v>350</v>
      </c>
      <c r="E754" s="259" t="s">
        <v>1389</v>
      </c>
      <c r="F754" s="260" t="s">
        <v>1390</v>
      </c>
      <c r="G754" s="261" t="s">
        <v>228</v>
      </c>
      <c r="H754" s="262">
        <v>15</v>
      </c>
      <c r="I754" s="263"/>
      <c r="J754" s="264">
        <f>ROUND(I754*H754,2)</f>
        <v>0</v>
      </c>
      <c r="K754" s="260" t="s">
        <v>200</v>
      </c>
      <c r="L754" s="265"/>
      <c r="M754" s="266" t="s">
        <v>19</v>
      </c>
      <c r="N754" s="267" t="s">
        <v>44</v>
      </c>
      <c r="O754" s="82"/>
      <c r="P754" s="228">
        <f>O754*H754</f>
        <v>0</v>
      </c>
      <c r="Q754" s="228">
        <v>0.00055000000000000003</v>
      </c>
      <c r="R754" s="228">
        <f>Q754*H754</f>
        <v>0.0082500000000000004</v>
      </c>
      <c r="S754" s="228">
        <v>0</v>
      </c>
      <c r="T754" s="229">
        <f>S754*H754</f>
        <v>0</v>
      </c>
      <c r="AR754" s="230" t="s">
        <v>381</v>
      </c>
      <c r="AT754" s="230" t="s">
        <v>350</v>
      </c>
      <c r="AU754" s="230" t="s">
        <v>82</v>
      </c>
      <c r="AY754" s="16" t="s">
        <v>194</v>
      </c>
      <c r="BE754" s="231">
        <f>IF(N754="základní",J754,0)</f>
        <v>0</v>
      </c>
      <c r="BF754" s="231">
        <f>IF(N754="snížená",J754,0)</f>
        <v>0</v>
      </c>
      <c r="BG754" s="231">
        <f>IF(N754="zákl. přenesená",J754,0)</f>
        <v>0</v>
      </c>
      <c r="BH754" s="231">
        <f>IF(N754="sníž. přenesená",J754,0)</f>
        <v>0</v>
      </c>
      <c r="BI754" s="231">
        <f>IF(N754="nulová",J754,0)</f>
        <v>0</v>
      </c>
      <c r="BJ754" s="16" t="s">
        <v>80</v>
      </c>
      <c r="BK754" s="231">
        <f>ROUND(I754*H754,2)</f>
        <v>0</v>
      </c>
      <c r="BL754" s="16" t="s">
        <v>280</v>
      </c>
      <c r="BM754" s="230" t="s">
        <v>1391</v>
      </c>
    </row>
    <row r="755" s="1" customFormat="1">
      <c r="B755" s="37"/>
      <c r="C755" s="38"/>
      <c r="D755" s="232" t="s">
        <v>203</v>
      </c>
      <c r="E755" s="38"/>
      <c r="F755" s="233" t="s">
        <v>1390</v>
      </c>
      <c r="G755" s="38"/>
      <c r="H755" s="38"/>
      <c r="I755" s="145"/>
      <c r="J755" s="38"/>
      <c r="K755" s="38"/>
      <c r="L755" s="42"/>
      <c r="M755" s="234"/>
      <c r="N755" s="82"/>
      <c r="O755" s="82"/>
      <c r="P755" s="82"/>
      <c r="Q755" s="82"/>
      <c r="R755" s="82"/>
      <c r="S755" s="82"/>
      <c r="T755" s="83"/>
      <c r="AT755" s="16" t="s">
        <v>203</v>
      </c>
      <c r="AU755" s="16" t="s">
        <v>82</v>
      </c>
    </row>
    <row r="756" s="1" customFormat="1" ht="24" customHeight="1">
      <c r="B756" s="37"/>
      <c r="C756" s="219" t="s">
        <v>1392</v>
      </c>
      <c r="D756" s="219" t="s">
        <v>196</v>
      </c>
      <c r="E756" s="220" t="s">
        <v>1393</v>
      </c>
      <c r="F756" s="221" t="s">
        <v>1394</v>
      </c>
      <c r="G756" s="222" t="s">
        <v>336</v>
      </c>
      <c r="H756" s="223">
        <v>3.8679999999999999</v>
      </c>
      <c r="I756" s="224"/>
      <c r="J756" s="225">
        <f>ROUND(I756*H756,2)</f>
        <v>0</v>
      </c>
      <c r="K756" s="221" t="s">
        <v>200</v>
      </c>
      <c r="L756" s="42"/>
      <c r="M756" s="226" t="s">
        <v>19</v>
      </c>
      <c r="N756" s="227" t="s">
        <v>44</v>
      </c>
      <c r="O756" s="82"/>
      <c r="P756" s="228">
        <f>O756*H756</f>
        <v>0</v>
      </c>
      <c r="Q756" s="228">
        <v>0</v>
      </c>
      <c r="R756" s="228">
        <f>Q756*H756</f>
        <v>0</v>
      </c>
      <c r="S756" s="228">
        <v>0</v>
      </c>
      <c r="T756" s="229">
        <f>S756*H756</f>
        <v>0</v>
      </c>
      <c r="AR756" s="230" t="s">
        <v>280</v>
      </c>
      <c r="AT756" s="230" t="s">
        <v>196</v>
      </c>
      <c r="AU756" s="230" t="s">
        <v>82</v>
      </c>
      <c r="AY756" s="16" t="s">
        <v>194</v>
      </c>
      <c r="BE756" s="231">
        <f>IF(N756="základní",J756,0)</f>
        <v>0</v>
      </c>
      <c r="BF756" s="231">
        <f>IF(N756="snížená",J756,0)</f>
        <v>0</v>
      </c>
      <c r="BG756" s="231">
        <f>IF(N756="zákl. přenesená",J756,0)</f>
        <v>0</v>
      </c>
      <c r="BH756" s="231">
        <f>IF(N756="sníž. přenesená",J756,0)</f>
        <v>0</v>
      </c>
      <c r="BI756" s="231">
        <f>IF(N756="nulová",J756,0)</f>
        <v>0</v>
      </c>
      <c r="BJ756" s="16" t="s">
        <v>80</v>
      </c>
      <c r="BK756" s="231">
        <f>ROUND(I756*H756,2)</f>
        <v>0</v>
      </c>
      <c r="BL756" s="16" t="s">
        <v>280</v>
      </c>
      <c r="BM756" s="230" t="s">
        <v>1395</v>
      </c>
    </row>
    <row r="757" s="1" customFormat="1">
      <c r="B757" s="37"/>
      <c r="C757" s="38"/>
      <c r="D757" s="232" t="s">
        <v>203</v>
      </c>
      <c r="E757" s="38"/>
      <c r="F757" s="233" t="s">
        <v>1396</v>
      </c>
      <c r="G757" s="38"/>
      <c r="H757" s="38"/>
      <c r="I757" s="145"/>
      <c r="J757" s="38"/>
      <c r="K757" s="38"/>
      <c r="L757" s="42"/>
      <c r="M757" s="234"/>
      <c r="N757" s="82"/>
      <c r="O757" s="82"/>
      <c r="P757" s="82"/>
      <c r="Q757" s="82"/>
      <c r="R757" s="82"/>
      <c r="S757" s="82"/>
      <c r="T757" s="83"/>
      <c r="AT757" s="16" t="s">
        <v>203</v>
      </c>
      <c r="AU757" s="16" t="s">
        <v>82</v>
      </c>
    </row>
    <row r="758" s="1" customFormat="1" ht="24" customHeight="1">
      <c r="B758" s="37"/>
      <c r="C758" s="219" t="s">
        <v>1397</v>
      </c>
      <c r="D758" s="219" t="s">
        <v>196</v>
      </c>
      <c r="E758" s="220" t="s">
        <v>1398</v>
      </c>
      <c r="F758" s="221" t="s">
        <v>1399</v>
      </c>
      <c r="G758" s="222" t="s">
        <v>336</v>
      </c>
      <c r="H758" s="223">
        <v>3.8679999999999999</v>
      </c>
      <c r="I758" s="224"/>
      <c r="J758" s="225">
        <f>ROUND(I758*H758,2)</f>
        <v>0</v>
      </c>
      <c r="K758" s="221" t="s">
        <v>200</v>
      </c>
      <c r="L758" s="42"/>
      <c r="M758" s="226" t="s">
        <v>19</v>
      </c>
      <c r="N758" s="227" t="s">
        <v>44</v>
      </c>
      <c r="O758" s="82"/>
      <c r="P758" s="228">
        <f>O758*H758</f>
        <v>0</v>
      </c>
      <c r="Q758" s="228">
        <v>0</v>
      </c>
      <c r="R758" s="228">
        <f>Q758*H758</f>
        <v>0</v>
      </c>
      <c r="S758" s="228">
        <v>0</v>
      </c>
      <c r="T758" s="229">
        <f>S758*H758</f>
        <v>0</v>
      </c>
      <c r="AR758" s="230" t="s">
        <v>280</v>
      </c>
      <c r="AT758" s="230" t="s">
        <v>196</v>
      </c>
      <c r="AU758" s="230" t="s">
        <v>82</v>
      </c>
      <c r="AY758" s="16" t="s">
        <v>194</v>
      </c>
      <c r="BE758" s="231">
        <f>IF(N758="základní",J758,0)</f>
        <v>0</v>
      </c>
      <c r="BF758" s="231">
        <f>IF(N758="snížená",J758,0)</f>
        <v>0</v>
      </c>
      <c r="BG758" s="231">
        <f>IF(N758="zákl. přenesená",J758,0)</f>
        <v>0</v>
      </c>
      <c r="BH758" s="231">
        <f>IF(N758="sníž. přenesená",J758,0)</f>
        <v>0</v>
      </c>
      <c r="BI758" s="231">
        <f>IF(N758="nulová",J758,0)</f>
        <v>0</v>
      </c>
      <c r="BJ758" s="16" t="s">
        <v>80</v>
      </c>
      <c r="BK758" s="231">
        <f>ROUND(I758*H758,2)</f>
        <v>0</v>
      </c>
      <c r="BL758" s="16" t="s">
        <v>280</v>
      </c>
      <c r="BM758" s="230" t="s">
        <v>1400</v>
      </c>
    </row>
    <row r="759" s="1" customFormat="1">
      <c r="B759" s="37"/>
      <c r="C759" s="38"/>
      <c r="D759" s="232" t="s">
        <v>203</v>
      </c>
      <c r="E759" s="38"/>
      <c r="F759" s="233" t="s">
        <v>1401</v>
      </c>
      <c r="G759" s="38"/>
      <c r="H759" s="38"/>
      <c r="I759" s="145"/>
      <c r="J759" s="38"/>
      <c r="K759" s="38"/>
      <c r="L759" s="42"/>
      <c r="M759" s="234"/>
      <c r="N759" s="82"/>
      <c r="O759" s="82"/>
      <c r="P759" s="82"/>
      <c r="Q759" s="82"/>
      <c r="R759" s="82"/>
      <c r="S759" s="82"/>
      <c r="T759" s="83"/>
      <c r="AT759" s="16" t="s">
        <v>203</v>
      </c>
      <c r="AU759" s="16" t="s">
        <v>82</v>
      </c>
    </row>
    <row r="760" s="11" customFormat="1" ht="22.8" customHeight="1">
      <c r="B760" s="203"/>
      <c r="C760" s="204"/>
      <c r="D760" s="205" t="s">
        <v>72</v>
      </c>
      <c r="E760" s="217" t="s">
        <v>1402</v>
      </c>
      <c r="F760" s="217" t="s">
        <v>1403</v>
      </c>
      <c r="G760" s="204"/>
      <c r="H760" s="204"/>
      <c r="I760" s="207"/>
      <c r="J760" s="218">
        <f>BK760</f>
        <v>0</v>
      </c>
      <c r="K760" s="204"/>
      <c r="L760" s="209"/>
      <c r="M760" s="210"/>
      <c r="N760" s="211"/>
      <c r="O760" s="211"/>
      <c r="P760" s="212">
        <f>SUM(P761:P788)</f>
        <v>0</v>
      </c>
      <c r="Q760" s="211"/>
      <c r="R760" s="212">
        <f>SUM(R761:R788)</f>
        <v>0.12618599999999999</v>
      </c>
      <c r="S760" s="211"/>
      <c r="T760" s="213">
        <f>SUM(T761:T788)</f>
        <v>0.12608</v>
      </c>
      <c r="AR760" s="214" t="s">
        <v>82</v>
      </c>
      <c r="AT760" s="215" t="s">
        <v>72</v>
      </c>
      <c r="AU760" s="215" t="s">
        <v>80</v>
      </c>
      <c r="AY760" s="214" t="s">
        <v>194</v>
      </c>
      <c r="BK760" s="216">
        <f>SUM(BK761:BK788)</f>
        <v>0</v>
      </c>
    </row>
    <row r="761" s="1" customFormat="1" ht="16.5" customHeight="1">
      <c r="B761" s="37"/>
      <c r="C761" s="219" t="s">
        <v>1404</v>
      </c>
      <c r="D761" s="219" t="s">
        <v>196</v>
      </c>
      <c r="E761" s="220" t="s">
        <v>1405</v>
      </c>
      <c r="F761" s="221" t="s">
        <v>1406</v>
      </c>
      <c r="G761" s="222" t="s">
        <v>217</v>
      </c>
      <c r="H761" s="223">
        <v>32</v>
      </c>
      <c r="I761" s="224"/>
      <c r="J761" s="225">
        <f>ROUND(I761*H761,2)</f>
        <v>0</v>
      </c>
      <c r="K761" s="221" t="s">
        <v>200</v>
      </c>
      <c r="L761" s="42"/>
      <c r="M761" s="226" t="s">
        <v>19</v>
      </c>
      <c r="N761" s="227" t="s">
        <v>44</v>
      </c>
      <c r="O761" s="82"/>
      <c r="P761" s="228">
        <f>O761*H761</f>
        <v>0</v>
      </c>
      <c r="Q761" s="228">
        <v>0</v>
      </c>
      <c r="R761" s="228">
        <f>Q761*H761</f>
        <v>0</v>
      </c>
      <c r="S761" s="228">
        <v>0.0039399999999999999</v>
      </c>
      <c r="T761" s="229">
        <f>S761*H761</f>
        <v>0.12608</v>
      </c>
      <c r="AR761" s="230" t="s">
        <v>280</v>
      </c>
      <c r="AT761" s="230" t="s">
        <v>196</v>
      </c>
      <c r="AU761" s="230" t="s">
        <v>82</v>
      </c>
      <c r="AY761" s="16" t="s">
        <v>194</v>
      </c>
      <c r="BE761" s="231">
        <f>IF(N761="základní",J761,0)</f>
        <v>0</v>
      </c>
      <c r="BF761" s="231">
        <f>IF(N761="snížená",J761,0)</f>
        <v>0</v>
      </c>
      <c r="BG761" s="231">
        <f>IF(N761="zákl. přenesená",J761,0)</f>
        <v>0</v>
      </c>
      <c r="BH761" s="231">
        <f>IF(N761="sníž. přenesená",J761,0)</f>
        <v>0</v>
      </c>
      <c r="BI761" s="231">
        <f>IF(N761="nulová",J761,0)</f>
        <v>0</v>
      </c>
      <c r="BJ761" s="16" t="s">
        <v>80</v>
      </c>
      <c r="BK761" s="231">
        <f>ROUND(I761*H761,2)</f>
        <v>0</v>
      </c>
      <c r="BL761" s="16" t="s">
        <v>280</v>
      </c>
      <c r="BM761" s="230" t="s">
        <v>1407</v>
      </c>
    </row>
    <row r="762" s="1" customFormat="1">
      <c r="B762" s="37"/>
      <c r="C762" s="38"/>
      <c r="D762" s="232" t="s">
        <v>203</v>
      </c>
      <c r="E762" s="38"/>
      <c r="F762" s="233" t="s">
        <v>1408</v>
      </c>
      <c r="G762" s="38"/>
      <c r="H762" s="38"/>
      <c r="I762" s="145"/>
      <c r="J762" s="38"/>
      <c r="K762" s="38"/>
      <c r="L762" s="42"/>
      <c r="M762" s="234"/>
      <c r="N762" s="82"/>
      <c r="O762" s="82"/>
      <c r="P762" s="82"/>
      <c r="Q762" s="82"/>
      <c r="R762" s="82"/>
      <c r="S762" s="82"/>
      <c r="T762" s="83"/>
      <c r="AT762" s="16" t="s">
        <v>203</v>
      </c>
      <c r="AU762" s="16" t="s">
        <v>82</v>
      </c>
    </row>
    <row r="763" s="1" customFormat="1">
      <c r="B763" s="37"/>
      <c r="C763" s="38"/>
      <c r="D763" s="232" t="s">
        <v>306</v>
      </c>
      <c r="E763" s="38"/>
      <c r="F763" s="257" t="s">
        <v>1409</v>
      </c>
      <c r="G763" s="38"/>
      <c r="H763" s="38"/>
      <c r="I763" s="145"/>
      <c r="J763" s="38"/>
      <c r="K763" s="38"/>
      <c r="L763" s="42"/>
      <c r="M763" s="234"/>
      <c r="N763" s="82"/>
      <c r="O763" s="82"/>
      <c r="P763" s="82"/>
      <c r="Q763" s="82"/>
      <c r="R763" s="82"/>
      <c r="S763" s="82"/>
      <c r="T763" s="83"/>
      <c r="AT763" s="16" t="s">
        <v>306</v>
      </c>
      <c r="AU763" s="16" t="s">
        <v>82</v>
      </c>
    </row>
    <row r="764" s="1" customFormat="1" ht="24" customHeight="1">
      <c r="B764" s="37"/>
      <c r="C764" s="219" t="s">
        <v>1410</v>
      </c>
      <c r="D764" s="219" t="s">
        <v>196</v>
      </c>
      <c r="E764" s="220" t="s">
        <v>1411</v>
      </c>
      <c r="F764" s="221" t="s">
        <v>1412</v>
      </c>
      <c r="G764" s="222" t="s">
        <v>217</v>
      </c>
      <c r="H764" s="223">
        <v>15</v>
      </c>
      <c r="I764" s="224"/>
      <c r="J764" s="225">
        <f>ROUND(I764*H764,2)</f>
        <v>0</v>
      </c>
      <c r="K764" s="221" t="s">
        <v>200</v>
      </c>
      <c r="L764" s="42"/>
      <c r="M764" s="226" t="s">
        <v>19</v>
      </c>
      <c r="N764" s="227" t="s">
        <v>44</v>
      </c>
      <c r="O764" s="82"/>
      <c r="P764" s="228">
        <f>O764*H764</f>
        <v>0</v>
      </c>
      <c r="Q764" s="228">
        <v>0.0015299999999999999</v>
      </c>
      <c r="R764" s="228">
        <f>Q764*H764</f>
        <v>0.022949999999999998</v>
      </c>
      <c r="S764" s="228">
        <v>0</v>
      </c>
      <c r="T764" s="229">
        <f>S764*H764</f>
        <v>0</v>
      </c>
      <c r="AR764" s="230" t="s">
        <v>280</v>
      </c>
      <c r="AT764" s="230" t="s">
        <v>196</v>
      </c>
      <c r="AU764" s="230" t="s">
        <v>82</v>
      </c>
      <c r="AY764" s="16" t="s">
        <v>194</v>
      </c>
      <c r="BE764" s="231">
        <f>IF(N764="základní",J764,0)</f>
        <v>0</v>
      </c>
      <c r="BF764" s="231">
        <f>IF(N764="snížená",J764,0)</f>
        <v>0</v>
      </c>
      <c r="BG764" s="231">
        <f>IF(N764="zákl. přenesená",J764,0)</f>
        <v>0</v>
      </c>
      <c r="BH764" s="231">
        <f>IF(N764="sníž. přenesená",J764,0)</f>
        <v>0</v>
      </c>
      <c r="BI764" s="231">
        <f>IF(N764="nulová",J764,0)</f>
        <v>0</v>
      </c>
      <c r="BJ764" s="16" t="s">
        <v>80</v>
      </c>
      <c r="BK764" s="231">
        <f>ROUND(I764*H764,2)</f>
        <v>0</v>
      </c>
      <c r="BL764" s="16" t="s">
        <v>280</v>
      </c>
      <c r="BM764" s="230" t="s">
        <v>1413</v>
      </c>
    </row>
    <row r="765" s="1" customFormat="1">
      <c r="B765" s="37"/>
      <c r="C765" s="38"/>
      <c r="D765" s="232" t="s">
        <v>203</v>
      </c>
      <c r="E765" s="38"/>
      <c r="F765" s="233" t="s">
        <v>1414</v>
      </c>
      <c r="G765" s="38"/>
      <c r="H765" s="38"/>
      <c r="I765" s="145"/>
      <c r="J765" s="38"/>
      <c r="K765" s="38"/>
      <c r="L765" s="42"/>
      <c r="M765" s="234"/>
      <c r="N765" s="82"/>
      <c r="O765" s="82"/>
      <c r="P765" s="82"/>
      <c r="Q765" s="82"/>
      <c r="R765" s="82"/>
      <c r="S765" s="82"/>
      <c r="T765" s="83"/>
      <c r="AT765" s="16" t="s">
        <v>203</v>
      </c>
      <c r="AU765" s="16" t="s">
        <v>82</v>
      </c>
    </row>
    <row r="766" s="1" customFormat="1">
      <c r="B766" s="37"/>
      <c r="C766" s="38"/>
      <c r="D766" s="232" t="s">
        <v>306</v>
      </c>
      <c r="E766" s="38"/>
      <c r="F766" s="257" t="s">
        <v>751</v>
      </c>
      <c r="G766" s="38"/>
      <c r="H766" s="38"/>
      <c r="I766" s="145"/>
      <c r="J766" s="38"/>
      <c r="K766" s="38"/>
      <c r="L766" s="42"/>
      <c r="M766" s="234"/>
      <c r="N766" s="82"/>
      <c r="O766" s="82"/>
      <c r="P766" s="82"/>
      <c r="Q766" s="82"/>
      <c r="R766" s="82"/>
      <c r="S766" s="82"/>
      <c r="T766" s="83"/>
      <c r="AT766" s="16" t="s">
        <v>306</v>
      </c>
      <c r="AU766" s="16" t="s">
        <v>82</v>
      </c>
    </row>
    <row r="767" s="1" customFormat="1" ht="24" customHeight="1">
      <c r="B767" s="37"/>
      <c r="C767" s="219" t="s">
        <v>1415</v>
      </c>
      <c r="D767" s="219" t="s">
        <v>196</v>
      </c>
      <c r="E767" s="220" t="s">
        <v>1416</v>
      </c>
      <c r="F767" s="221" t="s">
        <v>1417</v>
      </c>
      <c r="G767" s="222" t="s">
        <v>217</v>
      </c>
      <c r="H767" s="223">
        <v>26</v>
      </c>
      <c r="I767" s="224"/>
      <c r="J767" s="225">
        <f>ROUND(I767*H767,2)</f>
        <v>0</v>
      </c>
      <c r="K767" s="221" t="s">
        <v>200</v>
      </c>
      <c r="L767" s="42"/>
      <c r="M767" s="226" t="s">
        <v>19</v>
      </c>
      <c r="N767" s="227" t="s">
        <v>44</v>
      </c>
      <c r="O767" s="82"/>
      <c r="P767" s="228">
        <f>O767*H767</f>
        <v>0</v>
      </c>
      <c r="Q767" s="228">
        <v>0.00315</v>
      </c>
      <c r="R767" s="228">
        <f>Q767*H767</f>
        <v>0.081900000000000001</v>
      </c>
      <c r="S767" s="228">
        <v>0</v>
      </c>
      <c r="T767" s="229">
        <f>S767*H767</f>
        <v>0</v>
      </c>
      <c r="AR767" s="230" t="s">
        <v>280</v>
      </c>
      <c r="AT767" s="230" t="s">
        <v>196</v>
      </c>
      <c r="AU767" s="230" t="s">
        <v>82</v>
      </c>
      <c r="AY767" s="16" t="s">
        <v>194</v>
      </c>
      <c r="BE767" s="231">
        <f>IF(N767="základní",J767,0)</f>
        <v>0</v>
      </c>
      <c r="BF767" s="231">
        <f>IF(N767="snížená",J767,0)</f>
        <v>0</v>
      </c>
      <c r="BG767" s="231">
        <f>IF(N767="zákl. přenesená",J767,0)</f>
        <v>0</v>
      </c>
      <c r="BH767" s="231">
        <f>IF(N767="sníž. přenesená",J767,0)</f>
        <v>0</v>
      </c>
      <c r="BI767" s="231">
        <f>IF(N767="nulová",J767,0)</f>
        <v>0</v>
      </c>
      <c r="BJ767" s="16" t="s">
        <v>80</v>
      </c>
      <c r="BK767" s="231">
        <f>ROUND(I767*H767,2)</f>
        <v>0</v>
      </c>
      <c r="BL767" s="16" t="s">
        <v>280</v>
      </c>
      <c r="BM767" s="230" t="s">
        <v>1418</v>
      </c>
    </row>
    <row r="768" s="1" customFormat="1">
      <c r="B768" s="37"/>
      <c r="C768" s="38"/>
      <c r="D768" s="232" t="s">
        <v>203</v>
      </c>
      <c r="E768" s="38"/>
      <c r="F768" s="233" t="s">
        <v>1419</v>
      </c>
      <c r="G768" s="38"/>
      <c r="H768" s="38"/>
      <c r="I768" s="145"/>
      <c r="J768" s="38"/>
      <c r="K768" s="38"/>
      <c r="L768" s="42"/>
      <c r="M768" s="234"/>
      <c r="N768" s="82"/>
      <c r="O768" s="82"/>
      <c r="P768" s="82"/>
      <c r="Q768" s="82"/>
      <c r="R768" s="82"/>
      <c r="S768" s="82"/>
      <c r="T768" s="83"/>
      <c r="AT768" s="16" t="s">
        <v>203</v>
      </c>
      <c r="AU768" s="16" t="s">
        <v>82</v>
      </c>
    </row>
    <row r="769" s="12" customFormat="1">
      <c r="B769" s="235"/>
      <c r="C769" s="236"/>
      <c r="D769" s="232" t="s">
        <v>272</v>
      </c>
      <c r="E769" s="237" t="s">
        <v>19</v>
      </c>
      <c r="F769" s="238" t="s">
        <v>1420</v>
      </c>
      <c r="G769" s="236"/>
      <c r="H769" s="239">
        <v>18.699999999999999</v>
      </c>
      <c r="I769" s="240"/>
      <c r="J769" s="236"/>
      <c r="K769" s="236"/>
      <c r="L769" s="241"/>
      <c r="M769" s="242"/>
      <c r="N769" s="243"/>
      <c r="O769" s="243"/>
      <c r="P769" s="243"/>
      <c r="Q769" s="243"/>
      <c r="R769" s="243"/>
      <c r="S769" s="243"/>
      <c r="T769" s="244"/>
      <c r="AT769" s="245" t="s">
        <v>272</v>
      </c>
      <c r="AU769" s="245" t="s">
        <v>82</v>
      </c>
      <c r="AV769" s="12" t="s">
        <v>82</v>
      </c>
      <c r="AW769" s="12" t="s">
        <v>35</v>
      </c>
      <c r="AX769" s="12" t="s">
        <v>73</v>
      </c>
      <c r="AY769" s="245" t="s">
        <v>194</v>
      </c>
    </row>
    <row r="770" s="12" customFormat="1">
      <c r="B770" s="235"/>
      <c r="C770" s="236"/>
      <c r="D770" s="232" t="s">
        <v>272</v>
      </c>
      <c r="E770" s="237" t="s">
        <v>19</v>
      </c>
      <c r="F770" s="238" t="s">
        <v>1421</v>
      </c>
      <c r="G770" s="236"/>
      <c r="H770" s="239">
        <v>1.1000000000000001</v>
      </c>
      <c r="I770" s="240"/>
      <c r="J770" s="236"/>
      <c r="K770" s="236"/>
      <c r="L770" s="241"/>
      <c r="M770" s="242"/>
      <c r="N770" s="243"/>
      <c r="O770" s="243"/>
      <c r="P770" s="243"/>
      <c r="Q770" s="243"/>
      <c r="R770" s="243"/>
      <c r="S770" s="243"/>
      <c r="T770" s="244"/>
      <c r="AT770" s="245" t="s">
        <v>272</v>
      </c>
      <c r="AU770" s="245" t="s">
        <v>82</v>
      </c>
      <c r="AV770" s="12" t="s">
        <v>82</v>
      </c>
      <c r="AW770" s="12" t="s">
        <v>35</v>
      </c>
      <c r="AX770" s="12" t="s">
        <v>73</v>
      </c>
      <c r="AY770" s="245" t="s">
        <v>194</v>
      </c>
    </row>
    <row r="771" s="12" customFormat="1">
      <c r="B771" s="235"/>
      <c r="C771" s="236"/>
      <c r="D771" s="232" t="s">
        <v>272</v>
      </c>
      <c r="E771" s="237" t="s">
        <v>19</v>
      </c>
      <c r="F771" s="238" t="s">
        <v>1422</v>
      </c>
      <c r="G771" s="236"/>
      <c r="H771" s="239">
        <v>2</v>
      </c>
      <c r="I771" s="240"/>
      <c r="J771" s="236"/>
      <c r="K771" s="236"/>
      <c r="L771" s="241"/>
      <c r="M771" s="242"/>
      <c r="N771" s="243"/>
      <c r="O771" s="243"/>
      <c r="P771" s="243"/>
      <c r="Q771" s="243"/>
      <c r="R771" s="243"/>
      <c r="S771" s="243"/>
      <c r="T771" s="244"/>
      <c r="AT771" s="245" t="s">
        <v>272</v>
      </c>
      <c r="AU771" s="245" t="s">
        <v>82</v>
      </c>
      <c r="AV771" s="12" t="s">
        <v>82</v>
      </c>
      <c r="AW771" s="12" t="s">
        <v>35</v>
      </c>
      <c r="AX771" s="12" t="s">
        <v>73</v>
      </c>
      <c r="AY771" s="245" t="s">
        <v>194</v>
      </c>
    </row>
    <row r="772" s="12" customFormat="1">
      <c r="B772" s="235"/>
      <c r="C772" s="236"/>
      <c r="D772" s="232" t="s">
        <v>272</v>
      </c>
      <c r="E772" s="237" t="s">
        <v>19</v>
      </c>
      <c r="F772" s="238" t="s">
        <v>1423</v>
      </c>
      <c r="G772" s="236"/>
      <c r="H772" s="239">
        <v>1.8</v>
      </c>
      <c r="I772" s="240"/>
      <c r="J772" s="236"/>
      <c r="K772" s="236"/>
      <c r="L772" s="241"/>
      <c r="M772" s="242"/>
      <c r="N772" s="243"/>
      <c r="O772" s="243"/>
      <c r="P772" s="243"/>
      <c r="Q772" s="243"/>
      <c r="R772" s="243"/>
      <c r="S772" s="243"/>
      <c r="T772" s="244"/>
      <c r="AT772" s="245" t="s">
        <v>272</v>
      </c>
      <c r="AU772" s="245" t="s">
        <v>82</v>
      </c>
      <c r="AV772" s="12" t="s">
        <v>82</v>
      </c>
      <c r="AW772" s="12" t="s">
        <v>35</v>
      </c>
      <c r="AX772" s="12" t="s">
        <v>73</v>
      </c>
      <c r="AY772" s="245" t="s">
        <v>194</v>
      </c>
    </row>
    <row r="773" s="12" customFormat="1">
      <c r="B773" s="235"/>
      <c r="C773" s="236"/>
      <c r="D773" s="232" t="s">
        <v>272</v>
      </c>
      <c r="E773" s="237" t="s">
        <v>19</v>
      </c>
      <c r="F773" s="238" t="s">
        <v>1424</v>
      </c>
      <c r="G773" s="236"/>
      <c r="H773" s="239">
        <v>1.3999999999999999</v>
      </c>
      <c r="I773" s="240"/>
      <c r="J773" s="236"/>
      <c r="K773" s="236"/>
      <c r="L773" s="241"/>
      <c r="M773" s="242"/>
      <c r="N773" s="243"/>
      <c r="O773" s="243"/>
      <c r="P773" s="243"/>
      <c r="Q773" s="243"/>
      <c r="R773" s="243"/>
      <c r="S773" s="243"/>
      <c r="T773" s="244"/>
      <c r="AT773" s="245" t="s">
        <v>272</v>
      </c>
      <c r="AU773" s="245" t="s">
        <v>82</v>
      </c>
      <c r="AV773" s="12" t="s">
        <v>82</v>
      </c>
      <c r="AW773" s="12" t="s">
        <v>35</v>
      </c>
      <c r="AX773" s="12" t="s">
        <v>73</v>
      </c>
      <c r="AY773" s="245" t="s">
        <v>194</v>
      </c>
    </row>
    <row r="774" s="12" customFormat="1">
      <c r="B774" s="235"/>
      <c r="C774" s="236"/>
      <c r="D774" s="232" t="s">
        <v>272</v>
      </c>
      <c r="E774" s="237" t="s">
        <v>19</v>
      </c>
      <c r="F774" s="238" t="s">
        <v>1425</v>
      </c>
      <c r="G774" s="236"/>
      <c r="H774" s="239">
        <v>1</v>
      </c>
      <c r="I774" s="240"/>
      <c r="J774" s="236"/>
      <c r="K774" s="236"/>
      <c r="L774" s="241"/>
      <c r="M774" s="242"/>
      <c r="N774" s="243"/>
      <c r="O774" s="243"/>
      <c r="P774" s="243"/>
      <c r="Q774" s="243"/>
      <c r="R774" s="243"/>
      <c r="S774" s="243"/>
      <c r="T774" s="244"/>
      <c r="AT774" s="245" t="s">
        <v>272</v>
      </c>
      <c r="AU774" s="245" t="s">
        <v>82</v>
      </c>
      <c r="AV774" s="12" t="s">
        <v>82</v>
      </c>
      <c r="AW774" s="12" t="s">
        <v>35</v>
      </c>
      <c r="AX774" s="12" t="s">
        <v>73</v>
      </c>
      <c r="AY774" s="245" t="s">
        <v>194</v>
      </c>
    </row>
    <row r="775" s="13" customFormat="1">
      <c r="B775" s="246"/>
      <c r="C775" s="247"/>
      <c r="D775" s="232" t="s">
        <v>272</v>
      </c>
      <c r="E775" s="248" t="s">
        <v>19</v>
      </c>
      <c r="F775" s="249" t="s">
        <v>295</v>
      </c>
      <c r="G775" s="247"/>
      <c r="H775" s="250">
        <v>26</v>
      </c>
      <c r="I775" s="251"/>
      <c r="J775" s="247"/>
      <c r="K775" s="247"/>
      <c r="L775" s="252"/>
      <c r="M775" s="253"/>
      <c r="N775" s="254"/>
      <c r="O775" s="254"/>
      <c r="P775" s="254"/>
      <c r="Q775" s="254"/>
      <c r="R775" s="254"/>
      <c r="S775" s="254"/>
      <c r="T775" s="255"/>
      <c r="AT775" s="256" t="s">
        <v>272</v>
      </c>
      <c r="AU775" s="256" t="s">
        <v>82</v>
      </c>
      <c r="AV775" s="13" t="s">
        <v>201</v>
      </c>
      <c r="AW775" s="13" t="s">
        <v>35</v>
      </c>
      <c r="AX775" s="13" t="s">
        <v>80</v>
      </c>
      <c r="AY775" s="256" t="s">
        <v>194</v>
      </c>
    </row>
    <row r="776" s="1" customFormat="1" ht="24" customHeight="1">
      <c r="B776" s="37"/>
      <c r="C776" s="219" t="s">
        <v>1426</v>
      </c>
      <c r="D776" s="219" t="s">
        <v>196</v>
      </c>
      <c r="E776" s="220" t="s">
        <v>1427</v>
      </c>
      <c r="F776" s="221" t="s">
        <v>1428</v>
      </c>
      <c r="G776" s="222" t="s">
        <v>217</v>
      </c>
      <c r="H776" s="223">
        <v>3.2000000000000002</v>
      </c>
      <c r="I776" s="224"/>
      <c r="J776" s="225">
        <f>ROUND(I776*H776,2)</f>
        <v>0</v>
      </c>
      <c r="K776" s="221" t="s">
        <v>200</v>
      </c>
      <c r="L776" s="42"/>
      <c r="M776" s="226" t="s">
        <v>19</v>
      </c>
      <c r="N776" s="227" t="s">
        <v>44</v>
      </c>
      <c r="O776" s="82"/>
      <c r="P776" s="228">
        <f>O776*H776</f>
        <v>0</v>
      </c>
      <c r="Q776" s="228">
        <v>0.0039300000000000003</v>
      </c>
      <c r="R776" s="228">
        <f>Q776*H776</f>
        <v>0.012576000000000002</v>
      </c>
      <c r="S776" s="228">
        <v>0</v>
      </c>
      <c r="T776" s="229">
        <f>S776*H776</f>
        <v>0</v>
      </c>
      <c r="AR776" s="230" t="s">
        <v>280</v>
      </c>
      <c r="AT776" s="230" t="s">
        <v>196</v>
      </c>
      <c r="AU776" s="230" t="s">
        <v>82</v>
      </c>
      <c r="AY776" s="16" t="s">
        <v>194</v>
      </c>
      <c r="BE776" s="231">
        <f>IF(N776="základní",J776,0)</f>
        <v>0</v>
      </c>
      <c r="BF776" s="231">
        <f>IF(N776="snížená",J776,0)</f>
        <v>0</v>
      </c>
      <c r="BG776" s="231">
        <f>IF(N776="zákl. přenesená",J776,0)</f>
        <v>0</v>
      </c>
      <c r="BH776" s="231">
        <f>IF(N776="sníž. přenesená",J776,0)</f>
        <v>0</v>
      </c>
      <c r="BI776" s="231">
        <f>IF(N776="nulová",J776,0)</f>
        <v>0</v>
      </c>
      <c r="BJ776" s="16" t="s">
        <v>80</v>
      </c>
      <c r="BK776" s="231">
        <f>ROUND(I776*H776,2)</f>
        <v>0</v>
      </c>
      <c r="BL776" s="16" t="s">
        <v>280</v>
      </c>
      <c r="BM776" s="230" t="s">
        <v>1429</v>
      </c>
    </row>
    <row r="777" s="1" customFormat="1">
      <c r="B777" s="37"/>
      <c r="C777" s="38"/>
      <c r="D777" s="232" t="s">
        <v>203</v>
      </c>
      <c r="E777" s="38"/>
      <c r="F777" s="233" t="s">
        <v>1430</v>
      </c>
      <c r="G777" s="38"/>
      <c r="H777" s="38"/>
      <c r="I777" s="145"/>
      <c r="J777" s="38"/>
      <c r="K777" s="38"/>
      <c r="L777" s="42"/>
      <c r="M777" s="234"/>
      <c r="N777" s="82"/>
      <c r="O777" s="82"/>
      <c r="P777" s="82"/>
      <c r="Q777" s="82"/>
      <c r="R777" s="82"/>
      <c r="S777" s="82"/>
      <c r="T777" s="83"/>
      <c r="AT777" s="16" t="s">
        <v>203</v>
      </c>
      <c r="AU777" s="16" t="s">
        <v>82</v>
      </c>
    </row>
    <row r="778" s="12" customFormat="1">
      <c r="B778" s="235"/>
      <c r="C778" s="236"/>
      <c r="D778" s="232" t="s">
        <v>272</v>
      </c>
      <c r="E778" s="237" t="s">
        <v>19</v>
      </c>
      <c r="F778" s="238" t="s">
        <v>1431</v>
      </c>
      <c r="G778" s="236"/>
      <c r="H778" s="239">
        <v>3.2000000000000002</v>
      </c>
      <c r="I778" s="240"/>
      <c r="J778" s="236"/>
      <c r="K778" s="236"/>
      <c r="L778" s="241"/>
      <c r="M778" s="242"/>
      <c r="N778" s="243"/>
      <c r="O778" s="243"/>
      <c r="P778" s="243"/>
      <c r="Q778" s="243"/>
      <c r="R778" s="243"/>
      <c r="S778" s="243"/>
      <c r="T778" s="244"/>
      <c r="AT778" s="245" t="s">
        <v>272</v>
      </c>
      <c r="AU778" s="245" t="s">
        <v>82</v>
      </c>
      <c r="AV778" s="12" t="s">
        <v>82</v>
      </c>
      <c r="AW778" s="12" t="s">
        <v>35</v>
      </c>
      <c r="AX778" s="12" t="s">
        <v>80</v>
      </c>
      <c r="AY778" s="245" t="s">
        <v>194</v>
      </c>
    </row>
    <row r="779" s="1" customFormat="1" ht="24" customHeight="1">
      <c r="B779" s="37"/>
      <c r="C779" s="219" t="s">
        <v>1432</v>
      </c>
      <c r="D779" s="219" t="s">
        <v>196</v>
      </c>
      <c r="E779" s="220" t="s">
        <v>1433</v>
      </c>
      <c r="F779" s="221" t="s">
        <v>1434</v>
      </c>
      <c r="G779" s="222" t="s">
        <v>199</v>
      </c>
      <c r="H779" s="223">
        <v>1.5</v>
      </c>
      <c r="I779" s="224"/>
      <c r="J779" s="225">
        <f>ROUND(I779*H779,2)</f>
        <v>0</v>
      </c>
      <c r="K779" s="221" t="s">
        <v>200</v>
      </c>
      <c r="L779" s="42"/>
      <c r="M779" s="226" t="s">
        <v>19</v>
      </c>
      <c r="N779" s="227" t="s">
        <v>44</v>
      </c>
      <c r="O779" s="82"/>
      <c r="P779" s="228">
        <f>O779*H779</f>
        <v>0</v>
      </c>
      <c r="Q779" s="228">
        <v>0.0058399999999999997</v>
      </c>
      <c r="R779" s="228">
        <f>Q779*H779</f>
        <v>0.0087600000000000004</v>
      </c>
      <c r="S779" s="228">
        <v>0</v>
      </c>
      <c r="T779" s="229">
        <f>S779*H779</f>
        <v>0</v>
      </c>
      <c r="AR779" s="230" t="s">
        <v>280</v>
      </c>
      <c r="AT779" s="230" t="s">
        <v>196</v>
      </c>
      <c r="AU779" s="230" t="s">
        <v>82</v>
      </c>
      <c r="AY779" s="16" t="s">
        <v>194</v>
      </c>
      <c r="BE779" s="231">
        <f>IF(N779="základní",J779,0)</f>
        <v>0</v>
      </c>
      <c r="BF779" s="231">
        <f>IF(N779="snížená",J779,0)</f>
        <v>0</v>
      </c>
      <c r="BG779" s="231">
        <f>IF(N779="zákl. přenesená",J779,0)</f>
        <v>0</v>
      </c>
      <c r="BH779" s="231">
        <f>IF(N779="sníž. přenesená",J779,0)</f>
        <v>0</v>
      </c>
      <c r="BI779" s="231">
        <f>IF(N779="nulová",J779,0)</f>
        <v>0</v>
      </c>
      <c r="BJ779" s="16" t="s">
        <v>80</v>
      </c>
      <c r="BK779" s="231">
        <f>ROUND(I779*H779,2)</f>
        <v>0</v>
      </c>
      <c r="BL779" s="16" t="s">
        <v>280</v>
      </c>
      <c r="BM779" s="230" t="s">
        <v>1435</v>
      </c>
    </row>
    <row r="780" s="1" customFormat="1">
      <c r="B780" s="37"/>
      <c r="C780" s="38"/>
      <c r="D780" s="232" t="s">
        <v>203</v>
      </c>
      <c r="E780" s="38"/>
      <c r="F780" s="233" t="s">
        <v>1436</v>
      </c>
      <c r="G780" s="38"/>
      <c r="H780" s="38"/>
      <c r="I780" s="145"/>
      <c r="J780" s="38"/>
      <c r="K780" s="38"/>
      <c r="L780" s="42"/>
      <c r="M780" s="234"/>
      <c r="N780" s="82"/>
      <c r="O780" s="82"/>
      <c r="P780" s="82"/>
      <c r="Q780" s="82"/>
      <c r="R780" s="82"/>
      <c r="S780" s="82"/>
      <c r="T780" s="83"/>
      <c r="AT780" s="16" t="s">
        <v>203</v>
      </c>
      <c r="AU780" s="16" t="s">
        <v>82</v>
      </c>
    </row>
    <row r="781" s="1" customFormat="1">
      <c r="B781" s="37"/>
      <c r="C781" s="38"/>
      <c r="D781" s="232" t="s">
        <v>306</v>
      </c>
      <c r="E781" s="38"/>
      <c r="F781" s="257" t="s">
        <v>1437</v>
      </c>
      <c r="G781" s="38"/>
      <c r="H781" s="38"/>
      <c r="I781" s="145"/>
      <c r="J781" s="38"/>
      <c r="K781" s="38"/>
      <c r="L781" s="42"/>
      <c r="M781" s="234"/>
      <c r="N781" s="82"/>
      <c r="O781" s="82"/>
      <c r="P781" s="82"/>
      <c r="Q781" s="82"/>
      <c r="R781" s="82"/>
      <c r="S781" s="82"/>
      <c r="T781" s="83"/>
      <c r="AT781" s="16" t="s">
        <v>306</v>
      </c>
      <c r="AU781" s="16" t="s">
        <v>82</v>
      </c>
    </row>
    <row r="782" s="1" customFormat="1" ht="16.5" customHeight="1">
      <c r="B782" s="37"/>
      <c r="C782" s="219" t="s">
        <v>1438</v>
      </c>
      <c r="D782" s="219" t="s">
        <v>196</v>
      </c>
      <c r="E782" s="220" t="s">
        <v>1439</v>
      </c>
      <c r="F782" s="221" t="s">
        <v>1440</v>
      </c>
      <c r="G782" s="222" t="s">
        <v>217</v>
      </c>
      <c r="H782" s="223">
        <v>32</v>
      </c>
      <c r="I782" s="224"/>
      <c r="J782" s="225">
        <f>ROUND(I782*H782,2)</f>
        <v>0</v>
      </c>
      <c r="K782" s="221" t="s">
        <v>200</v>
      </c>
      <c r="L782" s="42"/>
      <c r="M782" s="226" t="s">
        <v>19</v>
      </c>
      <c r="N782" s="227" t="s">
        <v>44</v>
      </c>
      <c r="O782" s="82"/>
      <c r="P782" s="228">
        <f>O782*H782</f>
        <v>0</v>
      </c>
      <c r="Q782" s="228">
        <v>0</v>
      </c>
      <c r="R782" s="228">
        <f>Q782*H782</f>
        <v>0</v>
      </c>
      <c r="S782" s="228">
        <v>0</v>
      </c>
      <c r="T782" s="229">
        <f>S782*H782</f>
        <v>0</v>
      </c>
      <c r="AR782" s="230" t="s">
        <v>280</v>
      </c>
      <c r="AT782" s="230" t="s">
        <v>196</v>
      </c>
      <c r="AU782" s="230" t="s">
        <v>82</v>
      </c>
      <c r="AY782" s="16" t="s">
        <v>194</v>
      </c>
      <c r="BE782" s="231">
        <f>IF(N782="základní",J782,0)</f>
        <v>0</v>
      </c>
      <c r="BF782" s="231">
        <f>IF(N782="snížená",J782,0)</f>
        <v>0</v>
      </c>
      <c r="BG782" s="231">
        <f>IF(N782="zákl. přenesená",J782,0)</f>
        <v>0</v>
      </c>
      <c r="BH782" s="231">
        <f>IF(N782="sníž. přenesená",J782,0)</f>
        <v>0</v>
      </c>
      <c r="BI782" s="231">
        <f>IF(N782="nulová",J782,0)</f>
        <v>0</v>
      </c>
      <c r="BJ782" s="16" t="s">
        <v>80</v>
      </c>
      <c r="BK782" s="231">
        <f>ROUND(I782*H782,2)</f>
        <v>0</v>
      </c>
      <c r="BL782" s="16" t="s">
        <v>280</v>
      </c>
      <c r="BM782" s="230" t="s">
        <v>1441</v>
      </c>
    </row>
    <row r="783" s="1" customFormat="1">
      <c r="B783" s="37"/>
      <c r="C783" s="38"/>
      <c r="D783" s="232" t="s">
        <v>203</v>
      </c>
      <c r="E783" s="38"/>
      <c r="F783" s="233" t="s">
        <v>1442</v>
      </c>
      <c r="G783" s="38"/>
      <c r="H783" s="38"/>
      <c r="I783" s="145"/>
      <c r="J783" s="38"/>
      <c r="K783" s="38"/>
      <c r="L783" s="42"/>
      <c r="M783" s="234"/>
      <c r="N783" s="82"/>
      <c r="O783" s="82"/>
      <c r="P783" s="82"/>
      <c r="Q783" s="82"/>
      <c r="R783" s="82"/>
      <c r="S783" s="82"/>
      <c r="T783" s="83"/>
      <c r="AT783" s="16" t="s">
        <v>203</v>
      </c>
      <c r="AU783" s="16" t="s">
        <v>82</v>
      </c>
    </row>
    <row r="784" s="1" customFormat="1">
      <c r="B784" s="37"/>
      <c r="C784" s="38"/>
      <c r="D784" s="232" t="s">
        <v>306</v>
      </c>
      <c r="E784" s="38"/>
      <c r="F784" s="257" t="s">
        <v>1443</v>
      </c>
      <c r="G784" s="38"/>
      <c r="H784" s="38"/>
      <c r="I784" s="145"/>
      <c r="J784" s="38"/>
      <c r="K784" s="38"/>
      <c r="L784" s="42"/>
      <c r="M784" s="234"/>
      <c r="N784" s="82"/>
      <c r="O784" s="82"/>
      <c r="P784" s="82"/>
      <c r="Q784" s="82"/>
      <c r="R784" s="82"/>
      <c r="S784" s="82"/>
      <c r="T784" s="83"/>
      <c r="AT784" s="16" t="s">
        <v>306</v>
      </c>
      <c r="AU784" s="16" t="s">
        <v>82</v>
      </c>
    </row>
    <row r="785" s="1" customFormat="1" ht="24" customHeight="1">
      <c r="B785" s="37"/>
      <c r="C785" s="219" t="s">
        <v>1444</v>
      </c>
      <c r="D785" s="219" t="s">
        <v>196</v>
      </c>
      <c r="E785" s="220" t="s">
        <v>1445</v>
      </c>
      <c r="F785" s="221" t="s">
        <v>1446</v>
      </c>
      <c r="G785" s="222" t="s">
        <v>336</v>
      </c>
      <c r="H785" s="223">
        <v>0.126</v>
      </c>
      <c r="I785" s="224"/>
      <c r="J785" s="225">
        <f>ROUND(I785*H785,2)</f>
        <v>0</v>
      </c>
      <c r="K785" s="221" t="s">
        <v>200</v>
      </c>
      <c r="L785" s="42"/>
      <c r="M785" s="226" t="s">
        <v>19</v>
      </c>
      <c r="N785" s="227" t="s">
        <v>44</v>
      </c>
      <c r="O785" s="82"/>
      <c r="P785" s="228">
        <f>O785*H785</f>
        <v>0</v>
      </c>
      <c r="Q785" s="228">
        <v>0</v>
      </c>
      <c r="R785" s="228">
        <f>Q785*H785</f>
        <v>0</v>
      </c>
      <c r="S785" s="228">
        <v>0</v>
      </c>
      <c r="T785" s="229">
        <f>S785*H785</f>
        <v>0</v>
      </c>
      <c r="AR785" s="230" t="s">
        <v>280</v>
      </c>
      <c r="AT785" s="230" t="s">
        <v>196</v>
      </c>
      <c r="AU785" s="230" t="s">
        <v>82</v>
      </c>
      <c r="AY785" s="16" t="s">
        <v>194</v>
      </c>
      <c r="BE785" s="231">
        <f>IF(N785="základní",J785,0)</f>
        <v>0</v>
      </c>
      <c r="BF785" s="231">
        <f>IF(N785="snížená",J785,0)</f>
        <v>0</v>
      </c>
      <c r="BG785" s="231">
        <f>IF(N785="zákl. přenesená",J785,0)</f>
        <v>0</v>
      </c>
      <c r="BH785" s="231">
        <f>IF(N785="sníž. přenesená",J785,0)</f>
        <v>0</v>
      </c>
      <c r="BI785" s="231">
        <f>IF(N785="nulová",J785,0)</f>
        <v>0</v>
      </c>
      <c r="BJ785" s="16" t="s">
        <v>80</v>
      </c>
      <c r="BK785" s="231">
        <f>ROUND(I785*H785,2)</f>
        <v>0</v>
      </c>
      <c r="BL785" s="16" t="s">
        <v>280</v>
      </c>
      <c r="BM785" s="230" t="s">
        <v>1447</v>
      </c>
    </row>
    <row r="786" s="1" customFormat="1">
      <c r="B786" s="37"/>
      <c r="C786" s="38"/>
      <c r="D786" s="232" t="s">
        <v>203</v>
      </c>
      <c r="E786" s="38"/>
      <c r="F786" s="233" t="s">
        <v>1448</v>
      </c>
      <c r="G786" s="38"/>
      <c r="H786" s="38"/>
      <c r="I786" s="145"/>
      <c r="J786" s="38"/>
      <c r="K786" s="38"/>
      <c r="L786" s="42"/>
      <c r="M786" s="234"/>
      <c r="N786" s="82"/>
      <c r="O786" s="82"/>
      <c r="P786" s="82"/>
      <c r="Q786" s="82"/>
      <c r="R786" s="82"/>
      <c r="S786" s="82"/>
      <c r="T786" s="83"/>
      <c r="AT786" s="16" t="s">
        <v>203</v>
      </c>
      <c r="AU786" s="16" t="s">
        <v>82</v>
      </c>
    </row>
    <row r="787" s="1" customFormat="1" ht="24" customHeight="1">
      <c r="B787" s="37"/>
      <c r="C787" s="219" t="s">
        <v>1449</v>
      </c>
      <c r="D787" s="219" t="s">
        <v>196</v>
      </c>
      <c r="E787" s="220" t="s">
        <v>1450</v>
      </c>
      <c r="F787" s="221" t="s">
        <v>1451</v>
      </c>
      <c r="G787" s="222" t="s">
        <v>336</v>
      </c>
      <c r="H787" s="223">
        <v>0.126</v>
      </c>
      <c r="I787" s="224"/>
      <c r="J787" s="225">
        <f>ROUND(I787*H787,2)</f>
        <v>0</v>
      </c>
      <c r="K787" s="221" t="s">
        <v>200</v>
      </c>
      <c r="L787" s="42"/>
      <c r="M787" s="226" t="s">
        <v>19</v>
      </c>
      <c r="N787" s="227" t="s">
        <v>44</v>
      </c>
      <c r="O787" s="82"/>
      <c r="P787" s="228">
        <f>O787*H787</f>
        <v>0</v>
      </c>
      <c r="Q787" s="228">
        <v>0</v>
      </c>
      <c r="R787" s="228">
        <f>Q787*H787</f>
        <v>0</v>
      </c>
      <c r="S787" s="228">
        <v>0</v>
      </c>
      <c r="T787" s="229">
        <f>S787*H787</f>
        <v>0</v>
      </c>
      <c r="AR787" s="230" t="s">
        <v>280</v>
      </c>
      <c r="AT787" s="230" t="s">
        <v>196</v>
      </c>
      <c r="AU787" s="230" t="s">
        <v>82</v>
      </c>
      <c r="AY787" s="16" t="s">
        <v>194</v>
      </c>
      <c r="BE787" s="231">
        <f>IF(N787="základní",J787,0)</f>
        <v>0</v>
      </c>
      <c r="BF787" s="231">
        <f>IF(N787="snížená",J787,0)</f>
        <v>0</v>
      </c>
      <c r="BG787" s="231">
        <f>IF(N787="zákl. přenesená",J787,0)</f>
        <v>0</v>
      </c>
      <c r="BH787" s="231">
        <f>IF(N787="sníž. přenesená",J787,0)</f>
        <v>0</v>
      </c>
      <c r="BI787" s="231">
        <f>IF(N787="nulová",J787,0)</f>
        <v>0</v>
      </c>
      <c r="BJ787" s="16" t="s">
        <v>80</v>
      </c>
      <c r="BK787" s="231">
        <f>ROUND(I787*H787,2)</f>
        <v>0</v>
      </c>
      <c r="BL787" s="16" t="s">
        <v>280</v>
      </c>
      <c r="BM787" s="230" t="s">
        <v>1452</v>
      </c>
    </row>
    <row r="788" s="1" customFormat="1">
      <c r="B788" s="37"/>
      <c r="C788" s="38"/>
      <c r="D788" s="232" t="s">
        <v>203</v>
      </c>
      <c r="E788" s="38"/>
      <c r="F788" s="233" t="s">
        <v>1453</v>
      </c>
      <c r="G788" s="38"/>
      <c r="H788" s="38"/>
      <c r="I788" s="145"/>
      <c r="J788" s="38"/>
      <c r="K788" s="38"/>
      <c r="L788" s="42"/>
      <c r="M788" s="234"/>
      <c r="N788" s="82"/>
      <c r="O788" s="82"/>
      <c r="P788" s="82"/>
      <c r="Q788" s="82"/>
      <c r="R788" s="82"/>
      <c r="S788" s="82"/>
      <c r="T788" s="83"/>
      <c r="AT788" s="16" t="s">
        <v>203</v>
      </c>
      <c r="AU788" s="16" t="s">
        <v>82</v>
      </c>
    </row>
    <row r="789" s="11" customFormat="1" ht="22.8" customHeight="1">
      <c r="B789" s="203"/>
      <c r="C789" s="204"/>
      <c r="D789" s="205" t="s">
        <v>72</v>
      </c>
      <c r="E789" s="217" t="s">
        <v>1454</v>
      </c>
      <c r="F789" s="217" t="s">
        <v>1455</v>
      </c>
      <c r="G789" s="204"/>
      <c r="H789" s="204"/>
      <c r="I789" s="207"/>
      <c r="J789" s="218">
        <f>BK789</f>
        <v>0</v>
      </c>
      <c r="K789" s="204"/>
      <c r="L789" s="209"/>
      <c r="M789" s="210"/>
      <c r="N789" s="211"/>
      <c r="O789" s="211"/>
      <c r="P789" s="212">
        <f>SUM(P790:P804)</f>
        <v>0</v>
      </c>
      <c r="Q789" s="211"/>
      <c r="R789" s="212">
        <f>SUM(R790:R804)</f>
        <v>0.087779999999999997</v>
      </c>
      <c r="S789" s="211"/>
      <c r="T789" s="213">
        <f>SUM(T790:T804)</f>
        <v>0.082650000000000001</v>
      </c>
      <c r="AR789" s="214" t="s">
        <v>82</v>
      </c>
      <c r="AT789" s="215" t="s">
        <v>72</v>
      </c>
      <c r="AU789" s="215" t="s">
        <v>80</v>
      </c>
      <c r="AY789" s="214" t="s">
        <v>194</v>
      </c>
      <c r="BK789" s="216">
        <f>SUM(BK790:BK804)</f>
        <v>0</v>
      </c>
    </row>
    <row r="790" s="1" customFormat="1" ht="16.5" customHeight="1">
      <c r="B790" s="37"/>
      <c r="C790" s="219" t="s">
        <v>1456</v>
      </c>
      <c r="D790" s="219" t="s">
        <v>196</v>
      </c>
      <c r="E790" s="220" t="s">
        <v>1457</v>
      </c>
      <c r="F790" s="221" t="s">
        <v>1458</v>
      </c>
      <c r="G790" s="222" t="s">
        <v>199</v>
      </c>
      <c r="H790" s="223">
        <v>1</v>
      </c>
      <c r="I790" s="224"/>
      <c r="J790" s="225">
        <f>ROUND(I790*H790,2)</f>
        <v>0</v>
      </c>
      <c r="K790" s="221" t="s">
        <v>200</v>
      </c>
      <c r="L790" s="42"/>
      <c r="M790" s="226" t="s">
        <v>19</v>
      </c>
      <c r="N790" s="227" t="s">
        <v>44</v>
      </c>
      <c r="O790" s="82"/>
      <c r="P790" s="228">
        <f>O790*H790</f>
        <v>0</v>
      </c>
      <c r="Q790" s="228">
        <v>0</v>
      </c>
      <c r="R790" s="228">
        <f>Q790*H790</f>
        <v>0</v>
      </c>
      <c r="S790" s="228">
        <v>0.0094999999999999998</v>
      </c>
      <c r="T790" s="229">
        <f>S790*H790</f>
        <v>0.0094999999999999998</v>
      </c>
      <c r="AR790" s="230" t="s">
        <v>280</v>
      </c>
      <c r="AT790" s="230" t="s">
        <v>196</v>
      </c>
      <c r="AU790" s="230" t="s">
        <v>82</v>
      </c>
      <c r="AY790" s="16" t="s">
        <v>194</v>
      </c>
      <c r="BE790" s="231">
        <f>IF(N790="základní",J790,0)</f>
        <v>0</v>
      </c>
      <c r="BF790" s="231">
        <f>IF(N790="snížená",J790,0)</f>
        <v>0</v>
      </c>
      <c r="BG790" s="231">
        <f>IF(N790="zákl. přenesená",J790,0)</f>
        <v>0</v>
      </c>
      <c r="BH790" s="231">
        <f>IF(N790="sníž. přenesená",J790,0)</f>
        <v>0</v>
      </c>
      <c r="BI790" s="231">
        <f>IF(N790="nulová",J790,0)</f>
        <v>0</v>
      </c>
      <c r="BJ790" s="16" t="s">
        <v>80</v>
      </c>
      <c r="BK790" s="231">
        <f>ROUND(I790*H790,2)</f>
        <v>0</v>
      </c>
      <c r="BL790" s="16" t="s">
        <v>280</v>
      </c>
      <c r="BM790" s="230" t="s">
        <v>1459</v>
      </c>
    </row>
    <row r="791" s="1" customFormat="1">
      <c r="B791" s="37"/>
      <c r="C791" s="38"/>
      <c r="D791" s="232" t="s">
        <v>203</v>
      </c>
      <c r="E791" s="38"/>
      <c r="F791" s="233" t="s">
        <v>1460</v>
      </c>
      <c r="G791" s="38"/>
      <c r="H791" s="38"/>
      <c r="I791" s="145"/>
      <c r="J791" s="38"/>
      <c r="K791" s="38"/>
      <c r="L791" s="42"/>
      <c r="M791" s="234"/>
      <c r="N791" s="82"/>
      <c r="O791" s="82"/>
      <c r="P791" s="82"/>
      <c r="Q791" s="82"/>
      <c r="R791" s="82"/>
      <c r="S791" s="82"/>
      <c r="T791" s="83"/>
      <c r="AT791" s="16" t="s">
        <v>203</v>
      </c>
      <c r="AU791" s="16" t="s">
        <v>82</v>
      </c>
    </row>
    <row r="792" s="1" customFormat="1">
      <c r="B792" s="37"/>
      <c r="C792" s="38"/>
      <c r="D792" s="232" t="s">
        <v>306</v>
      </c>
      <c r="E792" s="38"/>
      <c r="F792" s="257" t="s">
        <v>1461</v>
      </c>
      <c r="G792" s="38"/>
      <c r="H792" s="38"/>
      <c r="I792" s="145"/>
      <c r="J792" s="38"/>
      <c r="K792" s="38"/>
      <c r="L792" s="42"/>
      <c r="M792" s="234"/>
      <c r="N792" s="82"/>
      <c r="O792" s="82"/>
      <c r="P792" s="82"/>
      <c r="Q792" s="82"/>
      <c r="R792" s="82"/>
      <c r="S792" s="82"/>
      <c r="T792" s="83"/>
      <c r="AT792" s="16" t="s">
        <v>306</v>
      </c>
      <c r="AU792" s="16" t="s">
        <v>82</v>
      </c>
    </row>
    <row r="793" s="1" customFormat="1" ht="24" customHeight="1">
      <c r="B793" s="37"/>
      <c r="C793" s="219" t="s">
        <v>1462</v>
      </c>
      <c r="D793" s="219" t="s">
        <v>196</v>
      </c>
      <c r="E793" s="220" t="s">
        <v>1463</v>
      </c>
      <c r="F793" s="221" t="s">
        <v>1464</v>
      </c>
      <c r="G793" s="222" t="s">
        <v>199</v>
      </c>
      <c r="H793" s="223">
        <v>1</v>
      </c>
      <c r="I793" s="224"/>
      <c r="J793" s="225">
        <f>ROUND(I793*H793,2)</f>
        <v>0</v>
      </c>
      <c r="K793" s="221" t="s">
        <v>200</v>
      </c>
      <c r="L793" s="42"/>
      <c r="M793" s="226" t="s">
        <v>19</v>
      </c>
      <c r="N793" s="227" t="s">
        <v>44</v>
      </c>
      <c r="O793" s="82"/>
      <c r="P793" s="228">
        <f>O793*H793</f>
        <v>0</v>
      </c>
      <c r="Q793" s="228">
        <v>0</v>
      </c>
      <c r="R793" s="228">
        <f>Q793*H793</f>
        <v>0</v>
      </c>
      <c r="S793" s="228">
        <v>0</v>
      </c>
      <c r="T793" s="229">
        <f>S793*H793</f>
        <v>0</v>
      </c>
      <c r="AR793" s="230" t="s">
        <v>280</v>
      </c>
      <c r="AT793" s="230" t="s">
        <v>196</v>
      </c>
      <c r="AU793" s="230" t="s">
        <v>82</v>
      </c>
      <c r="AY793" s="16" t="s">
        <v>194</v>
      </c>
      <c r="BE793" s="231">
        <f>IF(N793="základní",J793,0)</f>
        <v>0</v>
      </c>
      <c r="BF793" s="231">
        <f>IF(N793="snížená",J793,0)</f>
        <v>0</v>
      </c>
      <c r="BG793" s="231">
        <f>IF(N793="zákl. přenesená",J793,0)</f>
        <v>0</v>
      </c>
      <c r="BH793" s="231">
        <f>IF(N793="sníž. přenesená",J793,0)</f>
        <v>0</v>
      </c>
      <c r="BI793" s="231">
        <f>IF(N793="nulová",J793,0)</f>
        <v>0</v>
      </c>
      <c r="BJ793" s="16" t="s">
        <v>80</v>
      </c>
      <c r="BK793" s="231">
        <f>ROUND(I793*H793,2)</f>
        <v>0</v>
      </c>
      <c r="BL793" s="16" t="s">
        <v>280</v>
      </c>
      <c r="BM793" s="230" t="s">
        <v>1465</v>
      </c>
    </row>
    <row r="794" s="1" customFormat="1">
      <c r="B794" s="37"/>
      <c r="C794" s="38"/>
      <c r="D794" s="232" t="s">
        <v>203</v>
      </c>
      <c r="E794" s="38"/>
      <c r="F794" s="233" t="s">
        <v>1466</v>
      </c>
      <c r="G794" s="38"/>
      <c r="H794" s="38"/>
      <c r="I794" s="145"/>
      <c r="J794" s="38"/>
      <c r="K794" s="38"/>
      <c r="L794" s="42"/>
      <c r="M794" s="234"/>
      <c r="N794" s="82"/>
      <c r="O794" s="82"/>
      <c r="P794" s="82"/>
      <c r="Q794" s="82"/>
      <c r="R794" s="82"/>
      <c r="S794" s="82"/>
      <c r="T794" s="83"/>
      <c r="AT794" s="16" t="s">
        <v>203</v>
      </c>
      <c r="AU794" s="16" t="s">
        <v>82</v>
      </c>
    </row>
    <row r="795" s="1" customFormat="1">
      <c r="B795" s="37"/>
      <c r="C795" s="38"/>
      <c r="D795" s="232" t="s">
        <v>306</v>
      </c>
      <c r="E795" s="38"/>
      <c r="F795" s="257" t="s">
        <v>1461</v>
      </c>
      <c r="G795" s="38"/>
      <c r="H795" s="38"/>
      <c r="I795" s="145"/>
      <c r="J795" s="38"/>
      <c r="K795" s="38"/>
      <c r="L795" s="42"/>
      <c r="M795" s="234"/>
      <c r="N795" s="82"/>
      <c r="O795" s="82"/>
      <c r="P795" s="82"/>
      <c r="Q795" s="82"/>
      <c r="R795" s="82"/>
      <c r="S795" s="82"/>
      <c r="T795" s="83"/>
      <c r="AT795" s="16" t="s">
        <v>306</v>
      </c>
      <c r="AU795" s="16" t="s">
        <v>82</v>
      </c>
    </row>
    <row r="796" s="1" customFormat="1" ht="24" customHeight="1">
      <c r="B796" s="37"/>
      <c r="C796" s="219" t="s">
        <v>1467</v>
      </c>
      <c r="D796" s="219" t="s">
        <v>196</v>
      </c>
      <c r="E796" s="220" t="s">
        <v>1468</v>
      </c>
      <c r="F796" s="221" t="s">
        <v>1469</v>
      </c>
      <c r="G796" s="222" t="s">
        <v>199</v>
      </c>
      <c r="H796" s="223">
        <v>385</v>
      </c>
      <c r="I796" s="224"/>
      <c r="J796" s="225">
        <f>ROUND(I796*H796,2)</f>
        <v>0</v>
      </c>
      <c r="K796" s="221" t="s">
        <v>200</v>
      </c>
      <c r="L796" s="42"/>
      <c r="M796" s="226" t="s">
        <v>19</v>
      </c>
      <c r="N796" s="227" t="s">
        <v>44</v>
      </c>
      <c r="O796" s="82"/>
      <c r="P796" s="228">
        <f>O796*H796</f>
        <v>0</v>
      </c>
      <c r="Q796" s="228">
        <v>0</v>
      </c>
      <c r="R796" s="228">
        <f>Q796*H796</f>
        <v>0</v>
      </c>
      <c r="S796" s="228">
        <v>0.00019000000000000001</v>
      </c>
      <c r="T796" s="229">
        <f>S796*H796</f>
        <v>0.073150000000000007</v>
      </c>
      <c r="AR796" s="230" t="s">
        <v>280</v>
      </c>
      <c r="AT796" s="230" t="s">
        <v>196</v>
      </c>
      <c r="AU796" s="230" t="s">
        <v>82</v>
      </c>
      <c r="AY796" s="16" t="s">
        <v>194</v>
      </c>
      <c r="BE796" s="231">
        <f>IF(N796="základní",J796,0)</f>
        <v>0</v>
      </c>
      <c r="BF796" s="231">
        <f>IF(N796="snížená",J796,0)</f>
        <v>0</v>
      </c>
      <c r="BG796" s="231">
        <f>IF(N796="zákl. přenesená",J796,0)</f>
        <v>0</v>
      </c>
      <c r="BH796" s="231">
        <f>IF(N796="sníž. přenesená",J796,0)</f>
        <v>0</v>
      </c>
      <c r="BI796" s="231">
        <f>IF(N796="nulová",J796,0)</f>
        <v>0</v>
      </c>
      <c r="BJ796" s="16" t="s">
        <v>80</v>
      </c>
      <c r="BK796" s="231">
        <f>ROUND(I796*H796,2)</f>
        <v>0</v>
      </c>
      <c r="BL796" s="16" t="s">
        <v>280</v>
      </c>
      <c r="BM796" s="230" t="s">
        <v>1470</v>
      </c>
    </row>
    <row r="797" s="1" customFormat="1">
      <c r="B797" s="37"/>
      <c r="C797" s="38"/>
      <c r="D797" s="232" t="s">
        <v>203</v>
      </c>
      <c r="E797" s="38"/>
      <c r="F797" s="233" t="s">
        <v>1471</v>
      </c>
      <c r="G797" s="38"/>
      <c r="H797" s="38"/>
      <c r="I797" s="145"/>
      <c r="J797" s="38"/>
      <c r="K797" s="38"/>
      <c r="L797" s="42"/>
      <c r="M797" s="234"/>
      <c r="N797" s="82"/>
      <c r="O797" s="82"/>
      <c r="P797" s="82"/>
      <c r="Q797" s="82"/>
      <c r="R797" s="82"/>
      <c r="S797" s="82"/>
      <c r="T797" s="83"/>
      <c r="AT797" s="16" t="s">
        <v>203</v>
      </c>
      <c r="AU797" s="16" t="s">
        <v>82</v>
      </c>
    </row>
    <row r="798" s="1" customFormat="1">
      <c r="B798" s="37"/>
      <c r="C798" s="38"/>
      <c r="D798" s="232" t="s">
        <v>306</v>
      </c>
      <c r="E798" s="38"/>
      <c r="F798" s="257" t="s">
        <v>1461</v>
      </c>
      <c r="G798" s="38"/>
      <c r="H798" s="38"/>
      <c r="I798" s="145"/>
      <c r="J798" s="38"/>
      <c r="K798" s="38"/>
      <c r="L798" s="42"/>
      <c r="M798" s="234"/>
      <c r="N798" s="82"/>
      <c r="O798" s="82"/>
      <c r="P798" s="82"/>
      <c r="Q798" s="82"/>
      <c r="R798" s="82"/>
      <c r="S798" s="82"/>
      <c r="T798" s="83"/>
      <c r="AT798" s="16" t="s">
        <v>306</v>
      </c>
      <c r="AU798" s="16" t="s">
        <v>82</v>
      </c>
    </row>
    <row r="799" s="1" customFormat="1" ht="16.5" customHeight="1">
      <c r="B799" s="37"/>
      <c r="C799" s="258" t="s">
        <v>1472</v>
      </c>
      <c r="D799" s="258" t="s">
        <v>350</v>
      </c>
      <c r="E799" s="259" t="s">
        <v>1473</v>
      </c>
      <c r="F799" s="260" t="s">
        <v>1474</v>
      </c>
      <c r="G799" s="261" t="s">
        <v>199</v>
      </c>
      <c r="H799" s="262">
        <v>9.2400000000000002</v>
      </c>
      <c r="I799" s="263"/>
      <c r="J799" s="264">
        <f>ROUND(I799*H799,2)</f>
        <v>0</v>
      </c>
      <c r="K799" s="260" t="s">
        <v>200</v>
      </c>
      <c r="L799" s="265"/>
      <c r="M799" s="266" t="s">
        <v>19</v>
      </c>
      <c r="N799" s="267" t="s">
        <v>44</v>
      </c>
      <c r="O799" s="82"/>
      <c r="P799" s="228">
        <f>O799*H799</f>
        <v>0</v>
      </c>
      <c r="Q799" s="228">
        <v>0.0094999999999999998</v>
      </c>
      <c r="R799" s="228">
        <f>Q799*H799</f>
        <v>0.087779999999999997</v>
      </c>
      <c r="S799" s="228">
        <v>0</v>
      </c>
      <c r="T799" s="229">
        <f>S799*H799</f>
        <v>0</v>
      </c>
      <c r="AR799" s="230" t="s">
        <v>381</v>
      </c>
      <c r="AT799" s="230" t="s">
        <v>350</v>
      </c>
      <c r="AU799" s="230" t="s">
        <v>82</v>
      </c>
      <c r="AY799" s="16" t="s">
        <v>194</v>
      </c>
      <c r="BE799" s="231">
        <f>IF(N799="základní",J799,0)</f>
        <v>0</v>
      </c>
      <c r="BF799" s="231">
        <f>IF(N799="snížená",J799,0)</f>
        <v>0</v>
      </c>
      <c r="BG799" s="231">
        <f>IF(N799="zákl. přenesená",J799,0)</f>
        <v>0</v>
      </c>
      <c r="BH799" s="231">
        <f>IF(N799="sníž. přenesená",J799,0)</f>
        <v>0</v>
      </c>
      <c r="BI799" s="231">
        <f>IF(N799="nulová",J799,0)</f>
        <v>0</v>
      </c>
      <c r="BJ799" s="16" t="s">
        <v>80</v>
      </c>
      <c r="BK799" s="231">
        <f>ROUND(I799*H799,2)</f>
        <v>0</v>
      </c>
      <c r="BL799" s="16" t="s">
        <v>280</v>
      </c>
      <c r="BM799" s="230" t="s">
        <v>1475</v>
      </c>
    </row>
    <row r="800" s="1" customFormat="1">
      <c r="B800" s="37"/>
      <c r="C800" s="38"/>
      <c r="D800" s="232" t="s">
        <v>203</v>
      </c>
      <c r="E800" s="38"/>
      <c r="F800" s="233" t="s">
        <v>1474</v>
      </c>
      <c r="G800" s="38"/>
      <c r="H800" s="38"/>
      <c r="I800" s="145"/>
      <c r="J800" s="38"/>
      <c r="K800" s="38"/>
      <c r="L800" s="42"/>
      <c r="M800" s="234"/>
      <c r="N800" s="82"/>
      <c r="O800" s="82"/>
      <c r="P800" s="82"/>
      <c r="Q800" s="82"/>
      <c r="R800" s="82"/>
      <c r="S800" s="82"/>
      <c r="T800" s="83"/>
      <c r="AT800" s="16" t="s">
        <v>203</v>
      </c>
      <c r="AU800" s="16" t="s">
        <v>82</v>
      </c>
    </row>
    <row r="801" s="12" customFormat="1">
      <c r="B801" s="235"/>
      <c r="C801" s="236"/>
      <c r="D801" s="232" t="s">
        <v>272</v>
      </c>
      <c r="E801" s="236"/>
      <c r="F801" s="238" t="s">
        <v>1476</v>
      </c>
      <c r="G801" s="236"/>
      <c r="H801" s="239">
        <v>9.2400000000000002</v>
      </c>
      <c r="I801" s="240"/>
      <c r="J801" s="236"/>
      <c r="K801" s="236"/>
      <c r="L801" s="241"/>
      <c r="M801" s="242"/>
      <c r="N801" s="243"/>
      <c r="O801" s="243"/>
      <c r="P801" s="243"/>
      <c r="Q801" s="243"/>
      <c r="R801" s="243"/>
      <c r="S801" s="243"/>
      <c r="T801" s="244"/>
      <c r="AT801" s="245" t="s">
        <v>272</v>
      </c>
      <c r="AU801" s="245" t="s">
        <v>82</v>
      </c>
      <c r="AV801" s="12" t="s">
        <v>82</v>
      </c>
      <c r="AW801" s="12" t="s">
        <v>4</v>
      </c>
      <c r="AX801" s="12" t="s">
        <v>80</v>
      </c>
      <c r="AY801" s="245" t="s">
        <v>194</v>
      </c>
    </row>
    <row r="802" s="1" customFormat="1" ht="24" customHeight="1">
      <c r="B802" s="37"/>
      <c r="C802" s="219" t="s">
        <v>1477</v>
      </c>
      <c r="D802" s="219" t="s">
        <v>196</v>
      </c>
      <c r="E802" s="220" t="s">
        <v>1478</v>
      </c>
      <c r="F802" s="221" t="s">
        <v>1479</v>
      </c>
      <c r="G802" s="222" t="s">
        <v>199</v>
      </c>
      <c r="H802" s="223">
        <v>9.2400000000000002</v>
      </c>
      <c r="I802" s="224"/>
      <c r="J802" s="225">
        <f>ROUND(I802*H802,2)</f>
        <v>0</v>
      </c>
      <c r="K802" s="221" t="s">
        <v>200</v>
      </c>
      <c r="L802" s="42"/>
      <c r="M802" s="226" t="s">
        <v>19</v>
      </c>
      <c r="N802" s="227" t="s">
        <v>44</v>
      </c>
      <c r="O802" s="82"/>
      <c r="P802" s="228">
        <f>O802*H802</f>
        <v>0</v>
      </c>
      <c r="Q802" s="228">
        <v>0</v>
      </c>
      <c r="R802" s="228">
        <f>Q802*H802</f>
        <v>0</v>
      </c>
      <c r="S802" s="228">
        <v>0</v>
      </c>
      <c r="T802" s="229">
        <f>S802*H802</f>
        <v>0</v>
      </c>
      <c r="AR802" s="230" t="s">
        <v>280</v>
      </c>
      <c r="AT802" s="230" t="s">
        <v>196</v>
      </c>
      <c r="AU802" s="230" t="s">
        <v>82</v>
      </c>
      <c r="AY802" s="16" t="s">
        <v>194</v>
      </c>
      <c r="BE802" s="231">
        <f>IF(N802="základní",J802,0)</f>
        <v>0</v>
      </c>
      <c r="BF802" s="231">
        <f>IF(N802="snížená",J802,0)</f>
        <v>0</v>
      </c>
      <c r="BG802" s="231">
        <f>IF(N802="zákl. přenesená",J802,0)</f>
        <v>0</v>
      </c>
      <c r="BH802" s="231">
        <f>IF(N802="sníž. přenesená",J802,0)</f>
        <v>0</v>
      </c>
      <c r="BI802" s="231">
        <f>IF(N802="nulová",J802,0)</f>
        <v>0</v>
      </c>
      <c r="BJ802" s="16" t="s">
        <v>80</v>
      </c>
      <c r="BK802" s="231">
        <f>ROUND(I802*H802,2)</f>
        <v>0</v>
      </c>
      <c r="BL802" s="16" t="s">
        <v>280</v>
      </c>
      <c r="BM802" s="230" t="s">
        <v>1480</v>
      </c>
    </row>
    <row r="803" s="1" customFormat="1">
      <c r="B803" s="37"/>
      <c r="C803" s="38"/>
      <c r="D803" s="232" t="s">
        <v>203</v>
      </c>
      <c r="E803" s="38"/>
      <c r="F803" s="233" t="s">
        <v>1481</v>
      </c>
      <c r="G803" s="38"/>
      <c r="H803" s="38"/>
      <c r="I803" s="145"/>
      <c r="J803" s="38"/>
      <c r="K803" s="38"/>
      <c r="L803" s="42"/>
      <c r="M803" s="234"/>
      <c r="N803" s="82"/>
      <c r="O803" s="82"/>
      <c r="P803" s="82"/>
      <c r="Q803" s="82"/>
      <c r="R803" s="82"/>
      <c r="S803" s="82"/>
      <c r="T803" s="83"/>
      <c r="AT803" s="16" t="s">
        <v>203</v>
      </c>
      <c r="AU803" s="16" t="s">
        <v>82</v>
      </c>
    </row>
    <row r="804" s="1" customFormat="1">
      <c r="B804" s="37"/>
      <c r="C804" s="38"/>
      <c r="D804" s="232" t="s">
        <v>306</v>
      </c>
      <c r="E804" s="38"/>
      <c r="F804" s="257" t="s">
        <v>1461</v>
      </c>
      <c r="G804" s="38"/>
      <c r="H804" s="38"/>
      <c r="I804" s="145"/>
      <c r="J804" s="38"/>
      <c r="K804" s="38"/>
      <c r="L804" s="42"/>
      <c r="M804" s="234"/>
      <c r="N804" s="82"/>
      <c r="O804" s="82"/>
      <c r="P804" s="82"/>
      <c r="Q804" s="82"/>
      <c r="R804" s="82"/>
      <c r="S804" s="82"/>
      <c r="T804" s="83"/>
      <c r="AT804" s="16" t="s">
        <v>306</v>
      </c>
      <c r="AU804" s="16" t="s">
        <v>82</v>
      </c>
    </row>
    <row r="805" s="11" customFormat="1" ht="22.8" customHeight="1">
      <c r="B805" s="203"/>
      <c r="C805" s="204"/>
      <c r="D805" s="205" t="s">
        <v>72</v>
      </c>
      <c r="E805" s="217" t="s">
        <v>1482</v>
      </c>
      <c r="F805" s="217" t="s">
        <v>1483</v>
      </c>
      <c r="G805" s="204"/>
      <c r="H805" s="204"/>
      <c r="I805" s="207"/>
      <c r="J805" s="218">
        <f>BK805</f>
        <v>0</v>
      </c>
      <c r="K805" s="204"/>
      <c r="L805" s="209"/>
      <c r="M805" s="210"/>
      <c r="N805" s="211"/>
      <c r="O805" s="211"/>
      <c r="P805" s="212">
        <f>SUM(P806:P897)</f>
        <v>0</v>
      </c>
      <c r="Q805" s="211"/>
      <c r="R805" s="212">
        <f>SUM(R806:R897)</f>
        <v>0.81138200000000005</v>
      </c>
      <c r="S805" s="211"/>
      <c r="T805" s="213">
        <f>SUM(T806:T897)</f>
        <v>0.17399999999999999</v>
      </c>
      <c r="AR805" s="214" t="s">
        <v>82</v>
      </c>
      <c r="AT805" s="215" t="s">
        <v>72</v>
      </c>
      <c r="AU805" s="215" t="s">
        <v>80</v>
      </c>
      <c r="AY805" s="214" t="s">
        <v>194</v>
      </c>
      <c r="BK805" s="216">
        <f>SUM(BK806:BK897)</f>
        <v>0</v>
      </c>
    </row>
    <row r="806" s="1" customFormat="1" ht="24" customHeight="1">
      <c r="B806" s="37"/>
      <c r="C806" s="219" t="s">
        <v>1484</v>
      </c>
      <c r="D806" s="219" t="s">
        <v>196</v>
      </c>
      <c r="E806" s="220" t="s">
        <v>1485</v>
      </c>
      <c r="F806" s="221" t="s">
        <v>1486</v>
      </c>
      <c r="G806" s="222" t="s">
        <v>199</v>
      </c>
      <c r="H806" s="223">
        <v>2.7999999999999998</v>
      </c>
      <c r="I806" s="224"/>
      <c r="J806" s="225">
        <f>ROUND(I806*H806,2)</f>
        <v>0</v>
      </c>
      <c r="K806" s="221" t="s">
        <v>200</v>
      </c>
      <c r="L806" s="42"/>
      <c r="M806" s="226" t="s">
        <v>19</v>
      </c>
      <c r="N806" s="227" t="s">
        <v>44</v>
      </c>
      <c r="O806" s="82"/>
      <c r="P806" s="228">
        <f>O806*H806</f>
        <v>0</v>
      </c>
      <c r="Q806" s="228">
        <v>0.00025999999999999998</v>
      </c>
      <c r="R806" s="228">
        <f>Q806*H806</f>
        <v>0.00072799999999999991</v>
      </c>
      <c r="S806" s="228">
        <v>0</v>
      </c>
      <c r="T806" s="229">
        <f>S806*H806</f>
        <v>0</v>
      </c>
      <c r="AR806" s="230" t="s">
        <v>280</v>
      </c>
      <c r="AT806" s="230" t="s">
        <v>196</v>
      </c>
      <c r="AU806" s="230" t="s">
        <v>82</v>
      </c>
      <c r="AY806" s="16" t="s">
        <v>194</v>
      </c>
      <c r="BE806" s="231">
        <f>IF(N806="základní",J806,0)</f>
        <v>0</v>
      </c>
      <c r="BF806" s="231">
        <f>IF(N806="snížená",J806,0)</f>
        <v>0</v>
      </c>
      <c r="BG806" s="231">
        <f>IF(N806="zákl. přenesená",J806,0)</f>
        <v>0</v>
      </c>
      <c r="BH806" s="231">
        <f>IF(N806="sníž. přenesená",J806,0)</f>
        <v>0</v>
      </c>
      <c r="BI806" s="231">
        <f>IF(N806="nulová",J806,0)</f>
        <v>0</v>
      </c>
      <c r="BJ806" s="16" t="s">
        <v>80</v>
      </c>
      <c r="BK806" s="231">
        <f>ROUND(I806*H806,2)</f>
        <v>0</v>
      </c>
      <c r="BL806" s="16" t="s">
        <v>280</v>
      </c>
      <c r="BM806" s="230" t="s">
        <v>1487</v>
      </c>
    </row>
    <row r="807" s="1" customFormat="1">
      <c r="B807" s="37"/>
      <c r="C807" s="38"/>
      <c r="D807" s="232" t="s">
        <v>203</v>
      </c>
      <c r="E807" s="38"/>
      <c r="F807" s="233" t="s">
        <v>1488</v>
      </c>
      <c r="G807" s="38"/>
      <c r="H807" s="38"/>
      <c r="I807" s="145"/>
      <c r="J807" s="38"/>
      <c r="K807" s="38"/>
      <c r="L807" s="42"/>
      <c r="M807" s="234"/>
      <c r="N807" s="82"/>
      <c r="O807" s="82"/>
      <c r="P807" s="82"/>
      <c r="Q807" s="82"/>
      <c r="R807" s="82"/>
      <c r="S807" s="82"/>
      <c r="T807" s="83"/>
      <c r="AT807" s="16" t="s">
        <v>203</v>
      </c>
      <c r="AU807" s="16" t="s">
        <v>82</v>
      </c>
    </row>
    <row r="808" s="1" customFormat="1" ht="24" customHeight="1">
      <c r="B808" s="37"/>
      <c r="C808" s="258" t="s">
        <v>1489</v>
      </c>
      <c r="D808" s="258" t="s">
        <v>350</v>
      </c>
      <c r="E808" s="259" t="s">
        <v>1490</v>
      </c>
      <c r="F808" s="260" t="s">
        <v>1491</v>
      </c>
      <c r="G808" s="261" t="s">
        <v>1492</v>
      </c>
      <c r="H808" s="262">
        <v>1</v>
      </c>
      <c r="I808" s="263"/>
      <c r="J808" s="264">
        <f>ROUND(I808*H808,2)</f>
        <v>0</v>
      </c>
      <c r="K808" s="260" t="s">
        <v>19</v>
      </c>
      <c r="L808" s="265"/>
      <c r="M808" s="266" t="s">
        <v>19</v>
      </c>
      <c r="N808" s="267" t="s">
        <v>44</v>
      </c>
      <c r="O808" s="82"/>
      <c r="P808" s="228">
        <f>O808*H808</f>
        <v>0</v>
      </c>
      <c r="Q808" s="228">
        <v>0</v>
      </c>
      <c r="R808" s="228">
        <f>Q808*H808</f>
        <v>0</v>
      </c>
      <c r="S808" s="228">
        <v>0</v>
      </c>
      <c r="T808" s="229">
        <f>S808*H808</f>
        <v>0</v>
      </c>
      <c r="AR808" s="230" t="s">
        <v>381</v>
      </c>
      <c r="AT808" s="230" t="s">
        <v>350</v>
      </c>
      <c r="AU808" s="230" t="s">
        <v>82</v>
      </c>
      <c r="AY808" s="16" t="s">
        <v>194</v>
      </c>
      <c r="BE808" s="231">
        <f>IF(N808="základní",J808,0)</f>
        <v>0</v>
      </c>
      <c r="BF808" s="231">
        <f>IF(N808="snížená",J808,0)</f>
        <v>0</v>
      </c>
      <c r="BG808" s="231">
        <f>IF(N808="zákl. přenesená",J808,0)</f>
        <v>0</v>
      </c>
      <c r="BH808" s="231">
        <f>IF(N808="sníž. přenesená",J808,0)</f>
        <v>0</v>
      </c>
      <c r="BI808" s="231">
        <f>IF(N808="nulová",J808,0)</f>
        <v>0</v>
      </c>
      <c r="BJ808" s="16" t="s">
        <v>80</v>
      </c>
      <c r="BK808" s="231">
        <f>ROUND(I808*H808,2)</f>
        <v>0</v>
      </c>
      <c r="BL808" s="16" t="s">
        <v>280</v>
      </c>
      <c r="BM808" s="230" t="s">
        <v>1493</v>
      </c>
    </row>
    <row r="809" s="1" customFormat="1">
      <c r="B809" s="37"/>
      <c r="C809" s="38"/>
      <c r="D809" s="232" t="s">
        <v>203</v>
      </c>
      <c r="E809" s="38"/>
      <c r="F809" s="233" t="s">
        <v>1491</v>
      </c>
      <c r="G809" s="38"/>
      <c r="H809" s="38"/>
      <c r="I809" s="145"/>
      <c r="J809" s="38"/>
      <c r="K809" s="38"/>
      <c r="L809" s="42"/>
      <c r="M809" s="234"/>
      <c r="N809" s="82"/>
      <c r="O809" s="82"/>
      <c r="P809" s="82"/>
      <c r="Q809" s="82"/>
      <c r="R809" s="82"/>
      <c r="S809" s="82"/>
      <c r="T809" s="83"/>
      <c r="AT809" s="16" t="s">
        <v>203</v>
      </c>
      <c r="AU809" s="16" t="s">
        <v>82</v>
      </c>
    </row>
    <row r="810" s="1" customFormat="1" ht="24" customHeight="1">
      <c r="B810" s="37"/>
      <c r="C810" s="219" t="s">
        <v>1494</v>
      </c>
      <c r="D810" s="219" t="s">
        <v>196</v>
      </c>
      <c r="E810" s="220" t="s">
        <v>1495</v>
      </c>
      <c r="F810" s="221" t="s">
        <v>1496</v>
      </c>
      <c r="G810" s="222" t="s">
        <v>228</v>
      </c>
      <c r="H810" s="223">
        <v>2</v>
      </c>
      <c r="I810" s="224"/>
      <c r="J810" s="225">
        <f>ROUND(I810*H810,2)</f>
        <v>0</v>
      </c>
      <c r="K810" s="221" t="s">
        <v>200</v>
      </c>
      <c r="L810" s="42"/>
      <c r="M810" s="226" t="s">
        <v>19</v>
      </c>
      <c r="N810" s="227" t="s">
        <v>44</v>
      </c>
      <c r="O810" s="82"/>
      <c r="P810" s="228">
        <f>O810*H810</f>
        <v>0</v>
      </c>
      <c r="Q810" s="228">
        <v>0.00025999999999999998</v>
      </c>
      <c r="R810" s="228">
        <f>Q810*H810</f>
        <v>0.00051999999999999995</v>
      </c>
      <c r="S810" s="228">
        <v>0</v>
      </c>
      <c r="T810" s="229">
        <f>S810*H810</f>
        <v>0</v>
      </c>
      <c r="AR810" s="230" t="s">
        <v>280</v>
      </c>
      <c r="AT810" s="230" t="s">
        <v>196</v>
      </c>
      <c r="AU810" s="230" t="s">
        <v>82</v>
      </c>
      <c r="AY810" s="16" t="s">
        <v>194</v>
      </c>
      <c r="BE810" s="231">
        <f>IF(N810="základní",J810,0)</f>
        <v>0</v>
      </c>
      <c r="BF810" s="231">
        <f>IF(N810="snížená",J810,0)</f>
        <v>0</v>
      </c>
      <c r="BG810" s="231">
        <f>IF(N810="zákl. přenesená",J810,0)</f>
        <v>0</v>
      </c>
      <c r="BH810" s="231">
        <f>IF(N810="sníž. přenesená",J810,0)</f>
        <v>0</v>
      </c>
      <c r="BI810" s="231">
        <f>IF(N810="nulová",J810,0)</f>
        <v>0</v>
      </c>
      <c r="BJ810" s="16" t="s">
        <v>80</v>
      </c>
      <c r="BK810" s="231">
        <f>ROUND(I810*H810,2)</f>
        <v>0</v>
      </c>
      <c r="BL810" s="16" t="s">
        <v>280</v>
      </c>
      <c r="BM810" s="230" t="s">
        <v>1497</v>
      </c>
    </row>
    <row r="811" s="1" customFormat="1">
      <c r="B811" s="37"/>
      <c r="C811" s="38"/>
      <c r="D811" s="232" t="s">
        <v>203</v>
      </c>
      <c r="E811" s="38"/>
      <c r="F811" s="233" t="s">
        <v>1498</v>
      </c>
      <c r="G811" s="38"/>
      <c r="H811" s="38"/>
      <c r="I811" s="145"/>
      <c r="J811" s="38"/>
      <c r="K811" s="38"/>
      <c r="L811" s="42"/>
      <c r="M811" s="234"/>
      <c r="N811" s="82"/>
      <c r="O811" s="82"/>
      <c r="P811" s="82"/>
      <c r="Q811" s="82"/>
      <c r="R811" s="82"/>
      <c r="S811" s="82"/>
      <c r="T811" s="83"/>
      <c r="AT811" s="16" t="s">
        <v>203</v>
      </c>
      <c r="AU811" s="16" t="s">
        <v>82</v>
      </c>
    </row>
    <row r="812" s="1" customFormat="1" ht="24" customHeight="1">
      <c r="B812" s="37"/>
      <c r="C812" s="258" t="s">
        <v>1499</v>
      </c>
      <c r="D812" s="258" t="s">
        <v>350</v>
      </c>
      <c r="E812" s="259" t="s">
        <v>1500</v>
      </c>
      <c r="F812" s="260" t="s">
        <v>1501</v>
      </c>
      <c r="G812" s="261" t="s">
        <v>199</v>
      </c>
      <c r="H812" s="262">
        <v>2</v>
      </c>
      <c r="I812" s="263"/>
      <c r="J812" s="264">
        <f>ROUND(I812*H812,2)</f>
        <v>0</v>
      </c>
      <c r="K812" s="260" t="s">
        <v>200</v>
      </c>
      <c r="L812" s="265"/>
      <c r="M812" s="266" t="s">
        <v>19</v>
      </c>
      <c r="N812" s="267" t="s">
        <v>44</v>
      </c>
      <c r="O812" s="82"/>
      <c r="P812" s="228">
        <f>O812*H812</f>
        <v>0</v>
      </c>
      <c r="Q812" s="228">
        <v>0.034720000000000001</v>
      </c>
      <c r="R812" s="228">
        <f>Q812*H812</f>
        <v>0.069440000000000002</v>
      </c>
      <c r="S812" s="228">
        <v>0</v>
      </c>
      <c r="T812" s="229">
        <f>S812*H812</f>
        <v>0</v>
      </c>
      <c r="AR812" s="230" t="s">
        <v>381</v>
      </c>
      <c r="AT812" s="230" t="s">
        <v>350</v>
      </c>
      <c r="AU812" s="230" t="s">
        <v>82</v>
      </c>
      <c r="AY812" s="16" t="s">
        <v>194</v>
      </c>
      <c r="BE812" s="231">
        <f>IF(N812="základní",J812,0)</f>
        <v>0</v>
      </c>
      <c r="BF812" s="231">
        <f>IF(N812="snížená",J812,0)</f>
        <v>0</v>
      </c>
      <c r="BG812" s="231">
        <f>IF(N812="zákl. přenesená",J812,0)</f>
        <v>0</v>
      </c>
      <c r="BH812" s="231">
        <f>IF(N812="sníž. přenesená",J812,0)</f>
        <v>0</v>
      </c>
      <c r="BI812" s="231">
        <f>IF(N812="nulová",J812,0)</f>
        <v>0</v>
      </c>
      <c r="BJ812" s="16" t="s">
        <v>80</v>
      </c>
      <c r="BK812" s="231">
        <f>ROUND(I812*H812,2)</f>
        <v>0</v>
      </c>
      <c r="BL812" s="16" t="s">
        <v>280</v>
      </c>
      <c r="BM812" s="230" t="s">
        <v>1502</v>
      </c>
    </row>
    <row r="813" s="1" customFormat="1">
      <c r="B813" s="37"/>
      <c r="C813" s="38"/>
      <c r="D813" s="232" t="s">
        <v>203</v>
      </c>
      <c r="E813" s="38"/>
      <c r="F813" s="233" t="s">
        <v>1501</v>
      </c>
      <c r="G813" s="38"/>
      <c r="H813" s="38"/>
      <c r="I813" s="145"/>
      <c r="J813" s="38"/>
      <c r="K813" s="38"/>
      <c r="L813" s="42"/>
      <c r="M813" s="234"/>
      <c r="N813" s="82"/>
      <c r="O813" s="82"/>
      <c r="P813" s="82"/>
      <c r="Q813" s="82"/>
      <c r="R813" s="82"/>
      <c r="S813" s="82"/>
      <c r="T813" s="83"/>
      <c r="AT813" s="16" t="s">
        <v>203</v>
      </c>
      <c r="AU813" s="16" t="s">
        <v>82</v>
      </c>
    </row>
    <row r="814" s="1" customFormat="1" ht="24" customHeight="1">
      <c r="B814" s="37"/>
      <c r="C814" s="219" t="s">
        <v>1503</v>
      </c>
      <c r="D814" s="219" t="s">
        <v>196</v>
      </c>
      <c r="E814" s="220" t="s">
        <v>1504</v>
      </c>
      <c r="F814" s="221" t="s">
        <v>1505</v>
      </c>
      <c r="G814" s="222" t="s">
        <v>199</v>
      </c>
      <c r="H814" s="223">
        <v>4.2000000000000002</v>
      </c>
      <c r="I814" s="224"/>
      <c r="J814" s="225">
        <f>ROUND(I814*H814,2)</f>
        <v>0</v>
      </c>
      <c r="K814" s="221" t="s">
        <v>200</v>
      </c>
      <c r="L814" s="42"/>
      <c r="M814" s="226" t="s">
        <v>19</v>
      </c>
      <c r="N814" s="227" t="s">
        <v>44</v>
      </c>
      <c r="O814" s="82"/>
      <c r="P814" s="228">
        <f>O814*H814</f>
        <v>0</v>
      </c>
      <c r="Q814" s="228">
        <v>0.00027</v>
      </c>
      <c r="R814" s="228">
        <f>Q814*H814</f>
        <v>0.001134</v>
      </c>
      <c r="S814" s="228">
        <v>0</v>
      </c>
      <c r="T814" s="229">
        <f>S814*H814</f>
        <v>0</v>
      </c>
      <c r="AR814" s="230" t="s">
        <v>280</v>
      </c>
      <c r="AT814" s="230" t="s">
        <v>196</v>
      </c>
      <c r="AU814" s="230" t="s">
        <v>82</v>
      </c>
      <c r="AY814" s="16" t="s">
        <v>194</v>
      </c>
      <c r="BE814" s="231">
        <f>IF(N814="základní",J814,0)</f>
        <v>0</v>
      </c>
      <c r="BF814" s="231">
        <f>IF(N814="snížená",J814,0)</f>
        <v>0</v>
      </c>
      <c r="BG814" s="231">
        <f>IF(N814="zákl. přenesená",J814,0)</f>
        <v>0</v>
      </c>
      <c r="BH814" s="231">
        <f>IF(N814="sníž. přenesená",J814,0)</f>
        <v>0</v>
      </c>
      <c r="BI814" s="231">
        <f>IF(N814="nulová",J814,0)</f>
        <v>0</v>
      </c>
      <c r="BJ814" s="16" t="s">
        <v>80</v>
      </c>
      <c r="BK814" s="231">
        <f>ROUND(I814*H814,2)</f>
        <v>0</v>
      </c>
      <c r="BL814" s="16" t="s">
        <v>280</v>
      </c>
      <c r="BM814" s="230" t="s">
        <v>1506</v>
      </c>
    </row>
    <row r="815" s="1" customFormat="1">
      <c r="B815" s="37"/>
      <c r="C815" s="38"/>
      <c r="D815" s="232" t="s">
        <v>203</v>
      </c>
      <c r="E815" s="38"/>
      <c r="F815" s="233" t="s">
        <v>1507</v>
      </c>
      <c r="G815" s="38"/>
      <c r="H815" s="38"/>
      <c r="I815" s="145"/>
      <c r="J815" s="38"/>
      <c r="K815" s="38"/>
      <c r="L815" s="42"/>
      <c r="M815" s="234"/>
      <c r="N815" s="82"/>
      <c r="O815" s="82"/>
      <c r="P815" s="82"/>
      <c r="Q815" s="82"/>
      <c r="R815" s="82"/>
      <c r="S815" s="82"/>
      <c r="T815" s="83"/>
      <c r="AT815" s="16" t="s">
        <v>203</v>
      </c>
      <c r="AU815" s="16" t="s">
        <v>82</v>
      </c>
    </row>
    <row r="816" s="1" customFormat="1" ht="16.5" customHeight="1">
      <c r="B816" s="37"/>
      <c r="C816" s="258" t="s">
        <v>1508</v>
      </c>
      <c r="D816" s="258" t="s">
        <v>350</v>
      </c>
      <c r="E816" s="259" t="s">
        <v>1509</v>
      </c>
      <c r="F816" s="260" t="s">
        <v>1510</v>
      </c>
      <c r="G816" s="261" t="s">
        <v>1492</v>
      </c>
      <c r="H816" s="262">
        <v>2</v>
      </c>
      <c r="I816" s="263"/>
      <c r="J816" s="264">
        <f>ROUND(I816*H816,2)</f>
        <v>0</v>
      </c>
      <c r="K816" s="260" t="s">
        <v>19</v>
      </c>
      <c r="L816" s="265"/>
      <c r="M816" s="266" t="s">
        <v>19</v>
      </c>
      <c r="N816" s="267" t="s">
        <v>44</v>
      </c>
      <c r="O816" s="82"/>
      <c r="P816" s="228">
        <f>O816*H816</f>
        <v>0</v>
      </c>
      <c r="Q816" s="228">
        <v>0</v>
      </c>
      <c r="R816" s="228">
        <f>Q816*H816</f>
        <v>0</v>
      </c>
      <c r="S816" s="228">
        <v>0</v>
      </c>
      <c r="T816" s="229">
        <f>S816*H816</f>
        <v>0</v>
      </c>
      <c r="AR816" s="230" t="s">
        <v>381</v>
      </c>
      <c r="AT816" s="230" t="s">
        <v>350</v>
      </c>
      <c r="AU816" s="230" t="s">
        <v>82</v>
      </c>
      <c r="AY816" s="16" t="s">
        <v>194</v>
      </c>
      <c r="BE816" s="231">
        <f>IF(N816="základní",J816,0)</f>
        <v>0</v>
      </c>
      <c r="BF816" s="231">
        <f>IF(N816="snížená",J816,0)</f>
        <v>0</v>
      </c>
      <c r="BG816" s="231">
        <f>IF(N816="zákl. přenesená",J816,0)</f>
        <v>0</v>
      </c>
      <c r="BH816" s="231">
        <f>IF(N816="sníž. přenesená",J816,0)</f>
        <v>0</v>
      </c>
      <c r="BI816" s="231">
        <f>IF(N816="nulová",J816,0)</f>
        <v>0</v>
      </c>
      <c r="BJ816" s="16" t="s">
        <v>80</v>
      </c>
      <c r="BK816" s="231">
        <f>ROUND(I816*H816,2)</f>
        <v>0</v>
      </c>
      <c r="BL816" s="16" t="s">
        <v>280</v>
      </c>
      <c r="BM816" s="230" t="s">
        <v>1511</v>
      </c>
    </row>
    <row r="817" s="1" customFormat="1">
      <c r="B817" s="37"/>
      <c r="C817" s="38"/>
      <c r="D817" s="232" t="s">
        <v>203</v>
      </c>
      <c r="E817" s="38"/>
      <c r="F817" s="233" t="s">
        <v>1512</v>
      </c>
      <c r="G817" s="38"/>
      <c r="H817" s="38"/>
      <c r="I817" s="145"/>
      <c r="J817" s="38"/>
      <c r="K817" s="38"/>
      <c r="L817" s="42"/>
      <c r="M817" s="234"/>
      <c r="N817" s="82"/>
      <c r="O817" s="82"/>
      <c r="P817" s="82"/>
      <c r="Q817" s="82"/>
      <c r="R817" s="82"/>
      <c r="S817" s="82"/>
      <c r="T817" s="83"/>
      <c r="AT817" s="16" t="s">
        <v>203</v>
      </c>
      <c r="AU817" s="16" t="s">
        <v>82</v>
      </c>
    </row>
    <row r="818" s="1" customFormat="1" ht="16.5" customHeight="1">
      <c r="B818" s="37"/>
      <c r="C818" s="258" t="s">
        <v>1513</v>
      </c>
      <c r="D818" s="258" t="s">
        <v>350</v>
      </c>
      <c r="E818" s="259" t="s">
        <v>1514</v>
      </c>
      <c r="F818" s="260" t="s">
        <v>1515</v>
      </c>
      <c r="G818" s="261" t="s">
        <v>1492</v>
      </c>
      <c r="H818" s="262">
        <v>2</v>
      </c>
      <c r="I818" s="263"/>
      <c r="J818" s="264">
        <f>ROUND(I818*H818,2)</f>
        <v>0</v>
      </c>
      <c r="K818" s="260" t="s">
        <v>19</v>
      </c>
      <c r="L818" s="265"/>
      <c r="M818" s="266" t="s">
        <v>19</v>
      </c>
      <c r="N818" s="267" t="s">
        <v>44</v>
      </c>
      <c r="O818" s="82"/>
      <c r="P818" s="228">
        <f>O818*H818</f>
        <v>0</v>
      </c>
      <c r="Q818" s="228">
        <v>0</v>
      </c>
      <c r="R818" s="228">
        <f>Q818*H818</f>
        <v>0</v>
      </c>
      <c r="S818" s="228">
        <v>0</v>
      </c>
      <c r="T818" s="229">
        <f>S818*H818</f>
        <v>0</v>
      </c>
      <c r="AR818" s="230" t="s">
        <v>381</v>
      </c>
      <c r="AT818" s="230" t="s">
        <v>350</v>
      </c>
      <c r="AU818" s="230" t="s">
        <v>82</v>
      </c>
      <c r="AY818" s="16" t="s">
        <v>194</v>
      </c>
      <c r="BE818" s="231">
        <f>IF(N818="základní",J818,0)</f>
        <v>0</v>
      </c>
      <c r="BF818" s="231">
        <f>IF(N818="snížená",J818,0)</f>
        <v>0</v>
      </c>
      <c r="BG818" s="231">
        <f>IF(N818="zákl. přenesená",J818,0)</f>
        <v>0</v>
      </c>
      <c r="BH818" s="231">
        <f>IF(N818="sníž. přenesená",J818,0)</f>
        <v>0</v>
      </c>
      <c r="BI818" s="231">
        <f>IF(N818="nulová",J818,0)</f>
        <v>0</v>
      </c>
      <c r="BJ818" s="16" t="s">
        <v>80</v>
      </c>
      <c r="BK818" s="231">
        <f>ROUND(I818*H818,2)</f>
        <v>0</v>
      </c>
      <c r="BL818" s="16" t="s">
        <v>280</v>
      </c>
      <c r="BM818" s="230" t="s">
        <v>1516</v>
      </c>
    </row>
    <row r="819" s="1" customFormat="1">
      <c r="B819" s="37"/>
      <c r="C819" s="38"/>
      <c r="D819" s="232" t="s">
        <v>203</v>
      </c>
      <c r="E819" s="38"/>
      <c r="F819" s="233" t="s">
        <v>1517</v>
      </c>
      <c r="G819" s="38"/>
      <c r="H819" s="38"/>
      <c r="I819" s="145"/>
      <c r="J819" s="38"/>
      <c r="K819" s="38"/>
      <c r="L819" s="42"/>
      <c r="M819" s="234"/>
      <c r="N819" s="82"/>
      <c r="O819" s="82"/>
      <c r="P819" s="82"/>
      <c r="Q819" s="82"/>
      <c r="R819" s="82"/>
      <c r="S819" s="82"/>
      <c r="T819" s="83"/>
      <c r="AT819" s="16" t="s">
        <v>203</v>
      </c>
      <c r="AU819" s="16" t="s">
        <v>82</v>
      </c>
    </row>
    <row r="820" s="1" customFormat="1" ht="24" customHeight="1">
      <c r="B820" s="37"/>
      <c r="C820" s="219" t="s">
        <v>1518</v>
      </c>
      <c r="D820" s="219" t="s">
        <v>196</v>
      </c>
      <c r="E820" s="220" t="s">
        <v>1519</v>
      </c>
      <c r="F820" s="221" t="s">
        <v>1520</v>
      </c>
      <c r="G820" s="222" t="s">
        <v>199</v>
      </c>
      <c r="H820" s="223">
        <v>6.5999999999999996</v>
      </c>
      <c r="I820" s="224"/>
      <c r="J820" s="225">
        <f>ROUND(I820*H820,2)</f>
        <v>0</v>
      </c>
      <c r="K820" s="221" t="s">
        <v>200</v>
      </c>
      <c r="L820" s="42"/>
      <c r="M820" s="226" t="s">
        <v>19</v>
      </c>
      <c r="N820" s="227" t="s">
        <v>44</v>
      </c>
      <c r="O820" s="82"/>
      <c r="P820" s="228">
        <f>O820*H820</f>
        <v>0</v>
      </c>
      <c r="Q820" s="228">
        <v>0</v>
      </c>
      <c r="R820" s="228">
        <f>Q820*H820</f>
        <v>0</v>
      </c>
      <c r="S820" s="228">
        <v>0</v>
      </c>
      <c r="T820" s="229">
        <f>S820*H820</f>
        <v>0</v>
      </c>
      <c r="AR820" s="230" t="s">
        <v>280</v>
      </c>
      <c r="AT820" s="230" t="s">
        <v>196</v>
      </c>
      <c r="AU820" s="230" t="s">
        <v>82</v>
      </c>
      <c r="AY820" s="16" t="s">
        <v>194</v>
      </c>
      <c r="BE820" s="231">
        <f>IF(N820="základní",J820,0)</f>
        <v>0</v>
      </c>
      <c r="BF820" s="231">
        <f>IF(N820="snížená",J820,0)</f>
        <v>0</v>
      </c>
      <c r="BG820" s="231">
        <f>IF(N820="zákl. přenesená",J820,0)</f>
        <v>0</v>
      </c>
      <c r="BH820" s="231">
        <f>IF(N820="sníž. přenesená",J820,0)</f>
        <v>0</v>
      </c>
      <c r="BI820" s="231">
        <f>IF(N820="nulová",J820,0)</f>
        <v>0</v>
      </c>
      <c r="BJ820" s="16" t="s">
        <v>80</v>
      </c>
      <c r="BK820" s="231">
        <f>ROUND(I820*H820,2)</f>
        <v>0</v>
      </c>
      <c r="BL820" s="16" t="s">
        <v>280</v>
      </c>
      <c r="BM820" s="230" t="s">
        <v>1521</v>
      </c>
    </row>
    <row r="821" s="1" customFormat="1">
      <c r="B821" s="37"/>
      <c r="C821" s="38"/>
      <c r="D821" s="232" t="s">
        <v>203</v>
      </c>
      <c r="E821" s="38"/>
      <c r="F821" s="233" t="s">
        <v>1522</v>
      </c>
      <c r="G821" s="38"/>
      <c r="H821" s="38"/>
      <c r="I821" s="145"/>
      <c r="J821" s="38"/>
      <c r="K821" s="38"/>
      <c r="L821" s="42"/>
      <c r="M821" s="234"/>
      <c r="N821" s="82"/>
      <c r="O821" s="82"/>
      <c r="P821" s="82"/>
      <c r="Q821" s="82"/>
      <c r="R821" s="82"/>
      <c r="S821" s="82"/>
      <c r="T821" s="83"/>
      <c r="AT821" s="16" t="s">
        <v>203</v>
      </c>
      <c r="AU821" s="16" t="s">
        <v>82</v>
      </c>
    </row>
    <row r="822" s="1" customFormat="1">
      <c r="B822" s="37"/>
      <c r="C822" s="38"/>
      <c r="D822" s="232" t="s">
        <v>306</v>
      </c>
      <c r="E822" s="38"/>
      <c r="F822" s="257" t="s">
        <v>1523</v>
      </c>
      <c r="G822" s="38"/>
      <c r="H822" s="38"/>
      <c r="I822" s="145"/>
      <c r="J822" s="38"/>
      <c r="K822" s="38"/>
      <c r="L822" s="42"/>
      <c r="M822" s="234"/>
      <c r="N822" s="82"/>
      <c r="O822" s="82"/>
      <c r="P822" s="82"/>
      <c r="Q822" s="82"/>
      <c r="R822" s="82"/>
      <c r="S822" s="82"/>
      <c r="T822" s="83"/>
      <c r="AT822" s="16" t="s">
        <v>306</v>
      </c>
      <c r="AU822" s="16" t="s">
        <v>82</v>
      </c>
    </row>
    <row r="823" s="1" customFormat="1" ht="24" customHeight="1">
      <c r="B823" s="37"/>
      <c r="C823" s="219" t="s">
        <v>1524</v>
      </c>
      <c r="D823" s="219" t="s">
        <v>196</v>
      </c>
      <c r="E823" s="220" t="s">
        <v>1525</v>
      </c>
      <c r="F823" s="221" t="s">
        <v>1526</v>
      </c>
      <c r="G823" s="222" t="s">
        <v>228</v>
      </c>
      <c r="H823" s="223">
        <v>5</v>
      </c>
      <c r="I823" s="224"/>
      <c r="J823" s="225">
        <f>ROUND(I823*H823,2)</f>
        <v>0</v>
      </c>
      <c r="K823" s="221" t="s">
        <v>200</v>
      </c>
      <c r="L823" s="42"/>
      <c r="M823" s="226" t="s">
        <v>19</v>
      </c>
      <c r="N823" s="227" t="s">
        <v>44</v>
      </c>
      <c r="O823" s="82"/>
      <c r="P823" s="228">
        <f>O823*H823</f>
        <v>0</v>
      </c>
      <c r="Q823" s="228">
        <v>0</v>
      </c>
      <c r="R823" s="228">
        <f>Q823*H823</f>
        <v>0</v>
      </c>
      <c r="S823" s="228">
        <v>0</v>
      </c>
      <c r="T823" s="229">
        <f>S823*H823</f>
        <v>0</v>
      </c>
      <c r="AR823" s="230" t="s">
        <v>280</v>
      </c>
      <c r="AT823" s="230" t="s">
        <v>196</v>
      </c>
      <c r="AU823" s="230" t="s">
        <v>82</v>
      </c>
      <c r="AY823" s="16" t="s">
        <v>194</v>
      </c>
      <c r="BE823" s="231">
        <f>IF(N823="základní",J823,0)</f>
        <v>0</v>
      </c>
      <c r="BF823" s="231">
        <f>IF(N823="snížená",J823,0)</f>
        <v>0</v>
      </c>
      <c r="BG823" s="231">
        <f>IF(N823="zákl. přenesená",J823,0)</f>
        <v>0</v>
      </c>
      <c r="BH823" s="231">
        <f>IF(N823="sníž. přenesená",J823,0)</f>
        <v>0</v>
      </c>
      <c r="BI823" s="231">
        <f>IF(N823="nulová",J823,0)</f>
        <v>0</v>
      </c>
      <c r="BJ823" s="16" t="s">
        <v>80</v>
      </c>
      <c r="BK823" s="231">
        <f>ROUND(I823*H823,2)</f>
        <v>0</v>
      </c>
      <c r="BL823" s="16" t="s">
        <v>280</v>
      </c>
      <c r="BM823" s="230" t="s">
        <v>1527</v>
      </c>
    </row>
    <row r="824" s="1" customFormat="1">
      <c r="B824" s="37"/>
      <c r="C824" s="38"/>
      <c r="D824" s="232" t="s">
        <v>203</v>
      </c>
      <c r="E824" s="38"/>
      <c r="F824" s="233" t="s">
        <v>1528</v>
      </c>
      <c r="G824" s="38"/>
      <c r="H824" s="38"/>
      <c r="I824" s="145"/>
      <c r="J824" s="38"/>
      <c r="K824" s="38"/>
      <c r="L824" s="42"/>
      <c r="M824" s="234"/>
      <c r="N824" s="82"/>
      <c r="O824" s="82"/>
      <c r="P824" s="82"/>
      <c r="Q824" s="82"/>
      <c r="R824" s="82"/>
      <c r="S824" s="82"/>
      <c r="T824" s="83"/>
      <c r="AT824" s="16" t="s">
        <v>203</v>
      </c>
      <c r="AU824" s="16" t="s">
        <v>82</v>
      </c>
    </row>
    <row r="825" s="1" customFormat="1" ht="24" customHeight="1">
      <c r="B825" s="37"/>
      <c r="C825" s="258" t="s">
        <v>1529</v>
      </c>
      <c r="D825" s="258" t="s">
        <v>350</v>
      </c>
      <c r="E825" s="259" t="s">
        <v>1530</v>
      </c>
      <c r="F825" s="260" t="s">
        <v>1531</v>
      </c>
      <c r="G825" s="261" t="s">
        <v>228</v>
      </c>
      <c r="H825" s="262">
        <v>5</v>
      </c>
      <c r="I825" s="263"/>
      <c r="J825" s="264">
        <f>ROUND(I825*H825,2)</f>
        <v>0</v>
      </c>
      <c r="K825" s="260" t="s">
        <v>200</v>
      </c>
      <c r="L825" s="265"/>
      <c r="M825" s="266" t="s">
        <v>19</v>
      </c>
      <c r="N825" s="267" t="s">
        <v>44</v>
      </c>
      <c r="O825" s="82"/>
      <c r="P825" s="228">
        <f>O825*H825</f>
        <v>0</v>
      </c>
      <c r="Q825" s="228">
        <v>0.016</v>
      </c>
      <c r="R825" s="228">
        <f>Q825*H825</f>
        <v>0.080000000000000002</v>
      </c>
      <c r="S825" s="228">
        <v>0</v>
      </c>
      <c r="T825" s="229">
        <f>S825*H825</f>
        <v>0</v>
      </c>
      <c r="AR825" s="230" t="s">
        <v>381</v>
      </c>
      <c r="AT825" s="230" t="s">
        <v>350</v>
      </c>
      <c r="AU825" s="230" t="s">
        <v>82</v>
      </c>
      <c r="AY825" s="16" t="s">
        <v>194</v>
      </c>
      <c r="BE825" s="231">
        <f>IF(N825="základní",J825,0)</f>
        <v>0</v>
      </c>
      <c r="BF825" s="231">
        <f>IF(N825="snížená",J825,0)</f>
        <v>0</v>
      </c>
      <c r="BG825" s="231">
        <f>IF(N825="zákl. přenesená",J825,0)</f>
        <v>0</v>
      </c>
      <c r="BH825" s="231">
        <f>IF(N825="sníž. přenesená",J825,0)</f>
        <v>0</v>
      </c>
      <c r="BI825" s="231">
        <f>IF(N825="nulová",J825,0)</f>
        <v>0</v>
      </c>
      <c r="BJ825" s="16" t="s">
        <v>80</v>
      </c>
      <c r="BK825" s="231">
        <f>ROUND(I825*H825,2)</f>
        <v>0</v>
      </c>
      <c r="BL825" s="16" t="s">
        <v>280</v>
      </c>
      <c r="BM825" s="230" t="s">
        <v>1532</v>
      </c>
    </row>
    <row r="826" s="1" customFormat="1">
      <c r="B826" s="37"/>
      <c r="C826" s="38"/>
      <c r="D826" s="232" t="s">
        <v>203</v>
      </c>
      <c r="E826" s="38"/>
      <c r="F826" s="233" t="s">
        <v>1531</v>
      </c>
      <c r="G826" s="38"/>
      <c r="H826" s="38"/>
      <c r="I826" s="145"/>
      <c r="J826" s="38"/>
      <c r="K826" s="38"/>
      <c r="L826" s="42"/>
      <c r="M826" s="234"/>
      <c r="N826" s="82"/>
      <c r="O826" s="82"/>
      <c r="P826" s="82"/>
      <c r="Q826" s="82"/>
      <c r="R826" s="82"/>
      <c r="S826" s="82"/>
      <c r="T826" s="83"/>
      <c r="AT826" s="16" t="s">
        <v>203</v>
      </c>
      <c r="AU826" s="16" t="s">
        <v>82</v>
      </c>
    </row>
    <row r="827" s="1" customFormat="1" ht="24" customHeight="1">
      <c r="B827" s="37"/>
      <c r="C827" s="219" t="s">
        <v>1533</v>
      </c>
      <c r="D827" s="219" t="s">
        <v>196</v>
      </c>
      <c r="E827" s="220" t="s">
        <v>1534</v>
      </c>
      <c r="F827" s="221" t="s">
        <v>1535</v>
      </c>
      <c r="G827" s="222" t="s">
        <v>228</v>
      </c>
      <c r="H827" s="223">
        <v>13</v>
      </c>
      <c r="I827" s="224"/>
      <c r="J827" s="225">
        <f>ROUND(I827*H827,2)</f>
        <v>0</v>
      </c>
      <c r="K827" s="221" t="s">
        <v>200</v>
      </c>
      <c r="L827" s="42"/>
      <c r="M827" s="226" t="s">
        <v>19</v>
      </c>
      <c r="N827" s="227" t="s">
        <v>44</v>
      </c>
      <c r="O827" s="82"/>
      <c r="P827" s="228">
        <f>O827*H827</f>
        <v>0</v>
      </c>
      <c r="Q827" s="228">
        <v>0</v>
      </c>
      <c r="R827" s="228">
        <f>Q827*H827</f>
        <v>0</v>
      </c>
      <c r="S827" s="228">
        <v>0</v>
      </c>
      <c r="T827" s="229">
        <f>S827*H827</f>
        <v>0</v>
      </c>
      <c r="AR827" s="230" t="s">
        <v>280</v>
      </c>
      <c r="AT827" s="230" t="s">
        <v>196</v>
      </c>
      <c r="AU827" s="230" t="s">
        <v>82</v>
      </c>
      <c r="AY827" s="16" t="s">
        <v>194</v>
      </c>
      <c r="BE827" s="231">
        <f>IF(N827="základní",J827,0)</f>
        <v>0</v>
      </c>
      <c r="BF827" s="231">
        <f>IF(N827="snížená",J827,0)</f>
        <v>0</v>
      </c>
      <c r="BG827" s="231">
        <f>IF(N827="zákl. přenesená",J827,0)</f>
        <v>0</v>
      </c>
      <c r="BH827" s="231">
        <f>IF(N827="sníž. přenesená",J827,0)</f>
        <v>0</v>
      </c>
      <c r="BI827" s="231">
        <f>IF(N827="nulová",J827,0)</f>
        <v>0</v>
      </c>
      <c r="BJ827" s="16" t="s">
        <v>80</v>
      </c>
      <c r="BK827" s="231">
        <f>ROUND(I827*H827,2)</f>
        <v>0</v>
      </c>
      <c r="BL827" s="16" t="s">
        <v>280</v>
      </c>
      <c r="BM827" s="230" t="s">
        <v>1536</v>
      </c>
    </row>
    <row r="828" s="1" customFormat="1">
      <c r="B828" s="37"/>
      <c r="C828" s="38"/>
      <c r="D828" s="232" t="s">
        <v>203</v>
      </c>
      <c r="E828" s="38"/>
      <c r="F828" s="233" t="s">
        <v>1537</v>
      </c>
      <c r="G828" s="38"/>
      <c r="H828" s="38"/>
      <c r="I828" s="145"/>
      <c r="J828" s="38"/>
      <c r="K828" s="38"/>
      <c r="L828" s="42"/>
      <c r="M828" s="234"/>
      <c r="N828" s="82"/>
      <c r="O828" s="82"/>
      <c r="P828" s="82"/>
      <c r="Q828" s="82"/>
      <c r="R828" s="82"/>
      <c r="S828" s="82"/>
      <c r="T828" s="83"/>
      <c r="AT828" s="16" t="s">
        <v>203</v>
      </c>
      <c r="AU828" s="16" t="s">
        <v>82</v>
      </c>
    </row>
    <row r="829" s="1" customFormat="1" ht="24" customHeight="1">
      <c r="B829" s="37"/>
      <c r="C829" s="258" t="s">
        <v>1538</v>
      </c>
      <c r="D829" s="258" t="s">
        <v>350</v>
      </c>
      <c r="E829" s="259" t="s">
        <v>1539</v>
      </c>
      <c r="F829" s="260" t="s">
        <v>1540</v>
      </c>
      <c r="G829" s="261" t="s">
        <v>228</v>
      </c>
      <c r="H829" s="262">
        <v>8</v>
      </c>
      <c r="I829" s="263"/>
      <c r="J829" s="264">
        <f>ROUND(I829*H829,2)</f>
        <v>0</v>
      </c>
      <c r="K829" s="260" t="s">
        <v>200</v>
      </c>
      <c r="L829" s="265"/>
      <c r="M829" s="266" t="s">
        <v>19</v>
      </c>
      <c r="N829" s="267" t="s">
        <v>44</v>
      </c>
      <c r="O829" s="82"/>
      <c r="P829" s="228">
        <f>O829*H829</f>
        <v>0</v>
      </c>
      <c r="Q829" s="228">
        <v>0.016</v>
      </c>
      <c r="R829" s="228">
        <f>Q829*H829</f>
        <v>0.128</v>
      </c>
      <c r="S829" s="228">
        <v>0</v>
      </c>
      <c r="T829" s="229">
        <f>S829*H829</f>
        <v>0</v>
      </c>
      <c r="AR829" s="230" t="s">
        <v>381</v>
      </c>
      <c r="AT829" s="230" t="s">
        <v>350</v>
      </c>
      <c r="AU829" s="230" t="s">
        <v>82</v>
      </c>
      <c r="AY829" s="16" t="s">
        <v>194</v>
      </c>
      <c r="BE829" s="231">
        <f>IF(N829="základní",J829,0)</f>
        <v>0</v>
      </c>
      <c r="BF829" s="231">
        <f>IF(N829="snížená",J829,0)</f>
        <v>0</v>
      </c>
      <c r="BG829" s="231">
        <f>IF(N829="zákl. přenesená",J829,0)</f>
        <v>0</v>
      </c>
      <c r="BH829" s="231">
        <f>IF(N829="sníž. přenesená",J829,0)</f>
        <v>0</v>
      </c>
      <c r="BI829" s="231">
        <f>IF(N829="nulová",J829,0)</f>
        <v>0</v>
      </c>
      <c r="BJ829" s="16" t="s">
        <v>80</v>
      </c>
      <c r="BK829" s="231">
        <f>ROUND(I829*H829,2)</f>
        <v>0</v>
      </c>
      <c r="BL829" s="16" t="s">
        <v>280</v>
      </c>
      <c r="BM829" s="230" t="s">
        <v>1541</v>
      </c>
    </row>
    <row r="830" s="1" customFormat="1">
      <c r="B830" s="37"/>
      <c r="C830" s="38"/>
      <c r="D830" s="232" t="s">
        <v>203</v>
      </c>
      <c r="E830" s="38"/>
      <c r="F830" s="233" t="s">
        <v>1540</v>
      </c>
      <c r="G830" s="38"/>
      <c r="H830" s="38"/>
      <c r="I830" s="145"/>
      <c r="J830" s="38"/>
      <c r="K830" s="38"/>
      <c r="L830" s="42"/>
      <c r="M830" s="234"/>
      <c r="N830" s="82"/>
      <c r="O830" s="82"/>
      <c r="P830" s="82"/>
      <c r="Q830" s="82"/>
      <c r="R830" s="82"/>
      <c r="S830" s="82"/>
      <c r="T830" s="83"/>
      <c r="AT830" s="16" t="s">
        <v>203</v>
      </c>
      <c r="AU830" s="16" t="s">
        <v>82</v>
      </c>
    </row>
    <row r="831" s="1" customFormat="1" ht="16.5" customHeight="1">
      <c r="B831" s="37"/>
      <c r="C831" s="258" t="s">
        <v>1542</v>
      </c>
      <c r="D831" s="258" t="s">
        <v>350</v>
      </c>
      <c r="E831" s="259" t="s">
        <v>1543</v>
      </c>
      <c r="F831" s="260" t="s">
        <v>1544</v>
      </c>
      <c r="G831" s="261" t="s">
        <v>228</v>
      </c>
      <c r="H831" s="262">
        <v>4</v>
      </c>
      <c r="I831" s="263"/>
      <c r="J831" s="264">
        <f>ROUND(I831*H831,2)</f>
        <v>0</v>
      </c>
      <c r="K831" s="260" t="s">
        <v>200</v>
      </c>
      <c r="L831" s="265"/>
      <c r="M831" s="266" t="s">
        <v>19</v>
      </c>
      <c r="N831" s="267" t="s">
        <v>44</v>
      </c>
      <c r="O831" s="82"/>
      <c r="P831" s="228">
        <f>O831*H831</f>
        <v>0</v>
      </c>
      <c r="Q831" s="228">
        <v>0.025000000000000001</v>
      </c>
      <c r="R831" s="228">
        <f>Q831*H831</f>
        <v>0.10000000000000001</v>
      </c>
      <c r="S831" s="228">
        <v>0</v>
      </c>
      <c r="T831" s="229">
        <f>S831*H831</f>
        <v>0</v>
      </c>
      <c r="AR831" s="230" t="s">
        <v>381</v>
      </c>
      <c r="AT831" s="230" t="s">
        <v>350</v>
      </c>
      <c r="AU831" s="230" t="s">
        <v>82</v>
      </c>
      <c r="AY831" s="16" t="s">
        <v>194</v>
      </c>
      <c r="BE831" s="231">
        <f>IF(N831="základní",J831,0)</f>
        <v>0</v>
      </c>
      <c r="BF831" s="231">
        <f>IF(N831="snížená",J831,0)</f>
        <v>0</v>
      </c>
      <c r="BG831" s="231">
        <f>IF(N831="zákl. přenesená",J831,0)</f>
        <v>0</v>
      </c>
      <c r="BH831" s="231">
        <f>IF(N831="sníž. přenesená",J831,0)</f>
        <v>0</v>
      </c>
      <c r="BI831" s="231">
        <f>IF(N831="nulová",J831,0)</f>
        <v>0</v>
      </c>
      <c r="BJ831" s="16" t="s">
        <v>80</v>
      </c>
      <c r="BK831" s="231">
        <f>ROUND(I831*H831,2)</f>
        <v>0</v>
      </c>
      <c r="BL831" s="16" t="s">
        <v>280</v>
      </c>
      <c r="BM831" s="230" t="s">
        <v>1545</v>
      </c>
    </row>
    <row r="832" s="1" customFormat="1">
      <c r="B832" s="37"/>
      <c r="C832" s="38"/>
      <c r="D832" s="232" t="s">
        <v>203</v>
      </c>
      <c r="E832" s="38"/>
      <c r="F832" s="233" t="s">
        <v>1544</v>
      </c>
      <c r="G832" s="38"/>
      <c r="H832" s="38"/>
      <c r="I832" s="145"/>
      <c r="J832" s="38"/>
      <c r="K832" s="38"/>
      <c r="L832" s="42"/>
      <c r="M832" s="234"/>
      <c r="N832" s="82"/>
      <c r="O832" s="82"/>
      <c r="P832" s="82"/>
      <c r="Q832" s="82"/>
      <c r="R832" s="82"/>
      <c r="S832" s="82"/>
      <c r="T832" s="83"/>
      <c r="AT832" s="16" t="s">
        <v>203</v>
      </c>
      <c r="AU832" s="16" t="s">
        <v>82</v>
      </c>
    </row>
    <row r="833" s="1" customFormat="1" ht="16.5" customHeight="1">
      <c r="B833" s="37"/>
      <c r="C833" s="258" t="s">
        <v>1546</v>
      </c>
      <c r="D833" s="258" t="s">
        <v>350</v>
      </c>
      <c r="E833" s="259" t="s">
        <v>1547</v>
      </c>
      <c r="F833" s="260" t="s">
        <v>1548</v>
      </c>
      <c r="G833" s="261" t="s">
        <v>228</v>
      </c>
      <c r="H833" s="262">
        <v>1</v>
      </c>
      <c r="I833" s="263"/>
      <c r="J833" s="264">
        <f>ROUND(I833*H833,2)</f>
        <v>0</v>
      </c>
      <c r="K833" s="260" t="s">
        <v>200</v>
      </c>
      <c r="L833" s="265"/>
      <c r="M833" s="266" t="s">
        <v>19</v>
      </c>
      <c r="N833" s="267" t="s">
        <v>44</v>
      </c>
      <c r="O833" s="82"/>
      <c r="P833" s="228">
        <f>O833*H833</f>
        <v>0</v>
      </c>
      <c r="Q833" s="228">
        <v>0.045999999999999999</v>
      </c>
      <c r="R833" s="228">
        <f>Q833*H833</f>
        <v>0.045999999999999999</v>
      </c>
      <c r="S833" s="228">
        <v>0</v>
      </c>
      <c r="T833" s="229">
        <f>S833*H833</f>
        <v>0</v>
      </c>
      <c r="AR833" s="230" t="s">
        <v>381</v>
      </c>
      <c r="AT833" s="230" t="s">
        <v>350</v>
      </c>
      <c r="AU833" s="230" t="s">
        <v>82</v>
      </c>
      <c r="AY833" s="16" t="s">
        <v>194</v>
      </c>
      <c r="BE833" s="231">
        <f>IF(N833="základní",J833,0)</f>
        <v>0</v>
      </c>
      <c r="BF833" s="231">
        <f>IF(N833="snížená",J833,0)</f>
        <v>0</v>
      </c>
      <c r="BG833" s="231">
        <f>IF(N833="zákl. přenesená",J833,0)</f>
        <v>0</v>
      </c>
      <c r="BH833" s="231">
        <f>IF(N833="sníž. přenesená",J833,0)</f>
        <v>0</v>
      </c>
      <c r="BI833" s="231">
        <f>IF(N833="nulová",J833,0)</f>
        <v>0</v>
      </c>
      <c r="BJ833" s="16" t="s">
        <v>80</v>
      </c>
      <c r="BK833" s="231">
        <f>ROUND(I833*H833,2)</f>
        <v>0</v>
      </c>
      <c r="BL833" s="16" t="s">
        <v>280</v>
      </c>
      <c r="BM833" s="230" t="s">
        <v>1549</v>
      </c>
    </row>
    <row r="834" s="1" customFormat="1">
      <c r="B834" s="37"/>
      <c r="C834" s="38"/>
      <c r="D834" s="232" t="s">
        <v>203</v>
      </c>
      <c r="E834" s="38"/>
      <c r="F834" s="233" t="s">
        <v>1548</v>
      </c>
      <c r="G834" s="38"/>
      <c r="H834" s="38"/>
      <c r="I834" s="145"/>
      <c r="J834" s="38"/>
      <c r="K834" s="38"/>
      <c r="L834" s="42"/>
      <c r="M834" s="234"/>
      <c r="N834" s="82"/>
      <c r="O834" s="82"/>
      <c r="P834" s="82"/>
      <c r="Q834" s="82"/>
      <c r="R834" s="82"/>
      <c r="S834" s="82"/>
      <c r="T834" s="83"/>
      <c r="AT834" s="16" t="s">
        <v>203</v>
      </c>
      <c r="AU834" s="16" t="s">
        <v>82</v>
      </c>
    </row>
    <row r="835" s="1" customFormat="1" ht="24" customHeight="1">
      <c r="B835" s="37"/>
      <c r="C835" s="219" t="s">
        <v>1550</v>
      </c>
      <c r="D835" s="219" t="s">
        <v>196</v>
      </c>
      <c r="E835" s="220" t="s">
        <v>1551</v>
      </c>
      <c r="F835" s="221" t="s">
        <v>1552</v>
      </c>
      <c r="G835" s="222" t="s">
        <v>228</v>
      </c>
      <c r="H835" s="223">
        <v>2</v>
      </c>
      <c r="I835" s="224"/>
      <c r="J835" s="225">
        <f>ROUND(I835*H835,2)</f>
        <v>0</v>
      </c>
      <c r="K835" s="221" t="s">
        <v>200</v>
      </c>
      <c r="L835" s="42"/>
      <c r="M835" s="226" t="s">
        <v>19</v>
      </c>
      <c r="N835" s="227" t="s">
        <v>44</v>
      </c>
      <c r="O835" s="82"/>
      <c r="P835" s="228">
        <f>O835*H835</f>
        <v>0</v>
      </c>
      <c r="Q835" s="228">
        <v>0</v>
      </c>
      <c r="R835" s="228">
        <f>Q835*H835</f>
        <v>0</v>
      </c>
      <c r="S835" s="228">
        <v>0</v>
      </c>
      <c r="T835" s="229">
        <f>S835*H835</f>
        <v>0</v>
      </c>
      <c r="AR835" s="230" t="s">
        <v>280</v>
      </c>
      <c r="AT835" s="230" t="s">
        <v>196</v>
      </c>
      <c r="AU835" s="230" t="s">
        <v>82</v>
      </c>
      <c r="AY835" s="16" t="s">
        <v>194</v>
      </c>
      <c r="BE835" s="231">
        <f>IF(N835="základní",J835,0)</f>
        <v>0</v>
      </c>
      <c r="BF835" s="231">
        <f>IF(N835="snížená",J835,0)</f>
        <v>0</v>
      </c>
      <c r="BG835" s="231">
        <f>IF(N835="zákl. přenesená",J835,0)</f>
        <v>0</v>
      </c>
      <c r="BH835" s="231">
        <f>IF(N835="sníž. přenesená",J835,0)</f>
        <v>0</v>
      </c>
      <c r="BI835" s="231">
        <f>IF(N835="nulová",J835,0)</f>
        <v>0</v>
      </c>
      <c r="BJ835" s="16" t="s">
        <v>80</v>
      </c>
      <c r="BK835" s="231">
        <f>ROUND(I835*H835,2)</f>
        <v>0</v>
      </c>
      <c r="BL835" s="16" t="s">
        <v>280</v>
      </c>
      <c r="BM835" s="230" t="s">
        <v>1553</v>
      </c>
    </row>
    <row r="836" s="1" customFormat="1">
      <c r="B836" s="37"/>
      <c r="C836" s="38"/>
      <c r="D836" s="232" t="s">
        <v>203</v>
      </c>
      <c r="E836" s="38"/>
      <c r="F836" s="233" t="s">
        <v>1554</v>
      </c>
      <c r="G836" s="38"/>
      <c r="H836" s="38"/>
      <c r="I836" s="145"/>
      <c r="J836" s="38"/>
      <c r="K836" s="38"/>
      <c r="L836" s="42"/>
      <c r="M836" s="234"/>
      <c r="N836" s="82"/>
      <c r="O836" s="82"/>
      <c r="P836" s="82"/>
      <c r="Q836" s="82"/>
      <c r="R836" s="82"/>
      <c r="S836" s="82"/>
      <c r="T836" s="83"/>
      <c r="AT836" s="16" t="s">
        <v>203</v>
      </c>
      <c r="AU836" s="16" t="s">
        <v>82</v>
      </c>
    </row>
    <row r="837" s="1" customFormat="1" ht="24" customHeight="1">
      <c r="B837" s="37"/>
      <c r="C837" s="258" t="s">
        <v>1555</v>
      </c>
      <c r="D837" s="258" t="s">
        <v>350</v>
      </c>
      <c r="E837" s="259" t="s">
        <v>1556</v>
      </c>
      <c r="F837" s="260" t="s">
        <v>1557</v>
      </c>
      <c r="G837" s="261" t="s">
        <v>228</v>
      </c>
      <c r="H837" s="262">
        <v>2</v>
      </c>
      <c r="I837" s="263"/>
      <c r="J837" s="264">
        <f>ROUND(I837*H837,2)</f>
        <v>0</v>
      </c>
      <c r="K837" s="260" t="s">
        <v>200</v>
      </c>
      <c r="L837" s="265"/>
      <c r="M837" s="266" t="s">
        <v>19</v>
      </c>
      <c r="N837" s="267" t="s">
        <v>44</v>
      </c>
      <c r="O837" s="82"/>
      <c r="P837" s="228">
        <f>O837*H837</f>
        <v>0</v>
      </c>
      <c r="Q837" s="228">
        <v>0.025999999999999999</v>
      </c>
      <c r="R837" s="228">
        <f>Q837*H837</f>
        <v>0.051999999999999998</v>
      </c>
      <c r="S837" s="228">
        <v>0</v>
      </c>
      <c r="T837" s="229">
        <f>S837*H837</f>
        <v>0</v>
      </c>
      <c r="AR837" s="230" t="s">
        <v>381</v>
      </c>
      <c r="AT837" s="230" t="s">
        <v>350</v>
      </c>
      <c r="AU837" s="230" t="s">
        <v>82</v>
      </c>
      <c r="AY837" s="16" t="s">
        <v>194</v>
      </c>
      <c r="BE837" s="231">
        <f>IF(N837="základní",J837,0)</f>
        <v>0</v>
      </c>
      <c r="BF837" s="231">
        <f>IF(N837="snížená",J837,0)</f>
        <v>0</v>
      </c>
      <c r="BG837" s="231">
        <f>IF(N837="zákl. přenesená",J837,0)</f>
        <v>0</v>
      </c>
      <c r="BH837" s="231">
        <f>IF(N837="sníž. přenesená",J837,0)</f>
        <v>0</v>
      </c>
      <c r="BI837" s="231">
        <f>IF(N837="nulová",J837,0)</f>
        <v>0</v>
      </c>
      <c r="BJ837" s="16" t="s">
        <v>80</v>
      </c>
      <c r="BK837" s="231">
        <f>ROUND(I837*H837,2)</f>
        <v>0</v>
      </c>
      <c r="BL837" s="16" t="s">
        <v>280</v>
      </c>
      <c r="BM837" s="230" t="s">
        <v>1558</v>
      </c>
    </row>
    <row r="838" s="1" customFormat="1">
      <c r="B838" s="37"/>
      <c r="C838" s="38"/>
      <c r="D838" s="232" t="s">
        <v>203</v>
      </c>
      <c r="E838" s="38"/>
      <c r="F838" s="233" t="s">
        <v>1557</v>
      </c>
      <c r="G838" s="38"/>
      <c r="H838" s="38"/>
      <c r="I838" s="145"/>
      <c r="J838" s="38"/>
      <c r="K838" s="38"/>
      <c r="L838" s="42"/>
      <c r="M838" s="234"/>
      <c r="N838" s="82"/>
      <c r="O838" s="82"/>
      <c r="P838" s="82"/>
      <c r="Q838" s="82"/>
      <c r="R838" s="82"/>
      <c r="S838" s="82"/>
      <c r="T838" s="83"/>
      <c r="AT838" s="16" t="s">
        <v>203</v>
      </c>
      <c r="AU838" s="16" t="s">
        <v>82</v>
      </c>
    </row>
    <row r="839" s="1" customFormat="1" ht="24" customHeight="1">
      <c r="B839" s="37"/>
      <c r="C839" s="219" t="s">
        <v>1559</v>
      </c>
      <c r="D839" s="219" t="s">
        <v>196</v>
      </c>
      <c r="E839" s="220" t="s">
        <v>1560</v>
      </c>
      <c r="F839" s="221" t="s">
        <v>1561</v>
      </c>
      <c r="G839" s="222" t="s">
        <v>228</v>
      </c>
      <c r="H839" s="223">
        <v>1</v>
      </c>
      <c r="I839" s="224"/>
      <c r="J839" s="225">
        <f>ROUND(I839*H839,2)</f>
        <v>0</v>
      </c>
      <c r="K839" s="221" t="s">
        <v>200</v>
      </c>
      <c r="L839" s="42"/>
      <c r="M839" s="226" t="s">
        <v>19</v>
      </c>
      <c r="N839" s="227" t="s">
        <v>44</v>
      </c>
      <c r="O839" s="82"/>
      <c r="P839" s="228">
        <f>O839*H839</f>
        <v>0</v>
      </c>
      <c r="Q839" s="228">
        <v>0</v>
      </c>
      <c r="R839" s="228">
        <f>Q839*H839</f>
        <v>0</v>
      </c>
      <c r="S839" s="228">
        <v>0</v>
      </c>
      <c r="T839" s="229">
        <f>S839*H839</f>
        <v>0</v>
      </c>
      <c r="AR839" s="230" t="s">
        <v>280</v>
      </c>
      <c r="AT839" s="230" t="s">
        <v>196</v>
      </c>
      <c r="AU839" s="230" t="s">
        <v>82</v>
      </c>
      <c r="AY839" s="16" t="s">
        <v>194</v>
      </c>
      <c r="BE839" s="231">
        <f>IF(N839="základní",J839,0)</f>
        <v>0</v>
      </c>
      <c r="BF839" s="231">
        <f>IF(N839="snížená",J839,0)</f>
        <v>0</v>
      </c>
      <c r="BG839" s="231">
        <f>IF(N839="zákl. přenesená",J839,0)</f>
        <v>0</v>
      </c>
      <c r="BH839" s="231">
        <f>IF(N839="sníž. přenesená",J839,0)</f>
        <v>0</v>
      </c>
      <c r="BI839" s="231">
        <f>IF(N839="nulová",J839,0)</f>
        <v>0</v>
      </c>
      <c r="BJ839" s="16" t="s">
        <v>80</v>
      </c>
      <c r="BK839" s="231">
        <f>ROUND(I839*H839,2)</f>
        <v>0</v>
      </c>
      <c r="BL839" s="16" t="s">
        <v>280</v>
      </c>
      <c r="BM839" s="230" t="s">
        <v>1562</v>
      </c>
    </row>
    <row r="840" s="1" customFormat="1">
      <c r="B840" s="37"/>
      <c r="C840" s="38"/>
      <c r="D840" s="232" t="s">
        <v>203</v>
      </c>
      <c r="E840" s="38"/>
      <c r="F840" s="233" t="s">
        <v>1563</v>
      </c>
      <c r="G840" s="38"/>
      <c r="H840" s="38"/>
      <c r="I840" s="145"/>
      <c r="J840" s="38"/>
      <c r="K840" s="38"/>
      <c r="L840" s="42"/>
      <c r="M840" s="234"/>
      <c r="N840" s="82"/>
      <c r="O840" s="82"/>
      <c r="P840" s="82"/>
      <c r="Q840" s="82"/>
      <c r="R840" s="82"/>
      <c r="S840" s="82"/>
      <c r="T840" s="83"/>
      <c r="AT840" s="16" t="s">
        <v>203</v>
      </c>
      <c r="AU840" s="16" t="s">
        <v>82</v>
      </c>
    </row>
    <row r="841" s="1" customFormat="1" ht="24" customHeight="1">
      <c r="B841" s="37"/>
      <c r="C841" s="258" t="s">
        <v>1564</v>
      </c>
      <c r="D841" s="258" t="s">
        <v>350</v>
      </c>
      <c r="E841" s="259" t="s">
        <v>1565</v>
      </c>
      <c r="F841" s="260" t="s">
        <v>1566</v>
      </c>
      <c r="G841" s="261" t="s">
        <v>1492</v>
      </c>
      <c r="H841" s="262">
        <v>1</v>
      </c>
      <c r="I841" s="263"/>
      <c r="J841" s="264">
        <f>ROUND(I841*H841,2)</f>
        <v>0</v>
      </c>
      <c r="K841" s="260" t="s">
        <v>19</v>
      </c>
      <c r="L841" s="265"/>
      <c r="M841" s="266" t="s">
        <v>19</v>
      </c>
      <c r="N841" s="267" t="s">
        <v>44</v>
      </c>
      <c r="O841" s="82"/>
      <c r="P841" s="228">
        <f>O841*H841</f>
        <v>0</v>
      </c>
      <c r="Q841" s="228">
        <v>0</v>
      </c>
      <c r="R841" s="228">
        <f>Q841*H841</f>
        <v>0</v>
      </c>
      <c r="S841" s="228">
        <v>0</v>
      </c>
      <c r="T841" s="229">
        <f>S841*H841</f>
        <v>0</v>
      </c>
      <c r="AR841" s="230" t="s">
        <v>381</v>
      </c>
      <c r="AT841" s="230" t="s">
        <v>350</v>
      </c>
      <c r="AU841" s="230" t="s">
        <v>82</v>
      </c>
      <c r="AY841" s="16" t="s">
        <v>194</v>
      </c>
      <c r="BE841" s="231">
        <f>IF(N841="základní",J841,0)</f>
        <v>0</v>
      </c>
      <c r="BF841" s="231">
        <f>IF(N841="snížená",J841,0)</f>
        <v>0</v>
      </c>
      <c r="BG841" s="231">
        <f>IF(N841="zákl. přenesená",J841,0)</f>
        <v>0</v>
      </c>
      <c r="BH841" s="231">
        <f>IF(N841="sníž. přenesená",J841,0)</f>
        <v>0</v>
      </c>
      <c r="BI841" s="231">
        <f>IF(N841="nulová",J841,0)</f>
        <v>0</v>
      </c>
      <c r="BJ841" s="16" t="s">
        <v>80</v>
      </c>
      <c r="BK841" s="231">
        <f>ROUND(I841*H841,2)</f>
        <v>0</v>
      </c>
      <c r="BL841" s="16" t="s">
        <v>280</v>
      </c>
      <c r="BM841" s="230" t="s">
        <v>1567</v>
      </c>
    </row>
    <row r="842" s="1" customFormat="1">
      <c r="B842" s="37"/>
      <c r="C842" s="38"/>
      <c r="D842" s="232" t="s">
        <v>203</v>
      </c>
      <c r="E842" s="38"/>
      <c r="F842" s="233" t="s">
        <v>1568</v>
      </c>
      <c r="G842" s="38"/>
      <c r="H842" s="38"/>
      <c r="I842" s="145"/>
      <c r="J842" s="38"/>
      <c r="K842" s="38"/>
      <c r="L842" s="42"/>
      <c r="M842" s="234"/>
      <c r="N842" s="82"/>
      <c r="O842" s="82"/>
      <c r="P842" s="82"/>
      <c r="Q842" s="82"/>
      <c r="R842" s="82"/>
      <c r="S842" s="82"/>
      <c r="T842" s="83"/>
      <c r="AT842" s="16" t="s">
        <v>203</v>
      </c>
      <c r="AU842" s="16" t="s">
        <v>82</v>
      </c>
    </row>
    <row r="843" s="1" customFormat="1" ht="24" customHeight="1">
      <c r="B843" s="37"/>
      <c r="C843" s="219" t="s">
        <v>1569</v>
      </c>
      <c r="D843" s="219" t="s">
        <v>196</v>
      </c>
      <c r="E843" s="220" t="s">
        <v>1570</v>
      </c>
      <c r="F843" s="221" t="s">
        <v>1571</v>
      </c>
      <c r="G843" s="222" t="s">
        <v>228</v>
      </c>
      <c r="H843" s="223">
        <v>2</v>
      </c>
      <c r="I843" s="224"/>
      <c r="J843" s="225">
        <f>ROUND(I843*H843,2)</f>
        <v>0</v>
      </c>
      <c r="K843" s="221" t="s">
        <v>200</v>
      </c>
      <c r="L843" s="42"/>
      <c r="M843" s="226" t="s">
        <v>19</v>
      </c>
      <c r="N843" s="227" t="s">
        <v>44</v>
      </c>
      <c r="O843" s="82"/>
      <c r="P843" s="228">
        <f>O843*H843</f>
        <v>0</v>
      </c>
      <c r="Q843" s="228">
        <v>0.00092000000000000003</v>
      </c>
      <c r="R843" s="228">
        <f>Q843*H843</f>
        <v>0.0018400000000000001</v>
      </c>
      <c r="S843" s="228">
        <v>0</v>
      </c>
      <c r="T843" s="229">
        <f>S843*H843</f>
        <v>0</v>
      </c>
      <c r="AR843" s="230" t="s">
        <v>280</v>
      </c>
      <c r="AT843" s="230" t="s">
        <v>196</v>
      </c>
      <c r="AU843" s="230" t="s">
        <v>82</v>
      </c>
      <c r="AY843" s="16" t="s">
        <v>194</v>
      </c>
      <c r="BE843" s="231">
        <f>IF(N843="základní",J843,0)</f>
        <v>0</v>
      </c>
      <c r="BF843" s="231">
        <f>IF(N843="snížená",J843,0)</f>
        <v>0</v>
      </c>
      <c r="BG843" s="231">
        <f>IF(N843="zákl. přenesená",J843,0)</f>
        <v>0</v>
      </c>
      <c r="BH843" s="231">
        <f>IF(N843="sníž. přenesená",J843,0)</f>
        <v>0</v>
      </c>
      <c r="BI843" s="231">
        <f>IF(N843="nulová",J843,0)</f>
        <v>0</v>
      </c>
      <c r="BJ843" s="16" t="s">
        <v>80</v>
      </c>
      <c r="BK843" s="231">
        <f>ROUND(I843*H843,2)</f>
        <v>0</v>
      </c>
      <c r="BL843" s="16" t="s">
        <v>280</v>
      </c>
      <c r="BM843" s="230" t="s">
        <v>1572</v>
      </c>
    </row>
    <row r="844" s="1" customFormat="1">
      <c r="B844" s="37"/>
      <c r="C844" s="38"/>
      <c r="D844" s="232" t="s">
        <v>203</v>
      </c>
      <c r="E844" s="38"/>
      <c r="F844" s="233" t="s">
        <v>1573</v>
      </c>
      <c r="G844" s="38"/>
      <c r="H844" s="38"/>
      <c r="I844" s="145"/>
      <c r="J844" s="38"/>
      <c r="K844" s="38"/>
      <c r="L844" s="42"/>
      <c r="M844" s="234"/>
      <c r="N844" s="82"/>
      <c r="O844" s="82"/>
      <c r="P844" s="82"/>
      <c r="Q844" s="82"/>
      <c r="R844" s="82"/>
      <c r="S844" s="82"/>
      <c r="T844" s="83"/>
      <c r="AT844" s="16" t="s">
        <v>203</v>
      </c>
      <c r="AU844" s="16" t="s">
        <v>82</v>
      </c>
    </row>
    <row r="845" s="1" customFormat="1" ht="16.5" customHeight="1">
      <c r="B845" s="37"/>
      <c r="C845" s="258" t="s">
        <v>1574</v>
      </c>
      <c r="D845" s="258" t="s">
        <v>350</v>
      </c>
      <c r="E845" s="259" t="s">
        <v>1575</v>
      </c>
      <c r="F845" s="260" t="s">
        <v>1576</v>
      </c>
      <c r="G845" s="261" t="s">
        <v>1492</v>
      </c>
      <c r="H845" s="262">
        <v>2</v>
      </c>
      <c r="I845" s="263"/>
      <c r="J845" s="264">
        <f>ROUND(I845*H845,2)</f>
        <v>0</v>
      </c>
      <c r="K845" s="260" t="s">
        <v>19</v>
      </c>
      <c r="L845" s="265"/>
      <c r="M845" s="266" t="s">
        <v>19</v>
      </c>
      <c r="N845" s="267" t="s">
        <v>44</v>
      </c>
      <c r="O845" s="82"/>
      <c r="P845" s="228">
        <f>O845*H845</f>
        <v>0</v>
      </c>
      <c r="Q845" s="228">
        <v>0.076700000000000004</v>
      </c>
      <c r="R845" s="228">
        <f>Q845*H845</f>
        <v>0.15340000000000001</v>
      </c>
      <c r="S845" s="228">
        <v>0</v>
      </c>
      <c r="T845" s="229">
        <f>S845*H845</f>
        <v>0</v>
      </c>
      <c r="AR845" s="230" t="s">
        <v>381</v>
      </c>
      <c r="AT845" s="230" t="s">
        <v>350</v>
      </c>
      <c r="AU845" s="230" t="s">
        <v>82</v>
      </c>
      <c r="AY845" s="16" t="s">
        <v>194</v>
      </c>
      <c r="BE845" s="231">
        <f>IF(N845="základní",J845,0)</f>
        <v>0</v>
      </c>
      <c r="BF845" s="231">
        <f>IF(N845="snížená",J845,0)</f>
        <v>0</v>
      </c>
      <c r="BG845" s="231">
        <f>IF(N845="zákl. přenesená",J845,0)</f>
        <v>0</v>
      </c>
      <c r="BH845" s="231">
        <f>IF(N845="sníž. přenesená",J845,0)</f>
        <v>0</v>
      </c>
      <c r="BI845" s="231">
        <f>IF(N845="nulová",J845,0)</f>
        <v>0</v>
      </c>
      <c r="BJ845" s="16" t="s">
        <v>80</v>
      </c>
      <c r="BK845" s="231">
        <f>ROUND(I845*H845,2)</f>
        <v>0</v>
      </c>
      <c r="BL845" s="16" t="s">
        <v>280</v>
      </c>
      <c r="BM845" s="230" t="s">
        <v>1577</v>
      </c>
    </row>
    <row r="846" s="1" customFormat="1">
      <c r="B846" s="37"/>
      <c r="C846" s="38"/>
      <c r="D846" s="232" t="s">
        <v>203</v>
      </c>
      <c r="E846" s="38"/>
      <c r="F846" s="233" t="s">
        <v>1578</v>
      </c>
      <c r="G846" s="38"/>
      <c r="H846" s="38"/>
      <c r="I846" s="145"/>
      <c r="J846" s="38"/>
      <c r="K846" s="38"/>
      <c r="L846" s="42"/>
      <c r="M846" s="234"/>
      <c r="N846" s="82"/>
      <c r="O846" s="82"/>
      <c r="P846" s="82"/>
      <c r="Q846" s="82"/>
      <c r="R846" s="82"/>
      <c r="S846" s="82"/>
      <c r="T846" s="83"/>
      <c r="AT846" s="16" t="s">
        <v>203</v>
      </c>
      <c r="AU846" s="16" t="s">
        <v>82</v>
      </c>
    </row>
    <row r="847" s="1" customFormat="1" ht="24" customHeight="1">
      <c r="B847" s="37"/>
      <c r="C847" s="219" t="s">
        <v>1579</v>
      </c>
      <c r="D847" s="219" t="s">
        <v>196</v>
      </c>
      <c r="E847" s="220" t="s">
        <v>1580</v>
      </c>
      <c r="F847" s="221" t="s">
        <v>1581</v>
      </c>
      <c r="G847" s="222" t="s">
        <v>228</v>
      </c>
      <c r="H847" s="223">
        <v>1</v>
      </c>
      <c r="I847" s="224"/>
      <c r="J847" s="225">
        <f>ROUND(I847*H847,2)</f>
        <v>0</v>
      </c>
      <c r="K847" s="221" t="s">
        <v>200</v>
      </c>
      <c r="L847" s="42"/>
      <c r="M847" s="226" t="s">
        <v>19</v>
      </c>
      <c r="N847" s="227" t="s">
        <v>44</v>
      </c>
      <c r="O847" s="82"/>
      <c r="P847" s="228">
        <f>O847*H847</f>
        <v>0</v>
      </c>
      <c r="Q847" s="228">
        <v>0.00088000000000000003</v>
      </c>
      <c r="R847" s="228">
        <f>Q847*H847</f>
        <v>0.00088000000000000003</v>
      </c>
      <c r="S847" s="228">
        <v>0</v>
      </c>
      <c r="T847" s="229">
        <f>S847*H847</f>
        <v>0</v>
      </c>
      <c r="AR847" s="230" t="s">
        <v>280</v>
      </c>
      <c r="AT847" s="230" t="s">
        <v>196</v>
      </c>
      <c r="AU847" s="230" t="s">
        <v>82</v>
      </c>
      <c r="AY847" s="16" t="s">
        <v>194</v>
      </c>
      <c r="BE847" s="231">
        <f>IF(N847="základní",J847,0)</f>
        <v>0</v>
      </c>
      <c r="BF847" s="231">
        <f>IF(N847="snížená",J847,0)</f>
        <v>0</v>
      </c>
      <c r="BG847" s="231">
        <f>IF(N847="zákl. přenesená",J847,0)</f>
        <v>0</v>
      </c>
      <c r="BH847" s="231">
        <f>IF(N847="sníž. přenesená",J847,0)</f>
        <v>0</v>
      </c>
      <c r="BI847" s="231">
        <f>IF(N847="nulová",J847,0)</f>
        <v>0</v>
      </c>
      <c r="BJ847" s="16" t="s">
        <v>80</v>
      </c>
      <c r="BK847" s="231">
        <f>ROUND(I847*H847,2)</f>
        <v>0</v>
      </c>
      <c r="BL847" s="16" t="s">
        <v>280</v>
      </c>
      <c r="BM847" s="230" t="s">
        <v>1582</v>
      </c>
    </row>
    <row r="848" s="1" customFormat="1">
      <c r="B848" s="37"/>
      <c r="C848" s="38"/>
      <c r="D848" s="232" t="s">
        <v>203</v>
      </c>
      <c r="E848" s="38"/>
      <c r="F848" s="233" t="s">
        <v>1583</v>
      </c>
      <c r="G848" s="38"/>
      <c r="H848" s="38"/>
      <c r="I848" s="145"/>
      <c r="J848" s="38"/>
      <c r="K848" s="38"/>
      <c r="L848" s="42"/>
      <c r="M848" s="234"/>
      <c r="N848" s="82"/>
      <c r="O848" s="82"/>
      <c r="P848" s="82"/>
      <c r="Q848" s="82"/>
      <c r="R848" s="82"/>
      <c r="S848" s="82"/>
      <c r="T848" s="83"/>
      <c r="AT848" s="16" t="s">
        <v>203</v>
      </c>
      <c r="AU848" s="16" t="s">
        <v>82</v>
      </c>
    </row>
    <row r="849" s="1" customFormat="1" ht="16.5" customHeight="1">
      <c r="B849" s="37"/>
      <c r="C849" s="258" t="s">
        <v>1584</v>
      </c>
      <c r="D849" s="258" t="s">
        <v>350</v>
      </c>
      <c r="E849" s="259" t="s">
        <v>1585</v>
      </c>
      <c r="F849" s="260" t="s">
        <v>1586</v>
      </c>
      <c r="G849" s="261" t="s">
        <v>1492</v>
      </c>
      <c r="H849" s="262">
        <v>1</v>
      </c>
      <c r="I849" s="263"/>
      <c r="J849" s="264">
        <f>ROUND(I849*H849,2)</f>
        <v>0</v>
      </c>
      <c r="K849" s="260" t="s">
        <v>19</v>
      </c>
      <c r="L849" s="265"/>
      <c r="M849" s="266" t="s">
        <v>19</v>
      </c>
      <c r="N849" s="267" t="s">
        <v>44</v>
      </c>
      <c r="O849" s="82"/>
      <c r="P849" s="228">
        <f>O849*H849</f>
        <v>0</v>
      </c>
      <c r="Q849" s="228">
        <v>0.088499999999999995</v>
      </c>
      <c r="R849" s="228">
        <f>Q849*H849</f>
        <v>0.088499999999999995</v>
      </c>
      <c r="S849" s="228">
        <v>0</v>
      </c>
      <c r="T849" s="229">
        <f>S849*H849</f>
        <v>0</v>
      </c>
      <c r="AR849" s="230" t="s">
        <v>381</v>
      </c>
      <c r="AT849" s="230" t="s">
        <v>350</v>
      </c>
      <c r="AU849" s="230" t="s">
        <v>82</v>
      </c>
      <c r="AY849" s="16" t="s">
        <v>194</v>
      </c>
      <c r="BE849" s="231">
        <f>IF(N849="základní",J849,0)</f>
        <v>0</v>
      </c>
      <c r="BF849" s="231">
        <f>IF(N849="snížená",J849,0)</f>
        <v>0</v>
      </c>
      <c r="BG849" s="231">
        <f>IF(N849="zákl. přenesená",J849,0)</f>
        <v>0</v>
      </c>
      <c r="BH849" s="231">
        <f>IF(N849="sníž. přenesená",J849,0)</f>
        <v>0</v>
      </c>
      <c r="BI849" s="231">
        <f>IF(N849="nulová",J849,0)</f>
        <v>0</v>
      </c>
      <c r="BJ849" s="16" t="s">
        <v>80</v>
      </c>
      <c r="BK849" s="231">
        <f>ROUND(I849*H849,2)</f>
        <v>0</v>
      </c>
      <c r="BL849" s="16" t="s">
        <v>280</v>
      </c>
      <c r="BM849" s="230" t="s">
        <v>1587</v>
      </c>
    </row>
    <row r="850" s="1" customFormat="1">
      <c r="B850" s="37"/>
      <c r="C850" s="38"/>
      <c r="D850" s="232" t="s">
        <v>203</v>
      </c>
      <c r="E850" s="38"/>
      <c r="F850" s="233" t="s">
        <v>1588</v>
      </c>
      <c r="G850" s="38"/>
      <c r="H850" s="38"/>
      <c r="I850" s="145"/>
      <c r="J850" s="38"/>
      <c r="K850" s="38"/>
      <c r="L850" s="42"/>
      <c r="M850" s="234"/>
      <c r="N850" s="82"/>
      <c r="O850" s="82"/>
      <c r="P850" s="82"/>
      <c r="Q850" s="82"/>
      <c r="R850" s="82"/>
      <c r="S850" s="82"/>
      <c r="T850" s="83"/>
      <c r="AT850" s="16" t="s">
        <v>203</v>
      </c>
      <c r="AU850" s="16" t="s">
        <v>82</v>
      </c>
    </row>
    <row r="851" s="1" customFormat="1">
      <c r="B851" s="37"/>
      <c r="C851" s="38"/>
      <c r="D851" s="232" t="s">
        <v>306</v>
      </c>
      <c r="E851" s="38"/>
      <c r="F851" s="257" t="s">
        <v>1589</v>
      </c>
      <c r="G851" s="38"/>
      <c r="H851" s="38"/>
      <c r="I851" s="145"/>
      <c r="J851" s="38"/>
      <c r="K851" s="38"/>
      <c r="L851" s="42"/>
      <c r="M851" s="234"/>
      <c r="N851" s="82"/>
      <c r="O851" s="82"/>
      <c r="P851" s="82"/>
      <c r="Q851" s="82"/>
      <c r="R851" s="82"/>
      <c r="S851" s="82"/>
      <c r="T851" s="83"/>
      <c r="AT851" s="16" t="s">
        <v>306</v>
      </c>
      <c r="AU851" s="16" t="s">
        <v>82</v>
      </c>
    </row>
    <row r="852" s="1" customFormat="1" ht="24" customHeight="1">
      <c r="B852" s="37"/>
      <c r="C852" s="219" t="s">
        <v>1590</v>
      </c>
      <c r="D852" s="219" t="s">
        <v>196</v>
      </c>
      <c r="E852" s="220" t="s">
        <v>1591</v>
      </c>
      <c r="F852" s="221" t="s">
        <v>1592</v>
      </c>
      <c r="G852" s="222" t="s">
        <v>228</v>
      </c>
      <c r="H852" s="223">
        <v>2</v>
      </c>
      <c r="I852" s="224"/>
      <c r="J852" s="225">
        <f>ROUND(I852*H852,2)</f>
        <v>0</v>
      </c>
      <c r="K852" s="221" t="s">
        <v>200</v>
      </c>
      <c r="L852" s="42"/>
      <c r="M852" s="226" t="s">
        <v>19</v>
      </c>
      <c r="N852" s="227" t="s">
        <v>44</v>
      </c>
      <c r="O852" s="82"/>
      <c r="P852" s="228">
        <f>O852*H852</f>
        <v>0</v>
      </c>
      <c r="Q852" s="228">
        <v>0.00085999999999999998</v>
      </c>
      <c r="R852" s="228">
        <f>Q852*H852</f>
        <v>0.00172</v>
      </c>
      <c r="S852" s="228">
        <v>0</v>
      </c>
      <c r="T852" s="229">
        <f>S852*H852</f>
        <v>0</v>
      </c>
      <c r="AR852" s="230" t="s">
        <v>280</v>
      </c>
      <c r="AT852" s="230" t="s">
        <v>196</v>
      </c>
      <c r="AU852" s="230" t="s">
        <v>82</v>
      </c>
      <c r="AY852" s="16" t="s">
        <v>194</v>
      </c>
      <c r="BE852" s="231">
        <f>IF(N852="základní",J852,0)</f>
        <v>0</v>
      </c>
      <c r="BF852" s="231">
        <f>IF(N852="snížená",J852,0)</f>
        <v>0</v>
      </c>
      <c r="BG852" s="231">
        <f>IF(N852="zákl. přenesená",J852,0)</f>
        <v>0</v>
      </c>
      <c r="BH852" s="231">
        <f>IF(N852="sníž. přenesená",J852,0)</f>
        <v>0</v>
      </c>
      <c r="BI852" s="231">
        <f>IF(N852="nulová",J852,0)</f>
        <v>0</v>
      </c>
      <c r="BJ852" s="16" t="s">
        <v>80</v>
      </c>
      <c r="BK852" s="231">
        <f>ROUND(I852*H852,2)</f>
        <v>0</v>
      </c>
      <c r="BL852" s="16" t="s">
        <v>280</v>
      </c>
      <c r="BM852" s="230" t="s">
        <v>1593</v>
      </c>
    </row>
    <row r="853" s="1" customFormat="1">
      <c r="B853" s="37"/>
      <c r="C853" s="38"/>
      <c r="D853" s="232" t="s">
        <v>203</v>
      </c>
      <c r="E853" s="38"/>
      <c r="F853" s="233" t="s">
        <v>1594</v>
      </c>
      <c r="G853" s="38"/>
      <c r="H853" s="38"/>
      <c r="I853" s="145"/>
      <c r="J853" s="38"/>
      <c r="K853" s="38"/>
      <c r="L853" s="42"/>
      <c r="M853" s="234"/>
      <c r="N853" s="82"/>
      <c r="O853" s="82"/>
      <c r="P853" s="82"/>
      <c r="Q853" s="82"/>
      <c r="R853" s="82"/>
      <c r="S853" s="82"/>
      <c r="T853" s="83"/>
      <c r="AT853" s="16" t="s">
        <v>203</v>
      </c>
      <c r="AU853" s="16" t="s">
        <v>82</v>
      </c>
    </row>
    <row r="854" s="1" customFormat="1" ht="16.5" customHeight="1">
      <c r="B854" s="37"/>
      <c r="C854" s="258" t="s">
        <v>1595</v>
      </c>
      <c r="D854" s="258" t="s">
        <v>350</v>
      </c>
      <c r="E854" s="259" t="s">
        <v>1596</v>
      </c>
      <c r="F854" s="260" t="s">
        <v>1597</v>
      </c>
      <c r="G854" s="261" t="s">
        <v>1492</v>
      </c>
      <c r="H854" s="262">
        <v>2</v>
      </c>
      <c r="I854" s="263"/>
      <c r="J854" s="264">
        <f>ROUND(I854*H854,2)</f>
        <v>0</v>
      </c>
      <c r="K854" s="260" t="s">
        <v>19</v>
      </c>
      <c r="L854" s="265"/>
      <c r="M854" s="266" t="s">
        <v>19</v>
      </c>
      <c r="N854" s="267" t="s">
        <v>44</v>
      </c>
      <c r="O854" s="82"/>
      <c r="P854" s="228">
        <f>O854*H854</f>
        <v>0</v>
      </c>
      <c r="Q854" s="228">
        <v>0</v>
      </c>
      <c r="R854" s="228">
        <f>Q854*H854</f>
        <v>0</v>
      </c>
      <c r="S854" s="228">
        <v>0</v>
      </c>
      <c r="T854" s="229">
        <f>S854*H854</f>
        <v>0</v>
      </c>
      <c r="AR854" s="230" t="s">
        <v>381</v>
      </c>
      <c r="AT854" s="230" t="s">
        <v>350</v>
      </c>
      <c r="AU854" s="230" t="s">
        <v>82</v>
      </c>
      <c r="AY854" s="16" t="s">
        <v>194</v>
      </c>
      <c r="BE854" s="231">
        <f>IF(N854="základní",J854,0)</f>
        <v>0</v>
      </c>
      <c r="BF854" s="231">
        <f>IF(N854="snížená",J854,0)</f>
        <v>0</v>
      </c>
      <c r="BG854" s="231">
        <f>IF(N854="zákl. přenesená",J854,0)</f>
        <v>0</v>
      </c>
      <c r="BH854" s="231">
        <f>IF(N854="sníž. přenesená",J854,0)</f>
        <v>0</v>
      </c>
      <c r="BI854" s="231">
        <f>IF(N854="nulová",J854,0)</f>
        <v>0</v>
      </c>
      <c r="BJ854" s="16" t="s">
        <v>80</v>
      </c>
      <c r="BK854" s="231">
        <f>ROUND(I854*H854,2)</f>
        <v>0</v>
      </c>
      <c r="BL854" s="16" t="s">
        <v>280</v>
      </c>
      <c r="BM854" s="230" t="s">
        <v>1598</v>
      </c>
    </row>
    <row r="855" s="1" customFormat="1">
      <c r="B855" s="37"/>
      <c r="C855" s="38"/>
      <c r="D855" s="232" t="s">
        <v>203</v>
      </c>
      <c r="E855" s="38"/>
      <c r="F855" s="233" t="s">
        <v>1599</v>
      </c>
      <c r="G855" s="38"/>
      <c r="H855" s="38"/>
      <c r="I855" s="145"/>
      <c r="J855" s="38"/>
      <c r="K855" s="38"/>
      <c r="L855" s="42"/>
      <c r="M855" s="234"/>
      <c r="N855" s="82"/>
      <c r="O855" s="82"/>
      <c r="P855" s="82"/>
      <c r="Q855" s="82"/>
      <c r="R855" s="82"/>
      <c r="S855" s="82"/>
      <c r="T855" s="83"/>
      <c r="AT855" s="16" t="s">
        <v>203</v>
      </c>
      <c r="AU855" s="16" t="s">
        <v>82</v>
      </c>
    </row>
    <row r="856" s="1" customFormat="1" ht="24" customHeight="1">
      <c r="B856" s="37"/>
      <c r="C856" s="219" t="s">
        <v>1600</v>
      </c>
      <c r="D856" s="219" t="s">
        <v>196</v>
      </c>
      <c r="E856" s="220" t="s">
        <v>1601</v>
      </c>
      <c r="F856" s="221" t="s">
        <v>1602</v>
      </c>
      <c r="G856" s="222" t="s">
        <v>228</v>
      </c>
      <c r="H856" s="223">
        <v>2</v>
      </c>
      <c r="I856" s="224"/>
      <c r="J856" s="225">
        <f>ROUND(I856*H856,2)</f>
        <v>0</v>
      </c>
      <c r="K856" s="221" t="s">
        <v>200</v>
      </c>
      <c r="L856" s="42"/>
      <c r="M856" s="226" t="s">
        <v>19</v>
      </c>
      <c r="N856" s="227" t="s">
        <v>44</v>
      </c>
      <c r="O856" s="82"/>
      <c r="P856" s="228">
        <f>O856*H856</f>
        <v>0</v>
      </c>
      <c r="Q856" s="228">
        <v>0</v>
      </c>
      <c r="R856" s="228">
        <f>Q856*H856</f>
        <v>0</v>
      </c>
      <c r="S856" s="228">
        <v>0</v>
      </c>
      <c r="T856" s="229">
        <f>S856*H856</f>
        <v>0</v>
      </c>
      <c r="AR856" s="230" t="s">
        <v>201</v>
      </c>
      <c r="AT856" s="230" t="s">
        <v>196</v>
      </c>
      <c r="AU856" s="230" t="s">
        <v>82</v>
      </c>
      <c r="AY856" s="16" t="s">
        <v>194</v>
      </c>
      <c r="BE856" s="231">
        <f>IF(N856="základní",J856,0)</f>
        <v>0</v>
      </c>
      <c r="BF856" s="231">
        <f>IF(N856="snížená",J856,0)</f>
        <v>0</v>
      </c>
      <c r="BG856" s="231">
        <f>IF(N856="zákl. přenesená",J856,0)</f>
        <v>0</v>
      </c>
      <c r="BH856" s="231">
        <f>IF(N856="sníž. přenesená",J856,0)</f>
        <v>0</v>
      </c>
      <c r="BI856" s="231">
        <f>IF(N856="nulová",J856,0)</f>
        <v>0</v>
      </c>
      <c r="BJ856" s="16" t="s">
        <v>80</v>
      </c>
      <c r="BK856" s="231">
        <f>ROUND(I856*H856,2)</f>
        <v>0</v>
      </c>
      <c r="BL856" s="16" t="s">
        <v>201</v>
      </c>
      <c r="BM856" s="230" t="s">
        <v>1603</v>
      </c>
    </row>
    <row r="857" s="1" customFormat="1">
      <c r="B857" s="37"/>
      <c r="C857" s="38"/>
      <c r="D857" s="232" t="s">
        <v>203</v>
      </c>
      <c r="E857" s="38"/>
      <c r="F857" s="233" t="s">
        <v>1604</v>
      </c>
      <c r="G857" s="38"/>
      <c r="H857" s="38"/>
      <c r="I857" s="145"/>
      <c r="J857" s="38"/>
      <c r="K857" s="38"/>
      <c r="L857" s="42"/>
      <c r="M857" s="234"/>
      <c r="N857" s="82"/>
      <c r="O857" s="82"/>
      <c r="P857" s="82"/>
      <c r="Q857" s="82"/>
      <c r="R857" s="82"/>
      <c r="S857" s="82"/>
      <c r="T857" s="83"/>
      <c r="AT857" s="16" t="s">
        <v>203</v>
      </c>
      <c r="AU857" s="16" t="s">
        <v>82</v>
      </c>
    </row>
    <row r="858" s="1" customFormat="1" ht="16.5" customHeight="1">
      <c r="B858" s="37"/>
      <c r="C858" s="258" t="s">
        <v>1605</v>
      </c>
      <c r="D858" s="258" t="s">
        <v>350</v>
      </c>
      <c r="E858" s="259" t="s">
        <v>1606</v>
      </c>
      <c r="F858" s="260" t="s">
        <v>1607</v>
      </c>
      <c r="G858" s="261" t="s">
        <v>217</v>
      </c>
      <c r="H858" s="262">
        <v>1</v>
      </c>
      <c r="I858" s="263"/>
      <c r="J858" s="264">
        <f>ROUND(I858*H858,2)</f>
        <v>0</v>
      </c>
      <c r="K858" s="260" t="s">
        <v>200</v>
      </c>
      <c r="L858" s="265"/>
      <c r="M858" s="266" t="s">
        <v>19</v>
      </c>
      <c r="N858" s="267" t="s">
        <v>44</v>
      </c>
      <c r="O858" s="82"/>
      <c r="P858" s="228">
        <f>O858*H858</f>
        <v>0</v>
      </c>
      <c r="Q858" s="228">
        <v>0.0030000000000000001</v>
      </c>
      <c r="R858" s="228">
        <f>Q858*H858</f>
        <v>0.0030000000000000001</v>
      </c>
      <c r="S858" s="228">
        <v>0</v>
      </c>
      <c r="T858" s="229">
        <f>S858*H858</f>
        <v>0</v>
      </c>
      <c r="AR858" s="230" t="s">
        <v>236</v>
      </c>
      <c r="AT858" s="230" t="s">
        <v>350</v>
      </c>
      <c r="AU858" s="230" t="s">
        <v>82</v>
      </c>
      <c r="AY858" s="16" t="s">
        <v>194</v>
      </c>
      <c r="BE858" s="231">
        <f>IF(N858="základní",J858,0)</f>
        <v>0</v>
      </c>
      <c r="BF858" s="231">
        <f>IF(N858="snížená",J858,0)</f>
        <v>0</v>
      </c>
      <c r="BG858" s="231">
        <f>IF(N858="zákl. přenesená",J858,0)</f>
        <v>0</v>
      </c>
      <c r="BH858" s="231">
        <f>IF(N858="sníž. přenesená",J858,0)</f>
        <v>0</v>
      </c>
      <c r="BI858" s="231">
        <f>IF(N858="nulová",J858,0)</f>
        <v>0</v>
      </c>
      <c r="BJ858" s="16" t="s">
        <v>80</v>
      </c>
      <c r="BK858" s="231">
        <f>ROUND(I858*H858,2)</f>
        <v>0</v>
      </c>
      <c r="BL858" s="16" t="s">
        <v>201</v>
      </c>
      <c r="BM858" s="230" t="s">
        <v>1608</v>
      </c>
    </row>
    <row r="859" s="1" customFormat="1">
      <c r="B859" s="37"/>
      <c r="C859" s="38"/>
      <c r="D859" s="232" t="s">
        <v>203</v>
      </c>
      <c r="E859" s="38"/>
      <c r="F859" s="233" t="s">
        <v>1607</v>
      </c>
      <c r="G859" s="38"/>
      <c r="H859" s="38"/>
      <c r="I859" s="145"/>
      <c r="J859" s="38"/>
      <c r="K859" s="38"/>
      <c r="L859" s="42"/>
      <c r="M859" s="234"/>
      <c r="N859" s="82"/>
      <c r="O859" s="82"/>
      <c r="P859" s="82"/>
      <c r="Q859" s="82"/>
      <c r="R859" s="82"/>
      <c r="S859" s="82"/>
      <c r="T859" s="83"/>
      <c r="AT859" s="16" t="s">
        <v>203</v>
      </c>
      <c r="AU859" s="16" t="s">
        <v>82</v>
      </c>
    </row>
    <row r="860" s="1" customFormat="1" ht="24" customHeight="1">
      <c r="B860" s="37"/>
      <c r="C860" s="219" t="s">
        <v>1609</v>
      </c>
      <c r="D860" s="219" t="s">
        <v>196</v>
      </c>
      <c r="E860" s="220" t="s">
        <v>1610</v>
      </c>
      <c r="F860" s="221" t="s">
        <v>1611</v>
      </c>
      <c r="G860" s="222" t="s">
        <v>228</v>
      </c>
      <c r="H860" s="223">
        <v>17</v>
      </c>
      <c r="I860" s="224"/>
      <c r="J860" s="225">
        <f>ROUND(I860*H860,2)</f>
        <v>0</v>
      </c>
      <c r="K860" s="221" t="s">
        <v>200</v>
      </c>
      <c r="L860" s="42"/>
      <c r="M860" s="226" t="s">
        <v>19</v>
      </c>
      <c r="N860" s="227" t="s">
        <v>44</v>
      </c>
      <c r="O860" s="82"/>
      <c r="P860" s="228">
        <f>O860*H860</f>
        <v>0</v>
      </c>
      <c r="Q860" s="228">
        <v>0</v>
      </c>
      <c r="R860" s="228">
        <f>Q860*H860</f>
        <v>0</v>
      </c>
      <c r="S860" s="228">
        <v>0</v>
      </c>
      <c r="T860" s="229">
        <f>S860*H860</f>
        <v>0</v>
      </c>
      <c r="AR860" s="230" t="s">
        <v>280</v>
      </c>
      <c r="AT860" s="230" t="s">
        <v>196</v>
      </c>
      <c r="AU860" s="230" t="s">
        <v>82</v>
      </c>
      <c r="AY860" s="16" t="s">
        <v>194</v>
      </c>
      <c r="BE860" s="231">
        <f>IF(N860="základní",J860,0)</f>
        <v>0</v>
      </c>
      <c r="BF860" s="231">
        <f>IF(N860="snížená",J860,0)</f>
        <v>0</v>
      </c>
      <c r="BG860" s="231">
        <f>IF(N860="zákl. přenesená",J860,0)</f>
        <v>0</v>
      </c>
      <c r="BH860" s="231">
        <f>IF(N860="sníž. přenesená",J860,0)</f>
        <v>0</v>
      </c>
      <c r="BI860" s="231">
        <f>IF(N860="nulová",J860,0)</f>
        <v>0</v>
      </c>
      <c r="BJ860" s="16" t="s">
        <v>80</v>
      </c>
      <c r="BK860" s="231">
        <f>ROUND(I860*H860,2)</f>
        <v>0</v>
      </c>
      <c r="BL860" s="16" t="s">
        <v>280</v>
      </c>
      <c r="BM860" s="230" t="s">
        <v>1612</v>
      </c>
    </row>
    <row r="861" s="1" customFormat="1">
      <c r="B861" s="37"/>
      <c r="C861" s="38"/>
      <c r="D861" s="232" t="s">
        <v>203</v>
      </c>
      <c r="E861" s="38"/>
      <c r="F861" s="233" t="s">
        <v>1613</v>
      </c>
      <c r="G861" s="38"/>
      <c r="H861" s="38"/>
      <c r="I861" s="145"/>
      <c r="J861" s="38"/>
      <c r="K861" s="38"/>
      <c r="L861" s="42"/>
      <c r="M861" s="234"/>
      <c r="N861" s="82"/>
      <c r="O861" s="82"/>
      <c r="P861" s="82"/>
      <c r="Q861" s="82"/>
      <c r="R861" s="82"/>
      <c r="S861" s="82"/>
      <c r="T861" s="83"/>
      <c r="AT861" s="16" t="s">
        <v>203</v>
      </c>
      <c r="AU861" s="16" t="s">
        <v>82</v>
      </c>
    </row>
    <row r="862" s="1" customFormat="1" ht="16.5" customHeight="1">
      <c r="B862" s="37"/>
      <c r="C862" s="258" t="s">
        <v>1614</v>
      </c>
      <c r="D862" s="258" t="s">
        <v>350</v>
      </c>
      <c r="E862" s="259" t="s">
        <v>1606</v>
      </c>
      <c r="F862" s="260" t="s">
        <v>1607</v>
      </c>
      <c r="G862" s="261" t="s">
        <v>217</v>
      </c>
      <c r="H862" s="262">
        <v>28</v>
      </c>
      <c r="I862" s="263"/>
      <c r="J862" s="264">
        <f>ROUND(I862*H862,2)</f>
        <v>0</v>
      </c>
      <c r="K862" s="260" t="s">
        <v>200</v>
      </c>
      <c r="L862" s="265"/>
      <c r="M862" s="266" t="s">
        <v>19</v>
      </c>
      <c r="N862" s="267" t="s">
        <v>44</v>
      </c>
      <c r="O862" s="82"/>
      <c r="P862" s="228">
        <f>O862*H862</f>
        <v>0</v>
      </c>
      <c r="Q862" s="228">
        <v>0.0030000000000000001</v>
      </c>
      <c r="R862" s="228">
        <f>Q862*H862</f>
        <v>0.084000000000000005</v>
      </c>
      <c r="S862" s="228">
        <v>0</v>
      </c>
      <c r="T862" s="229">
        <f>S862*H862</f>
        <v>0</v>
      </c>
      <c r="AR862" s="230" t="s">
        <v>381</v>
      </c>
      <c r="AT862" s="230" t="s">
        <v>350</v>
      </c>
      <c r="AU862" s="230" t="s">
        <v>82</v>
      </c>
      <c r="AY862" s="16" t="s">
        <v>194</v>
      </c>
      <c r="BE862" s="231">
        <f>IF(N862="základní",J862,0)</f>
        <v>0</v>
      </c>
      <c r="BF862" s="231">
        <f>IF(N862="snížená",J862,0)</f>
        <v>0</v>
      </c>
      <c r="BG862" s="231">
        <f>IF(N862="zákl. přenesená",J862,0)</f>
        <v>0</v>
      </c>
      <c r="BH862" s="231">
        <f>IF(N862="sníž. přenesená",J862,0)</f>
        <v>0</v>
      </c>
      <c r="BI862" s="231">
        <f>IF(N862="nulová",J862,0)</f>
        <v>0</v>
      </c>
      <c r="BJ862" s="16" t="s">
        <v>80</v>
      </c>
      <c r="BK862" s="231">
        <f>ROUND(I862*H862,2)</f>
        <v>0</v>
      </c>
      <c r="BL862" s="16" t="s">
        <v>280</v>
      </c>
      <c r="BM862" s="230" t="s">
        <v>1615</v>
      </c>
    </row>
    <row r="863" s="1" customFormat="1">
      <c r="B863" s="37"/>
      <c r="C863" s="38"/>
      <c r="D863" s="232" t="s">
        <v>203</v>
      </c>
      <c r="E863" s="38"/>
      <c r="F863" s="233" t="s">
        <v>1607</v>
      </c>
      <c r="G863" s="38"/>
      <c r="H863" s="38"/>
      <c r="I863" s="145"/>
      <c r="J863" s="38"/>
      <c r="K863" s="38"/>
      <c r="L863" s="42"/>
      <c r="M863" s="234"/>
      <c r="N863" s="82"/>
      <c r="O863" s="82"/>
      <c r="P863" s="82"/>
      <c r="Q863" s="82"/>
      <c r="R863" s="82"/>
      <c r="S863" s="82"/>
      <c r="T863" s="83"/>
      <c r="AT863" s="16" t="s">
        <v>203</v>
      </c>
      <c r="AU863" s="16" t="s">
        <v>82</v>
      </c>
    </row>
    <row r="864" s="1" customFormat="1" ht="24" customHeight="1">
      <c r="B864" s="37"/>
      <c r="C864" s="219" t="s">
        <v>1616</v>
      </c>
      <c r="D864" s="219" t="s">
        <v>196</v>
      </c>
      <c r="E864" s="220" t="s">
        <v>1617</v>
      </c>
      <c r="F864" s="221" t="s">
        <v>1618</v>
      </c>
      <c r="G864" s="222" t="s">
        <v>228</v>
      </c>
      <c r="H864" s="223">
        <v>6</v>
      </c>
      <c r="I864" s="224"/>
      <c r="J864" s="225">
        <f>ROUND(I864*H864,2)</f>
        <v>0</v>
      </c>
      <c r="K864" s="221" t="s">
        <v>200</v>
      </c>
      <c r="L864" s="42"/>
      <c r="M864" s="226" t="s">
        <v>19</v>
      </c>
      <c r="N864" s="227" t="s">
        <v>44</v>
      </c>
      <c r="O864" s="82"/>
      <c r="P864" s="228">
        <f>O864*H864</f>
        <v>0</v>
      </c>
      <c r="Q864" s="228">
        <v>0</v>
      </c>
      <c r="R864" s="228">
        <f>Q864*H864</f>
        <v>0</v>
      </c>
      <c r="S864" s="228">
        <v>0</v>
      </c>
      <c r="T864" s="229">
        <f>S864*H864</f>
        <v>0</v>
      </c>
      <c r="AR864" s="230" t="s">
        <v>280</v>
      </c>
      <c r="AT864" s="230" t="s">
        <v>196</v>
      </c>
      <c r="AU864" s="230" t="s">
        <v>82</v>
      </c>
      <c r="AY864" s="16" t="s">
        <v>194</v>
      </c>
      <c r="BE864" s="231">
        <f>IF(N864="základní",J864,0)</f>
        <v>0</v>
      </c>
      <c r="BF864" s="231">
        <f>IF(N864="snížená",J864,0)</f>
        <v>0</v>
      </c>
      <c r="BG864" s="231">
        <f>IF(N864="zákl. přenesená",J864,0)</f>
        <v>0</v>
      </c>
      <c r="BH864" s="231">
        <f>IF(N864="sníž. přenesená",J864,0)</f>
        <v>0</v>
      </c>
      <c r="BI864" s="231">
        <f>IF(N864="nulová",J864,0)</f>
        <v>0</v>
      </c>
      <c r="BJ864" s="16" t="s">
        <v>80</v>
      </c>
      <c r="BK864" s="231">
        <f>ROUND(I864*H864,2)</f>
        <v>0</v>
      </c>
      <c r="BL864" s="16" t="s">
        <v>280</v>
      </c>
      <c r="BM864" s="230" t="s">
        <v>1619</v>
      </c>
    </row>
    <row r="865" s="1" customFormat="1">
      <c r="B865" s="37"/>
      <c r="C865" s="38"/>
      <c r="D865" s="232" t="s">
        <v>203</v>
      </c>
      <c r="E865" s="38"/>
      <c r="F865" s="233" t="s">
        <v>1620</v>
      </c>
      <c r="G865" s="38"/>
      <c r="H865" s="38"/>
      <c r="I865" s="145"/>
      <c r="J865" s="38"/>
      <c r="K865" s="38"/>
      <c r="L865" s="42"/>
      <c r="M865" s="234"/>
      <c r="N865" s="82"/>
      <c r="O865" s="82"/>
      <c r="P865" s="82"/>
      <c r="Q865" s="82"/>
      <c r="R865" s="82"/>
      <c r="S865" s="82"/>
      <c r="T865" s="83"/>
      <c r="AT865" s="16" t="s">
        <v>203</v>
      </c>
      <c r="AU865" s="16" t="s">
        <v>82</v>
      </c>
    </row>
    <row r="866" s="1" customFormat="1">
      <c r="B866" s="37"/>
      <c r="C866" s="38"/>
      <c r="D866" s="232" t="s">
        <v>306</v>
      </c>
      <c r="E866" s="38"/>
      <c r="F866" s="257" t="s">
        <v>1621</v>
      </c>
      <c r="G866" s="38"/>
      <c r="H866" s="38"/>
      <c r="I866" s="145"/>
      <c r="J866" s="38"/>
      <c r="K866" s="38"/>
      <c r="L866" s="42"/>
      <c r="M866" s="234"/>
      <c r="N866" s="82"/>
      <c r="O866" s="82"/>
      <c r="P866" s="82"/>
      <c r="Q866" s="82"/>
      <c r="R866" s="82"/>
      <c r="S866" s="82"/>
      <c r="T866" s="83"/>
      <c r="AT866" s="16" t="s">
        <v>306</v>
      </c>
      <c r="AU866" s="16" t="s">
        <v>82</v>
      </c>
    </row>
    <row r="867" s="1" customFormat="1" ht="24" customHeight="1">
      <c r="B867" s="37"/>
      <c r="C867" s="219" t="s">
        <v>1622</v>
      </c>
      <c r="D867" s="219" t="s">
        <v>196</v>
      </c>
      <c r="E867" s="220" t="s">
        <v>1623</v>
      </c>
      <c r="F867" s="221" t="s">
        <v>1624</v>
      </c>
      <c r="G867" s="222" t="s">
        <v>228</v>
      </c>
      <c r="H867" s="223">
        <v>1</v>
      </c>
      <c r="I867" s="224"/>
      <c r="J867" s="225">
        <f>ROUND(I867*H867,2)</f>
        <v>0</v>
      </c>
      <c r="K867" s="221" t="s">
        <v>200</v>
      </c>
      <c r="L867" s="42"/>
      <c r="M867" s="226" t="s">
        <v>19</v>
      </c>
      <c r="N867" s="227" t="s">
        <v>44</v>
      </c>
      <c r="O867" s="82"/>
      <c r="P867" s="228">
        <f>O867*H867</f>
        <v>0</v>
      </c>
      <c r="Q867" s="228">
        <v>0</v>
      </c>
      <c r="R867" s="228">
        <f>Q867*H867</f>
        <v>0</v>
      </c>
      <c r="S867" s="228">
        <v>0</v>
      </c>
      <c r="T867" s="229">
        <f>S867*H867</f>
        <v>0</v>
      </c>
      <c r="AR867" s="230" t="s">
        <v>280</v>
      </c>
      <c r="AT867" s="230" t="s">
        <v>196</v>
      </c>
      <c r="AU867" s="230" t="s">
        <v>82</v>
      </c>
      <c r="AY867" s="16" t="s">
        <v>194</v>
      </c>
      <c r="BE867" s="231">
        <f>IF(N867="základní",J867,0)</f>
        <v>0</v>
      </c>
      <c r="BF867" s="231">
        <f>IF(N867="snížená",J867,0)</f>
        <v>0</v>
      </c>
      <c r="BG867" s="231">
        <f>IF(N867="zákl. přenesená",J867,0)</f>
        <v>0</v>
      </c>
      <c r="BH867" s="231">
        <f>IF(N867="sníž. přenesená",J867,0)</f>
        <v>0</v>
      </c>
      <c r="BI867" s="231">
        <f>IF(N867="nulová",J867,0)</f>
        <v>0</v>
      </c>
      <c r="BJ867" s="16" t="s">
        <v>80</v>
      </c>
      <c r="BK867" s="231">
        <f>ROUND(I867*H867,2)</f>
        <v>0</v>
      </c>
      <c r="BL867" s="16" t="s">
        <v>280</v>
      </c>
      <c r="BM867" s="230" t="s">
        <v>1625</v>
      </c>
    </row>
    <row r="868" s="1" customFormat="1">
      <c r="B868" s="37"/>
      <c r="C868" s="38"/>
      <c r="D868" s="232" t="s">
        <v>203</v>
      </c>
      <c r="E868" s="38"/>
      <c r="F868" s="233" t="s">
        <v>1626</v>
      </c>
      <c r="G868" s="38"/>
      <c r="H868" s="38"/>
      <c r="I868" s="145"/>
      <c r="J868" s="38"/>
      <c r="K868" s="38"/>
      <c r="L868" s="42"/>
      <c r="M868" s="234"/>
      <c r="N868" s="82"/>
      <c r="O868" s="82"/>
      <c r="P868" s="82"/>
      <c r="Q868" s="82"/>
      <c r="R868" s="82"/>
      <c r="S868" s="82"/>
      <c r="T868" s="83"/>
      <c r="AT868" s="16" t="s">
        <v>203</v>
      </c>
      <c r="AU868" s="16" t="s">
        <v>82</v>
      </c>
    </row>
    <row r="869" s="1" customFormat="1">
      <c r="B869" s="37"/>
      <c r="C869" s="38"/>
      <c r="D869" s="232" t="s">
        <v>306</v>
      </c>
      <c r="E869" s="38"/>
      <c r="F869" s="257" t="s">
        <v>1621</v>
      </c>
      <c r="G869" s="38"/>
      <c r="H869" s="38"/>
      <c r="I869" s="145"/>
      <c r="J869" s="38"/>
      <c r="K869" s="38"/>
      <c r="L869" s="42"/>
      <c r="M869" s="234"/>
      <c r="N869" s="82"/>
      <c r="O869" s="82"/>
      <c r="P869" s="82"/>
      <c r="Q869" s="82"/>
      <c r="R869" s="82"/>
      <c r="S869" s="82"/>
      <c r="T869" s="83"/>
      <c r="AT869" s="16" t="s">
        <v>306</v>
      </c>
      <c r="AU869" s="16" t="s">
        <v>82</v>
      </c>
    </row>
    <row r="870" s="1" customFormat="1" ht="24" customHeight="1">
      <c r="B870" s="37"/>
      <c r="C870" s="219" t="s">
        <v>1627</v>
      </c>
      <c r="D870" s="219" t="s">
        <v>196</v>
      </c>
      <c r="E870" s="220" t="s">
        <v>1628</v>
      </c>
      <c r="F870" s="221" t="s">
        <v>1629</v>
      </c>
      <c r="G870" s="222" t="s">
        <v>228</v>
      </c>
      <c r="H870" s="223">
        <v>1</v>
      </c>
      <c r="I870" s="224"/>
      <c r="J870" s="225">
        <f>ROUND(I870*H870,2)</f>
        <v>0</v>
      </c>
      <c r="K870" s="221" t="s">
        <v>200</v>
      </c>
      <c r="L870" s="42"/>
      <c r="M870" s="226" t="s">
        <v>19</v>
      </c>
      <c r="N870" s="227" t="s">
        <v>44</v>
      </c>
      <c r="O870" s="82"/>
      <c r="P870" s="228">
        <f>O870*H870</f>
        <v>0</v>
      </c>
      <c r="Q870" s="228">
        <v>0</v>
      </c>
      <c r="R870" s="228">
        <f>Q870*H870</f>
        <v>0</v>
      </c>
      <c r="S870" s="228">
        <v>0</v>
      </c>
      <c r="T870" s="229">
        <f>S870*H870</f>
        <v>0</v>
      </c>
      <c r="AR870" s="230" t="s">
        <v>280</v>
      </c>
      <c r="AT870" s="230" t="s">
        <v>196</v>
      </c>
      <c r="AU870" s="230" t="s">
        <v>82</v>
      </c>
      <c r="AY870" s="16" t="s">
        <v>194</v>
      </c>
      <c r="BE870" s="231">
        <f>IF(N870="základní",J870,0)</f>
        <v>0</v>
      </c>
      <c r="BF870" s="231">
        <f>IF(N870="snížená",J870,0)</f>
        <v>0</v>
      </c>
      <c r="BG870" s="231">
        <f>IF(N870="zákl. přenesená",J870,0)</f>
        <v>0</v>
      </c>
      <c r="BH870" s="231">
        <f>IF(N870="sníž. přenesená",J870,0)</f>
        <v>0</v>
      </c>
      <c r="BI870" s="231">
        <f>IF(N870="nulová",J870,0)</f>
        <v>0</v>
      </c>
      <c r="BJ870" s="16" t="s">
        <v>80</v>
      </c>
      <c r="BK870" s="231">
        <f>ROUND(I870*H870,2)</f>
        <v>0</v>
      </c>
      <c r="BL870" s="16" t="s">
        <v>280</v>
      </c>
      <c r="BM870" s="230" t="s">
        <v>1630</v>
      </c>
    </row>
    <row r="871" s="1" customFormat="1">
      <c r="B871" s="37"/>
      <c r="C871" s="38"/>
      <c r="D871" s="232" t="s">
        <v>203</v>
      </c>
      <c r="E871" s="38"/>
      <c r="F871" s="233" t="s">
        <v>1631</v>
      </c>
      <c r="G871" s="38"/>
      <c r="H871" s="38"/>
      <c r="I871" s="145"/>
      <c r="J871" s="38"/>
      <c r="K871" s="38"/>
      <c r="L871" s="42"/>
      <c r="M871" s="234"/>
      <c r="N871" s="82"/>
      <c r="O871" s="82"/>
      <c r="P871" s="82"/>
      <c r="Q871" s="82"/>
      <c r="R871" s="82"/>
      <c r="S871" s="82"/>
      <c r="T871" s="83"/>
      <c r="AT871" s="16" t="s">
        <v>203</v>
      </c>
      <c r="AU871" s="16" t="s">
        <v>82</v>
      </c>
    </row>
    <row r="872" s="1" customFormat="1">
      <c r="B872" s="37"/>
      <c r="C872" s="38"/>
      <c r="D872" s="232" t="s">
        <v>306</v>
      </c>
      <c r="E872" s="38"/>
      <c r="F872" s="257" t="s">
        <v>1621</v>
      </c>
      <c r="G872" s="38"/>
      <c r="H872" s="38"/>
      <c r="I872" s="145"/>
      <c r="J872" s="38"/>
      <c r="K872" s="38"/>
      <c r="L872" s="42"/>
      <c r="M872" s="234"/>
      <c r="N872" s="82"/>
      <c r="O872" s="82"/>
      <c r="P872" s="82"/>
      <c r="Q872" s="82"/>
      <c r="R872" s="82"/>
      <c r="S872" s="82"/>
      <c r="T872" s="83"/>
      <c r="AT872" s="16" t="s">
        <v>306</v>
      </c>
      <c r="AU872" s="16" t="s">
        <v>82</v>
      </c>
    </row>
    <row r="873" s="1" customFormat="1" ht="24" customHeight="1">
      <c r="B873" s="37"/>
      <c r="C873" s="219" t="s">
        <v>1632</v>
      </c>
      <c r="D873" s="219" t="s">
        <v>196</v>
      </c>
      <c r="E873" s="220" t="s">
        <v>1633</v>
      </c>
      <c r="F873" s="221" t="s">
        <v>1634</v>
      </c>
      <c r="G873" s="222" t="s">
        <v>228</v>
      </c>
      <c r="H873" s="223">
        <v>1</v>
      </c>
      <c r="I873" s="224"/>
      <c r="J873" s="225">
        <f>ROUND(I873*H873,2)</f>
        <v>0</v>
      </c>
      <c r="K873" s="221" t="s">
        <v>200</v>
      </c>
      <c r="L873" s="42"/>
      <c r="M873" s="226" t="s">
        <v>19</v>
      </c>
      <c r="N873" s="227" t="s">
        <v>44</v>
      </c>
      <c r="O873" s="82"/>
      <c r="P873" s="228">
        <f>O873*H873</f>
        <v>0</v>
      </c>
      <c r="Q873" s="228">
        <v>0</v>
      </c>
      <c r="R873" s="228">
        <f>Q873*H873</f>
        <v>0</v>
      </c>
      <c r="S873" s="228">
        <v>0</v>
      </c>
      <c r="T873" s="229">
        <f>S873*H873</f>
        <v>0</v>
      </c>
      <c r="AR873" s="230" t="s">
        <v>280</v>
      </c>
      <c r="AT873" s="230" t="s">
        <v>196</v>
      </c>
      <c r="AU873" s="230" t="s">
        <v>82</v>
      </c>
      <c r="AY873" s="16" t="s">
        <v>194</v>
      </c>
      <c r="BE873" s="231">
        <f>IF(N873="základní",J873,0)</f>
        <v>0</v>
      </c>
      <c r="BF873" s="231">
        <f>IF(N873="snížená",J873,0)</f>
        <v>0</v>
      </c>
      <c r="BG873" s="231">
        <f>IF(N873="zákl. přenesená",J873,0)</f>
        <v>0</v>
      </c>
      <c r="BH873" s="231">
        <f>IF(N873="sníž. přenesená",J873,0)</f>
        <v>0</v>
      </c>
      <c r="BI873" s="231">
        <f>IF(N873="nulová",J873,0)</f>
        <v>0</v>
      </c>
      <c r="BJ873" s="16" t="s">
        <v>80</v>
      </c>
      <c r="BK873" s="231">
        <f>ROUND(I873*H873,2)</f>
        <v>0</v>
      </c>
      <c r="BL873" s="16" t="s">
        <v>280</v>
      </c>
      <c r="BM873" s="230" t="s">
        <v>1635</v>
      </c>
    </row>
    <row r="874" s="1" customFormat="1">
      <c r="B874" s="37"/>
      <c r="C874" s="38"/>
      <c r="D874" s="232" t="s">
        <v>203</v>
      </c>
      <c r="E874" s="38"/>
      <c r="F874" s="233" t="s">
        <v>1636</v>
      </c>
      <c r="G874" s="38"/>
      <c r="H874" s="38"/>
      <c r="I874" s="145"/>
      <c r="J874" s="38"/>
      <c r="K874" s="38"/>
      <c r="L874" s="42"/>
      <c r="M874" s="234"/>
      <c r="N874" s="82"/>
      <c r="O874" s="82"/>
      <c r="P874" s="82"/>
      <c r="Q874" s="82"/>
      <c r="R874" s="82"/>
      <c r="S874" s="82"/>
      <c r="T874" s="83"/>
      <c r="AT874" s="16" t="s">
        <v>203</v>
      </c>
      <c r="AU874" s="16" t="s">
        <v>82</v>
      </c>
    </row>
    <row r="875" s="1" customFormat="1">
      <c r="B875" s="37"/>
      <c r="C875" s="38"/>
      <c r="D875" s="232" t="s">
        <v>306</v>
      </c>
      <c r="E875" s="38"/>
      <c r="F875" s="257" t="s">
        <v>1621</v>
      </c>
      <c r="G875" s="38"/>
      <c r="H875" s="38"/>
      <c r="I875" s="145"/>
      <c r="J875" s="38"/>
      <c r="K875" s="38"/>
      <c r="L875" s="42"/>
      <c r="M875" s="234"/>
      <c r="N875" s="82"/>
      <c r="O875" s="82"/>
      <c r="P875" s="82"/>
      <c r="Q875" s="82"/>
      <c r="R875" s="82"/>
      <c r="S875" s="82"/>
      <c r="T875" s="83"/>
      <c r="AT875" s="16" t="s">
        <v>306</v>
      </c>
      <c r="AU875" s="16" t="s">
        <v>82</v>
      </c>
    </row>
    <row r="876" s="1" customFormat="1" ht="24" customHeight="1">
      <c r="B876" s="37"/>
      <c r="C876" s="219" t="s">
        <v>1637</v>
      </c>
      <c r="D876" s="219" t="s">
        <v>196</v>
      </c>
      <c r="E876" s="220" t="s">
        <v>1638</v>
      </c>
      <c r="F876" s="221" t="s">
        <v>1639</v>
      </c>
      <c r="G876" s="222" t="s">
        <v>228</v>
      </c>
      <c r="H876" s="223">
        <v>1</v>
      </c>
      <c r="I876" s="224"/>
      <c r="J876" s="225">
        <f>ROUND(I876*H876,2)</f>
        <v>0</v>
      </c>
      <c r="K876" s="221" t="s">
        <v>200</v>
      </c>
      <c r="L876" s="42"/>
      <c r="M876" s="226" t="s">
        <v>19</v>
      </c>
      <c r="N876" s="227" t="s">
        <v>44</v>
      </c>
      <c r="O876" s="82"/>
      <c r="P876" s="228">
        <f>O876*H876</f>
        <v>0</v>
      </c>
      <c r="Q876" s="228">
        <v>0</v>
      </c>
      <c r="R876" s="228">
        <f>Q876*H876</f>
        <v>0</v>
      </c>
      <c r="S876" s="228">
        <v>0</v>
      </c>
      <c r="T876" s="229">
        <f>S876*H876</f>
        <v>0</v>
      </c>
      <c r="AR876" s="230" t="s">
        <v>280</v>
      </c>
      <c r="AT876" s="230" t="s">
        <v>196</v>
      </c>
      <c r="AU876" s="230" t="s">
        <v>82</v>
      </c>
      <c r="AY876" s="16" t="s">
        <v>194</v>
      </c>
      <c r="BE876" s="231">
        <f>IF(N876="základní",J876,0)</f>
        <v>0</v>
      </c>
      <c r="BF876" s="231">
        <f>IF(N876="snížená",J876,0)</f>
        <v>0</v>
      </c>
      <c r="BG876" s="231">
        <f>IF(N876="zákl. přenesená",J876,0)</f>
        <v>0</v>
      </c>
      <c r="BH876" s="231">
        <f>IF(N876="sníž. přenesená",J876,0)</f>
        <v>0</v>
      </c>
      <c r="BI876" s="231">
        <f>IF(N876="nulová",J876,0)</f>
        <v>0</v>
      </c>
      <c r="BJ876" s="16" t="s">
        <v>80</v>
      </c>
      <c r="BK876" s="231">
        <f>ROUND(I876*H876,2)</f>
        <v>0</v>
      </c>
      <c r="BL876" s="16" t="s">
        <v>280</v>
      </c>
      <c r="BM876" s="230" t="s">
        <v>1640</v>
      </c>
    </row>
    <row r="877" s="1" customFormat="1">
      <c r="B877" s="37"/>
      <c r="C877" s="38"/>
      <c r="D877" s="232" t="s">
        <v>203</v>
      </c>
      <c r="E877" s="38"/>
      <c r="F877" s="233" t="s">
        <v>1641</v>
      </c>
      <c r="G877" s="38"/>
      <c r="H877" s="38"/>
      <c r="I877" s="145"/>
      <c r="J877" s="38"/>
      <c r="K877" s="38"/>
      <c r="L877" s="42"/>
      <c r="M877" s="234"/>
      <c r="N877" s="82"/>
      <c r="O877" s="82"/>
      <c r="P877" s="82"/>
      <c r="Q877" s="82"/>
      <c r="R877" s="82"/>
      <c r="S877" s="82"/>
      <c r="T877" s="83"/>
      <c r="AT877" s="16" t="s">
        <v>203</v>
      </c>
      <c r="AU877" s="16" t="s">
        <v>82</v>
      </c>
    </row>
    <row r="878" s="1" customFormat="1">
      <c r="B878" s="37"/>
      <c r="C878" s="38"/>
      <c r="D878" s="232" t="s">
        <v>306</v>
      </c>
      <c r="E878" s="38"/>
      <c r="F878" s="257" t="s">
        <v>1621</v>
      </c>
      <c r="G878" s="38"/>
      <c r="H878" s="38"/>
      <c r="I878" s="145"/>
      <c r="J878" s="38"/>
      <c r="K878" s="38"/>
      <c r="L878" s="42"/>
      <c r="M878" s="234"/>
      <c r="N878" s="82"/>
      <c r="O878" s="82"/>
      <c r="P878" s="82"/>
      <c r="Q878" s="82"/>
      <c r="R878" s="82"/>
      <c r="S878" s="82"/>
      <c r="T878" s="83"/>
      <c r="AT878" s="16" t="s">
        <v>306</v>
      </c>
      <c r="AU878" s="16" t="s">
        <v>82</v>
      </c>
    </row>
    <row r="879" s="1" customFormat="1" ht="24" customHeight="1">
      <c r="B879" s="37"/>
      <c r="C879" s="219" t="s">
        <v>1642</v>
      </c>
      <c r="D879" s="219" t="s">
        <v>196</v>
      </c>
      <c r="E879" s="220" t="s">
        <v>1643</v>
      </c>
      <c r="F879" s="221" t="s">
        <v>1644</v>
      </c>
      <c r="G879" s="222" t="s">
        <v>228</v>
      </c>
      <c r="H879" s="223">
        <v>6</v>
      </c>
      <c r="I879" s="224"/>
      <c r="J879" s="225">
        <f>ROUND(I879*H879,2)</f>
        <v>0</v>
      </c>
      <c r="K879" s="221" t="s">
        <v>200</v>
      </c>
      <c r="L879" s="42"/>
      <c r="M879" s="226" t="s">
        <v>19</v>
      </c>
      <c r="N879" s="227" t="s">
        <v>44</v>
      </c>
      <c r="O879" s="82"/>
      <c r="P879" s="228">
        <f>O879*H879</f>
        <v>0</v>
      </c>
      <c r="Q879" s="228">
        <v>0</v>
      </c>
      <c r="R879" s="228">
        <f>Q879*H879</f>
        <v>0</v>
      </c>
      <c r="S879" s="228">
        <v>0</v>
      </c>
      <c r="T879" s="229">
        <f>S879*H879</f>
        <v>0</v>
      </c>
      <c r="AR879" s="230" t="s">
        <v>280</v>
      </c>
      <c r="AT879" s="230" t="s">
        <v>196</v>
      </c>
      <c r="AU879" s="230" t="s">
        <v>82</v>
      </c>
      <c r="AY879" s="16" t="s">
        <v>194</v>
      </c>
      <c r="BE879" s="231">
        <f>IF(N879="základní",J879,0)</f>
        <v>0</v>
      </c>
      <c r="BF879" s="231">
        <f>IF(N879="snížená",J879,0)</f>
        <v>0</v>
      </c>
      <c r="BG879" s="231">
        <f>IF(N879="zákl. přenesená",J879,0)</f>
        <v>0</v>
      </c>
      <c r="BH879" s="231">
        <f>IF(N879="sníž. přenesená",J879,0)</f>
        <v>0</v>
      </c>
      <c r="BI879" s="231">
        <f>IF(N879="nulová",J879,0)</f>
        <v>0</v>
      </c>
      <c r="BJ879" s="16" t="s">
        <v>80</v>
      </c>
      <c r="BK879" s="231">
        <f>ROUND(I879*H879,2)</f>
        <v>0</v>
      </c>
      <c r="BL879" s="16" t="s">
        <v>280</v>
      </c>
      <c r="BM879" s="230" t="s">
        <v>1645</v>
      </c>
    </row>
    <row r="880" s="1" customFormat="1">
      <c r="B880" s="37"/>
      <c r="C880" s="38"/>
      <c r="D880" s="232" t="s">
        <v>203</v>
      </c>
      <c r="E880" s="38"/>
      <c r="F880" s="233" t="s">
        <v>1646</v>
      </c>
      <c r="G880" s="38"/>
      <c r="H880" s="38"/>
      <c r="I880" s="145"/>
      <c r="J880" s="38"/>
      <c r="K880" s="38"/>
      <c r="L880" s="42"/>
      <c r="M880" s="234"/>
      <c r="N880" s="82"/>
      <c r="O880" s="82"/>
      <c r="P880" s="82"/>
      <c r="Q880" s="82"/>
      <c r="R880" s="82"/>
      <c r="S880" s="82"/>
      <c r="T880" s="83"/>
      <c r="AT880" s="16" t="s">
        <v>203</v>
      </c>
      <c r="AU880" s="16" t="s">
        <v>82</v>
      </c>
    </row>
    <row r="881" s="1" customFormat="1">
      <c r="B881" s="37"/>
      <c r="C881" s="38"/>
      <c r="D881" s="232" t="s">
        <v>306</v>
      </c>
      <c r="E881" s="38"/>
      <c r="F881" s="257" t="s">
        <v>1621</v>
      </c>
      <c r="G881" s="38"/>
      <c r="H881" s="38"/>
      <c r="I881" s="145"/>
      <c r="J881" s="38"/>
      <c r="K881" s="38"/>
      <c r="L881" s="42"/>
      <c r="M881" s="234"/>
      <c r="N881" s="82"/>
      <c r="O881" s="82"/>
      <c r="P881" s="82"/>
      <c r="Q881" s="82"/>
      <c r="R881" s="82"/>
      <c r="S881" s="82"/>
      <c r="T881" s="83"/>
      <c r="AT881" s="16" t="s">
        <v>306</v>
      </c>
      <c r="AU881" s="16" t="s">
        <v>82</v>
      </c>
    </row>
    <row r="882" s="1" customFormat="1" ht="24" customHeight="1">
      <c r="B882" s="37"/>
      <c r="C882" s="219" t="s">
        <v>1647</v>
      </c>
      <c r="D882" s="219" t="s">
        <v>196</v>
      </c>
      <c r="E882" s="220" t="s">
        <v>1648</v>
      </c>
      <c r="F882" s="221" t="s">
        <v>1649</v>
      </c>
      <c r="G882" s="222" t="s">
        <v>228</v>
      </c>
      <c r="H882" s="223">
        <v>1</v>
      </c>
      <c r="I882" s="224"/>
      <c r="J882" s="225">
        <f>ROUND(I882*H882,2)</f>
        <v>0</v>
      </c>
      <c r="K882" s="221" t="s">
        <v>200</v>
      </c>
      <c r="L882" s="42"/>
      <c r="M882" s="226" t="s">
        <v>19</v>
      </c>
      <c r="N882" s="227" t="s">
        <v>44</v>
      </c>
      <c r="O882" s="82"/>
      <c r="P882" s="228">
        <f>O882*H882</f>
        <v>0</v>
      </c>
      <c r="Q882" s="228">
        <v>0</v>
      </c>
      <c r="R882" s="228">
        <f>Q882*H882</f>
        <v>0</v>
      </c>
      <c r="S882" s="228">
        <v>0</v>
      </c>
      <c r="T882" s="229">
        <f>S882*H882</f>
        <v>0</v>
      </c>
      <c r="AR882" s="230" t="s">
        <v>280</v>
      </c>
      <c r="AT882" s="230" t="s">
        <v>196</v>
      </c>
      <c r="AU882" s="230" t="s">
        <v>82</v>
      </c>
      <c r="AY882" s="16" t="s">
        <v>194</v>
      </c>
      <c r="BE882" s="231">
        <f>IF(N882="základní",J882,0)</f>
        <v>0</v>
      </c>
      <c r="BF882" s="231">
        <f>IF(N882="snížená",J882,0)</f>
        <v>0</v>
      </c>
      <c r="BG882" s="231">
        <f>IF(N882="zákl. přenesená",J882,0)</f>
        <v>0</v>
      </c>
      <c r="BH882" s="231">
        <f>IF(N882="sníž. přenesená",J882,0)</f>
        <v>0</v>
      </c>
      <c r="BI882" s="231">
        <f>IF(N882="nulová",J882,0)</f>
        <v>0</v>
      </c>
      <c r="BJ882" s="16" t="s">
        <v>80</v>
      </c>
      <c r="BK882" s="231">
        <f>ROUND(I882*H882,2)</f>
        <v>0</v>
      </c>
      <c r="BL882" s="16" t="s">
        <v>280</v>
      </c>
      <c r="BM882" s="230" t="s">
        <v>1650</v>
      </c>
    </row>
    <row r="883" s="1" customFormat="1">
      <c r="B883" s="37"/>
      <c r="C883" s="38"/>
      <c r="D883" s="232" t="s">
        <v>203</v>
      </c>
      <c r="E883" s="38"/>
      <c r="F883" s="233" t="s">
        <v>1651</v>
      </c>
      <c r="G883" s="38"/>
      <c r="H883" s="38"/>
      <c r="I883" s="145"/>
      <c r="J883" s="38"/>
      <c r="K883" s="38"/>
      <c r="L883" s="42"/>
      <c r="M883" s="234"/>
      <c r="N883" s="82"/>
      <c r="O883" s="82"/>
      <c r="P883" s="82"/>
      <c r="Q883" s="82"/>
      <c r="R883" s="82"/>
      <c r="S883" s="82"/>
      <c r="T883" s="83"/>
      <c r="AT883" s="16" t="s">
        <v>203</v>
      </c>
      <c r="AU883" s="16" t="s">
        <v>82</v>
      </c>
    </row>
    <row r="884" s="1" customFormat="1">
      <c r="B884" s="37"/>
      <c r="C884" s="38"/>
      <c r="D884" s="232" t="s">
        <v>306</v>
      </c>
      <c r="E884" s="38"/>
      <c r="F884" s="257" t="s">
        <v>1621</v>
      </c>
      <c r="G884" s="38"/>
      <c r="H884" s="38"/>
      <c r="I884" s="145"/>
      <c r="J884" s="38"/>
      <c r="K884" s="38"/>
      <c r="L884" s="42"/>
      <c r="M884" s="234"/>
      <c r="N884" s="82"/>
      <c r="O884" s="82"/>
      <c r="P884" s="82"/>
      <c r="Q884" s="82"/>
      <c r="R884" s="82"/>
      <c r="S884" s="82"/>
      <c r="T884" s="83"/>
      <c r="AT884" s="16" t="s">
        <v>306</v>
      </c>
      <c r="AU884" s="16" t="s">
        <v>82</v>
      </c>
    </row>
    <row r="885" s="1" customFormat="1" ht="24" customHeight="1">
      <c r="B885" s="37"/>
      <c r="C885" s="219" t="s">
        <v>1652</v>
      </c>
      <c r="D885" s="219" t="s">
        <v>196</v>
      </c>
      <c r="E885" s="220" t="s">
        <v>1653</v>
      </c>
      <c r="F885" s="221" t="s">
        <v>1654</v>
      </c>
      <c r="G885" s="222" t="s">
        <v>228</v>
      </c>
      <c r="H885" s="223">
        <v>1</v>
      </c>
      <c r="I885" s="224"/>
      <c r="J885" s="225">
        <f>ROUND(I885*H885,2)</f>
        <v>0</v>
      </c>
      <c r="K885" s="221" t="s">
        <v>200</v>
      </c>
      <c r="L885" s="42"/>
      <c r="M885" s="226" t="s">
        <v>19</v>
      </c>
      <c r="N885" s="227" t="s">
        <v>44</v>
      </c>
      <c r="O885" s="82"/>
      <c r="P885" s="228">
        <f>O885*H885</f>
        <v>0</v>
      </c>
      <c r="Q885" s="228">
        <v>0.00013999999999999999</v>
      </c>
      <c r="R885" s="228">
        <f>Q885*H885</f>
        <v>0.00013999999999999999</v>
      </c>
      <c r="S885" s="228">
        <v>0</v>
      </c>
      <c r="T885" s="229">
        <f>S885*H885</f>
        <v>0</v>
      </c>
      <c r="AR885" s="230" t="s">
        <v>280</v>
      </c>
      <c r="AT885" s="230" t="s">
        <v>196</v>
      </c>
      <c r="AU885" s="230" t="s">
        <v>82</v>
      </c>
      <c r="AY885" s="16" t="s">
        <v>194</v>
      </c>
      <c r="BE885" s="231">
        <f>IF(N885="základní",J885,0)</f>
        <v>0</v>
      </c>
      <c r="BF885" s="231">
        <f>IF(N885="snížená",J885,0)</f>
        <v>0</v>
      </c>
      <c r="BG885" s="231">
        <f>IF(N885="zákl. přenesená",J885,0)</f>
        <v>0</v>
      </c>
      <c r="BH885" s="231">
        <f>IF(N885="sníž. přenesená",J885,0)</f>
        <v>0</v>
      </c>
      <c r="BI885" s="231">
        <f>IF(N885="nulová",J885,0)</f>
        <v>0</v>
      </c>
      <c r="BJ885" s="16" t="s">
        <v>80</v>
      </c>
      <c r="BK885" s="231">
        <f>ROUND(I885*H885,2)</f>
        <v>0</v>
      </c>
      <c r="BL885" s="16" t="s">
        <v>280</v>
      </c>
      <c r="BM885" s="230" t="s">
        <v>1655</v>
      </c>
    </row>
    <row r="886" s="1" customFormat="1">
      <c r="B886" s="37"/>
      <c r="C886" s="38"/>
      <c r="D886" s="232" t="s">
        <v>203</v>
      </c>
      <c r="E886" s="38"/>
      <c r="F886" s="233" t="s">
        <v>1656</v>
      </c>
      <c r="G886" s="38"/>
      <c r="H886" s="38"/>
      <c r="I886" s="145"/>
      <c r="J886" s="38"/>
      <c r="K886" s="38"/>
      <c r="L886" s="42"/>
      <c r="M886" s="234"/>
      <c r="N886" s="82"/>
      <c r="O886" s="82"/>
      <c r="P886" s="82"/>
      <c r="Q886" s="82"/>
      <c r="R886" s="82"/>
      <c r="S886" s="82"/>
      <c r="T886" s="83"/>
      <c r="AT886" s="16" t="s">
        <v>203</v>
      </c>
      <c r="AU886" s="16" t="s">
        <v>82</v>
      </c>
    </row>
    <row r="887" s="1" customFormat="1">
      <c r="B887" s="37"/>
      <c r="C887" s="38"/>
      <c r="D887" s="232" t="s">
        <v>306</v>
      </c>
      <c r="E887" s="38"/>
      <c r="F887" s="257" t="s">
        <v>1621</v>
      </c>
      <c r="G887" s="38"/>
      <c r="H887" s="38"/>
      <c r="I887" s="145"/>
      <c r="J887" s="38"/>
      <c r="K887" s="38"/>
      <c r="L887" s="42"/>
      <c r="M887" s="234"/>
      <c r="N887" s="82"/>
      <c r="O887" s="82"/>
      <c r="P887" s="82"/>
      <c r="Q887" s="82"/>
      <c r="R887" s="82"/>
      <c r="S887" s="82"/>
      <c r="T887" s="83"/>
      <c r="AT887" s="16" t="s">
        <v>306</v>
      </c>
      <c r="AU887" s="16" t="s">
        <v>82</v>
      </c>
    </row>
    <row r="888" s="1" customFormat="1" ht="24" customHeight="1">
      <c r="B888" s="37"/>
      <c r="C888" s="219" t="s">
        <v>1657</v>
      </c>
      <c r="D888" s="219" t="s">
        <v>196</v>
      </c>
      <c r="E888" s="220" t="s">
        <v>1658</v>
      </c>
      <c r="F888" s="221" t="s">
        <v>1659</v>
      </c>
      <c r="G888" s="222" t="s">
        <v>228</v>
      </c>
      <c r="H888" s="223">
        <v>1</v>
      </c>
      <c r="I888" s="224"/>
      <c r="J888" s="225">
        <f>ROUND(I888*H888,2)</f>
        <v>0</v>
      </c>
      <c r="K888" s="221" t="s">
        <v>200</v>
      </c>
      <c r="L888" s="42"/>
      <c r="M888" s="226" t="s">
        <v>19</v>
      </c>
      <c r="N888" s="227" t="s">
        <v>44</v>
      </c>
      <c r="O888" s="82"/>
      <c r="P888" s="228">
        <f>O888*H888</f>
        <v>0</v>
      </c>
      <c r="Q888" s="228">
        <v>8.0000000000000007E-05</v>
      </c>
      <c r="R888" s="228">
        <f>Q888*H888</f>
        <v>8.0000000000000007E-05</v>
      </c>
      <c r="S888" s="228">
        <v>0</v>
      </c>
      <c r="T888" s="229">
        <f>S888*H888</f>
        <v>0</v>
      </c>
      <c r="AR888" s="230" t="s">
        <v>280</v>
      </c>
      <c r="AT888" s="230" t="s">
        <v>196</v>
      </c>
      <c r="AU888" s="230" t="s">
        <v>82</v>
      </c>
      <c r="AY888" s="16" t="s">
        <v>194</v>
      </c>
      <c r="BE888" s="231">
        <f>IF(N888="základní",J888,0)</f>
        <v>0</v>
      </c>
      <c r="BF888" s="231">
        <f>IF(N888="snížená",J888,0)</f>
        <v>0</v>
      </c>
      <c r="BG888" s="231">
        <f>IF(N888="zákl. přenesená",J888,0)</f>
        <v>0</v>
      </c>
      <c r="BH888" s="231">
        <f>IF(N888="sníž. přenesená",J888,0)</f>
        <v>0</v>
      </c>
      <c r="BI888" s="231">
        <f>IF(N888="nulová",J888,0)</f>
        <v>0</v>
      </c>
      <c r="BJ888" s="16" t="s">
        <v>80</v>
      </c>
      <c r="BK888" s="231">
        <f>ROUND(I888*H888,2)</f>
        <v>0</v>
      </c>
      <c r="BL888" s="16" t="s">
        <v>280</v>
      </c>
      <c r="BM888" s="230" t="s">
        <v>1660</v>
      </c>
    </row>
    <row r="889" s="1" customFormat="1">
      <c r="B889" s="37"/>
      <c r="C889" s="38"/>
      <c r="D889" s="232" t="s">
        <v>203</v>
      </c>
      <c r="E889" s="38"/>
      <c r="F889" s="233" t="s">
        <v>1661</v>
      </c>
      <c r="G889" s="38"/>
      <c r="H889" s="38"/>
      <c r="I889" s="145"/>
      <c r="J889" s="38"/>
      <c r="K889" s="38"/>
      <c r="L889" s="42"/>
      <c r="M889" s="234"/>
      <c r="N889" s="82"/>
      <c r="O889" s="82"/>
      <c r="P889" s="82"/>
      <c r="Q889" s="82"/>
      <c r="R889" s="82"/>
      <c r="S889" s="82"/>
      <c r="T889" s="83"/>
      <c r="AT889" s="16" t="s">
        <v>203</v>
      </c>
      <c r="AU889" s="16" t="s">
        <v>82</v>
      </c>
    </row>
    <row r="890" s="1" customFormat="1">
      <c r="B890" s="37"/>
      <c r="C890" s="38"/>
      <c r="D890" s="232" t="s">
        <v>306</v>
      </c>
      <c r="E890" s="38"/>
      <c r="F890" s="257" t="s">
        <v>1621</v>
      </c>
      <c r="G890" s="38"/>
      <c r="H890" s="38"/>
      <c r="I890" s="145"/>
      <c r="J890" s="38"/>
      <c r="K890" s="38"/>
      <c r="L890" s="42"/>
      <c r="M890" s="234"/>
      <c r="N890" s="82"/>
      <c r="O890" s="82"/>
      <c r="P890" s="82"/>
      <c r="Q890" s="82"/>
      <c r="R890" s="82"/>
      <c r="S890" s="82"/>
      <c r="T890" s="83"/>
      <c r="AT890" s="16" t="s">
        <v>306</v>
      </c>
      <c r="AU890" s="16" t="s">
        <v>82</v>
      </c>
    </row>
    <row r="891" s="1" customFormat="1" ht="24" customHeight="1">
      <c r="B891" s="37"/>
      <c r="C891" s="219" t="s">
        <v>1662</v>
      </c>
      <c r="D891" s="219" t="s">
        <v>196</v>
      </c>
      <c r="E891" s="220" t="s">
        <v>1663</v>
      </c>
      <c r="F891" s="221" t="s">
        <v>1664</v>
      </c>
      <c r="G891" s="222" t="s">
        <v>228</v>
      </c>
      <c r="H891" s="223">
        <v>1</v>
      </c>
      <c r="I891" s="224"/>
      <c r="J891" s="225">
        <f>ROUND(I891*H891,2)</f>
        <v>0</v>
      </c>
      <c r="K891" s="221" t="s">
        <v>200</v>
      </c>
      <c r="L891" s="42"/>
      <c r="M891" s="226" t="s">
        <v>19</v>
      </c>
      <c r="N891" s="227" t="s">
        <v>44</v>
      </c>
      <c r="O891" s="82"/>
      <c r="P891" s="228">
        <f>O891*H891</f>
        <v>0</v>
      </c>
      <c r="Q891" s="228">
        <v>0</v>
      </c>
      <c r="R891" s="228">
        <f>Q891*H891</f>
        <v>0</v>
      </c>
      <c r="S891" s="228">
        <v>0.17399999999999999</v>
      </c>
      <c r="T891" s="229">
        <f>S891*H891</f>
        <v>0.17399999999999999</v>
      </c>
      <c r="AR891" s="230" t="s">
        <v>280</v>
      </c>
      <c r="AT891" s="230" t="s">
        <v>196</v>
      </c>
      <c r="AU891" s="230" t="s">
        <v>82</v>
      </c>
      <c r="AY891" s="16" t="s">
        <v>194</v>
      </c>
      <c r="BE891" s="231">
        <f>IF(N891="základní",J891,0)</f>
        <v>0</v>
      </c>
      <c r="BF891" s="231">
        <f>IF(N891="snížená",J891,0)</f>
        <v>0</v>
      </c>
      <c r="BG891" s="231">
        <f>IF(N891="zákl. přenesená",J891,0)</f>
        <v>0</v>
      </c>
      <c r="BH891" s="231">
        <f>IF(N891="sníž. přenesená",J891,0)</f>
        <v>0</v>
      </c>
      <c r="BI891" s="231">
        <f>IF(N891="nulová",J891,0)</f>
        <v>0</v>
      </c>
      <c r="BJ891" s="16" t="s">
        <v>80</v>
      </c>
      <c r="BK891" s="231">
        <f>ROUND(I891*H891,2)</f>
        <v>0</v>
      </c>
      <c r="BL891" s="16" t="s">
        <v>280</v>
      </c>
      <c r="BM891" s="230" t="s">
        <v>1665</v>
      </c>
    </row>
    <row r="892" s="1" customFormat="1">
      <c r="B892" s="37"/>
      <c r="C892" s="38"/>
      <c r="D892" s="232" t="s">
        <v>203</v>
      </c>
      <c r="E892" s="38"/>
      <c r="F892" s="233" t="s">
        <v>1666</v>
      </c>
      <c r="G892" s="38"/>
      <c r="H892" s="38"/>
      <c r="I892" s="145"/>
      <c r="J892" s="38"/>
      <c r="K892" s="38"/>
      <c r="L892" s="42"/>
      <c r="M892" s="234"/>
      <c r="N892" s="82"/>
      <c r="O892" s="82"/>
      <c r="P892" s="82"/>
      <c r="Q892" s="82"/>
      <c r="R892" s="82"/>
      <c r="S892" s="82"/>
      <c r="T892" s="83"/>
      <c r="AT892" s="16" t="s">
        <v>203</v>
      </c>
      <c r="AU892" s="16" t="s">
        <v>82</v>
      </c>
    </row>
    <row r="893" s="1" customFormat="1">
      <c r="B893" s="37"/>
      <c r="C893" s="38"/>
      <c r="D893" s="232" t="s">
        <v>306</v>
      </c>
      <c r="E893" s="38"/>
      <c r="F893" s="257" t="s">
        <v>1621</v>
      </c>
      <c r="G893" s="38"/>
      <c r="H893" s="38"/>
      <c r="I893" s="145"/>
      <c r="J893" s="38"/>
      <c r="K893" s="38"/>
      <c r="L893" s="42"/>
      <c r="M893" s="234"/>
      <c r="N893" s="82"/>
      <c r="O893" s="82"/>
      <c r="P893" s="82"/>
      <c r="Q893" s="82"/>
      <c r="R893" s="82"/>
      <c r="S893" s="82"/>
      <c r="T893" s="83"/>
      <c r="AT893" s="16" t="s">
        <v>306</v>
      </c>
      <c r="AU893" s="16" t="s">
        <v>82</v>
      </c>
    </row>
    <row r="894" s="1" customFormat="1" ht="24" customHeight="1">
      <c r="B894" s="37"/>
      <c r="C894" s="219" t="s">
        <v>1667</v>
      </c>
      <c r="D894" s="219" t="s">
        <v>196</v>
      </c>
      <c r="E894" s="220" t="s">
        <v>1668</v>
      </c>
      <c r="F894" s="221" t="s">
        <v>1669</v>
      </c>
      <c r="G894" s="222" t="s">
        <v>336</v>
      </c>
      <c r="H894" s="223">
        <v>0.80800000000000005</v>
      </c>
      <c r="I894" s="224"/>
      <c r="J894" s="225">
        <f>ROUND(I894*H894,2)</f>
        <v>0</v>
      </c>
      <c r="K894" s="221" t="s">
        <v>200</v>
      </c>
      <c r="L894" s="42"/>
      <c r="M894" s="226" t="s">
        <v>19</v>
      </c>
      <c r="N894" s="227" t="s">
        <v>44</v>
      </c>
      <c r="O894" s="82"/>
      <c r="P894" s="228">
        <f>O894*H894</f>
        <v>0</v>
      </c>
      <c r="Q894" s="228">
        <v>0</v>
      </c>
      <c r="R894" s="228">
        <f>Q894*H894</f>
        <v>0</v>
      </c>
      <c r="S894" s="228">
        <v>0</v>
      </c>
      <c r="T894" s="229">
        <f>S894*H894</f>
        <v>0</v>
      </c>
      <c r="AR894" s="230" t="s">
        <v>280</v>
      </c>
      <c r="AT894" s="230" t="s">
        <v>196</v>
      </c>
      <c r="AU894" s="230" t="s">
        <v>82</v>
      </c>
      <c r="AY894" s="16" t="s">
        <v>194</v>
      </c>
      <c r="BE894" s="231">
        <f>IF(N894="základní",J894,0)</f>
        <v>0</v>
      </c>
      <c r="BF894" s="231">
        <f>IF(N894="snížená",J894,0)</f>
        <v>0</v>
      </c>
      <c r="BG894" s="231">
        <f>IF(N894="zákl. přenesená",J894,0)</f>
        <v>0</v>
      </c>
      <c r="BH894" s="231">
        <f>IF(N894="sníž. přenesená",J894,0)</f>
        <v>0</v>
      </c>
      <c r="BI894" s="231">
        <f>IF(N894="nulová",J894,0)</f>
        <v>0</v>
      </c>
      <c r="BJ894" s="16" t="s">
        <v>80</v>
      </c>
      <c r="BK894" s="231">
        <f>ROUND(I894*H894,2)</f>
        <v>0</v>
      </c>
      <c r="BL894" s="16" t="s">
        <v>280</v>
      </c>
      <c r="BM894" s="230" t="s">
        <v>1670</v>
      </c>
    </row>
    <row r="895" s="1" customFormat="1">
      <c r="B895" s="37"/>
      <c r="C895" s="38"/>
      <c r="D895" s="232" t="s">
        <v>203</v>
      </c>
      <c r="E895" s="38"/>
      <c r="F895" s="233" t="s">
        <v>1671</v>
      </c>
      <c r="G895" s="38"/>
      <c r="H895" s="38"/>
      <c r="I895" s="145"/>
      <c r="J895" s="38"/>
      <c r="K895" s="38"/>
      <c r="L895" s="42"/>
      <c r="M895" s="234"/>
      <c r="N895" s="82"/>
      <c r="O895" s="82"/>
      <c r="P895" s="82"/>
      <c r="Q895" s="82"/>
      <c r="R895" s="82"/>
      <c r="S895" s="82"/>
      <c r="T895" s="83"/>
      <c r="AT895" s="16" t="s">
        <v>203</v>
      </c>
      <c r="AU895" s="16" t="s">
        <v>82</v>
      </c>
    </row>
    <row r="896" s="1" customFormat="1" ht="24" customHeight="1">
      <c r="B896" s="37"/>
      <c r="C896" s="219" t="s">
        <v>1672</v>
      </c>
      <c r="D896" s="219" t="s">
        <v>196</v>
      </c>
      <c r="E896" s="220" t="s">
        <v>1673</v>
      </c>
      <c r="F896" s="221" t="s">
        <v>1674</v>
      </c>
      <c r="G896" s="222" t="s">
        <v>336</v>
      </c>
      <c r="H896" s="223">
        <v>0.80800000000000005</v>
      </c>
      <c r="I896" s="224"/>
      <c r="J896" s="225">
        <f>ROUND(I896*H896,2)</f>
        <v>0</v>
      </c>
      <c r="K896" s="221" t="s">
        <v>200</v>
      </c>
      <c r="L896" s="42"/>
      <c r="M896" s="226" t="s">
        <v>19</v>
      </c>
      <c r="N896" s="227" t="s">
        <v>44</v>
      </c>
      <c r="O896" s="82"/>
      <c r="P896" s="228">
        <f>O896*H896</f>
        <v>0</v>
      </c>
      <c r="Q896" s="228">
        <v>0</v>
      </c>
      <c r="R896" s="228">
        <f>Q896*H896</f>
        <v>0</v>
      </c>
      <c r="S896" s="228">
        <v>0</v>
      </c>
      <c r="T896" s="229">
        <f>S896*H896</f>
        <v>0</v>
      </c>
      <c r="AR896" s="230" t="s">
        <v>280</v>
      </c>
      <c r="AT896" s="230" t="s">
        <v>196</v>
      </c>
      <c r="AU896" s="230" t="s">
        <v>82</v>
      </c>
      <c r="AY896" s="16" t="s">
        <v>194</v>
      </c>
      <c r="BE896" s="231">
        <f>IF(N896="základní",J896,0)</f>
        <v>0</v>
      </c>
      <c r="BF896" s="231">
        <f>IF(N896="snížená",J896,0)</f>
        <v>0</v>
      </c>
      <c r="BG896" s="231">
        <f>IF(N896="zákl. přenesená",J896,0)</f>
        <v>0</v>
      </c>
      <c r="BH896" s="231">
        <f>IF(N896="sníž. přenesená",J896,0)</f>
        <v>0</v>
      </c>
      <c r="BI896" s="231">
        <f>IF(N896="nulová",J896,0)</f>
        <v>0</v>
      </c>
      <c r="BJ896" s="16" t="s">
        <v>80</v>
      </c>
      <c r="BK896" s="231">
        <f>ROUND(I896*H896,2)</f>
        <v>0</v>
      </c>
      <c r="BL896" s="16" t="s">
        <v>280</v>
      </c>
      <c r="BM896" s="230" t="s">
        <v>1675</v>
      </c>
    </row>
    <row r="897" s="1" customFormat="1">
      <c r="B897" s="37"/>
      <c r="C897" s="38"/>
      <c r="D897" s="232" t="s">
        <v>203</v>
      </c>
      <c r="E897" s="38"/>
      <c r="F897" s="233" t="s">
        <v>1676</v>
      </c>
      <c r="G897" s="38"/>
      <c r="H897" s="38"/>
      <c r="I897" s="145"/>
      <c r="J897" s="38"/>
      <c r="K897" s="38"/>
      <c r="L897" s="42"/>
      <c r="M897" s="234"/>
      <c r="N897" s="82"/>
      <c r="O897" s="82"/>
      <c r="P897" s="82"/>
      <c r="Q897" s="82"/>
      <c r="R897" s="82"/>
      <c r="S897" s="82"/>
      <c r="T897" s="83"/>
      <c r="AT897" s="16" t="s">
        <v>203</v>
      </c>
      <c r="AU897" s="16" t="s">
        <v>82</v>
      </c>
    </row>
    <row r="898" s="11" customFormat="1" ht="22.8" customHeight="1">
      <c r="B898" s="203"/>
      <c r="C898" s="204"/>
      <c r="D898" s="205" t="s">
        <v>72</v>
      </c>
      <c r="E898" s="217" t="s">
        <v>1677</v>
      </c>
      <c r="F898" s="217" t="s">
        <v>1678</v>
      </c>
      <c r="G898" s="204"/>
      <c r="H898" s="204"/>
      <c r="I898" s="207"/>
      <c r="J898" s="218">
        <f>BK898</f>
        <v>0</v>
      </c>
      <c r="K898" s="204"/>
      <c r="L898" s="209"/>
      <c r="M898" s="210"/>
      <c r="N898" s="211"/>
      <c r="O898" s="211"/>
      <c r="P898" s="212">
        <f>SUM(P899:P909)</f>
        <v>0</v>
      </c>
      <c r="Q898" s="211"/>
      <c r="R898" s="212">
        <f>SUM(R899:R909)</f>
        <v>1.5229999999999999</v>
      </c>
      <c r="S898" s="211"/>
      <c r="T898" s="213">
        <f>SUM(T899:T909)</f>
        <v>0</v>
      </c>
      <c r="AR898" s="214" t="s">
        <v>82</v>
      </c>
      <c r="AT898" s="215" t="s">
        <v>72</v>
      </c>
      <c r="AU898" s="215" t="s">
        <v>80</v>
      </c>
      <c r="AY898" s="214" t="s">
        <v>194</v>
      </c>
      <c r="BK898" s="216">
        <f>SUM(BK899:BK909)</f>
        <v>0</v>
      </c>
    </row>
    <row r="899" s="1" customFormat="1" ht="24" customHeight="1">
      <c r="B899" s="37"/>
      <c r="C899" s="219" t="s">
        <v>1679</v>
      </c>
      <c r="D899" s="219" t="s">
        <v>196</v>
      </c>
      <c r="E899" s="220" t="s">
        <v>1680</v>
      </c>
      <c r="F899" s="221" t="s">
        <v>1681</v>
      </c>
      <c r="G899" s="222" t="s">
        <v>1682</v>
      </c>
      <c r="H899" s="223">
        <v>1420</v>
      </c>
      <c r="I899" s="224"/>
      <c r="J899" s="225">
        <f>ROUND(I899*H899,2)</f>
        <v>0</v>
      </c>
      <c r="K899" s="221" t="s">
        <v>200</v>
      </c>
      <c r="L899" s="42"/>
      <c r="M899" s="226" t="s">
        <v>19</v>
      </c>
      <c r="N899" s="227" t="s">
        <v>44</v>
      </c>
      <c r="O899" s="82"/>
      <c r="P899" s="228">
        <f>O899*H899</f>
        <v>0</v>
      </c>
      <c r="Q899" s="228">
        <v>6.9999999999999994E-05</v>
      </c>
      <c r="R899" s="228">
        <f>Q899*H899</f>
        <v>0.099399999999999988</v>
      </c>
      <c r="S899" s="228">
        <v>0</v>
      </c>
      <c r="T899" s="229">
        <f>S899*H899</f>
        <v>0</v>
      </c>
      <c r="AR899" s="230" t="s">
        <v>280</v>
      </c>
      <c r="AT899" s="230" t="s">
        <v>196</v>
      </c>
      <c r="AU899" s="230" t="s">
        <v>82</v>
      </c>
      <c r="AY899" s="16" t="s">
        <v>194</v>
      </c>
      <c r="BE899" s="231">
        <f>IF(N899="základní",J899,0)</f>
        <v>0</v>
      </c>
      <c r="BF899" s="231">
        <f>IF(N899="snížená",J899,0)</f>
        <v>0</v>
      </c>
      <c r="BG899" s="231">
        <f>IF(N899="zákl. přenesená",J899,0)</f>
        <v>0</v>
      </c>
      <c r="BH899" s="231">
        <f>IF(N899="sníž. přenesená",J899,0)</f>
        <v>0</v>
      </c>
      <c r="BI899" s="231">
        <f>IF(N899="nulová",J899,0)</f>
        <v>0</v>
      </c>
      <c r="BJ899" s="16" t="s">
        <v>80</v>
      </c>
      <c r="BK899" s="231">
        <f>ROUND(I899*H899,2)</f>
        <v>0</v>
      </c>
      <c r="BL899" s="16" t="s">
        <v>280</v>
      </c>
      <c r="BM899" s="230" t="s">
        <v>1683</v>
      </c>
    </row>
    <row r="900" s="1" customFormat="1">
      <c r="B900" s="37"/>
      <c r="C900" s="38"/>
      <c r="D900" s="232" t="s">
        <v>203</v>
      </c>
      <c r="E900" s="38"/>
      <c r="F900" s="233" t="s">
        <v>1684</v>
      </c>
      <c r="G900" s="38"/>
      <c r="H900" s="38"/>
      <c r="I900" s="145"/>
      <c r="J900" s="38"/>
      <c r="K900" s="38"/>
      <c r="L900" s="42"/>
      <c r="M900" s="234"/>
      <c r="N900" s="82"/>
      <c r="O900" s="82"/>
      <c r="P900" s="82"/>
      <c r="Q900" s="82"/>
      <c r="R900" s="82"/>
      <c r="S900" s="82"/>
      <c r="T900" s="83"/>
      <c r="AT900" s="16" t="s">
        <v>203</v>
      </c>
      <c r="AU900" s="16" t="s">
        <v>82</v>
      </c>
    </row>
    <row r="901" s="1" customFormat="1">
      <c r="B901" s="37"/>
      <c r="C901" s="38"/>
      <c r="D901" s="232" t="s">
        <v>306</v>
      </c>
      <c r="E901" s="38"/>
      <c r="F901" s="257" t="s">
        <v>1685</v>
      </c>
      <c r="G901" s="38"/>
      <c r="H901" s="38"/>
      <c r="I901" s="145"/>
      <c r="J901" s="38"/>
      <c r="K901" s="38"/>
      <c r="L901" s="42"/>
      <c r="M901" s="234"/>
      <c r="N901" s="82"/>
      <c r="O901" s="82"/>
      <c r="P901" s="82"/>
      <c r="Q901" s="82"/>
      <c r="R901" s="82"/>
      <c r="S901" s="82"/>
      <c r="T901" s="83"/>
      <c r="AT901" s="16" t="s">
        <v>306</v>
      </c>
      <c r="AU901" s="16" t="s">
        <v>82</v>
      </c>
    </row>
    <row r="902" s="1" customFormat="1" ht="24" customHeight="1">
      <c r="B902" s="37"/>
      <c r="C902" s="258" t="s">
        <v>1686</v>
      </c>
      <c r="D902" s="258" t="s">
        <v>350</v>
      </c>
      <c r="E902" s="259" t="s">
        <v>1687</v>
      </c>
      <c r="F902" s="260" t="s">
        <v>1688</v>
      </c>
      <c r="G902" s="261" t="s">
        <v>217</v>
      </c>
      <c r="H902" s="262">
        <v>252</v>
      </c>
      <c r="I902" s="263"/>
      <c r="J902" s="264">
        <f>ROUND(I902*H902,2)</f>
        <v>0</v>
      </c>
      <c r="K902" s="260" t="s">
        <v>200</v>
      </c>
      <c r="L902" s="265"/>
      <c r="M902" s="266" t="s">
        <v>19</v>
      </c>
      <c r="N902" s="267" t="s">
        <v>44</v>
      </c>
      <c r="O902" s="82"/>
      <c r="P902" s="228">
        <f>O902*H902</f>
        <v>0</v>
      </c>
      <c r="Q902" s="228">
        <v>0.0055500000000000002</v>
      </c>
      <c r="R902" s="228">
        <f>Q902*H902</f>
        <v>1.3986000000000001</v>
      </c>
      <c r="S902" s="228">
        <v>0</v>
      </c>
      <c r="T902" s="229">
        <f>S902*H902</f>
        <v>0</v>
      </c>
      <c r="AR902" s="230" t="s">
        <v>381</v>
      </c>
      <c r="AT902" s="230" t="s">
        <v>350</v>
      </c>
      <c r="AU902" s="230" t="s">
        <v>82</v>
      </c>
      <c r="AY902" s="16" t="s">
        <v>194</v>
      </c>
      <c r="BE902" s="231">
        <f>IF(N902="základní",J902,0)</f>
        <v>0</v>
      </c>
      <c r="BF902" s="231">
        <f>IF(N902="snížená",J902,0)</f>
        <v>0</v>
      </c>
      <c r="BG902" s="231">
        <f>IF(N902="zákl. přenesená",J902,0)</f>
        <v>0</v>
      </c>
      <c r="BH902" s="231">
        <f>IF(N902="sníž. přenesená",J902,0)</f>
        <v>0</v>
      </c>
      <c r="BI902" s="231">
        <f>IF(N902="nulová",J902,0)</f>
        <v>0</v>
      </c>
      <c r="BJ902" s="16" t="s">
        <v>80</v>
      </c>
      <c r="BK902" s="231">
        <f>ROUND(I902*H902,2)</f>
        <v>0</v>
      </c>
      <c r="BL902" s="16" t="s">
        <v>280</v>
      </c>
      <c r="BM902" s="230" t="s">
        <v>1689</v>
      </c>
    </row>
    <row r="903" s="1" customFormat="1">
      <c r="B903" s="37"/>
      <c r="C903" s="38"/>
      <c r="D903" s="232" t="s">
        <v>203</v>
      </c>
      <c r="E903" s="38"/>
      <c r="F903" s="233" t="s">
        <v>1688</v>
      </c>
      <c r="G903" s="38"/>
      <c r="H903" s="38"/>
      <c r="I903" s="145"/>
      <c r="J903" s="38"/>
      <c r="K903" s="38"/>
      <c r="L903" s="42"/>
      <c r="M903" s="234"/>
      <c r="N903" s="82"/>
      <c r="O903" s="82"/>
      <c r="P903" s="82"/>
      <c r="Q903" s="82"/>
      <c r="R903" s="82"/>
      <c r="S903" s="82"/>
      <c r="T903" s="83"/>
      <c r="AT903" s="16" t="s">
        <v>203</v>
      </c>
      <c r="AU903" s="16" t="s">
        <v>82</v>
      </c>
    </row>
    <row r="904" s="1" customFormat="1" ht="16.5" customHeight="1">
      <c r="B904" s="37"/>
      <c r="C904" s="258" t="s">
        <v>1690</v>
      </c>
      <c r="D904" s="258" t="s">
        <v>350</v>
      </c>
      <c r="E904" s="259" t="s">
        <v>1691</v>
      </c>
      <c r="F904" s="260" t="s">
        <v>1692</v>
      </c>
      <c r="G904" s="261" t="s">
        <v>336</v>
      </c>
      <c r="H904" s="262">
        <v>0.025000000000000001</v>
      </c>
      <c r="I904" s="263"/>
      <c r="J904" s="264">
        <f>ROUND(I904*H904,2)</f>
        <v>0</v>
      </c>
      <c r="K904" s="260" t="s">
        <v>200</v>
      </c>
      <c r="L904" s="265"/>
      <c r="M904" s="266" t="s">
        <v>19</v>
      </c>
      <c r="N904" s="267" t="s">
        <v>44</v>
      </c>
      <c r="O904" s="82"/>
      <c r="P904" s="228">
        <f>O904*H904</f>
        <v>0</v>
      </c>
      <c r="Q904" s="228">
        <v>1</v>
      </c>
      <c r="R904" s="228">
        <f>Q904*H904</f>
        <v>0.025000000000000001</v>
      </c>
      <c r="S904" s="228">
        <v>0</v>
      </c>
      <c r="T904" s="229">
        <f>S904*H904</f>
        <v>0</v>
      </c>
      <c r="AR904" s="230" t="s">
        <v>381</v>
      </c>
      <c r="AT904" s="230" t="s">
        <v>350</v>
      </c>
      <c r="AU904" s="230" t="s">
        <v>82</v>
      </c>
      <c r="AY904" s="16" t="s">
        <v>194</v>
      </c>
      <c r="BE904" s="231">
        <f>IF(N904="základní",J904,0)</f>
        <v>0</v>
      </c>
      <c r="BF904" s="231">
        <f>IF(N904="snížená",J904,0)</f>
        <v>0</v>
      </c>
      <c r="BG904" s="231">
        <f>IF(N904="zákl. přenesená",J904,0)</f>
        <v>0</v>
      </c>
      <c r="BH904" s="231">
        <f>IF(N904="sníž. přenesená",J904,0)</f>
        <v>0</v>
      </c>
      <c r="BI904" s="231">
        <f>IF(N904="nulová",J904,0)</f>
        <v>0</v>
      </c>
      <c r="BJ904" s="16" t="s">
        <v>80</v>
      </c>
      <c r="BK904" s="231">
        <f>ROUND(I904*H904,2)</f>
        <v>0</v>
      </c>
      <c r="BL904" s="16" t="s">
        <v>280</v>
      </c>
      <c r="BM904" s="230" t="s">
        <v>1693</v>
      </c>
    </row>
    <row r="905" s="1" customFormat="1">
      <c r="B905" s="37"/>
      <c r="C905" s="38"/>
      <c r="D905" s="232" t="s">
        <v>203</v>
      </c>
      <c r="E905" s="38"/>
      <c r="F905" s="233" t="s">
        <v>1692</v>
      </c>
      <c r="G905" s="38"/>
      <c r="H905" s="38"/>
      <c r="I905" s="145"/>
      <c r="J905" s="38"/>
      <c r="K905" s="38"/>
      <c r="L905" s="42"/>
      <c r="M905" s="234"/>
      <c r="N905" s="82"/>
      <c r="O905" s="82"/>
      <c r="P905" s="82"/>
      <c r="Q905" s="82"/>
      <c r="R905" s="82"/>
      <c r="S905" s="82"/>
      <c r="T905" s="83"/>
      <c r="AT905" s="16" t="s">
        <v>203</v>
      </c>
      <c r="AU905" s="16" t="s">
        <v>82</v>
      </c>
    </row>
    <row r="906" s="1" customFormat="1" ht="24" customHeight="1">
      <c r="B906" s="37"/>
      <c r="C906" s="219" t="s">
        <v>1694</v>
      </c>
      <c r="D906" s="219" t="s">
        <v>196</v>
      </c>
      <c r="E906" s="220" t="s">
        <v>1695</v>
      </c>
      <c r="F906" s="221" t="s">
        <v>1696</v>
      </c>
      <c r="G906" s="222" t="s">
        <v>336</v>
      </c>
      <c r="H906" s="223">
        <v>1.5229999999999999</v>
      </c>
      <c r="I906" s="224"/>
      <c r="J906" s="225">
        <f>ROUND(I906*H906,2)</f>
        <v>0</v>
      </c>
      <c r="K906" s="221" t="s">
        <v>200</v>
      </c>
      <c r="L906" s="42"/>
      <c r="M906" s="226" t="s">
        <v>19</v>
      </c>
      <c r="N906" s="227" t="s">
        <v>44</v>
      </c>
      <c r="O906" s="82"/>
      <c r="P906" s="228">
        <f>O906*H906</f>
        <v>0</v>
      </c>
      <c r="Q906" s="228">
        <v>0</v>
      </c>
      <c r="R906" s="228">
        <f>Q906*H906</f>
        <v>0</v>
      </c>
      <c r="S906" s="228">
        <v>0</v>
      </c>
      <c r="T906" s="229">
        <f>S906*H906</f>
        <v>0</v>
      </c>
      <c r="AR906" s="230" t="s">
        <v>280</v>
      </c>
      <c r="AT906" s="230" t="s">
        <v>196</v>
      </c>
      <c r="AU906" s="230" t="s">
        <v>82</v>
      </c>
      <c r="AY906" s="16" t="s">
        <v>194</v>
      </c>
      <c r="BE906" s="231">
        <f>IF(N906="základní",J906,0)</f>
        <v>0</v>
      </c>
      <c r="BF906" s="231">
        <f>IF(N906="snížená",J906,0)</f>
        <v>0</v>
      </c>
      <c r="BG906" s="231">
        <f>IF(N906="zákl. přenesená",J906,0)</f>
        <v>0</v>
      </c>
      <c r="BH906" s="231">
        <f>IF(N906="sníž. přenesená",J906,0)</f>
        <v>0</v>
      </c>
      <c r="BI906" s="231">
        <f>IF(N906="nulová",J906,0)</f>
        <v>0</v>
      </c>
      <c r="BJ906" s="16" t="s">
        <v>80</v>
      </c>
      <c r="BK906" s="231">
        <f>ROUND(I906*H906,2)</f>
        <v>0</v>
      </c>
      <c r="BL906" s="16" t="s">
        <v>280</v>
      </c>
      <c r="BM906" s="230" t="s">
        <v>1697</v>
      </c>
    </row>
    <row r="907" s="1" customFormat="1">
      <c r="B907" s="37"/>
      <c r="C907" s="38"/>
      <c r="D907" s="232" t="s">
        <v>203</v>
      </c>
      <c r="E907" s="38"/>
      <c r="F907" s="233" t="s">
        <v>1698</v>
      </c>
      <c r="G907" s="38"/>
      <c r="H907" s="38"/>
      <c r="I907" s="145"/>
      <c r="J907" s="38"/>
      <c r="K907" s="38"/>
      <c r="L907" s="42"/>
      <c r="M907" s="234"/>
      <c r="N907" s="82"/>
      <c r="O907" s="82"/>
      <c r="P907" s="82"/>
      <c r="Q907" s="82"/>
      <c r="R907" s="82"/>
      <c r="S907" s="82"/>
      <c r="T907" s="83"/>
      <c r="AT907" s="16" t="s">
        <v>203</v>
      </c>
      <c r="AU907" s="16" t="s">
        <v>82</v>
      </c>
    </row>
    <row r="908" s="1" customFormat="1" ht="24" customHeight="1">
      <c r="B908" s="37"/>
      <c r="C908" s="219" t="s">
        <v>1699</v>
      </c>
      <c r="D908" s="219" t="s">
        <v>196</v>
      </c>
      <c r="E908" s="220" t="s">
        <v>1700</v>
      </c>
      <c r="F908" s="221" t="s">
        <v>1701</v>
      </c>
      <c r="G908" s="222" t="s">
        <v>336</v>
      </c>
      <c r="H908" s="223">
        <v>1.5229999999999999</v>
      </c>
      <c r="I908" s="224"/>
      <c r="J908" s="225">
        <f>ROUND(I908*H908,2)</f>
        <v>0</v>
      </c>
      <c r="K908" s="221" t="s">
        <v>200</v>
      </c>
      <c r="L908" s="42"/>
      <c r="M908" s="226" t="s">
        <v>19</v>
      </c>
      <c r="N908" s="227" t="s">
        <v>44</v>
      </c>
      <c r="O908" s="82"/>
      <c r="P908" s="228">
        <f>O908*H908</f>
        <v>0</v>
      </c>
      <c r="Q908" s="228">
        <v>0</v>
      </c>
      <c r="R908" s="228">
        <f>Q908*H908</f>
        <v>0</v>
      </c>
      <c r="S908" s="228">
        <v>0</v>
      </c>
      <c r="T908" s="229">
        <f>S908*H908</f>
        <v>0</v>
      </c>
      <c r="AR908" s="230" t="s">
        <v>280</v>
      </c>
      <c r="AT908" s="230" t="s">
        <v>196</v>
      </c>
      <c r="AU908" s="230" t="s">
        <v>82</v>
      </c>
      <c r="AY908" s="16" t="s">
        <v>194</v>
      </c>
      <c r="BE908" s="231">
        <f>IF(N908="základní",J908,0)</f>
        <v>0</v>
      </c>
      <c r="BF908" s="231">
        <f>IF(N908="snížená",J908,0)</f>
        <v>0</v>
      </c>
      <c r="BG908" s="231">
        <f>IF(N908="zákl. přenesená",J908,0)</f>
        <v>0</v>
      </c>
      <c r="BH908" s="231">
        <f>IF(N908="sníž. přenesená",J908,0)</f>
        <v>0</v>
      </c>
      <c r="BI908" s="231">
        <f>IF(N908="nulová",J908,0)</f>
        <v>0</v>
      </c>
      <c r="BJ908" s="16" t="s">
        <v>80</v>
      </c>
      <c r="BK908" s="231">
        <f>ROUND(I908*H908,2)</f>
        <v>0</v>
      </c>
      <c r="BL908" s="16" t="s">
        <v>280</v>
      </c>
      <c r="BM908" s="230" t="s">
        <v>1702</v>
      </c>
    </row>
    <row r="909" s="1" customFormat="1">
      <c r="B909" s="37"/>
      <c r="C909" s="38"/>
      <c r="D909" s="232" t="s">
        <v>203</v>
      </c>
      <c r="E909" s="38"/>
      <c r="F909" s="233" t="s">
        <v>1703</v>
      </c>
      <c r="G909" s="38"/>
      <c r="H909" s="38"/>
      <c r="I909" s="145"/>
      <c r="J909" s="38"/>
      <c r="K909" s="38"/>
      <c r="L909" s="42"/>
      <c r="M909" s="234"/>
      <c r="N909" s="82"/>
      <c r="O909" s="82"/>
      <c r="P909" s="82"/>
      <c r="Q909" s="82"/>
      <c r="R909" s="82"/>
      <c r="S909" s="82"/>
      <c r="T909" s="83"/>
      <c r="AT909" s="16" t="s">
        <v>203</v>
      </c>
      <c r="AU909" s="16" t="s">
        <v>82</v>
      </c>
    </row>
    <row r="910" s="11" customFormat="1" ht="22.8" customHeight="1">
      <c r="B910" s="203"/>
      <c r="C910" s="204"/>
      <c r="D910" s="205" t="s">
        <v>72</v>
      </c>
      <c r="E910" s="217" t="s">
        <v>1704</v>
      </c>
      <c r="F910" s="217" t="s">
        <v>1705</v>
      </c>
      <c r="G910" s="204"/>
      <c r="H910" s="204"/>
      <c r="I910" s="207"/>
      <c r="J910" s="218">
        <f>BK910</f>
        <v>0</v>
      </c>
      <c r="K910" s="204"/>
      <c r="L910" s="209"/>
      <c r="M910" s="210"/>
      <c r="N910" s="211"/>
      <c r="O910" s="211"/>
      <c r="P910" s="212">
        <f>SUM(P911:P951)</f>
        <v>0</v>
      </c>
      <c r="Q910" s="211"/>
      <c r="R910" s="212">
        <f>SUM(R911:R951)</f>
        <v>4.2964887999999997</v>
      </c>
      <c r="S910" s="211"/>
      <c r="T910" s="213">
        <f>SUM(T911:T951)</f>
        <v>0</v>
      </c>
      <c r="AR910" s="214" t="s">
        <v>82</v>
      </c>
      <c r="AT910" s="215" t="s">
        <v>72</v>
      </c>
      <c r="AU910" s="215" t="s">
        <v>80</v>
      </c>
      <c r="AY910" s="214" t="s">
        <v>194</v>
      </c>
      <c r="BK910" s="216">
        <f>SUM(BK911:BK951)</f>
        <v>0</v>
      </c>
    </row>
    <row r="911" s="1" customFormat="1" ht="16.5" customHeight="1">
      <c r="B911" s="37"/>
      <c r="C911" s="219" t="s">
        <v>1706</v>
      </c>
      <c r="D911" s="219" t="s">
        <v>196</v>
      </c>
      <c r="E911" s="220" t="s">
        <v>1707</v>
      </c>
      <c r="F911" s="221" t="s">
        <v>1708</v>
      </c>
      <c r="G911" s="222" t="s">
        <v>199</v>
      </c>
      <c r="H911" s="223">
        <v>114.25</v>
      </c>
      <c r="I911" s="224"/>
      <c r="J911" s="225">
        <f>ROUND(I911*H911,2)</f>
        <v>0</v>
      </c>
      <c r="K911" s="221" t="s">
        <v>200</v>
      </c>
      <c r="L911" s="42"/>
      <c r="M911" s="226" t="s">
        <v>19</v>
      </c>
      <c r="N911" s="227" t="s">
        <v>44</v>
      </c>
      <c r="O911" s="82"/>
      <c r="P911" s="228">
        <f>O911*H911</f>
        <v>0</v>
      </c>
      <c r="Q911" s="228">
        <v>0</v>
      </c>
      <c r="R911" s="228">
        <f>Q911*H911</f>
        <v>0</v>
      </c>
      <c r="S911" s="228">
        <v>0</v>
      </c>
      <c r="T911" s="229">
        <f>S911*H911</f>
        <v>0</v>
      </c>
      <c r="AR911" s="230" t="s">
        <v>280</v>
      </c>
      <c r="AT911" s="230" t="s">
        <v>196</v>
      </c>
      <c r="AU911" s="230" t="s">
        <v>82</v>
      </c>
      <c r="AY911" s="16" t="s">
        <v>194</v>
      </c>
      <c r="BE911" s="231">
        <f>IF(N911="základní",J911,0)</f>
        <v>0</v>
      </c>
      <c r="BF911" s="231">
        <f>IF(N911="snížená",J911,0)</f>
        <v>0</v>
      </c>
      <c r="BG911" s="231">
        <f>IF(N911="zákl. přenesená",J911,0)</f>
        <v>0</v>
      </c>
      <c r="BH911" s="231">
        <f>IF(N911="sníž. přenesená",J911,0)</f>
        <v>0</v>
      </c>
      <c r="BI911" s="231">
        <f>IF(N911="nulová",J911,0)</f>
        <v>0</v>
      </c>
      <c r="BJ911" s="16" t="s">
        <v>80</v>
      </c>
      <c r="BK911" s="231">
        <f>ROUND(I911*H911,2)</f>
        <v>0</v>
      </c>
      <c r="BL911" s="16" t="s">
        <v>280</v>
      </c>
      <c r="BM911" s="230" t="s">
        <v>1709</v>
      </c>
    </row>
    <row r="912" s="1" customFormat="1">
      <c r="B912" s="37"/>
      <c r="C912" s="38"/>
      <c r="D912" s="232" t="s">
        <v>203</v>
      </c>
      <c r="E912" s="38"/>
      <c r="F912" s="233" t="s">
        <v>1710</v>
      </c>
      <c r="G912" s="38"/>
      <c r="H912" s="38"/>
      <c r="I912" s="145"/>
      <c r="J912" s="38"/>
      <c r="K912" s="38"/>
      <c r="L912" s="42"/>
      <c r="M912" s="234"/>
      <c r="N912" s="82"/>
      <c r="O912" s="82"/>
      <c r="P912" s="82"/>
      <c r="Q912" s="82"/>
      <c r="R912" s="82"/>
      <c r="S912" s="82"/>
      <c r="T912" s="83"/>
      <c r="AT912" s="16" t="s">
        <v>203</v>
      </c>
      <c r="AU912" s="16" t="s">
        <v>82</v>
      </c>
    </row>
    <row r="913" s="12" customFormat="1">
      <c r="B913" s="235"/>
      <c r="C913" s="236"/>
      <c r="D913" s="232" t="s">
        <v>272</v>
      </c>
      <c r="E913" s="237" t="s">
        <v>19</v>
      </c>
      <c r="F913" s="238" t="s">
        <v>1711</v>
      </c>
      <c r="G913" s="236"/>
      <c r="H913" s="239">
        <v>64.209999999999994</v>
      </c>
      <c r="I913" s="240"/>
      <c r="J913" s="236"/>
      <c r="K913" s="236"/>
      <c r="L913" s="241"/>
      <c r="M913" s="242"/>
      <c r="N913" s="243"/>
      <c r="O913" s="243"/>
      <c r="P913" s="243"/>
      <c r="Q913" s="243"/>
      <c r="R913" s="243"/>
      <c r="S913" s="243"/>
      <c r="T913" s="244"/>
      <c r="AT913" s="245" t="s">
        <v>272</v>
      </c>
      <c r="AU913" s="245" t="s">
        <v>82</v>
      </c>
      <c r="AV913" s="12" t="s">
        <v>82</v>
      </c>
      <c r="AW913" s="12" t="s">
        <v>35</v>
      </c>
      <c r="AX913" s="12" t="s">
        <v>73</v>
      </c>
      <c r="AY913" s="245" t="s">
        <v>194</v>
      </c>
    </row>
    <row r="914" s="12" customFormat="1">
      <c r="B914" s="235"/>
      <c r="C914" s="236"/>
      <c r="D914" s="232" t="s">
        <v>272</v>
      </c>
      <c r="E914" s="237" t="s">
        <v>19</v>
      </c>
      <c r="F914" s="238" t="s">
        <v>1712</v>
      </c>
      <c r="G914" s="236"/>
      <c r="H914" s="239">
        <v>50.039999999999999</v>
      </c>
      <c r="I914" s="240"/>
      <c r="J914" s="236"/>
      <c r="K914" s="236"/>
      <c r="L914" s="241"/>
      <c r="M914" s="242"/>
      <c r="N914" s="243"/>
      <c r="O914" s="243"/>
      <c r="P914" s="243"/>
      <c r="Q914" s="243"/>
      <c r="R914" s="243"/>
      <c r="S914" s="243"/>
      <c r="T914" s="244"/>
      <c r="AT914" s="245" t="s">
        <v>272</v>
      </c>
      <c r="AU914" s="245" t="s">
        <v>82</v>
      </c>
      <c r="AV914" s="12" t="s">
        <v>82</v>
      </c>
      <c r="AW914" s="12" t="s">
        <v>35</v>
      </c>
      <c r="AX914" s="12" t="s">
        <v>73</v>
      </c>
      <c r="AY914" s="245" t="s">
        <v>194</v>
      </c>
    </row>
    <row r="915" s="13" customFormat="1">
      <c r="B915" s="246"/>
      <c r="C915" s="247"/>
      <c r="D915" s="232" t="s">
        <v>272</v>
      </c>
      <c r="E915" s="248" t="s">
        <v>19</v>
      </c>
      <c r="F915" s="249" t="s">
        <v>295</v>
      </c>
      <c r="G915" s="247"/>
      <c r="H915" s="250">
        <v>114.25</v>
      </c>
      <c r="I915" s="251"/>
      <c r="J915" s="247"/>
      <c r="K915" s="247"/>
      <c r="L915" s="252"/>
      <c r="M915" s="253"/>
      <c r="N915" s="254"/>
      <c r="O915" s="254"/>
      <c r="P915" s="254"/>
      <c r="Q915" s="254"/>
      <c r="R915" s="254"/>
      <c r="S915" s="254"/>
      <c r="T915" s="255"/>
      <c r="AT915" s="256" t="s">
        <v>272</v>
      </c>
      <c r="AU915" s="256" t="s">
        <v>82</v>
      </c>
      <c r="AV915" s="13" t="s">
        <v>201</v>
      </c>
      <c r="AW915" s="13" t="s">
        <v>35</v>
      </c>
      <c r="AX915" s="13" t="s">
        <v>80</v>
      </c>
      <c r="AY915" s="256" t="s">
        <v>194</v>
      </c>
    </row>
    <row r="916" s="1" customFormat="1" ht="16.5" customHeight="1">
      <c r="B916" s="37"/>
      <c r="C916" s="219" t="s">
        <v>1713</v>
      </c>
      <c r="D916" s="219" t="s">
        <v>196</v>
      </c>
      <c r="E916" s="220" t="s">
        <v>1714</v>
      </c>
      <c r="F916" s="221" t="s">
        <v>1715</v>
      </c>
      <c r="G916" s="222" t="s">
        <v>199</v>
      </c>
      <c r="H916" s="223">
        <v>114.25</v>
      </c>
      <c r="I916" s="224"/>
      <c r="J916" s="225">
        <f>ROUND(I916*H916,2)</f>
        <v>0</v>
      </c>
      <c r="K916" s="221" t="s">
        <v>200</v>
      </c>
      <c r="L916" s="42"/>
      <c r="M916" s="226" t="s">
        <v>19</v>
      </c>
      <c r="N916" s="227" t="s">
        <v>44</v>
      </c>
      <c r="O916" s="82"/>
      <c r="P916" s="228">
        <f>O916*H916</f>
        <v>0</v>
      </c>
      <c r="Q916" s="228">
        <v>0.00029999999999999997</v>
      </c>
      <c r="R916" s="228">
        <f>Q916*H916</f>
        <v>0.034275</v>
      </c>
      <c r="S916" s="228">
        <v>0</v>
      </c>
      <c r="T916" s="229">
        <f>S916*H916</f>
        <v>0</v>
      </c>
      <c r="AR916" s="230" t="s">
        <v>280</v>
      </c>
      <c r="AT916" s="230" t="s">
        <v>196</v>
      </c>
      <c r="AU916" s="230" t="s">
        <v>82</v>
      </c>
      <c r="AY916" s="16" t="s">
        <v>194</v>
      </c>
      <c r="BE916" s="231">
        <f>IF(N916="základní",J916,0)</f>
        <v>0</v>
      </c>
      <c r="BF916" s="231">
        <f>IF(N916="snížená",J916,0)</f>
        <v>0</v>
      </c>
      <c r="BG916" s="231">
        <f>IF(N916="zákl. přenesená",J916,0)</f>
        <v>0</v>
      </c>
      <c r="BH916" s="231">
        <f>IF(N916="sníž. přenesená",J916,0)</f>
        <v>0</v>
      </c>
      <c r="BI916" s="231">
        <f>IF(N916="nulová",J916,0)</f>
        <v>0</v>
      </c>
      <c r="BJ916" s="16" t="s">
        <v>80</v>
      </c>
      <c r="BK916" s="231">
        <f>ROUND(I916*H916,2)</f>
        <v>0</v>
      </c>
      <c r="BL916" s="16" t="s">
        <v>280</v>
      </c>
      <c r="BM916" s="230" t="s">
        <v>1716</v>
      </c>
    </row>
    <row r="917" s="1" customFormat="1">
      <c r="B917" s="37"/>
      <c r="C917" s="38"/>
      <c r="D917" s="232" t="s">
        <v>203</v>
      </c>
      <c r="E917" s="38"/>
      <c r="F917" s="233" t="s">
        <v>1717</v>
      </c>
      <c r="G917" s="38"/>
      <c r="H917" s="38"/>
      <c r="I917" s="145"/>
      <c r="J917" s="38"/>
      <c r="K917" s="38"/>
      <c r="L917" s="42"/>
      <c r="M917" s="234"/>
      <c r="N917" s="82"/>
      <c r="O917" s="82"/>
      <c r="P917" s="82"/>
      <c r="Q917" s="82"/>
      <c r="R917" s="82"/>
      <c r="S917" s="82"/>
      <c r="T917" s="83"/>
      <c r="AT917" s="16" t="s">
        <v>203</v>
      </c>
      <c r="AU917" s="16" t="s">
        <v>82</v>
      </c>
    </row>
    <row r="918" s="12" customFormat="1">
      <c r="B918" s="235"/>
      <c r="C918" s="236"/>
      <c r="D918" s="232" t="s">
        <v>272</v>
      </c>
      <c r="E918" s="237" t="s">
        <v>19</v>
      </c>
      <c r="F918" s="238" t="s">
        <v>1711</v>
      </c>
      <c r="G918" s="236"/>
      <c r="H918" s="239">
        <v>64.209999999999994</v>
      </c>
      <c r="I918" s="240"/>
      <c r="J918" s="236"/>
      <c r="K918" s="236"/>
      <c r="L918" s="241"/>
      <c r="M918" s="242"/>
      <c r="N918" s="243"/>
      <c r="O918" s="243"/>
      <c r="P918" s="243"/>
      <c r="Q918" s="243"/>
      <c r="R918" s="243"/>
      <c r="S918" s="243"/>
      <c r="T918" s="244"/>
      <c r="AT918" s="245" t="s">
        <v>272</v>
      </c>
      <c r="AU918" s="245" t="s">
        <v>82</v>
      </c>
      <c r="AV918" s="12" t="s">
        <v>82</v>
      </c>
      <c r="AW918" s="12" t="s">
        <v>35</v>
      </c>
      <c r="AX918" s="12" t="s">
        <v>73</v>
      </c>
      <c r="AY918" s="245" t="s">
        <v>194</v>
      </c>
    </row>
    <row r="919" s="12" customFormat="1">
      <c r="B919" s="235"/>
      <c r="C919" s="236"/>
      <c r="D919" s="232" t="s">
        <v>272</v>
      </c>
      <c r="E919" s="237" t="s">
        <v>19</v>
      </c>
      <c r="F919" s="238" t="s">
        <v>1712</v>
      </c>
      <c r="G919" s="236"/>
      <c r="H919" s="239">
        <v>50.039999999999999</v>
      </c>
      <c r="I919" s="240"/>
      <c r="J919" s="236"/>
      <c r="K919" s="236"/>
      <c r="L919" s="241"/>
      <c r="M919" s="242"/>
      <c r="N919" s="243"/>
      <c r="O919" s="243"/>
      <c r="P919" s="243"/>
      <c r="Q919" s="243"/>
      <c r="R919" s="243"/>
      <c r="S919" s="243"/>
      <c r="T919" s="244"/>
      <c r="AT919" s="245" t="s">
        <v>272</v>
      </c>
      <c r="AU919" s="245" t="s">
        <v>82</v>
      </c>
      <c r="AV919" s="12" t="s">
        <v>82</v>
      </c>
      <c r="AW919" s="12" t="s">
        <v>35</v>
      </c>
      <c r="AX919" s="12" t="s">
        <v>73</v>
      </c>
      <c r="AY919" s="245" t="s">
        <v>194</v>
      </c>
    </row>
    <row r="920" s="13" customFormat="1">
      <c r="B920" s="246"/>
      <c r="C920" s="247"/>
      <c r="D920" s="232" t="s">
        <v>272</v>
      </c>
      <c r="E920" s="248" t="s">
        <v>19</v>
      </c>
      <c r="F920" s="249" t="s">
        <v>295</v>
      </c>
      <c r="G920" s="247"/>
      <c r="H920" s="250">
        <v>114.25</v>
      </c>
      <c r="I920" s="251"/>
      <c r="J920" s="247"/>
      <c r="K920" s="247"/>
      <c r="L920" s="252"/>
      <c r="M920" s="253"/>
      <c r="N920" s="254"/>
      <c r="O920" s="254"/>
      <c r="P920" s="254"/>
      <c r="Q920" s="254"/>
      <c r="R920" s="254"/>
      <c r="S920" s="254"/>
      <c r="T920" s="255"/>
      <c r="AT920" s="256" t="s">
        <v>272</v>
      </c>
      <c r="AU920" s="256" t="s">
        <v>82</v>
      </c>
      <c r="AV920" s="13" t="s">
        <v>201</v>
      </c>
      <c r="AW920" s="13" t="s">
        <v>35</v>
      </c>
      <c r="AX920" s="13" t="s">
        <v>80</v>
      </c>
      <c r="AY920" s="256" t="s">
        <v>194</v>
      </c>
    </row>
    <row r="921" s="1" customFormat="1" ht="16.5" customHeight="1">
      <c r="B921" s="37"/>
      <c r="C921" s="219" t="s">
        <v>1718</v>
      </c>
      <c r="D921" s="219" t="s">
        <v>196</v>
      </c>
      <c r="E921" s="220" t="s">
        <v>1719</v>
      </c>
      <c r="F921" s="221" t="s">
        <v>1720</v>
      </c>
      <c r="G921" s="222" t="s">
        <v>199</v>
      </c>
      <c r="H921" s="223">
        <v>114.25</v>
      </c>
      <c r="I921" s="224"/>
      <c r="J921" s="225">
        <f>ROUND(I921*H921,2)</f>
        <v>0</v>
      </c>
      <c r="K921" s="221" t="s">
        <v>200</v>
      </c>
      <c r="L921" s="42"/>
      <c r="M921" s="226" t="s">
        <v>19</v>
      </c>
      <c r="N921" s="227" t="s">
        <v>44</v>
      </c>
      <c r="O921" s="82"/>
      <c r="P921" s="228">
        <f>O921*H921</f>
        <v>0</v>
      </c>
      <c r="Q921" s="228">
        <v>0.0074999999999999997</v>
      </c>
      <c r="R921" s="228">
        <f>Q921*H921</f>
        <v>0.85687499999999994</v>
      </c>
      <c r="S921" s="228">
        <v>0</v>
      </c>
      <c r="T921" s="229">
        <f>S921*H921</f>
        <v>0</v>
      </c>
      <c r="AR921" s="230" t="s">
        <v>280</v>
      </c>
      <c r="AT921" s="230" t="s">
        <v>196</v>
      </c>
      <c r="AU921" s="230" t="s">
        <v>82</v>
      </c>
      <c r="AY921" s="16" t="s">
        <v>194</v>
      </c>
      <c r="BE921" s="231">
        <f>IF(N921="základní",J921,0)</f>
        <v>0</v>
      </c>
      <c r="BF921" s="231">
        <f>IF(N921="snížená",J921,0)</f>
        <v>0</v>
      </c>
      <c r="BG921" s="231">
        <f>IF(N921="zákl. přenesená",J921,0)</f>
        <v>0</v>
      </c>
      <c r="BH921" s="231">
        <f>IF(N921="sníž. přenesená",J921,0)</f>
        <v>0</v>
      </c>
      <c r="BI921" s="231">
        <f>IF(N921="nulová",J921,0)</f>
        <v>0</v>
      </c>
      <c r="BJ921" s="16" t="s">
        <v>80</v>
      </c>
      <c r="BK921" s="231">
        <f>ROUND(I921*H921,2)</f>
        <v>0</v>
      </c>
      <c r="BL921" s="16" t="s">
        <v>280</v>
      </c>
      <c r="BM921" s="230" t="s">
        <v>1721</v>
      </c>
    </row>
    <row r="922" s="1" customFormat="1">
      <c r="B922" s="37"/>
      <c r="C922" s="38"/>
      <c r="D922" s="232" t="s">
        <v>203</v>
      </c>
      <c r="E922" s="38"/>
      <c r="F922" s="233" t="s">
        <v>1722</v>
      </c>
      <c r="G922" s="38"/>
      <c r="H922" s="38"/>
      <c r="I922" s="145"/>
      <c r="J922" s="38"/>
      <c r="K922" s="38"/>
      <c r="L922" s="42"/>
      <c r="M922" s="234"/>
      <c r="N922" s="82"/>
      <c r="O922" s="82"/>
      <c r="P922" s="82"/>
      <c r="Q922" s="82"/>
      <c r="R922" s="82"/>
      <c r="S922" s="82"/>
      <c r="T922" s="83"/>
      <c r="AT922" s="16" t="s">
        <v>203</v>
      </c>
      <c r="AU922" s="16" t="s">
        <v>82</v>
      </c>
    </row>
    <row r="923" s="12" customFormat="1">
      <c r="B923" s="235"/>
      <c r="C923" s="236"/>
      <c r="D923" s="232" t="s">
        <v>272</v>
      </c>
      <c r="E923" s="237" t="s">
        <v>19</v>
      </c>
      <c r="F923" s="238" t="s">
        <v>1711</v>
      </c>
      <c r="G923" s="236"/>
      <c r="H923" s="239">
        <v>64.209999999999994</v>
      </c>
      <c r="I923" s="240"/>
      <c r="J923" s="236"/>
      <c r="K923" s="236"/>
      <c r="L923" s="241"/>
      <c r="M923" s="242"/>
      <c r="N923" s="243"/>
      <c r="O923" s="243"/>
      <c r="P923" s="243"/>
      <c r="Q923" s="243"/>
      <c r="R923" s="243"/>
      <c r="S923" s="243"/>
      <c r="T923" s="244"/>
      <c r="AT923" s="245" t="s">
        <v>272</v>
      </c>
      <c r="AU923" s="245" t="s">
        <v>82</v>
      </c>
      <c r="AV923" s="12" t="s">
        <v>82</v>
      </c>
      <c r="AW923" s="12" t="s">
        <v>35</v>
      </c>
      <c r="AX923" s="12" t="s">
        <v>73</v>
      </c>
      <c r="AY923" s="245" t="s">
        <v>194</v>
      </c>
    </row>
    <row r="924" s="12" customFormat="1">
      <c r="B924" s="235"/>
      <c r="C924" s="236"/>
      <c r="D924" s="232" t="s">
        <v>272</v>
      </c>
      <c r="E924" s="237" t="s">
        <v>19</v>
      </c>
      <c r="F924" s="238" t="s">
        <v>1712</v>
      </c>
      <c r="G924" s="236"/>
      <c r="H924" s="239">
        <v>50.039999999999999</v>
      </c>
      <c r="I924" s="240"/>
      <c r="J924" s="236"/>
      <c r="K924" s="236"/>
      <c r="L924" s="241"/>
      <c r="M924" s="242"/>
      <c r="N924" s="243"/>
      <c r="O924" s="243"/>
      <c r="P924" s="243"/>
      <c r="Q924" s="243"/>
      <c r="R924" s="243"/>
      <c r="S924" s="243"/>
      <c r="T924" s="244"/>
      <c r="AT924" s="245" t="s">
        <v>272</v>
      </c>
      <c r="AU924" s="245" t="s">
        <v>82</v>
      </c>
      <c r="AV924" s="12" t="s">
        <v>82</v>
      </c>
      <c r="AW924" s="12" t="s">
        <v>35</v>
      </c>
      <c r="AX924" s="12" t="s">
        <v>73</v>
      </c>
      <c r="AY924" s="245" t="s">
        <v>194</v>
      </c>
    </row>
    <row r="925" s="13" customFormat="1">
      <c r="B925" s="246"/>
      <c r="C925" s="247"/>
      <c r="D925" s="232" t="s">
        <v>272</v>
      </c>
      <c r="E925" s="248" t="s">
        <v>19</v>
      </c>
      <c r="F925" s="249" t="s">
        <v>295</v>
      </c>
      <c r="G925" s="247"/>
      <c r="H925" s="250">
        <v>114.25</v>
      </c>
      <c r="I925" s="251"/>
      <c r="J925" s="247"/>
      <c r="K925" s="247"/>
      <c r="L925" s="252"/>
      <c r="M925" s="253"/>
      <c r="N925" s="254"/>
      <c r="O925" s="254"/>
      <c r="P925" s="254"/>
      <c r="Q925" s="254"/>
      <c r="R925" s="254"/>
      <c r="S925" s="254"/>
      <c r="T925" s="255"/>
      <c r="AT925" s="256" t="s">
        <v>272</v>
      </c>
      <c r="AU925" s="256" t="s">
        <v>82</v>
      </c>
      <c r="AV925" s="13" t="s">
        <v>201</v>
      </c>
      <c r="AW925" s="13" t="s">
        <v>35</v>
      </c>
      <c r="AX925" s="13" t="s">
        <v>80</v>
      </c>
      <c r="AY925" s="256" t="s">
        <v>194</v>
      </c>
    </row>
    <row r="926" s="1" customFormat="1" ht="24" customHeight="1">
      <c r="B926" s="37"/>
      <c r="C926" s="219" t="s">
        <v>1723</v>
      </c>
      <c r="D926" s="219" t="s">
        <v>196</v>
      </c>
      <c r="E926" s="220" t="s">
        <v>1724</v>
      </c>
      <c r="F926" s="221" t="s">
        <v>1725</v>
      </c>
      <c r="G926" s="222" t="s">
        <v>217</v>
      </c>
      <c r="H926" s="223">
        <v>87.859999999999999</v>
      </c>
      <c r="I926" s="224"/>
      <c r="J926" s="225">
        <f>ROUND(I926*H926,2)</f>
        <v>0</v>
      </c>
      <c r="K926" s="221" t="s">
        <v>200</v>
      </c>
      <c r="L926" s="42"/>
      <c r="M926" s="226" t="s">
        <v>19</v>
      </c>
      <c r="N926" s="227" t="s">
        <v>44</v>
      </c>
      <c r="O926" s="82"/>
      <c r="P926" s="228">
        <f>O926*H926</f>
        <v>0</v>
      </c>
      <c r="Q926" s="228">
        <v>0.00058</v>
      </c>
      <c r="R926" s="228">
        <f>Q926*H926</f>
        <v>0.050958799999999999</v>
      </c>
      <c r="S926" s="228">
        <v>0</v>
      </c>
      <c r="T926" s="229">
        <f>S926*H926</f>
        <v>0</v>
      </c>
      <c r="AR926" s="230" t="s">
        <v>280</v>
      </c>
      <c r="AT926" s="230" t="s">
        <v>196</v>
      </c>
      <c r="AU926" s="230" t="s">
        <v>82</v>
      </c>
      <c r="AY926" s="16" t="s">
        <v>194</v>
      </c>
      <c r="BE926" s="231">
        <f>IF(N926="základní",J926,0)</f>
        <v>0</v>
      </c>
      <c r="BF926" s="231">
        <f>IF(N926="snížená",J926,0)</f>
        <v>0</v>
      </c>
      <c r="BG926" s="231">
        <f>IF(N926="zákl. přenesená",J926,0)</f>
        <v>0</v>
      </c>
      <c r="BH926" s="231">
        <f>IF(N926="sníž. přenesená",J926,0)</f>
        <v>0</v>
      </c>
      <c r="BI926" s="231">
        <f>IF(N926="nulová",J926,0)</f>
        <v>0</v>
      </c>
      <c r="BJ926" s="16" t="s">
        <v>80</v>
      </c>
      <c r="BK926" s="231">
        <f>ROUND(I926*H926,2)</f>
        <v>0</v>
      </c>
      <c r="BL926" s="16" t="s">
        <v>280</v>
      </c>
      <c r="BM926" s="230" t="s">
        <v>1726</v>
      </c>
    </row>
    <row r="927" s="1" customFormat="1">
      <c r="B927" s="37"/>
      <c r="C927" s="38"/>
      <c r="D927" s="232" t="s">
        <v>203</v>
      </c>
      <c r="E927" s="38"/>
      <c r="F927" s="233" t="s">
        <v>1727</v>
      </c>
      <c r="G927" s="38"/>
      <c r="H927" s="38"/>
      <c r="I927" s="145"/>
      <c r="J927" s="38"/>
      <c r="K927" s="38"/>
      <c r="L927" s="42"/>
      <c r="M927" s="234"/>
      <c r="N927" s="82"/>
      <c r="O927" s="82"/>
      <c r="P927" s="82"/>
      <c r="Q927" s="82"/>
      <c r="R927" s="82"/>
      <c r="S927" s="82"/>
      <c r="T927" s="83"/>
      <c r="AT927" s="16" t="s">
        <v>203</v>
      </c>
      <c r="AU927" s="16" t="s">
        <v>82</v>
      </c>
    </row>
    <row r="928" s="12" customFormat="1">
      <c r="B928" s="235"/>
      <c r="C928" s="236"/>
      <c r="D928" s="232" t="s">
        <v>272</v>
      </c>
      <c r="E928" s="237" t="s">
        <v>19</v>
      </c>
      <c r="F928" s="238" t="s">
        <v>1728</v>
      </c>
      <c r="G928" s="236"/>
      <c r="H928" s="239">
        <v>87.859999999999999</v>
      </c>
      <c r="I928" s="240"/>
      <c r="J928" s="236"/>
      <c r="K928" s="236"/>
      <c r="L928" s="241"/>
      <c r="M928" s="242"/>
      <c r="N928" s="243"/>
      <c r="O928" s="243"/>
      <c r="P928" s="243"/>
      <c r="Q928" s="243"/>
      <c r="R928" s="243"/>
      <c r="S928" s="243"/>
      <c r="T928" s="244"/>
      <c r="AT928" s="245" t="s">
        <v>272</v>
      </c>
      <c r="AU928" s="245" t="s">
        <v>82</v>
      </c>
      <c r="AV928" s="12" t="s">
        <v>82</v>
      </c>
      <c r="AW928" s="12" t="s">
        <v>35</v>
      </c>
      <c r="AX928" s="12" t="s">
        <v>80</v>
      </c>
      <c r="AY928" s="245" t="s">
        <v>194</v>
      </c>
    </row>
    <row r="929" s="1" customFormat="1" ht="24" customHeight="1">
      <c r="B929" s="37"/>
      <c r="C929" s="258" t="s">
        <v>1729</v>
      </c>
      <c r="D929" s="258" t="s">
        <v>350</v>
      </c>
      <c r="E929" s="259" t="s">
        <v>1730</v>
      </c>
      <c r="F929" s="260" t="s">
        <v>1731</v>
      </c>
      <c r="G929" s="261" t="s">
        <v>228</v>
      </c>
      <c r="H929" s="262">
        <v>330</v>
      </c>
      <c r="I929" s="263"/>
      <c r="J929" s="264">
        <f>ROUND(I929*H929,2)</f>
        <v>0</v>
      </c>
      <c r="K929" s="260" t="s">
        <v>200</v>
      </c>
      <c r="L929" s="265"/>
      <c r="M929" s="266" t="s">
        <v>19</v>
      </c>
      <c r="N929" s="267" t="s">
        <v>44</v>
      </c>
      <c r="O929" s="82"/>
      <c r="P929" s="228">
        <f>O929*H929</f>
        <v>0</v>
      </c>
      <c r="Q929" s="228">
        <v>0.00044999999999999999</v>
      </c>
      <c r="R929" s="228">
        <f>Q929*H929</f>
        <v>0.14849999999999999</v>
      </c>
      <c r="S929" s="228">
        <v>0</v>
      </c>
      <c r="T929" s="229">
        <f>S929*H929</f>
        <v>0</v>
      </c>
      <c r="AR929" s="230" t="s">
        <v>381</v>
      </c>
      <c r="AT929" s="230" t="s">
        <v>350</v>
      </c>
      <c r="AU929" s="230" t="s">
        <v>82</v>
      </c>
      <c r="AY929" s="16" t="s">
        <v>194</v>
      </c>
      <c r="BE929" s="231">
        <f>IF(N929="základní",J929,0)</f>
        <v>0</v>
      </c>
      <c r="BF929" s="231">
        <f>IF(N929="snížená",J929,0)</f>
        <v>0</v>
      </c>
      <c r="BG929" s="231">
        <f>IF(N929="zákl. přenesená",J929,0)</f>
        <v>0</v>
      </c>
      <c r="BH929" s="231">
        <f>IF(N929="sníž. přenesená",J929,0)</f>
        <v>0</v>
      </c>
      <c r="BI929" s="231">
        <f>IF(N929="nulová",J929,0)</f>
        <v>0</v>
      </c>
      <c r="BJ929" s="16" t="s">
        <v>80</v>
      </c>
      <c r="BK929" s="231">
        <f>ROUND(I929*H929,2)</f>
        <v>0</v>
      </c>
      <c r="BL929" s="16" t="s">
        <v>280</v>
      </c>
      <c r="BM929" s="230" t="s">
        <v>1732</v>
      </c>
    </row>
    <row r="930" s="1" customFormat="1">
      <c r="B930" s="37"/>
      <c r="C930" s="38"/>
      <c r="D930" s="232" t="s">
        <v>203</v>
      </c>
      <c r="E930" s="38"/>
      <c r="F930" s="233" t="s">
        <v>1731</v>
      </c>
      <c r="G930" s="38"/>
      <c r="H930" s="38"/>
      <c r="I930" s="145"/>
      <c r="J930" s="38"/>
      <c r="K930" s="38"/>
      <c r="L930" s="42"/>
      <c r="M930" s="234"/>
      <c r="N930" s="82"/>
      <c r="O930" s="82"/>
      <c r="P930" s="82"/>
      <c r="Q930" s="82"/>
      <c r="R930" s="82"/>
      <c r="S930" s="82"/>
      <c r="T930" s="83"/>
      <c r="AT930" s="16" t="s">
        <v>203</v>
      </c>
      <c r="AU930" s="16" t="s">
        <v>82</v>
      </c>
    </row>
    <row r="931" s="12" customFormat="1">
      <c r="B931" s="235"/>
      <c r="C931" s="236"/>
      <c r="D931" s="232" t="s">
        <v>272</v>
      </c>
      <c r="E931" s="236"/>
      <c r="F931" s="238" t="s">
        <v>1733</v>
      </c>
      <c r="G931" s="236"/>
      <c r="H931" s="239">
        <v>330</v>
      </c>
      <c r="I931" s="240"/>
      <c r="J931" s="236"/>
      <c r="K931" s="236"/>
      <c r="L931" s="241"/>
      <c r="M931" s="242"/>
      <c r="N931" s="243"/>
      <c r="O931" s="243"/>
      <c r="P931" s="243"/>
      <c r="Q931" s="243"/>
      <c r="R931" s="243"/>
      <c r="S931" s="243"/>
      <c r="T931" s="244"/>
      <c r="AT931" s="245" t="s">
        <v>272</v>
      </c>
      <c r="AU931" s="245" t="s">
        <v>82</v>
      </c>
      <c r="AV931" s="12" t="s">
        <v>82</v>
      </c>
      <c r="AW931" s="12" t="s">
        <v>4</v>
      </c>
      <c r="AX931" s="12" t="s">
        <v>80</v>
      </c>
      <c r="AY931" s="245" t="s">
        <v>194</v>
      </c>
    </row>
    <row r="932" s="1" customFormat="1" ht="24" customHeight="1">
      <c r="B932" s="37"/>
      <c r="C932" s="219" t="s">
        <v>1734</v>
      </c>
      <c r="D932" s="219" t="s">
        <v>196</v>
      </c>
      <c r="E932" s="220" t="s">
        <v>1735</v>
      </c>
      <c r="F932" s="221" t="s">
        <v>1736</v>
      </c>
      <c r="G932" s="222" t="s">
        <v>217</v>
      </c>
      <c r="H932" s="223">
        <v>14.5</v>
      </c>
      <c r="I932" s="224"/>
      <c r="J932" s="225">
        <f>ROUND(I932*H932,2)</f>
        <v>0</v>
      </c>
      <c r="K932" s="221" t="s">
        <v>200</v>
      </c>
      <c r="L932" s="42"/>
      <c r="M932" s="226" t="s">
        <v>19</v>
      </c>
      <c r="N932" s="227" t="s">
        <v>44</v>
      </c>
      <c r="O932" s="82"/>
      <c r="P932" s="228">
        <f>O932*H932</f>
        <v>0</v>
      </c>
      <c r="Q932" s="228">
        <v>0.00058</v>
      </c>
      <c r="R932" s="228">
        <f>Q932*H932</f>
        <v>0.0084100000000000008</v>
      </c>
      <c r="S932" s="228">
        <v>0</v>
      </c>
      <c r="T932" s="229">
        <f>S932*H932</f>
        <v>0</v>
      </c>
      <c r="AR932" s="230" t="s">
        <v>280</v>
      </c>
      <c r="AT932" s="230" t="s">
        <v>196</v>
      </c>
      <c r="AU932" s="230" t="s">
        <v>82</v>
      </c>
      <c r="AY932" s="16" t="s">
        <v>194</v>
      </c>
      <c r="BE932" s="231">
        <f>IF(N932="základní",J932,0)</f>
        <v>0</v>
      </c>
      <c r="BF932" s="231">
        <f>IF(N932="snížená",J932,0)</f>
        <v>0</v>
      </c>
      <c r="BG932" s="231">
        <f>IF(N932="zákl. přenesená",J932,0)</f>
        <v>0</v>
      </c>
      <c r="BH932" s="231">
        <f>IF(N932="sníž. přenesená",J932,0)</f>
        <v>0</v>
      </c>
      <c r="BI932" s="231">
        <f>IF(N932="nulová",J932,0)</f>
        <v>0</v>
      </c>
      <c r="BJ932" s="16" t="s">
        <v>80</v>
      </c>
      <c r="BK932" s="231">
        <f>ROUND(I932*H932,2)</f>
        <v>0</v>
      </c>
      <c r="BL932" s="16" t="s">
        <v>280</v>
      </c>
      <c r="BM932" s="230" t="s">
        <v>1737</v>
      </c>
    </row>
    <row r="933" s="1" customFormat="1">
      <c r="B933" s="37"/>
      <c r="C933" s="38"/>
      <c r="D933" s="232" t="s">
        <v>203</v>
      </c>
      <c r="E933" s="38"/>
      <c r="F933" s="233" t="s">
        <v>1738</v>
      </c>
      <c r="G933" s="38"/>
      <c r="H933" s="38"/>
      <c r="I933" s="145"/>
      <c r="J933" s="38"/>
      <c r="K933" s="38"/>
      <c r="L933" s="42"/>
      <c r="M933" s="234"/>
      <c r="N933" s="82"/>
      <c r="O933" s="82"/>
      <c r="P933" s="82"/>
      <c r="Q933" s="82"/>
      <c r="R933" s="82"/>
      <c r="S933" s="82"/>
      <c r="T933" s="83"/>
      <c r="AT933" s="16" t="s">
        <v>203</v>
      </c>
      <c r="AU933" s="16" t="s">
        <v>82</v>
      </c>
    </row>
    <row r="934" s="1" customFormat="1" ht="24" customHeight="1">
      <c r="B934" s="37"/>
      <c r="C934" s="258" t="s">
        <v>1739</v>
      </c>
      <c r="D934" s="258" t="s">
        <v>350</v>
      </c>
      <c r="E934" s="259" t="s">
        <v>1730</v>
      </c>
      <c r="F934" s="260" t="s">
        <v>1731</v>
      </c>
      <c r="G934" s="261" t="s">
        <v>228</v>
      </c>
      <c r="H934" s="262">
        <v>88</v>
      </c>
      <c r="I934" s="263"/>
      <c r="J934" s="264">
        <f>ROUND(I934*H934,2)</f>
        <v>0</v>
      </c>
      <c r="K934" s="260" t="s">
        <v>200</v>
      </c>
      <c r="L934" s="265"/>
      <c r="M934" s="266" t="s">
        <v>19</v>
      </c>
      <c r="N934" s="267" t="s">
        <v>44</v>
      </c>
      <c r="O934" s="82"/>
      <c r="P934" s="228">
        <f>O934*H934</f>
        <v>0</v>
      </c>
      <c r="Q934" s="228">
        <v>0.00044999999999999999</v>
      </c>
      <c r="R934" s="228">
        <f>Q934*H934</f>
        <v>0.039599999999999996</v>
      </c>
      <c r="S934" s="228">
        <v>0</v>
      </c>
      <c r="T934" s="229">
        <f>S934*H934</f>
        <v>0</v>
      </c>
      <c r="AR934" s="230" t="s">
        <v>381</v>
      </c>
      <c r="AT934" s="230" t="s">
        <v>350</v>
      </c>
      <c r="AU934" s="230" t="s">
        <v>82</v>
      </c>
      <c r="AY934" s="16" t="s">
        <v>194</v>
      </c>
      <c r="BE934" s="231">
        <f>IF(N934="základní",J934,0)</f>
        <v>0</v>
      </c>
      <c r="BF934" s="231">
        <f>IF(N934="snížená",J934,0)</f>
        <v>0</v>
      </c>
      <c r="BG934" s="231">
        <f>IF(N934="zákl. přenesená",J934,0)</f>
        <v>0</v>
      </c>
      <c r="BH934" s="231">
        <f>IF(N934="sníž. přenesená",J934,0)</f>
        <v>0</v>
      </c>
      <c r="BI934" s="231">
        <f>IF(N934="nulová",J934,0)</f>
        <v>0</v>
      </c>
      <c r="BJ934" s="16" t="s">
        <v>80</v>
      </c>
      <c r="BK934" s="231">
        <f>ROUND(I934*H934,2)</f>
        <v>0</v>
      </c>
      <c r="BL934" s="16" t="s">
        <v>280</v>
      </c>
      <c r="BM934" s="230" t="s">
        <v>1740</v>
      </c>
    </row>
    <row r="935" s="1" customFormat="1">
      <c r="B935" s="37"/>
      <c r="C935" s="38"/>
      <c r="D935" s="232" t="s">
        <v>203</v>
      </c>
      <c r="E935" s="38"/>
      <c r="F935" s="233" t="s">
        <v>1731</v>
      </c>
      <c r="G935" s="38"/>
      <c r="H935" s="38"/>
      <c r="I935" s="145"/>
      <c r="J935" s="38"/>
      <c r="K935" s="38"/>
      <c r="L935" s="42"/>
      <c r="M935" s="234"/>
      <c r="N935" s="82"/>
      <c r="O935" s="82"/>
      <c r="P935" s="82"/>
      <c r="Q935" s="82"/>
      <c r="R935" s="82"/>
      <c r="S935" s="82"/>
      <c r="T935" s="83"/>
      <c r="AT935" s="16" t="s">
        <v>203</v>
      </c>
      <c r="AU935" s="16" t="s">
        <v>82</v>
      </c>
    </row>
    <row r="936" s="12" customFormat="1">
      <c r="B936" s="235"/>
      <c r="C936" s="236"/>
      <c r="D936" s="232" t="s">
        <v>272</v>
      </c>
      <c r="E936" s="236"/>
      <c r="F936" s="238" t="s">
        <v>1741</v>
      </c>
      <c r="G936" s="236"/>
      <c r="H936" s="239">
        <v>88</v>
      </c>
      <c r="I936" s="240"/>
      <c r="J936" s="236"/>
      <c r="K936" s="236"/>
      <c r="L936" s="241"/>
      <c r="M936" s="242"/>
      <c r="N936" s="243"/>
      <c r="O936" s="243"/>
      <c r="P936" s="243"/>
      <c r="Q936" s="243"/>
      <c r="R936" s="243"/>
      <c r="S936" s="243"/>
      <c r="T936" s="244"/>
      <c r="AT936" s="245" t="s">
        <v>272</v>
      </c>
      <c r="AU936" s="245" t="s">
        <v>82</v>
      </c>
      <c r="AV936" s="12" t="s">
        <v>82</v>
      </c>
      <c r="AW936" s="12" t="s">
        <v>4</v>
      </c>
      <c r="AX936" s="12" t="s">
        <v>80</v>
      </c>
      <c r="AY936" s="245" t="s">
        <v>194</v>
      </c>
    </row>
    <row r="937" s="1" customFormat="1" ht="36" customHeight="1">
      <c r="B937" s="37"/>
      <c r="C937" s="219" t="s">
        <v>1742</v>
      </c>
      <c r="D937" s="219" t="s">
        <v>196</v>
      </c>
      <c r="E937" s="220" t="s">
        <v>1743</v>
      </c>
      <c r="F937" s="221" t="s">
        <v>1744</v>
      </c>
      <c r="G937" s="222" t="s">
        <v>199</v>
      </c>
      <c r="H937" s="223">
        <v>114.25</v>
      </c>
      <c r="I937" s="224"/>
      <c r="J937" s="225">
        <f>ROUND(I937*H937,2)</f>
        <v>0</v>
      </c>
      <c r="K937" s="221" t="s">
        <v>200</v>
      </c>
      <c r="L937" s="42"/>
      <c r="M937" s="226" t="s">
        <v>19</v>
      </c>
      <c r="N937" s="227" t="s">
        <v>44</v>
      </c>
      <c r="O937" s="82"/>
      <c r="P937" s="228">
        <f>O937*H937</f>
        <v>0</v>
      </c>
      <c r="Q937" s="228">
        <v>0.00694</v>
      </c>
      <c r="R937" s="228">
        <f>Q937*H937</f>
        <v>0.79289500000000002</v>
      </c>
      <c r="S937" s="228">
        <v>0</v>
      </c>
      <c r="T937" s="229">
        <f>S937*H937</f>
        <v>0</v>
      </c>
      <c r="AR937" s="230" t="s">
        <v>280</v>
      </c>
      <c r="AT937" s="230" t="s">
        <v>196</v>
      </c>
      <c r="AU937" s="230" t="s">
        <v>82</v>
      </c>
      <c r="AY937" s="16" t="s">
        <v>194</v>
      </c>
      <c r="BE937" s="231">
        <f>IF(N937="základní",J937,0)</f>
        <v>0</v>
      </c>
      <c r="BF937" s="231">
        <f>IF(N937="snížená",J937,0)</f>
        <v>0</v>
      </c>
      <c r="BG937" s="231">
        <f>IF(N937="zákl. přenesená",J937,0)</f>
        <v>0</v>
      </c>
      <c r="BH937" s="231">
        <f>IF(N937="sníž. přenesená",J937,0)</f>
        <v>0</v>
      </c>
      <c r="BI937" s="231">
        <f>IF(N937="nulová",J937,0)</f>
        <v>0</v>
      </c>
      <c r="BJ937" s="16" t="s">
        <v>80</v>
      </c>
      <c r="BK937" s="231">
        <f>ROUND(I937*H937,2)</f>
        <v>0</v>
      </c>
      <c r="BL937" s="16" t="s">
        <v>280</v>
      </c>
      <c r="BM937" s="230" t="s">
        <v>1745</v>
      </c>
    </row>
    <row r="938" s="1" customFormat="1">
      <c r="B938" s="37"/>
      <c r="C938" s="38"/>
      <c r="D938" s="232" t="s">
        <v>203</v>
      </c>
      <c r="E938" s="38"/>
      <c r="F938" s="233" t="s">
        <v>1746</v>
      </c>
      <c r="G938" s="38"/>
      <c r="H938" s="38"/>
      <c r="I938" s="145"/>
      <c r="J938" s="38"/>
      <c r="K938" s="38"/>
      <c r="L938" s="42"/>
      <c r="M938" s="234"/>
      <c r="N938" s="82"/>
      <c r="O938" s="82"/>
      <c r="P938" s="82"/>
      <c r="Q938" s="82"/>
      <c r="R938" s="82"/>
      <c r="S938" s="82"/>
      <c r="T938" s="83"/>
      <c r="AT938" s="16" t="s">
        <v>203</v>
      </c>
      <c r="AU938" s="16" t="s">
        <v>82</v>
      </c>
    </row>
    <row r="939" s="12" customFormat="1">
      <c r="B939" s="235"/>
      <c r="C939" s="236"/>
      <c r="D939" s="232" t="s">
        <v>272</v>
      </c>
      <c r="E939" s="237" t="s">
        <v>19</v>
      </c>
      <c r="F939" s="238" t="s">
        <v>1711</v>
      </c>
      <c r="G939" s="236"/>
      <c r="H939" s="239">
        <v>64.209999999999994</v>
      </c>
      <c r="I939" s="240"/>
      <c r="J939" s="236"/>
      <c r="K939" s="236"/>
      <c r="L939" s="241"/>
      <c r="M939" s="242"/>
      <c r="N939" s="243"/>
      <c r="O939" s="243"/>
      <c r="P939" s="243"/>
      <c r="Q939" s="243"/>
      <c r="R939" s="243"/>
      <c r="S939" s="243"/>
      <c r="T939" s="244"/>
      <c r="AT939" s="245" t="s">
        <v>272</v>
      </c>
      <c r="AU939" s="245" t="s">
        <v>82</v>
      </c>
      <c r="AV939" s="12" t="s">
        <v>82</v>
      </c>
      <c r="AW939" s="12" t="s">
        <v>35</v>
      </c>
      <c r="AX939" s="12" t="s">
        <v>73</v>
      </c>
      <c r="AY939" s="245" t="s">
        <v>194</v>
      </c>
    </row>
    <row r="940" s="12" customFormat="1">
      <c r="B940" s="235"/>
      <c r="C940" s="236"/>
      <c r="D940" s="232" t="s">
        <v>272</v>
      </c>
      <c r="E940" s="237" t="s">
        <v>19</v>
      </c>
      <c r="F940" s="238" t="s">
        <v>1712</v>
      </c>
      <c r="G940" s="236"/>
      <c r="H940" s="239">
        <v>50.039999999999999</v>
      </c>
      <c r="I940" s="240"/>
      <c r="J940" s="236"/>
      <c r="K940" s="236"/>
      <c r="L940" s="241"/>
      <c r="M940" s="242"/>
      <c r="N940" s="243"/>
      <c r="O940" s="243"/>
      <c r="P940" s="243"/>
      <c r="Q940" s="243"/>
      <c r="R940" s="243"/>
      <c r="S940" s="243"/>
      <c r="T940" s="244"/>
      <c r="AT940" s="245" t="s">
        <v>272</v>
      </c>
      <c r="AU940" s="245" t="s">
        <v>82</v>
      </c>
      <c r="AV940" s="12" t="s">
        <v>82</v>
      </c>
      <c r="AW940" s="12" t="s">
        <v>35</v>
      </c>
      <c r="AX940" s="12" t="s">
        <v>73</v>
      </c>
      <c r="AY940" s="245" t="s">
        <v>194</v>
      </c>
    </row>
    <row r="941" s="13" customFormat="1">
      <c r="B941" s="246"/>
      <c r="C941" s="247"/>
      <c r="D941" s="232" t="s">
        <v>272</v>
      </c>
      <c r="E941" s="248" t="s">
        <v>19</v>
      </c>
      <c r="F941" s="249" t="s">
        <v>295</v>
      </c>
      <c r="G941" s="247"/>
      <c r="H941" s="250">
        <v>114.25</v>
      </c>
      <c r="I941" s="251"/>
      <c r="J941" s="247"/>
      <c r="K941" s="247"/>
      <c r="L941" s="252"/>
      <c r="M941" s="253"/>
      <c r="N941" s="254"/>
      <c r="O941" s="254"/>
      <c r="P941" s="254"/>
      <c r="Q941" s="254"/>
      <c r="R941" s="254"/>
      <c r="S941" s="254"/>
      <c r="T941" s="255"/>
      <c r="AT941" s="256" t="s">
        <v>272</v>
      </c>
      <c r="AU941" s="256" t="s">
        <v>82</v>
      </c>
      <c r="AV941" s="13" t="s">
        <v>201</v>
      </c>
      <c r="AW941" s="13" t="s">
        <v>35</v>
      </c>
      <c r="AX941" s="13" t="s">
        <v>80</v>
      </c>
      <c r="AY941" s="256" t="s">
        <v>194</v>
      </c>
    </row>
    <row r="942" s="1" customFormat="1" ht="24" customHeight="1">
      <c r="B942" s="37"/>
      <c r="C942" s="258" t="s">
        <v>1747</v>
      </c>
      <c r="D942" s="258" t="s">
        <v>350</v>
      </c>
      <c r="E942" s="259" t="s">
        <v>1748</v>
      </c>
      <c r="F942" s="260" t="s">
        <v>1749</v>
      </c>
      <c r="G942" s="261" t="s">
        <v>199</v>
      </c>
      <c r="H942" s="262">
        <v>114.25</v>
      </c>
      <c r="I942" s="263"/>
      <c r="J942" s="264">
        <f>ROUND(I942*H942,2)</f>
        <v>0</v>
      </c>
      <c r="K942" s="260" t="s">
        <v>200</v>
      </c>
      <c r="L942" s="265"/>
      <c r="M942" s="266" t="s">
        <v>19</v>
      </c>
      <c r="N942" s="267" t="s">
        <v>44</v>
      </c>
      <c r="O942" s="82"/>
      <c r="P942" s="228">
        <f>O942*H942</f>
        <v>0</v>
      </c>
      <c r="Q942" s="228">
        <v>0.0207</v>
      </c>
      <c r="R942" s="228">
        <f>Q942*H942</f>
        <v>2.3649749999999998</v>
      </c>
      <c r="S942" s="228">
        <v>0</v>
      </c>
      <c r="T942" s="229">
        <f>S942*H942</f>
        <v>0</v>
      </c>
      <c r="AR942" s="230" t="s">
        <v>381</v>
      </c>
      <c r="AT942" s="230" t="s">
        <v>350</v>
      </c>
      <c r="AU942" s="230" t="s">
        <v>82</v>
      </c>
      <c r="AY942" s="16" t="s">
        <v>194</v>
      </c>
      <c r="BE942" s="231">
        <f>IF(N942="základní",J942,0)</f>
        <v>0</v>
      </c>
      <c r="BF942" s="231">
        <f>IF(N942="snížená",J942,0)</f>
        <v>0</v>
      </c>
      <c r="BG942" s="231">
        <f>IF(N942="zákl. přenesená",J942,0)</f>
        <v>0</v>
      </c>
      <c r="BH942" s="231">
        <f>IF(N942="sníž. přenesená",J942,0)</f>
        <v>0</v>
      </c>
      <c r="BI942" s="231">
        <f>IF(N942="nulová",J942,0)</f>
        <v>0</v>
      </c>
      <c r="BJ942" s="16" t="s">
        <v>80</v>
      </c>
      <c r="BK942" s="231">
        <f>ROUND(I942*H942,2)</f>
        <v>0</v>
      </c>
      <c r="BL942" s="16" t="s">
        <v>280</v>
      </c>
      <c r="BM942" s="230" t="s">
        <v>1750</v>
      </c>
    </row>
    <row r="943" s="1" customFormat="1">
      <c r="B943" s="37"/>
      <c r="C943" s="38"/>
      <c r="D943" s="232" t="s">
        <v>203</v>
      </c>
      <c r="E943" s="38"/>
      <c r="F943" s="233" t="s">
        <v>1749</v>
      </c>
      <c r="G943" s="38"/>
      <c r="H943" s="38"/>
      <c r="I943" s="145"/>
      <c r="J943" s="38"/>
      <c r="K943" s="38"/>
      <c r="L943" s="42"/>
      <c r="M943" s="234"/>
      <c r="N943" s="82"/>
      <c r="O943" s="82"/>
      <c r="P943" s="82"/>
      <c r="Q943" s="82"/>
      <c r="R943" s="82"/>
      <c r="S943" s="82"/>
      <c r="T943" s="83"/>
      <c r="AT943" s="16" t="s">
        <v>203</v>
      </c>
      <c r="AU943" s="16" t="s">
        <v>82</v>
      </c>
    </row>
    <row r="944" s="1" customFormat="1" ht="24" customHeight="1">
      <c r="B944" s="37"/>
      <c r="C944" s="219" t="s">
        <v>1751</v>
      </c>
      <c r="D944" s="219" t="s">
        <v>196</v>
      </c>
      <c r="E944" s="220" t="s">
        <v>1752</v>
      </c>
      <c r="F944" s="221" t="s">
        <v>1753</v>
      </c>
      <c r="G944" s="222" t="s">
        <v>199</v>
      </c>
      <c r="H944" s="223">
        <v>10.550000000000001</v>
      </c>
      <c r="I944" s="224"/>
      <c r="J944" s="225">
        <f>ROUND(I944*H944,2)</f>
        <v>0</v>
      </c>
      <c r="K944" s="221" t="s">
        <v>200</v>
      </c>
      <c r="L944" s="42"/>
      <c r="M944" s="226" t="s">
        <v>19</v>
      </c>
      <c r="N944" s="227" t="s">
        <v>44</v>
      </c>
      <c r="O944" s="82"/>
      <c r="P944" s="228">
        <f>O944*H944</f>
        <v>0</v>
      </c>
      <c r="Q944" s="228">
        <v>0</v>
      </c>
      <c r="R944" s="228">
        <f>Q944*H944</f>
        <v>0</v>
      </c>
      <c r="S944" s="228">
        <v>0</v>
      </c>
      <c r="T944" s="229">
        <f>S944*H944</f>
        <v>0</v>
      </c>
      <c r="AR944" s="230" t="s">
        <v>280</v>
      </c>
      <c r="AT944" s="230" t="s">
        <v>196</v>
      </c>
      <c r="AU944" s="230" t="s">
        <v>82</v>
      </c>
      <c r="AY944" s="16" t="s">
        <v>194</v>
      </c>
      <c r="BE944" s="231">
        <f>IF(N944="základní",J944,0)</f>
        <v>0</v>
      </c>
      <c r="BF944" s="231">
        <f>IF(N944="snížená",J944,0)</f>
        <v>0</v>
      </c>
      <c r="BG944" s="231">
        <f>IF(N944="zákl. přenesená",J944,0)</f>
        <v>0</v>
      </c>
      <c r="BH944" s="231">
        <f>IF(N944="sníž. přenesená",J944,0)</f>
        <v>0</v>
      </c>
      <c r="BI944" s="231">
        <f>IF(N944="nulová",J944,0)</f>
        <v>0</v>
      </c>
      <c r="BJ944" s="16" t="s">
        <v>80</v>
      </c>
      <c r="BK944" s="231">
        <f>ROUND(I944*H944,2)</f>
        <v>0</v>
      </c>
      <c r="BL944" s="16" t="s">
        <v>280</v>
      </c>
      <c r="BM944" s="230" t="s">
        <v>1754</v>
      </c>
    </row>
    <row r="945" s="1" customFormat="1">
      <c r="B945" s="37"/>
      <c r="C945" s="38"/>
      <c r="D945" s="232" t="s">
        <v>203</v>
      </c>
      <c r="E945" s="38"/>
      <c r="F945" s="233" t="s">
        <v>1755</v>
      </c>
      <c r="G945" s="38"/>
      <c r="H945" s="38"/>
      <c r="I945" s="145"/>
      <c r="J945" s="38"/>
      <c r="K945" s="38"/>
      <c r="L945" s="42"/>
      <c r="M945" s="234"/>
      <c r="N945" s="82"/>
      <c r="O945" s="82"/>
      <c r="P945" s="82"/>
      <c r="Q945" s="82"/>
      <c r="R945" s="82"/>
      <c r="S945" s="82"/>
      <c r="T945" s="83"/>
      <c r="AT945" s="16" t="s">
        <v>203</v>
      </c>
      <c r="AU945" s="16" t="s">
        <v>82</v>
      </c>
    </row>
    <row r="946" s="1" customFormat="1" ht="24" customHeight="1">
      <c r="B946" s="37"/>
      <c r="C946" s="219" t="s">
        <v>1756</v>
      </c>
      <c r="D946" s="219" t="s">
        <v>196</v>
      </c>
      <c r="E946" s="220" t="s">
        <v>1757</v>
      </c>
      <c r="F946" s="221" t="s">
        <v>1758</v>
      </c>
      <c r="G946" s="222" t="s">
        <v>199</v>
      </c>
      <c r="H946" s="223">
        <v>10.550000000000001</v>
      </c>
      <c r="I946" s="224"/>
      <c r="J946" s="225">
        <f>ROUND(I946*H946,2)</f>
        <v>0</v>
      </c>
      <c r="K946" s="221" t="s">
        <v>200</v>
      </c>
      <c r="L946" s="42"/>
      <c r="M946" s="226" t="s">
        <v>19</v>
      </c>
      <c r="N946" s="227" t="s">
        <v>44</v>
      </c>
      <c r="O946" s="82"/>
      <c r="P946" s="228">
        <f>O946*H946</f>
        <v>0</v>
      </c>
      <c r="Q946" s="228">
        <v>0</v>
      </c>
      <c r="R946" s="228">
        <f>Q946*H946</f>
        <v>0</v>
      </c>
      <c r="S946" s="228">
        <v>0</v>
      </c>
      <c r="T946" s="229">
        <f>S946*H946</f>
        <v>0</v>
      </c>
      <c r="AR946" s="230" t="s">
        <v>280</v>
      </c>
      <c r="AT946" s="230" t="s">
        <v>196</v>
      </c>
      <c r="AU946" s="230" t="s">
        <v>82</v>
      </c>
      <c r="AY946" s="16" t="s">
        <v>194</v>
      </c>
      <c r="BE946" s="231">
        <f>IF(N946="základní",J946,0)</f>
        <v>0</v>
      </c>
      <c r="BF946" s="231">
        <f>IF(N946="snížená",J946,0)</f>
        <v>0</v>
      </c>
      <c r="BG946" s="231">
        <f>IF(N946="zákl. přenesená",J946,0)</f>
        <v>0</v>
      </c>
      <c r="BH946" s="231">
        <f>IF(N946="sníž. přenesená",J946,0)</f>
        <v>0</v>
      </c>
      <c r="BI946" s="231">
        <f>IF(N946="nulová",J946,0)</f>
        <v>0</v>
      </c>
      <c r="BJ946" s="16" t="s">
        <v>80</v>
      </c>
      <c r="BK946" s="231">
        <f>ROUND(I946*H946,2)</f>
        <v>0</v>
      </c>
      <c r="BL946" s="16" t="s">
        <v>280</v>
      </c>
      <c r="BM946" s="230" t="s">
        <v>1759</v>
      </c>
    </row>
    <row r="947" s="1" customFormat="1">
      <c r="B947" s="37"/>
      <c r="C947" s="38"/>
      <c r="D947" s="232" t="s">
        <v>203</v>
      </c>
      <c r="E947" s="38"/>
      <c r="F947" s="233" t="s">
        <v>1760</v>
      </c>
      <c r="G947" s="38"/>
      <c r="H947" s="38"/>
      <c r="I947" s="145"/>
      <c r="J947" s="38"/>
      <c r="K947" s="38"/>
      <c r="L947" s="42"/>
      <c r="M947" s="234"/>
      <c r="N947" s="82"/>
      <c r="O947" s="82"/>
      <c r="P947" s="82"/>
      <c r="Q947" s="82"/>
      <c r="R947" s="82"/>
      <c r="S947" s="82"/>
      <c r="T947" s="83"/>
      <c r="AT947" s="16" t="s">
        <v>203</v>
      </c>
      <c r="AU947" s="16" t="s">
        <v>82</v>
      </c>
    </row>
    <row r="948" s="1" customFormat="1" ht="24" customHeight="1">
      <c r="B948" s="37"/>
      <c r="C948" s="219" t="s">
        <v>1761</v>
      </c>
      <c r="D948" s="219" t="s">
        <v>196</v>
      </c>
      <c r="E948" s="220" t="s">
        <v>1762</v>
      </c>
      <c r="F948" s="221" t="s">
        <v>1763</v>
      </c>
      <c r="G948" s="222" t="s">
        <v>336</v>
      </c>
      <c r="H948" s="223">
        <v>4.2960000000000003</v>
      </c>
      <c r="I948" s="224"/>
      <c r="J948" s="225">
        <f>ROUND(I948*H948,2)</f>
        <v>0</v>
      </c>
      <c r="K948" s="221" t="s">
        <v>200</v>
      </c>
      <c r="L948" s="42"/>
      <c r="M948" s="226" t="s">
        <v>19</v>
      </c>
      <c r="N948" s="227" t="s">
        <v>44</v>
      </c>
      <c r="O948" s="82"/>
      <c r="P948" s="228">
        <f>O948*H948</f>
        <v>0</v>
      </c>
      <c r="Q948" s="228">
        <v>0</v>
      </c>
      <c r="R948" s="228">
        <f>Q948*H948</f>
        <v>0</v>
      </c>
      <c r="S948" s="228">
        <v>0</v>
      </c>
      <c r="T948" s="229">
        <f>S948*H948</f>
        <v>0</v>
      </c>
      <c r="AR948" s="230" t="s">
        <v>280</v>
      </c>
      <c r="AT948" s="230" t="s">
        <v>196</v>
      </c>
      <c r="AU948" s="230" t="s">
        <v>82</v>
      </c>
      <c r="AY948" s="16" t="s">
        <v>194</v>
      </c>
      <c r="BE948" s="231">
        <f>IF(N948="základní",J948,0)</f>
        <v>0</v>
      </c>
      <c r="BF948" s="231">
        <f>IF(N948="snížená",J948,0)</f>
        <v>0</v>
      </c>
      <c r="BG948" s="231">
        <f>IF(N948="zákl. přenesená",J948,0)</f>
        <v>0</v>
      </c>
      <c r="BH948" s="231">
        <f>IF(N948="sníž. přenesená",J948,0)</f>
        <v>0</v>
      </c>
      <c r="BI948" s="231">
        <f>IF(N948="nulová",J948,0)</f>
        <v>0</v>
      </c>
      <c r="BJ948" s="16" t="s">
        <v>80</v>
      </c>
      <c r="BK948" s="231">
        <f>ROUND(I948*H948,2)</f>
        <v>0</v>
      </c>
      <c r="BL948" s="16" t="s">
        <v>280</v>
      </c>
      <c r="BM948" s="230" t="s">
        <v>1764</v>
      </c>
    </row>
    <row r="949" s="1" customFormat="1">
      <c r="B949" s="37"/>
      <c r="C949" s="38"/>
      <c r="D949" s="232" t="s">
        <v>203</v>
      </c>
      <c r="E949" s="38"/>
      <c r="F949" s="233" t="s">
        <v>1765</v>
      </c>
      <c r="G949" s="38"/>
      <c r="H949" s="38"/>
      <c r="I949" s="145"/>
      <c r="J949" s="38"/>
      <c r="K949" s="38"/>
      <c r="L949" s="42"/>
      <c r="M949" s="234"/>
      <c r="N949" s="82"/>
      <c r="O949" s="82"/>
      <c r="P949" s="82"/>
      <c r="Q949" s="82"/>
      <c r="R949" s="82"/>
      <c r="S949" s="82"/>
      <c r="T949" s="83"/>
      <c r="AT949" s="16" t="s">
        <v>203</v>
      </c>
      <c r="AU949" s="16" t="s">
        <v>82</v>
      </c>
    </row>
    <row r="950" s="1" customFormat="1" ht="24" customHeight="1">
      <c r="B950" s="37"/>
      <c r="C950" s="219" t="s">
        <v>1766</v>
      </c>
      <c r="D950" s="219" t="s">
        <v>196</v>
      </c>
      <c r="E950" s="220" t="s">
        <v>1767</v>
      </c>
      <c r="F950" s="221" t="s">
        <v>1768</v>
      </c>
      <c r="G950" s="222" t="s">
        <v>336</v>
      </c>
      <c r="H950" s="223">
        <v>4.2960000000000003</v>
      </c>
      <c r="I950" s="224"/>
      <c r="J950" s="225">
        <f>ROUND(I950*H950,2)</f>
        <v>0</v>
      </c>
      <c r="K950" s="221" t="s">
        <v>200</v>
      </c>
      <c r="L950" s="42"/>
      <c r="M950" s="226" t="s">
        <v>19</v>
      </c>
      <c r="N950" s="227" t="s">
        <v>44</v>
      </c>
      <c r="O950" s="82"/>
      <c r="P950" s="228">
        <f>O950*H950</f>
        <v>0</v>
      </c>
      <c r="Q950" s="228">
        <v>0</v>
      </c>
      <c r="R950" s="228">
        <f>Q950*H950</f>
        <v>0</v>
      </c>
      <c r="S950" s="228">
        <v>0</v>
      </c>
      <c r="T950" s="229">
        <f>S950*H950</f>
        <v>0</v>
      </c>
      <c r="AR950" s="230" t="s">
        <v>280</v>
      </c>
      <c r="AT950" s="230" t="s">
        <v>196</v>
      </c>
      <c r="AU950" s="230" t="s">
        <v>82</v>
      </c>
      <c r="AY950" s="16" t="s">
        <v>194</v>
      </c>
      <c r="BE950" s="231">
        <f>IF(N950="základní",J950,0)</f>
        <v>0</v>
      </c>
      <c r="BF950" s="231">
        <f>IF(N950="snížená",J950,0)</f>
        <v>0</v>
      </c>
      <c r="BG950" s="231">
        <f>IF(N950="zákl. přenesená",J950,0)</f>
        <v>0</v>
      </c>
      <c r="BH950" s="231">
        <f>IF(N950="sníž. přenesená",J950,0)</f>
        <v>0</v>
      </c>
      <c r="BI950" s="231">
        <f>IF(N950="nulová",J950,0)</f>
        <v>0</v>
      </c>
      <c r="BJ950" s="16" t="s">
        <v>80</v>
      </c>
      <c r="BK950" s="231">
        <f>ROUND(I950*H950,2)</f>
        <v>0</v>
      </c>
      <c r="BL950" s="16" t="s">
        <v>280</v>
      </c>
      <c r="BM950" s="230" t="s">
        <v>1769</v>
      </c>
    </row>
    <row r="951" s="1" customFormat="1">
      <c r="B951" s="37"/>
      <c r="C951" s="38"/>
      <c r="D951" s="232" t="s">
        <v>203</v>
      </c>
      <c r="E951" s="38"/>
      <c r="F951" s="233" t="s">
        <v>1770</v>
      </c>
      <c r="G951" s="38"/>
      <c r="H951" s="38"/>
      <c r="I951" s="145"/>
      <c r="J951" s="38"/>
      <c r="K951" s="38"/>
      <c r="L951" s="42"/>
      <c r="M951" s="234"/>
      <c r="N951" s="82"/>
      <c r="O951" s="82"/>
      <c r="P951" s="82"/>
      <c r="Q951" s="82"/>
      <c r="R951" s="82"/>
      <c r="S951" s="82"/>
      <c r="T951" s="83"/>
      <c r="AT951" s="16" t="s">
        <v>203</v>
      </c>
      <c r="AU951" s="16" t="s">
        <v>82</v>
      </c>
    </row>
    <row r="952" s="11" customFormat="1" ht="22.8" customHeight="1">
      <c r="B952" s="203"/>
      <c r="C952" s="204"/>
      <c r="D952" s="205" t="s">
        <v>72</v>
      </c>
      <c r="E952" s="217" t="s">
        <v>1771</v>
      </c>
      <c r="F952" s="217" t="s">
        <v>1772</v>
      </c>
      <c r="G952" s="204"/>
      <c r="H952" s="204"/>
      <c r="I952" s="207"/>
      <c r="J952" s="218">
        <f>BK952</f>
        <v>0</v>
      </c>
      <c r="K952" s="204"/>
      <c r="L952" s="209"/>
      <c r="M952" s="210"/>
      <c r="N952" s="211"/>
      <c r="O952" s="211"/>
      <c r="P952" s="212">
        <f>SUM(P953:P988)</f>
        <v>0</v>
      </c>
      <c r="Q952" s="211"/>
      <c r="R952" s="212">
        <f>SUM(R953:R988)</f>
        <v>2.0431306</v>
      </c>
      <c r="S952" s="211"/>
      <c r="T952" s="213">
        <f>SUM(T953:T988)</f>
        <v>0</v>
      </c>
      <c r="AR952" s="214" t="s">
        <v>82</v>
      </c>
      <c r="AT952" s="215" t="s">
        <v>72</v>
      </c>
      <c r="AU952" s="215" t="s">
        <v>80</v>
      </c>
      <c r="AY952" s="214" t="s">
        <v>194</v>
      </c>
      <c r="BK952" s="216">
        <f>SUM(BK953:BK988)</f>
        <v>0</v>
      </c>
    </row>
    <row r="953" s="1" customFormat="1" ht="16.5" customHeight="1">
      <c r="B953" s="37"/>
      <c r="C953" s="219" t="s">
        <v>1773</v>
      </c>
      <c r="D953" s="219" t="s">
        <v>196</v>
      </c>
      <c r="E953" s="220" t="s">
        <v>1774</v>
      </c>
      <c r="F953" s="221" t="s">
        <v>1775</v>
      </c>
      <c r="G953" s="222" t="s">
        <v>199</v>
      </c>
      <c r="H953" s="223">
        <v>263.33999999999997</v>
      </c>
      <c r="I953" s="224"/>
      <c r="J953" s="225">
        <f>ROUND(I953*H953,2)</f>
        <v>0</v>
      </c>
      <c r="K953" s="221" t="s">
        <v>200</v>
      </c>
      <c r="L953" s="42"/>
      <c r="M953" s="226" t="s">
        <v>19</v>
      </c>
      <c r="N953" s="227" t="s">
        <v>44</v>
      </c>
      <c r="O953" s="82"/>
      <c r="P953" s="228">
        <f>O953*H953</f>
        <v>0</v>
      </c>
      <c r="Q953" s="228">
        <v>0</v>
      </c>
      <c r="R953" s="228">
        <f>Q953*H953</f>
        <v>0</v>
      </c>
      <c r="S953" s="228">
        <v>0</v>
      </c>
      <c r="T953" s="229">
        <f>S953*H953</f>
        <v>0</v>
      </c>
      <c r="AR953" s="230" t="s">
        <v>280</v>
      </c>
      <c r="AT953" s="230" t="s">
        <v>196</v>
      </c>
      <c r="AU953" s="230" t="s">
        <v>82</v>
      </c>
      <c r="AY953" s="16" t="s">
        <v>194</v>
      </c>
      <c r="BE953" s="231">
        <f>IF(N953="základní",J953,0)</f>
        <v>0</v>
      </c>
      <c r="BF953" s="231">
        <f>IF(N953="snížená",J953,0)</f>
        <v>0</v>
      </c>
      <c r="BG953" s="231">
        <f>IF(N953="zákl. přenesená",J953,0)</f>
        <v>0</v>
      </c>
      <c r="BH953" s="231">
        <f>IF(N953="sníž. přenesená",J953,0)</f>
        <v>0</v>
      </c>
      <c r="BI953" s="231">
        <f>IF(N953="nulová",J953,0)</f>
        <v>0</v>
      </c>
      <c r="BJ953" s="16" t="s">
        <v>80</v>
      </c>
      <c r="BK953" s="231">
        <f>ROUND(I953*H953,2)</f>
        <v>0</v>
      </c>
      <c r="BL953" s="16" t="s">
        <v>280</v>
      </c>
      <c r="BM953" s="230" t="s">
        <v>1776</v>
      </c>
    </row>
    <row r="954" s="1" customFormat="1">
      <c r="B954" s="37"/>
      <c r="C954" s="38"/>
      <c r="D954" s="232" t="s">
        <v>203</v>
      </c>
      <c r="E954" s="38"/>
      <c r="F954" s="233" t="s">
        <v>1777</v>
      </c>
      <c r="G954" s="38"/>
      <c r="H954" s="38"/>
      <c r="I954" s="145"/>
      <c r="J954" s="38"/>
      <c r="K954" s="38"/>
      <c r="L954" s="42"/>
      <c r="M954" s="234"/>
      <c r="N954" s="82"/>
      <c r="O954" s="82"/>
      <c r="P954" s="82"/>
      <c r="Q954" s="82"/>
      <c r="R954" s="82"/>
      <c r="S954" s="82"/>
      <c r="T954" s="83"/>
      <c r="AT954" s="16" t="s">
        <v>203</v>
      </c>
      <c r="AU954" s="16" t="s">
        <v>82</v>
      </c>
    </row>
    <row r="955" s="12" customFormat="1">
      <c r="B955" s="235"/>
      <c r="C955" s="236"/>
      <c r="D955" s="232" t="s">
        <v>272</v>
      </c>
      <c r="E955" s="237" t="s">
        <v>19</v>
      </c>
      <c r="F955" s="238" t="s">
        <v>1778</v>
      </c>
      <c r="G955" s="236"/>
      <c r="H955" s="239">
        <v>133.43000000000001</v>
      </c>
      <c r="I955" s="240"/>
      <c r="J955" s="236"/>
      <c r="K955" s="236"/>
      <c r="L955" s="241"/>
      <c r="M955" s="242"/>
      <c r="N955" s="243"/>
      <c r="O955" s="243"/>
      <c r="P955" s="243"/>
      <c r="Q955" s="243"/>
      <c r="R955" s="243"/>
      <c r="S955" s="243"/>
      <c r="T955" s="244"/>
      <c r="AT955" s="245" t="s">
        <v>272</v>
      </c>
      <c r="AU955" s="245" t="s">
        <v>82</v>
      </c>
      <c r="AV955" s="12" t="s">
        <v>82</v>
      </c>
      <c r="AW955" s="12" t="s">
        <v>35</v>
      </c>
      <c r="AX955" s="12" t="s">
        <v>73</v>
      </c>
      <c r="AY955" s="245" t="s">
        <v>194</v>
      </c>
    </row>
    <row r="956" s="12" customFormat="1">
      <c r="B956" s="235"/>
      <c r="C956" s="236"/>
      <c r="D956" s="232" t="s">
        <v>272</v>
      </c>
      <c r="E956" s="237" t="s">
        <v>19</v>
      </c>
      <c r="F956" s="238" t="s">
        <v>1779</v>
      </c>
      <c r="G956" s="236"/>
      <c r="H956" s="239">
        <v>129.91</v>
      </c>
      <c r="I956" s="240"/>
      <c r="J956" s="236"/>
      <c r="K956" s="236"/>
      <c r="L956" s="241"/>
      <c r="M956" s="242"/>
      <c r="N956" s="243"/>
      <c r="O956" s="243"/>
      <c r="P956" s="243"/>
      <c r="Q956" s="243"/>
      <c r="R956" s="243"/>
      <c r="S956" s="243"/>
      <c r="T956" s="244"/>
      <c r="AT956" s="245" t="s">
        <v>272</v>
      </c>
      <c r="AU956" s="245" t="s">
        <v>82</v>
      </c>
      <c r="AV956" s="12" t="s">
        <v>82</v>
      </c>
      <c r="AW956" s="12" t="s">
        <v>35</v>
      </c>
      <c r="AX956" s="12" t="s">
        <v>73</v>
      </c>
      <c r="AY956" s="245" t="s">
        <v>194</v>
      </c>
    </row>
    <row r="957" s="13" customFormat="1">
      <c r="B957" s="246"/>
      <c r="C957" s="247"/>
      <c r="D957" s="232" t="s">
        <v>272</v>
      </c>
      <c r="E957" s="248" t="s">
        <v>19</v>
      </c>
      <c r="F957" s="249" t="s">
        <v>295</v>
      </c>
      <c r="G957" s="247"/>
      <c r="H957" s="250">
        <v>263.33999999999997</v>
      </c>
      <c r="I957" s="251"/>
      <c r="J957" s="247"/>
      <c r="K957" s="247"/>
      <c r="L957" s="252"/>
      <c r="M957" s="253"/>
      <c r="N957" s="254"/>
      <c r="O957" s="254"/>
      <c r="P957" s="254"/>
      <c r="Q957" s="254"/>
      <c r="R957" s="254"/>
      <c r="S957" s="254"/>
      <c r="T957" s="255"/>
      <c r="AT957" s="256" t="s">
        <v>272</v>
      </c>
      <c r="AU957" s="256" t="s">
        <v>82</v>
      </c>
      <c r="AV957" s="13" t="s">
        <v>201</v>
      </c>
      <c r="AW957" s="13" t="s">
        <v>35</v>
      </c>
      <c r="AX957" s="13" t="s">
        <v>80</v>
      </c>
      <c r="AY957" s="256" t="s">
        <v>194</v>
      </c>
    </row>
    <row r="958" s="1" customFormat="1" ht="24" customHeight="1">
      <c r="B958" s="37"/>
      <c r="C958" s="219" t="s">
        <v>1780</v>
      </c>
      <c r="D958" s="219" t="s">
        <v>196</v>
      </c>
      <c r="E958" s="220" t="s">
        <v>1781</v>
      </c>
      <c r="F958" s="221" t="s">
        <v>1782</v>
      </c>
      <c r="G958" s="222" t="s">
        <v>199</v>
      </c>
      <c r="H958" s="223">
        <v>263.33999999999997</v>
      </c>
      <c r="I958" s="224"/>
      <c r="J958" s="225">
        <f>ROUND(I958*H958,2)</f>
        <v>0</v>
      </c>
      <c r="K958" s="221" t="s">
        <v>200</v>
      </c>
      <c r="L958" s="42"/>
      <c r="M958" s="226" t="s">
        <v>19</v>
      </c>
      <c r="N958" s="227" t="s">
        <v>44</v>
      </c>
      <c r="O958" s="82"/>
      <c r="P958" s="228">
        <f>O958*H958</f>
        <v>0</v>
      </c>
      <c r="Q958" s="228">
        <v>3.0000000000000001E-05</v>
      </c>
      <c r="R958" s="228">
        <f>Q958*H958</f>
        <v>0.0079001999999999996</v>
      </c>
      <c r="S958" s="228">
        <v>0</v>
      </c>
      <c r="T958" s="229">
        <f>S958*H958</f>
        <v>0</v>
      </c>
      <c r="AR958" s="230" t="s">
        <v>280</v>
      </c>
      <c r="AT958" s="230" t="s">
        <v>196</v>
      </c>
      <c r="AU958" s="230" t="s">
        <v>82</v>
      </c>
      <c r="AY958" s="16" t="s">
        <v>194</v>
      </c>
      <c r="BE958" s="231">
        <f>IF(N958="základní",J958,0)</f>
        <v>0</v>
      </c>
      <c r="BF958" s="231">
        <f>IF(N958="snížená",J958,0)</f>
        <v>0</v>
      </c>
      <c r="BG958" s="231">
        <f>IF(N958="zákl. přenesená",J958,0)</f>
        <v>0</v>
      </c>
      <c r="BH958" s="231">
        <f>IF(N958="sníž. přenesená",J958,0)</f>
        <v>0</v>
      </c>
      <c r="BI958" s="231">
        <f>IF(N958="nulová",J958,0)</f>
        <v>0</v>
      </c>
      <c r="BJ958" s="16" t="s">
        <v>80</v>
      </c>
      <c r="BK958" s="231">
        <f>ROUND(I958*H958,2)</f>
        <v>0</v>
      </c>
      <c r="BL958" s="16" t="s">
        <v>280</v>
      </c>
      <c r="BM958" s="230" t="s">
        <v>1783</v>
      </c>
    </row>
    <row r="959" s="1" customFormat="1">
      <c r="B959" s="37"/>
      <c r="C959" s="38"/>
      <c r="D959" s="232" t="s">
        <v>203</v>
      </c>
      <c r="E959" s="38"/>
      <c r="F959" s="233" t="s">
        <v>1784</v>
      </c>
      <c r="G959" s="38"/>
      <c r="H959" s="38"/>
      <c r="I959" s="145"/>
      <c r="J959" s="38"/>
      <c r="K959" s="38"/>
      <c r="L959" s="42"/>
      <c r="M959" s="234"/>
      <c r="N959" s="82"/>
      <c r="O959" s="82"/>
      <c r="P959" s="82"/>
      <c r="Q959" s="82"/>
      <c r="R959" s="82"/>
      <c r="S959" s="82"/>
      <c r="T959" s="83"/>
      <c r="AT959" s="16" t="s">
        <v>203</v>
      </c>
      <c r="AU959" s="16" t="s">
        <v>82</v>
      </c>
    </row>
    <row r="960" s="12" customFormat="1">
      <c r="B960" s="235"/>
      <c r="C960" s="236"/>
      <c r="D960" s="232" t="s">
        <v>272</v>
      </c>
      <c r="E960" s="237" t="s">
        <v>19</v>
      </c>
      <c r="F960" s="238" t="s">
        <v>1778</v>
      </c>
      <c r="G960" s="236"/>
      <c r="H960" s="239">
        <v>133.43000000000001</v>
      </c>
      <c r="I960" s="240"/>
      <c r="J960" s="236"/>
      <c r="K960" s="236"/>
      <c r="L960" s="241"/>
      <c r="M960" s="242"/>
      <c r="N960" s="243"/>
      <c r="O960" s="243"/>
      <c r="P960" s="243"/>
      <c r="Q960" s="243"/>
      <c r="R960" s="243"/>
      <c r="S960" s="243"/>
      <c r="T960" s="244"/>
      <c r="AT960" s="245" t="s">
        <v>272</v>
      </c>
      <c r="AU960" s="245" t="s">
        <v>82</v>
      </c>
      <c r="AV960" s="12" t="s">
        <v>82</v>
      </c>
      <c r="AW960" s="12" t="s">
        <v>35</v>
      </c>
      <c r="AX960" s="12" t="s">
        <v>73</v>
      </c>
      <c r="AY960" s="245" t="s">
        <v>194</v>
      </c>
    </row>
    <row r="961" s="12" customFormat="1">
      <c r="B961" s="235"/>
      <c r="C961" s="236"/>
      <c r="D961" s="232" t="s">
        <v>272</v>
      </c>
      <c r="E961" s="237" t="s">
        <v>19</v>
      </c>
      <c r="F961" s="238" t="s">
        <v>1779</v>
      </c>
      <c r="G961" s="236"/>
      <c r="H961" s="239">
        <v>129.91</v>
      </c>
      <c r="I961" s="240"/>
      <c r="J961" s="236"/>
      <c r="K961" s="236"/>
      <c r="L961" s="241"/>
      <c r="M961" s="242"/>
      <c r="N961" s="243"/>
      <c r="O961" s="243"/>
      <c r="P961" s="243"/>
      <c r="Q961" s="243"/>
      <c r="R961" s="243"/>
      <c r="S961" s="243"/>
      <c r="T961" s="244"/>
      <c r="AT961" s="245" t="s">
        <v>272</v>
      </c>
      <c r="AU961" s="245" t="s">
        <v>82</v>
      </c>
      <c r="AV961" s="12" t="s">
        <v>82</v>
      </c>
      <c r="AW961" s="12" t="s">
        <v>35</v>
      </c>
      <c r="AX961" s="12" t="s">
        <v>73</v>
      </c>
      <c r="AY961" s="245" t="s">
        <v>194</v>
      </c>
    </row>
    <row r="962" s="13" customFormat="1">
      <c r="B962" s="246"/>
      <c r="C962" s="247"/>
      <c r="D962" s="232" t="s">
        <v>272</v>
      </c>
      <c r="E962" s="248" t="s">
        <v>19</v>
      </c>
      <c r="F962" s="249" t="s">
        <v>295</v>
      </c>
      <c r="G962" s="247"/>
      <c r="H962" s="250">
        <v>263.33999999999997</v>
      </c>
      <c r="I962" s="251"/>
      <c r="J962" s="247"/>
      <c r="K962" s="247"/>
      <c r="L962" s="252"/>
      <c r="M962" s="253"/>
      <c r="N962" s="254"/>
      <c r="O962" s="254"/>
      <c r="P962" s="254"/>
      <c r="Q962" s="254"/>
      <c r="R962" s="254"/>
      <c r="S962" s="254"/>
      <c r="T962" s="255"/>
      <c r="AT962" s="256" t="s">
        <v>272</v>
      </c>
      <c r="AU962" s="256" t="s">
        <v>82</v>
      </c>
      <c r="AV962" s="13" t="s">
        <v>201</v>
      </c>
      <c r="AW962" s="13" t="s">
        <v>35</v>
      </c>
      <c r="AX962" s="13" t="s">
        <v>80</v>
      </c>
      <c r="AY962" s="256" t="s">
        <v>194</v>
      </c>
    </row>
    <row r="963" s="1" customFormat="1" ht="16.5" customHeight="1">
      <c r="B963" s="37"/>
      <c r="C963" s="219" t="s">
        <v>1785</v>
      </c>
      <c r="D963" s="219" t="s">
        <v>196</v>
      </c>
      <c r="E963" s="220" t="s">
        <v>1786</v>
      </c>
      <c r="F963" s="221" t="s">
        <v>1787</v>
      </c>
      <c r="G963" s="222" t="s">
        <v>199</v>
      </c>
      <c r="H963" s="223">
        <v>30</v>
      </c>
      <c r="I963" s="224"/>
      <c r="J963" s="225">
        <f>ROUND(I963*H963,2)</f>
        <v>0</v>
      </c>
      <c r="K963" s="221" t="s">
        <v>200</v>
      </c>
      <c r="L963" s="42"/>
      <c r="M963" s="226" t="s">
        <v>19</v>
      </c>
      <c r="N963" s="227" t="s">
        <v>44</v>
      </c>
      <c r="O963" s="82"/>
      <c r="P963" s="228">
        <f>O963*H963</f>
        <v>0</v>
      </c>
      <c r="Q963" s="228">
        <v>0.00050000000000000001</v>
      </c>
      <c r="R963" s="228">
        <f>Q963*H963</f>
        <v>0.014999999999999999</v>
      </c>
      <c r="S963" s="228">
        <v>0</v>
      </c>
      <c r="T963" s="229">
        <f>S963*H963</f>
        <v>0</v>
      </c>
      <c r="AR963" s="230" t="s">
        <v>280</v>
      </c>
      <c r="AT963" s="230" t="s">
        <v>196</v>
      </c>
      <c r="AU963" s="230" t="s">
        <v>82</v>
      </c>
      <c r="AY963" s="16" t="s">
        <v>194</v>
      </c>
      <c r="BE963" s="231">
        <f>IF(N963="základní",J963,0)</f>
        <v>0</v>
      </c>
      <c r="BF963" s="231">
        <f>IF(N963="snížená",J963,0)</f>
        <v>0</v>
      </c>
      <c r="BG963" s="231">
        <f>IF(N963="zákl. přenesená",J963,0)</f>
        <v>0</v>
      </c>
      <c r="BH963" s="231">
        <f>IF(N963="sníž. přenesená",J963,0)</f>
        <v>0</v>
      </c>
      <c r="BI963" s="231">
        <f>IF(N963="nulová",J963,0)</f>
        <v>0</v>
      </c>
      <c r="BJ963" s="16" t="s">
        <v>80</v>
      </c>
      <c r="BK963" s="231">
        <f>ROUND(I963*H963,2)</f>
        <v>0</v>
      </c>
      <c r="BL963" s="16" t="s">
        <v>280</v>
      </c>
      <c r="BM963" s="230" t="s">
        <v>1788</v>
      </c>
    </row>
    <row r="964" s="1" customFormat="1">
      <c r="B964" s="37"/>
      <c r="C964" s="38"/>
      <c r="D964" s="232" t="s">
        <v>203</v>
      </c>
      <c r="E964" s="38"/>
      <c r="F964" s="233" t="s">
        <v>1789</v>
      </c>
      <c r="G964" s="38"/>
      <c r="H964" s="38"/>
      <c r="I964" s="145"/>
      <c r="J964" s="38"/>
      <c r="K964" s="38"/>
      <c r="L964" s="42"/>
      <c r="M964" s="234"/>
      <c r="N964" s="82"/>
      <c r="O964" s="82"/>
      <c r="P964" s="82"/>
      <c r="Q964" s="82"/>
      <c r="R964" s="82"/>
      <c r="S964" s="82"/>
      <c r="T964" s="83"/>
      <c r="AT964" s="16" t="s">
        <v>203</v>
      </c>
      <c r="AU964" s="16" t="s">
        <v>82</v>
      </c>
    </row>
    <row r="965" s="1" customFormat="1" ht="36" customHeight="1">
      <c r="B965" s="37"/>
      <c r="C965" s="258" t="s">
        <v>1790</v>
      </c>
      <c r="D965" s="258" t="s">
        <v>350</v>
      </c>
      <c r="E965" s="259" t="s">
        <v>1791</v>
      </c>
      <c r="F965" s="260" t="s">
        <v>1792</v>
      </c>
      <c r="G965" s="261" t="s">
        <v>199</v>
      </c>
      <c r="H965" s="262">
        <v>33</v>
      </c>
      <c r="I965" s="263"/>
      <c r="J965" s="264">
        <f>ROUND(I965*H965,2)</f>
        <v>0</v>
      </c>
      <c r="K965" s="260" t="s">
        <v>200</v>
      </c>
      <c r="L965" s="265"/>
      <c r="M965" s="266" t="s">
        <v>19</v>
      </c>
      <c r="N965" s="267" t="s">
        <v>44</v>
      </c>
      <c r="O965" s="82"/>
      <c r="P965" s="228">
        <f>O965*H965</f>
        <v>0</v>
      </c>
      <c r="Q965" s="228">
        <v>0.0018</v>
      </c>
      <c r="R965" s="228">
        <f>Q965*H965</f>
        <v>0.059400000000000001</v>
      </c>
      <c r="S965" s="228">
        <v>0</v>
      </c>
      <c r="T965" s="229">
        <f>S965*H965</f>
        <v>0</v>
      </c>
      <c r="AR965" s="230" t="s">
        <v>381</v>
      </c>
      <c r="AT965" s="230" t="s">
        <v>350</v>
      </c>
      <c r="AU965" s="230" t="s">
        <v>82</v>
      </c>
      <c r="AY965" s="16" t="s">
        <v>194</v>
      </c>
      <c r="BE965" s="231">
        <f>IF(N965="základní",J965,0)</f>
        <v>0</v>
      </c>
      <c r="BF965" s="231">
        <f>IF(N965="snížená",J965,0)</f>
        <v>0</v>
      </c>
      <c r="BG965" s="231">
        <f>IF(N965="zákl. přenesená",J965,0)</f>
        <v>0</v>
      </c>
      <c r="BH965" s="231">
        <f>IF(N965="sníž. přenesená",J965,0)</f>
        <v>0</v>
      </c>
      <c r="BI965" s="231">
        <f>IF(N965="nulová",J965,0)</f>
        <v>0</v>
      </c>
      <c r="BJ965" s="16" t="s">
        <v>80</v>
      </c>
      <c r="BK965" s="231">
        <f>ROUND(I965*H965,2)</f>
        <v>0</v>
      </c>
      <c r="BL965" s="16" t="s">
        <v>280</v>
      </c>
      <c r="BM965" s="230" t="s">
        <v>1793</v>
      </c>
    </row>
    <row r="966" s="1" customFormat="1">
      <c r="B966" s="37"/>
      <c r="C966" s="38"/>
      <c r="D966" s="232" t="s">
        <v>203</v>
      </c>
      <c r="E966" s="38"/>
      <c r="F966" s="233" t="s">
        <v>1792</v>
      </c>
      <c r="G966" s="38"/>
      <c r="H966" s="38"/>
      <c r="I966" s="145"/>
      <c r="J966" s="38"/>
      <c r="K966" s="38"/>
      <c r="L966" s="42"/>
      <c r="M966" s="234"/>
      <c r="N966" s="82"/>
      <c r="O966" s="82"/>
      <c r="P966" s="82"/>
      <c r="Q966" s="82"/>
      <c r="R966" s="82"/>
      <c r="S966" s="82"/>
      <c r="T966" s="83"/>
      <c r="AT966" s="16" t="s">
        <v>203</v>
      </c>
      <c r="AU966" s="16" t="s">
        <v>82</v>
      </c>
    </row>
    <row r="967" s="12" customFormat="1">
      <c r="B967" s="235"/>
      <c r="C967" s="236"/>
      <c r="D967" s="232" t="s">
        <v>272</v>
      </c>
      <c r="E967" s="236"/>
      <c r="F967" s="238" t="s">
        <v>1794</v>
      </c>
      <c r="G967" s="236"/>
      <c r="H967" s="239">
        <v>33</v>
      </c>
      <c r="I967" s="240"/>
      <c r="J967" s="236"/>
      <c r="K967" s="236"/>
      <c r="L967" s="241"/>
      <c r="M967" s="242"/>
      <c r="N967" s="243"/>
      <c r="O967" s="243"/>
      <c r="P967" s="243"/>
      <c r="Q967" s="243"/>
      <c r="R967" s="243"/>
      <c r="S967" s="243"/>
      <c r="T967" s="244"/>
      <c r="AT967" s="245" t="s">
        <v>272</v>
      </c>
      <c r="AU967" s="245" t="s">
        <v>82</v>
      </c>
      <c r="AV967" s="12" t="s">
        <v>82</v>
      </c>
      <c r="AW967" s="12" t="s">
        <v>4</v>
      </c>
      <c r="AX967" s="12" t="s">
        <v>80</v>
      </c>
      <c r="AY967" s="245" t="s">
        <v>194</v>
      </c>
    </row>
    <row r="968" s="1" customFormat="1" ht="16.5" customHeight="1">
      <c r="B968" s="37"/>
      <c r="C968" s="219" t="s">
        <v>1795</v>
      </c>
      <c r="D968" s="219" t="s">
        <v>196</v>
      </c>
      <c r="E968" s="220" t="s">
        <v>1796</v>
      </c>
      <c r="F968" s="221" t="s">
        <v>1797</v>
      </c>
      <c r="G968" s="222" t="s">
        <v>199</v>
      </c>
      <c r="H968" s="223">
        <v>233.34</v>
      </c>
      <c r="I968" s="224"/>
      <c r="J968" s="225">
        <f>ROUND(I968*H968,2)</f>
        <v>0</v>
      </c>
      <c r="K968" s="221" t="s">
        <v>200</v>
      </c>
      <c r="L968" s="42"/>
      <c r="M968" s="226" t="s">
        <v>19</v>
      </c>
      <c r="N968" s="227" t="s">
        <v>44</v>
      </c>
      <c r="O968" s="82"/>
      <c r="P968" s="228">
        <f>O968*H968</f>
        <v>0</v>
      </c>
      <c r="Q968" s="228">
        <v>0.00029999999999999997</v>
      </c>
      <c r="R968" s="228">
        <f>Q968*H968</f>
        <v>0.070001999999999995</v>
      </c>
      <c r="S968" s="228">
        <v>0</v>
      </c>
      <c r="T968" s="229">
        <f>S968*H968</f>
        <v>0</v>
      </c>
      <c r="AR968" s="230" t="s">
        <v>280</v>
      </c>
      <c r="AT968" s="230" t="s">
        <v>196</v>
      </c>
      <c r="AU968" s="230" t="s">
        <v>82</v>
      </c>
      <c r="AY968" s="16" t="s">
        <v>194</v>
      </c>
      <c r="BE968" s="231">
        <f>IF(N968="základní",J968,0)</f>
        <v>0</v>
      </c>
      <c r="BF968" s="231">
        <f>IF(N968="snížená",J968,0)</f>
        <v>0</v>
      </c>
      <c r="BG968" s="231">
        <f>IF(N968="zákl. přenesená",J968,0)</f>
        <v>0</v>
      </c>
      <c r="BH968" s="231">
        <f>IF(N968="sníž. přenesená",J968,0)</f>
        <v>0</v>
      </c>
      <c r="BI968" s="231">
        <f>IF(N968="nulová",J968,0)</f>
        <v>0</v>
      </c>
      <c r="BJ968" s="16" t="s">
        <v>80</v>
      </c>
      <c r="BK968" s="231">
        <f>ROUND(I968*H968,2)</f>
        <v>0</v>
      </c>
      <c r="BL968" s="16" t="s">
        <v>280</v>
      </c>
      <c r="BM968" s="230" t="s">
        <v>1798</v>
      </c>
    </row>
    <row r="969" s="1" customFormat="1">
      <c r="B969" s="37"/>
      <c r="C969" s="38"/>
      <c r="D969" s="232" t="s">
        <v>203</v>
      </c>
      <c r="E969" s="38"/>
      <c r="F969" s="233" t="s">
        <v>1799</v>
      </c>
      <c r="G969" s="38"/>
      <c r="H969" s="38"/>
      <c r="I969" s="145"/>
      <c r="J969" s="38"/>
      <c r="K969" s="38"/>
      <c r="L969" s="42"/>
      <c r="M969" s="234"/>
      <c r="N969" s="82"/>
      <c r="O969" s="82"/>
      <c r="P969" s="82"/>
      <c r="Q969" s="82"/>
      <c r="R969" s="82"/>
      <c r="S969" s="82"/>
      <c r="T969" s="83"/>
      <c r="AT969" s="16" t="s">
        <v>203</v>
      </c>
      <c r="AU969" s="16" t="s">
        <v>82</v>
      </c>
    </row>
    <row r="970" s="12" customFormat="1">
      <c r="B970" s="235"/>
      <c r="C970" s="236"/>
      <c r="D970" s="232" t="s">
        <v>272</v>
      </c>
      <c r="E970" s="237" t="s">
        <v>19</v>
      </c>
      <c r="F970" s="238" t="s">
        <v>1800</v>
      </c>
      <c r="G970" s="236"/>
      <c r="H970" s="239">
        <v>103.43000000000001</v>
      </c>
      <c r="I970" s="240"/>
      <c r="J970" s="236"/>
      <c r="K970" s="236"/>
      <c r="L970" s="241"/>
      <c r="M970" s="242"/>
      <c r="N970" s="243"/>
      <c r="O970" s="243"/>
      <c r="P970" s="243"/>
      <c r="Q970" s="243"/>
      <c r="R970" s="243"/>
      <c r="S970" s="243"/>
      <c r="T970" s="244"/>
      <c r="AT970" s="245" t="s">
        <v>272</v>
      </c>
      <c r="AU970" s="245" t="s">
        <v>82</v>
      </c>
      <c r="AV970" s="12" t="s">
        <v>82</v>
      </c>
      <c r="AW970" s="12" t="s">
        <v>35</v>
      </c>
      <c r="AX970" s="12" t="s">
        <v>73</v>
      </c>
      <c r="AY970" s="245" t="s">
        <v>194</v>
      </c>
    </row>
    <row r="971" s="12" customFormat="1">
      <c r="B971" s="235"/>
      <c r="C971" s="236"/>
      <c r="D971" s="232" t="s">
        <v>272</v>
      </c>
      <c r="E971" s="237" t="s">
        <v>19</v>
      </c>
      <c r="F971" s="238" t="s">
        <v>1779</v>
      </c>
      <c r="G971" s="236"/>
      <c r="H971" s="239">
        <v>129.91</v>
      </c>
      <c r="I971" s="240"/>
      <c r="J971" s="236"/>
      <c r="K971" s="236"/>
      <c r="L971" s="241"/>
      <c r="M971" s="242"/>
      <c r="N971" s="243"/>
      <c r="O971" s="243"/>
      <c r="P971" s="243"/>
      <c r="Q971" s="243"/>
      <c r="R971" s="243"/>
      <c r="S971" s="243"/>
      <c r="T971" s="244"/>
      <c r="AT971" s="245" t="s">
        <v>272</v>
      </c>
      <c r="AU971" s="245" t="s">
        <v>82</v>
      </c>
      <c r="AV971" s="12" t="s">
        <v>82</v>
      </c>
      <c r="AW971" s="12" t="s">
        <v>35</v>
      </c>
      <c r="AX971" s="12" t="s">
        <v>73</v>
      </c>
      <c r="AY971" s="245" t="s">
        <v>194</v>
      </c>
    </row>
    <row r="972" s="13" customFormat="1">
      <c r="B972" s="246"/>
      <c r="C972" s="247"/>
      <c r="D972" s="232" t="s">
        <v>272</v>
      </c>
      <c r="E972" s="248" t="s">
        <v>19</v>
      </c>
      <c r="F972" s="249" t="s">
        <v>295</v>
      </c>
      <c r="G972" s="247"/>
      <c r="H972" s="250">
        <v>233.34</v>
      </c>
      <c r="I972" s="251"/>
      <c r="J972" s="247"/>
      <c r="K972" s="247"/>
      <c r="L972" s="252"/>
      <c r="M972" s="253"/>
      <c r="N972" s="254"/>
      <c r="O972" s="254"/>
      <c r="P972" s="254"/>
      <c r="Q972" s="254"/>
      <c r="R972" s="254"/>
      <c r="S972" s="254"/>
      <c r="T972" s="255"/>
      <c r="AT972" s="256" t="s">
        <v>272</v>
      </c>
      <c r="AU972" s="256" t="s">
        <v>82</v>
      </c>
      <c r="AV972" s="13" t="s">
        <v>201</v>
      </c>
      <c r="AW972" s="13" t="s">
        <v>35</v>
      </c>
      <c r="AX972" s="13" t="s">
        <v>80</v>
      </c>
      <c r="AY972" s="256" t="s">
        <v>194</v>
      </c>
    </row>
    <row r="973" s="1" customFormat="1" ht="36" customHeight="1">
      <c r="B973" s="37"/>
      <c r="C973" s="258" t="s">
        <v>1801</v>
      </c>
      <c r="D973" s="258" t="s">
        <v>350</v>
      </c>
      <c r="E973" s="259" t="s">
        <v>1802</v>
      </c>
      <c r="F973" s="260" t="s">
        <v>1803</v>
      </c>
      <c r="G973" s="261" t="s">
        <v>199</v>
      </c>
      <c r="H973" s="262">
        <v>256.67399999999998</v>
      </c>
      <c r="I973" s="263"/>
      <c r="J973" s="264">
        <f>ROUND(I973*H973,2)</f>
        <v>0</v>
      </c>
      <c r="K973" s="260" t="s">
        <v>200</v>
      </c>
      <c r="L973" s="265"/>
      <c r="M973" s="266" t="s">
        <v>19</v>
      </c>
      <c r="N973" s="267" t="s">
        <v>44</v>
      </c>
      <c r="O973" s="82"/>
      <c r="P973" s="228">
        <f>O973*H973</f>
        <v>0</v>
      </c>
      <c r="Q973" s="228">
        <v>0.0070000000000000001</v>
      </c>
      <c r="R973" s="228">
        <f>Q973*H973</f>
        <v>1.7967179999999998</v>
      </c>
      <c r="S973" s="228">
        <v>0</v>
      </c>
      <c r="T973" s="229">
        <f>S973*H973</f>
        <v>0</v>
      </c>
      <c r="AR973" s="230" t="s">
        <v>381</v>
      </c>
      <c r="AT973" s="230" t="s">
        <v>350</v>
      </c>
      <c r="AU973" s="230" t="s">
        <v>82</v>
      </c>
      <c r="AY973" s="16" t="s">
        <v>194</v>
      </c>
      <c r="BE973" s="231">
        <f>IF(N973="základní",J973,0)</f>
        <v>0</v>
      </c>
      <c r="BF973" s="231">
        <f>IF(N973="snížená",J973,0)</f>
        <v>0</v>
      </c>
      <c r="BG973" s="231">
        <f>IF(N973="zákl. přenesená",J973,0)</f>
        <v>0</v>
      </c>
      <c r="BH973" s="231">
        <f>IF(N973="sníž. přenesená",J973,0)</f>
        <v>0</v>
      </c>
      <c r="BI973" s="231">
        <f>IF(N973="nulová",J973,0)</f>
        <v>0</v>
      </c>
      <c r="BJ973" s="16" t="s">
        <v>80</v>
      </c>
      <c r="BK973" s="231">
        <f>ROUND(I973*H973,2)</f>
        <v>0</v>
      </c>
      <c r="BL973" s="16" t="s">
        <v>280</v>
      </c>
      <c r="BM973" s="230" t="s">
        <v>1804</v>
      </c>
    </row>
    <row r="974" s="1" customFormat="1">
      <c r="B974" s="37"/>
      <c r="C974" s="38"/>
      <c r="D974" s="232" t="s">
        <v>203</v>
      </c>
      <c r="E974" s="38"/>
      <c r="F974" s="233" t="s">
        <v>1803</v>
      </c>
      <c r="G974" s="38"/>
      <c r="H974" s="38"/>
      <c r="I974" s="145"/>
      <c r="J974" s="38"/>
      <c r="K974" s="38"/>
      <c r="L974" s="42"/>
      <c r="M974" s="234"/>
      <c r="N974" s="82"/>
      <c r="O974" s="82"/>
      <c r="P974" s="82"/>
      <c r="Q974" s="82"/>
      <c r="R974" s="82"/>
      <c r="S974" s="82"/>
      <c r="T974" s="83"/>
      <c r="AT974" s="16" t="s">
        <v>203</v>
      </c>
      <c r="AU974" s="16" t="s">
        <v>82</v>
      </c>
    </row>
    <row r="975" s="12" customFormat="1">
      <c r="B975" s="235"/>
      <c r="C975" s="236"/>
      <c r="D975" s="232" t="s">
        <v>272</v>
      </c>
      <c r="E975" s="236"/>
      <c r="F975" s="238" t="s">
        <v>1805</v>
      </c>
      <c r="G975" s="236"/>
      <c r="H975" s="239">
        <v>256.67399999999998</v>
      </c>
      <c r="I975" s="240"/>
      <c r="J975" s="236"/>
      <c r="K975" s="236"/>
      <c r="L975" s="241"/>
      <c r="M975" s="242"/>
      <c r="N975" s="243"/>
      <c r="O975" s="243"/>
      <c r="P975" s="243"/>
      <c r="Q975" s="243"/>
      <c r="R975" s="243"/>
      <c r="S975" s="243"/>
      <c r="T975" s="244"/>
      <c r="AT975" s="245" t="s">
        <v>272</v>
      </c>
      <c r="AU975" s="245" t="s">
        <v>82</v>
      </c>
      <c r="AV975" s="12" t="s">
        <v>82</v>
      </c>
      <c r="AW975" s="12" t="s">
        <v>4</v>
      </c>
      <c r="AX975" s="12" t="s">
        <v>80</v>
      </c>
      <c r="AY975" s="245" t="s">
        <v>194</v>
      </c>
    </row>
    <row r="976" s="1" customFormat="1" ht="16.5" customHeight="1">
      <c r="B976" s="37"/>
      <c r="C976" s="219" t="s">
        <v>1806</v>
      </c>
      <c r="D976" s="219" t="s">
        <v>196</v>
      </c>
      <c r="E976" s="220" t="s">
        <v>1807</v>
      </c>
      <c r="F976" s="221" t="s">
        <v>1808</v>
      </c>
      <c r="G976" s="222" t="s">
        <v>217</v>
      </c>
      <c r="H976" s="223">
        <v>259.60000000000002</v>
      </c>
      <c r="I976" s="224"/>
      <c r="J976" s="225">
        <f>ROUND(I976*H976,2)</f>
        <v>0</v>
      </c>
      <c r="K976" s="221" t="s">
        <v>200</v>
      </c>
      <c r="L976" s="42"/>
      <c r="M976" s="226" t="s">
        <v>19</v>
      </c>
      <c r="N976" s="227" t="s">
        <v>44</v>
      </c>
      <c r="O976" s="82"/>
      <c r="P976" s="228">
        <f>O976*H976</f>
        <v>0</v>
      </c>
      <c r="Q976" s="228">
        <v>1.0000000000000001E-05</v>
      </c>
      <c r="R976" s="228">
        <f>Q976*H976</f>
        <v>0.0025960000000000007</v>
      </c>
      <c r="S976" s="228">
        <v>0</v>
      </c>
      <c r="T976" s="229">
        <f>S976*H976</f>
        <v>0</v>
      </c>
      <c r="AR976" s="230" t="s">
        <v>280</v>
      </c>
      <c r="AT976" s="230" t="s">
        <v>196</v>
      </c>
      <c r="AU976" s="230" t="s">
        <v>82</v>
      </c>
      <c r="AY976" s="16" t="s">
        <v>194</v>
      </c>
      <c r="BE976" s="231">
        <f>IF(N976="základní",J976,0)</f>
        <v>0</v>
      </c>
      <c r="BF976" s="231">
        <f>IF(N976="snížená",J976,0)</f>
        <v>0</v>
      </c>
      <c r="BG976" s="231">
        <f>IF(N976="zákl. přenesená",J976,0)</f>
        <v>0</v>
      </c>
      <c r="BH976" s="231">
        <f>IF(N976="sníž. přenesená",J976,0)</f>
        <v>0</v>
      </c>
      <c r="BI976" s="231">
        <f>IF(N976="nulová",J976,0)</f>
        <v>0</v>
      </c>
      <c r="BJ976" s="16" t="s">
        <v>80</v>
      </c>
      <c r="BK976" s="231">
        <f>ROUND(I976*H976,2)</f>
        <v>0</v>
      </c>
      <c r="BL976" s="16" t="s">
        <v>280</v>
      </c>
      <c r="BM976" s="230" t="s">
        <v>1809</v>
      </c>
    </row>
    <row r="977" s="1" customFormat="1">
      <c r="B977" s="37"/>
      <c r="C977" s="38"/>
      <c r="D977" s="232" t="s">
        <v>203</v>
      </c>
      <c r="E977" s="38"/>
      <c r="F977" s="233" t="s">
        <v>1810</v>
      </c>
      <c r="G977" s="38"/>
      <c r="H977" s="38"/>
      <c r="I977" s="145"/>
      <c r="J977" s="38"/>
      <c r="K977" s="38"/>
      <c r="L977" s="42"/>
      <c r="M977" s="234"/>
      <c r="N977" s="82"/>
      <c r="O977" s="82"/>
      <c r="P977" s="82"/>
      <c r="Q977" s="82"/>
      <c r="R977" s="82"/>
      <c r="S977" s="82"/>
      <c r="T977" s="83"/>
      <c r="AT977" s="16" t="s">
        <v>203</v>
      </c>
      <c r="AU977" s="16" t="s">
        <v>82</v>
      </c>
    </row>
    <row r="978" s="12" customFormat="1">
      <c r="B978" s="235"/>
      <c r="C978" s="236"/>
      <c r="D978" s="232" t="s">
        <v>272</v>
      </c>
      <c r="E978" s="237" t="s">
        <v>19</v>
      </c>
      <c r="F978" s="238" t="s">
        <v>1811</v>
      </c>
      <c r="G978" s="236"/>
      <c r="H978" s="239">
        <v>259.60000000000002</v>
      </c>
      <c r="I978" s="240"/>
      <c r="J978" s="236"/>
      <c r="K978" s="236"/>
      <c r="L978" s="241"/>
      <c r="M978" s="242"/>
      <c r="N978" s="243"/>
      <c r="O978" s="243"/>
      <c r="P978" s="243"/>
      <c r="Q978" s="243"/>
      <c r="R978" s="243"/>
      <c r="S978" s="243"/>
      <c r="T978" s="244"/>
      <c r="AT978" s="245" t="s">
        <v>272</v>
      </c>
      <c r="AU978" s="245" t="s">
        <v>82</v>
      </c>
      <c r="AV978" s="12" t="s">
        <v>82</v>
      </c>
      <c r="AW978" s="12" t="s">
        <v>35</v>
      </c>
      <c r="AX978" s="12" t="s">
        <v>80</v>
      </c>
      <c r="AY978" s="245" t="s">
        <v>194</v>
      </c>
    </row>
    <row r="979" s="1" customFormat="1" ht="16.5" customHeight="1">
      <c r="B979" s="37"/>
      <c r="C979" s="258" t="s">
        <v>1812</v>
      </c>
      <c r="D979" s="258" t="s">
        <v>350</v>
      </c>
      <c r="E979" s="259" t="s">
        <v>1813</v>
      </c>
      <c r="F979" s="260" t="s">
        <v>1814</v>
      </c>
      <c r="G979" s="261" t="s">
        <v>217</v>
      </c>
      <c r="H979" s="262">
        <v>23.256</v>
      </c>
      <c r="I979" s="263"/>
      <c r="J979" s="264">
        <f>ROUND(I979*H979,2)</f>
        <v>0</v>
      </c>
      <c r="K979" s="260" t="s">
        <v>200</v>
      </c>
      <c r="L979" s="265"/>
      <c r="M979" s="266" t="s">
        <v>19</v>
      </c>
      <c r="N979" s="267" t="s">
        <v>44</v>
      </c>
      <c r="O979" s="82"/>
      <c r="P979" s="228">
        <f>O979*H979</f>
        <v>0</v>
      </c>
      <c r="Q979" s="228">
        <v>0.00029999999999999997</v>
      </c>
      <c r="R979" s="228">
        <f>Q979*H979</f>
        <v>0.0069767999999999991</v>
      </c>
      <c r="S979" s="228">
        <v>0</v>
      </c>
      <c r="T979" s="229">
        <f>S979*H979</f>
        <v>0</v>
      </c>
      <c r="AR979" s="230" t="s">
        <v>381</v>
      </c>
      <c r="AT979" s="230" t="s">
        <v>350</v>
      </c>
      <c r="AU979" s="230" t="s">
        <v>82</v>
      </c>
      <c r="AY979" s="16" t="s">
        <v>194</v>
      </c>
      <c r="BE979" s="231">
        <f>IF(N979="základní",J979,0)</f>
        <v>0</v>
      </c>
      <c r="BF979" s="231">
        <f>IF(N979="snížená",J979,0)</f>
        <v>0</v>
      </c>
      <c r="BG979" s="231">
        <f>IF(N979="zákl. přenesená",J979,0)</f>
        <v>0</v>
      </c>
      <c r="BH979" s="231">
        <f>IF(N979="sníž. přenesená",J979,0)</f>
        <v>0</v>
      </c>
      <c r="BI979" s="231">
        <f>IF(N979="nulová",J979,0)</f>
        <v>0</v>
      </c>
      <c r="BJ979" s="16" t="s">
        <v>80</v>
      </c>
      <c r="BK979" s="231">
        <f>ROUND(I979*H979,2)</f>
        <v>0</v>
      </c>
      <c r="BL979" s="16" t="s">
        <v>280</v>
      </c>
      <c r="BM979" s="230" t="s">
        <v>1815</v>
      </c>
    </row>
    <row r="980" s="1" customFormat="1">
      <c r="B980" s="37"/>
      <c r="C980" s="38"/>
      <c r="D980" s="232" t="s">
        <v>203</v>
      </c>
      <c r="E980" s="38"/>
      <c r="F980" s="233" t="s">
        <v>1814</v>
      </c>
      <c r="G980" s="38"/>
      <c r="H980" s="38"/>
      <c r="I980" s="145"/>
      <c r="J980" s="38"/>
      <c r="K980" s="38"/>
      <c r="L980" s="42"/>
      <c r="M980" s="234"/>
      <c r="N980" s="82"/>
      <c r="O980" s="82"/>
      <c r="P980" s="82"/>
      <c r="Q980" s="82"/>
      <c r="R980" s="82"/>
      <c r="S980" s="82"/>
      <c r="T980" s="83"/>
      <c r="AT980" s="16" t="s">
        <v>203</v>
      </c>
      <c r="AU980" s="16" t="s">
        <v>82</v>
      </c>
    </row>
    <row r="981" s="12" customFormat="1">
      <c r="B981" s="235"/>
      <c r="C981" s="236"/>
      <c r="D981" s="232" t="s">
        <v>272</v>
      </c>
      <c r="E981" s="236"/>
      <c r="F981" s="238" t="s">
        <v>1816</v>
      </c>
      <c r="G981" s="236"/>
      <c r="H981" s="239">
        <v>23.256</v>
      </c>
      <c r="I981" s="240"/>
      <c r="J981" s="236"/>
      <c r="K981" s="236"/>
      <c r="L981" s="241"/>
      <c r="M981" s="242"/>
      <c r="N981" s="243"/>
      <c r="O981" s="243"/>
      <c r="P981" s="243"/>
      <c r="Q981" s="243"/>
      <c r="R981" s="243"/>
      <c r="S981" s="243"/>
      <c r="T981" s="244"/>
      <c r="AT981" s="245" t="s">
        <v>272</v>
      </c>
      <c r="AU981" s="245" t="s">
        <v>82</v>
      </c>
      <c r="AV981" s="12" t="s">
        <v>82</v>
      </c>
      <c r="AW981" s="12" t="s">
        <v>4</v>
      </c>
      <c r="AX981" s="12" t="s">
        <v>80</v>
      </c>
      <c r="AY981" s="245" t="s">
        <v>194</v>
      </c>
    </row>
    <row r="982" s="1" customFormat="1" ht="16.5" customHeight="1">
      <c r="B982" s="37"/>
      <c r="C982" s="258" t="s">
        <v>1817</v>
      </c>
      <c r="D982" s="258" t="s">
        <v>350</v>
      </c>
      <c r="E982" s="259" t="s">
        <v>1818</v>
      </c>
      <c r="F982" s="260" t="s">
        <v>1819</v>
      </c>
      <c r="G982" s="261" t="s">
        <v>217</v>
      </c>
      <c r="H982" s="262">
        <v>241.536</v>
      </c>
      <c r="I982" s="263"/>
      <c r="J982" s="264">
        <f>ROUND(I982*H982,2)</f>
        <v>0</v>
      </c>
      <c r="K982" s="260" t="s">
        <v>200</v>
      </c>
      <c r="L982" s="265"/>
      <c r="M982" s="266" t="s">
        <v>19</v>
      </c>
      <c r="N982" s="267" t="s">
        <v>44</v>
      </c>
      <c r="O982" s="82"/>
      <c r="P982" s="228">
        <f>O982*H982</f>
        <v>0</v>
      </c>
      <c r="Q982" s="228">
        <v>0.00035</v>
      </c>
      <c r="R982" s="228">
        <f>Q982*H982</f>
        <v>0.084537600000000004</v>
      </c>
      <c r="S982" s="228">
        <v>0</v>
      </c>
      <c r="T982" s="229">
        <f>S982*H982</f>
        <v>0</v>
      </c>
      <c r="AR982" s="230" t="s">
        <v>381</v>
      </c>
      <c r="AT982" s="230" t="s">
        <v>350</v>
      </c>
      <c r="AU982" s="230" t="s">
        <v>82</v>
      </c>
      <c r="AY982" s="16" t="s">
        <v>194</v>
      </c>
      <c r="BE982" s="231">
        <f>IF(N982="základní",J982,0)</f>
        <v>0</v>
      </c>
      <c r="BF982" s="231">
        <f>IF(N982="snížená",J982,0)</f>
        <v>0</v>
      </c>
      <c r="BG982" s="231">
        <f>IF(N982="zákl. přenesená",J982,0)</f>
        <v>0</v>
      </c>
      <c r="BH982" s="231">
        <f>IF(N982="sníž. přenesená",J982,0)</f>
        <v>0</v>
      </c>
      <c r="BI982" s="231">
        <f>IF(N982="nulová",J982,0)</f>
        <v>0</v>
      </c>
      <c r="BJ982" s="16" t="s">
        <v>80</v>
      </c>
      <c r="BK982" s="231">
        <f>ROUND(I982*H982,2)</f>
        <v>0</v>
      </c>
      <c r="BL982" s="16" t="s">
        <v>280</v>
      </c>
      <c r="BM982" s="230" t="s">
        <v>1820</v>
      </c>
    </row>
    <row r="983" s="1" customFormat="1">
      <c r="B983" s="37"/>
      <c r="C983" s="38"/>
      <c r="D983" s="232" t="s">
        <v>203</v>
      </c>
      <c r="E983" s="38"/>
      <c r="F983" s="233" t="s">
        <v>1819</v>
      </c>
      <c r="G983" s="38"/>
      <c r="H983" s="38"/>
      <c r="I983" s="145"/>
      <c r="J983" s="38"/>
      <c r="K983" s="38"/>
      <c r="L983" s="42"/>
      <c r="M983" s="234"/>
      <c r="N983" s="82"/>
      <c r="O983" s="82"/>
      <c r="P983" s="82"/>
      <c r="Q983" s="82"/>
      <c r="R983" s="82"/>
      <c r="S983" s="82"/>
      <c r="T983" s="83"/>
      <c r="AT983" s="16" t="s">
        <v>203</v>
      </c>
      <c r="AU983" s="16" t="s">
        <v>82</v>
      </c>
    </row>
    <row r="984" s="12" customFormat="1">
      <c r="B984" s="235"/>
      <c r="C984" s="236"/>
      <c r="D984" s="232" t="s">
        <v>272</v>
      </c>
      <c r="E984" s="236"/>
      <c r="F984" s="238" t="s">
        <v>1821</v>
      </c>
      <c r="G984" s="236"/>
      <c r="H984" s="239">
        <v>241.536</v>
      </c>
      <c r="I984" s="240"/>
      <c r="J984" s="236"/>
      <c r="K984" s="236"/>
      <c r="L984" s="241"/>
      <c r="M984" s="242"/>
      <c r="N984" s="243"/>
      <c r="O984" s="243"/>
      <c r="P984" s="243"/>
      <c r="Q984" s="243"/>
      <c r="R984" s="243"/>
      <c r="S984" s="243"/>
      <c r="T984" s="244"/>
      <c r="AT984" s="245" t="s">
        <v>272</v>
      </c>
      <c r="AU984" s="245" t="s">
        <v>82</v>
      </c>
      <c r="AV984" s="12" t="s">
        <v>82</v>
      </c>
      <c r="AW984" s="12" t="s">
        <v>4</v>
      </c>
      <c r="AX984" s="12" t="s">
        <v>80</v>
      </c>
      <c r="AY984" s="245" t="s">
        <v>194</v>
      </c>
    </row>
    <row r="985" s="1" customFormat="1" ht="24" customHeight="1">
      <c r="B985" s="37"/>
      <c r="C985" s="219" t="s">
        <v>1822</v>
      </c>
      <c r="D985" s="219" t="s">
        <v>196</v>
      </c>
      <c r="E985" s="220" t="s">
        <v>1823</v>
      </c>
      <c r="F985" s="221" t="s">
        <v>1824</v>
      </c>
      <c r="G985" s="222" t="s">
        <v>336</v>
      </c>
      <c r="H985" s="223">
        <v>2.0430000000000001</v>
      </c>
      <c r="I985" s="224"/>
      <c r="J985" s="225">
        <f>ROUND(I985*H985,2)</f>
        <v>0</v>
      </c>
      <c r="K985" s="221" t="s">
        <v>200</v>
      </c>
      <c r="L985" s="42"/>
      <c r="M985" s="226" t="s">
        <v>19</v>
      </c>
      <c r="N985" s="227" t="s">
        <v>44</v>
      </c>
      <c r="O985" s="82"/>
      <c r="P985" s="228">
        <f>O985*H985</f>
        <v>0</v>
      </c>
      <c r="Q985" s="228">
        <v>0</v>
      </c>
      <c r="R985" s="228">
        <f>Q985*H985</f>
        <v>0</v>
      </c>
      <c r="S985" s="228">
        <v>0</v>
      </c>
      <c r="T985" s="229">
        <f>S985*H985</f>
        <v>0</v>
      </c>
      <c r="AR985" s="230" t="s">
        <v>280</v>
      </c>
      <c r="AT985" s="230" t="s">
        <v>196</v>
      </c>
      <c r="AU985" s="230" t="s">
        <v>82</v>
      </c>
      <c r="AY985" s="16" t="s">
        <v>194</v>
      </c>
      <c r="BE985" s="231">
        <f>IF(N985="základní",J985,0)</f>
        <v>0</v>
      </c>
      <c r="BF985" s="231">
        <f>IF(N985="snížená",J985,0)</f>
        <v>0</v>
      </c>
      <c r="BG985" s="231">
        <f>IF(N985="zákl. přenesená",J985,0)</f>
        <v>0</v>
      </c>
      <c r="BH985" s="231">
        <f>IF(N985="sníž. přenesená",J985,0)</f>
        <v>0</v>
      </c>
      <c r="BI985" s="231">
        <f>IF(N985="nulová",J985,0)</f>
        <v>0</v>
      </c>
      <c r="BJ985" s="16" t="s">
        <v>80</v>
      </c>
      <c r="BK985" s="231">
        <f>ROUND(I985*H985,2)</f>
        <v>0</v>
      </c>
      <c r="BL985" s="16" t="s">
        <v>280</v>
      </c>
      <c r="BM985" s="230" t="s">
        <v>1825</v>
      </c>
    </row>
    <row r="986" s="1" customFormat="1">
      <c r="B986" s="37"/>
      <c r="C986" s="38"/>
      <c r="D986" s="232" t="s">
        <v>203</v>
      </c>
      <c r="E986" s="38"/>
      <c r="F986" s="233" t="s">
        <v>1826</v>
      </c>
      <c r="G986" s="38"/>
      <c r="H986" s="38"/>
      <c r="I986" s="145"/>
      <c r="J986" s="38"/>
      <c r="K986" s="38"/>
      <c r="L986" s="42"/>
      <c r="M986" s="234"/>
      <c r="N986" s="82"/>
      <c r="O986" s="82"/>
      <c r="P986" s="82"/>
      <c r="Q986" s="82"/>
      <c r="R986" s="82"/>
      <c r="S986" s="82"/>
      <c r="T986" s="83"/>
      <c r="AT986" s="16" t="s">
        <v>203</v>
      </c>
      <c r="AU986" s="16" t="s">
        <v>82</v>
      </c>
    </row>
    <row r="987" s="1" customFormat="1" ht="24" customHeight="1">
      <c r="B987" s="37"/>
      <c r="C987" s="219" t="s">
        <v>1827</v>
      </c>
      <c r="D987" s="219" t="s">
        <v>196</v>
      </c>
      <c r="E987" s="220" t="s">
        <v>1828</v>
      </c>
      <c r="F987" s="221" t="s">
        <v>1829</v>
      </c>
      <c r="G987" s="222" t="s">
        <v>336</v>
      </c>
      <c r="H987" s="223">
        <v>2.0430000000000001</v>
      </c>
      <c r="I987" s="224"/>
      <c r="J987" s="225">
        <f>ROUND(I987*H987,2)</f>
        <v>0</v>
      </c>
      <c r="K987" s="221" t="s">
        <v>200</v>
      </c>
      <c r="L987" s="42"/>
      <c r="M987" s="226" t="s">
        <v>19</v>
      </c>
      <c r="N987" s="227" t="s">
        <v>44</v>
      </c>
      <c r="O987" s="82"/>
      <c r="P987" s="228">
        <f>O987*H987</f>
        <v>0</v>
      </c>
      <c r="Q987" s="228">
        <v>0</v>
      </c>
      <c r="R987" s="228">
        <f>Q987*H987</f>
        <v>0</v>
      </c>
      <c r="S987" s="228">
        <v>0</v>
      </c>
      <c r="T987" s="229">
        <f>S987*H987</f>
        <v>0</v>
      </c>
      <c r="AR987" s="230" t="s">
        <v>280</v>
      </c>
      <c r="AT987" s="230" t="s">
        <v>196</v>
      </c>
      <c r="AU987" s="230" t="s">
        <v>82</v>
      </c>
      <c r="AY987" s="16" t="s">
        <v>194</v>
      </c>
      <c r="BE987" s="231">
        <f>IF(N987="základní",J987,0)</f>
        <v>0</v>
      </c>
      <c r="BF987" s="231">
        <f>IF(N987="snížená",J987,0)</f>
        <v>0</v>
      </c>
      <c r="BG987" s="231">
        <f>IF(N987="zákl. přenesená",J987,0)</f>
        <v>0</v>
      </c>
      <c r="BH987" s="231">
        <f>IF(N987="sníž. přenesená",J987,0)</f>
        <v>0</v>
      </c>
      <c r="BI987" s="231">
        <f>IF(N987="nulová",J987,0)</f>
        <v>0</v>
      </c>
      <c r="BJ987" s="16" t="s">
        <v>80</v>
      </c>
      <c r="BK987" s="231">
        <f>ROUND(I987*H987,2)</f>
        <v>0</v>
      </c>
      <c r="BL987" s="16" t="s">
        <v>280</v>
      </c>
      <c r="BM987" s="230" t="s">
        <v>1830</v>
      </c>
    </row>
    <row r="988" s="1" customFormat="1">
      <c r="B988" s="37"/>
      <c r="C988" s="38"/>
      <c r="D988" s="232" t="s">
        <v>203</v>
      </c>
      <c r="E988" s="38"/>
      <c r="F988" s="233" t="s">
        <v>1831</v>
      </c>
      <c r="G988" s="38"/>
      <c r="H988" s="38"/>
      <c r="I988" s="145"/>
      <c r="J988" s="38"/>
      <c r="K988" s="38"/>
      <c r="L988" s="42"/>
      <c r="M988" s="234"/>
      <c r="N988" s="82"/>
      <c r="O988" s="82"/>
      <c r="P988" s="82"/>
      <c r="Q988" s="82"/>
      <c r="R988" s="82"/>
      <c r="S988" s="82"/>
      <c r="T988" s="83"/>
      <c r="AT988" s="16" t="s">
        <v>203</v>
      </c>
      <c r="AU988" s="16" t="s">
        <v>82</v>
      </c>
    </row>
    <row r="989" s="11" customFormat="1" ht="22.8" customHeight="1">
      <c r="B989" s="203"/>
      <c r="C989" s="204"/>
      <c r="D989" s="205" t="s">
        <v>72</v>
      </c>
      <c r="E989" s="217" t="s">
        <v>1832</v>
      </c>
      <c r="F989" s="217" t="s">
        <v>1833</v>
      </c>
      <c r="G989" s="204"/>
      <c r="H989" s="204"/>
      <c r="I989" s="207"/>
      <c r="J989" s="218">
        <f>BK989</f>
        <v>0</v>
      </c>
      <c r="K989" s="204"/>
      <c r="L989" s="209"/>
      <c r="M989" s="210"/>
      <c r="N989" s="211"/>
      <c r="O989" s="211"/>
      <c r="P989" s="212">
        <f>SUM(P990:P998)</f>
        <v>0</v>
      </c>
      <c r="Q989" s="211"/>
      <c r="R989" s="212">
        <f>SUM(R990:R998)</f>
        <v>0.081770000000000009</v>
      </c>
      <c r="S989" s="211"/>
      <c r="T989" s="213">
        <f>SUM(T990:T998)</f>
        <v>0</v>
      </c>
      <c r="AR989" s="214" t="s">
        <v>82</v>
      </c>
      <c r="AT989" s="215" t="s">
        <v>72</v>
      </c>
      <c r="AU989" s="215" t="s">
        <v>80</v>
      </c>
      <c r="AY989" s="214" t="s">
        <v>194</v>
      </c>
      <c r="BK989" s="216">
        <f>SUM(BK990:BK998)</f>
        <v>0</v>
      </c>
    </row>
    <row r="990" s="1" customFormat="1" ht="16.5" customHeight="1">
      <c r="B990" s="37"/>
      <c r="C990" s="219" t="s">
        <v>1834</v>
      </c>
      <c r="D990" s="219" t="s">
        <v>196</v>
      </c>
      <c r="E990" s="220" t="s">
        <v>1835</v>
      </c>
      <c r="F990" s="221" t="s">
        <v>1836</v>
      </c>
      <c r="G990" s="222" t="s">
        <v>199</v>
      </c>
      <c r="H990" s="223">
        <v>37</v>
      </c>
      <c r="I990" s="224"/>
      <c r="J990" s="225">
        <f>ROUND(I990*H990,2)</f>
        <v>0</v>
      </c>
      <c r="K990" s="221" t="s">
        <v>200</v>
      </c>
      <c r="L990" s="42"/>
      <c r="M990" s="226" t="s">
        <v>19</v>
      </c>
      <c r="N990" s="227" t="s">
        <v>44</v>
      </c>
      <c r="O990" s="82"/>
      <c r="P990" s="228">
        <f>O990*H990</f>
        <v>0</v>
      </c>
      <c r="Q990" s="228">
        <v>0</v>
      </c>
      <c r="R990" s="228">
        <f>Q990*H990</f>
        <v>0</v>
      </c>
      <c r="S990" s="228">
        <v>0</v>
      </c>
      <c r="T990" s="229">
        <f>S990*H990</f>
        <v>0</v>
      </c>
      <c r="AR990" s="230" t="s">
        <v>280</v>
      </c>
      <c r="AT990" s="230" t="s">
        <v>196</v>
      </c>
      <c r="AU990" s="230" t="s">
        <v>82</v>
      </c>
      <c r="AY990" s="16" t="s">
        <v>194</v>
      </c>
      <c r="BE990" s="231">
        <f>IF(N990="základní",J990,0)</f>
        <v>0</v>
      </c>
      <c r="BF990" s="231">
        <f>IF(N990="snížená",J990,0)</f>
        <v>0</v>
      </c>
      <c r="BG990" s="231">
        <f>IF(N990="zákl. přenesená",J990,0)</f>
        <v>0</v>
      </c>
      <c r="BH990" s="231">
        <f>IF(N990="sníž. přenesená",J990,0)</f>
        <v>0</v>
      </c>
      <c r="BI990" s="231">
        <f>IF(N990="nulová",J990,0)</f>
        <v>0</v>
      </c>
      <c r="BJ990" s="16" t="s">
        <v>80</v>
      </c>
      <c r="BK990" s="231">
        <f>ROUND(I990*H990,2)</f>
        <v>0</v>
      </c>
      <c r="BL990" s="16" t="s">
        <v>280</v>
      </c>
      <c r="BM990" s="230" t="s">
        <v>1837</v>
      </c>
    </row>
    <row r="991" s="1" customFormat="1">
      <c r="B991" s="37"/>
      <c r="C991" s="38"/>
      <c r="D991" s="232" t="s">
        <v>203</v>
      </c>
      <c r="E991" s="38"/>
      <c r="F991" s="233" t="s">
        <v>1838</v>
      </c>
      <c r="G991" s="38"/>
      <c r="H991" s="38"/>
      <c r="I991" s="145"/>
      <c r="J991" s="38"/>
      <c r="K991" s="38"/>
      <c r="L991" s="42"/>
      <c r="M991" s="234"/>
      <c r="N991" s="82"/>
      <c r="O991" s="82"/>
      <c r="P991" s="82"/>
      <c r="Q991" s="82"/>
      <c r="R991" s="82"/>
      <c r="S991" s="82"/>
      <c r="T991" s="83"/>
      <c r="AT991" s="16" t="s">
        <v>203</v>
      </c>
      <c r="AU991" s="16" t="s">
        <v>82</v>
      </c>
    </row>
    <row r="992" s="1" customFormat="1">
      <c r="B992" s="37"/>
      <c r="C992" s="38"/>
      <c r="D992" s="232" t="s">
        <v>306</v>
      </c>
      <c r="E992" s="38"/>
      <c r="F992" s="257" t="s">
        <v>1839</v>
      </c>
      <c r="G992" s="38"/>
      <c r="H992" s="38"/>
      <c r="I992" s="145"/>
      <c r="J992" s="38"/>
      <c r="K992" s="38"/>
      <c r="L992" s="42"/>
      <c r="M992" s="234"/>
      <c r="N992" s="82"/>
      <c r="O992" s="82"/>
      <c r="P992" s="82"/>
      <c r="Q992" s="82"/>
      <c r="R992" s="82"/>
      <c r="S992" s="82"/>
      <c r="T992" s="83"/>
      <c r="AT992" s="16" t="s">
        <v>306</v>
      </c>
      <c r="AU992" s="16" t="s">
        <v>82</v>
      </c>
    </row>
    <row r="993" s="1" customFormat="1" ht="24" customHeight="1">
      <c r="B993" s="37"/>
      <c r="C993" s="219" t="s">
        <v>1840</v>
      </c>
      <c r="D993" s="219" t="s">
        <v>196</v>
      </c>
      <c r="E993" s="220" t="s">
        <v>1841</v>
      </c>
      <c r="F993" s="221" t="s">
        <v>1842</v>
      </c>
      <c r="G993" s="222" t="s">
        <v>199</v>
      </c>
      <c r="H993" s="223">
        <v>37</v>
      </c>
      <c r="I993" s="224"/>
      <c r="J993" s="225">
        <f>ROUND(I993*H993,2)</f>
        <v>0</v>
      </c>
      <c r="K993" s="221" t="s">
        <v>200</v>
      </c>
      <c r="L993" s="42"/>
      <c r="M993" s="226" t="s">
        <v>19</v>
      </c>
      <c r="N993" s="227" t="s">
        <v>44</v>
      </c>
      <c r="O993" s="82"/>
      <c r="P993" s="228">
        <f>O993*H993</f>
        <v>0</v>
      </c>
      <c r="Q993" s="228">
        <v>0.00071000000000000002</v>
      </c>
      <c r="R993" s="228">
        <f>Q993*H993</f>
        <v>0.026270000000000002</v>
      </c>
      <c r="S993" s="228">
        <v>0</v>
      </c>
      <c r="T993" s="229">
        <f>S993*H993</f>
        <v>0</v>
      </c>
      <c r="AR993" s="230" t="s">
        <v>280</v>
      </c>
      <c r="AT993" s="230" t="s">
        <v>196</v>
      </c>
      <c r="AU993" s="230" t="s">
        <v>82</v>
      </c>
      <c r="AY993" s="16" t="s">
        <v>194</v>
      </c>
      <c r="BE993" s="231">
        <f>IF(N993="základní",J993,0)</f>
        <v>0</v>
      </c>
      <c r="BF993" s="231">
        <f>IF(N993="snížená",J993,0)</f>
        <v>0</v>
      </c>
      <c r="BG993" s="231">
        <f>IF(N993="zákl. přenesená",J993,0)</f>
        <v>0</v>
      </c>
      <c r="BH993" s="231">
        <f>IF(N993="sníž. přenesená",J993,0)</f>
        <v>0</v>
      </c>
      <c r="BI993" s="231">
        <f>IF(N993="nulová",J993,0)</f>
        <v>0</v>
      </c>
      <c r="BJ993" s="16" t="s">
        <v>80</v>
      </c>
      <c r="BK993" s="231">
        <f>ROUND(I993*H993,2)</f>
        <v>0</v>
      </c>
      <c r="BL993" s="16" t="s">
        <v>280</v>
      </c>
      <c r="BM993" s="230" t="s">
        <v>1843</v>
      </c>
    </row>
    <row r="994" s="1" customFormat="1">
      <c r="B994" s="37"/>
      <c r="C994" s="38"/>
      <c r="D994" s="232" t="s">
        <v>203</v>
      </c>
      <c r="E994" s="38"/>
      <c r="F994" s="233" t="s">
        <v>1844</v>
      </c>
      <c r="G994" s="38"/>
      <c r="H994" s="38"/>
      <c r="I994" s="145"/>
      <c r="J994" s="38"/>
      <c r="K994" s="38"/>
      <c r="L994" s="42"/>
      <c r="M994" s="234"/>
      <c r="N994" s="82"/>
      <c r="O994" s="82"/>
      <c r="P994" s="82"/>
      <c r="Q994" s="82"/>
      <c r="R994" s="82"/>
      <c r="S994" s="82"/>
      <c r="T994" s="83"/>
      <c r="AT994" s="16" t="s">
        <v>203</v>
      </c>
      <c r="AU994" s="16" t="s">
        <v>82</v>
      </c>
    </row>
    <row r="995" s="1" customFormat="1">
      <c r="B995" s="37"/>
      <c r="C995" s="38"/>
      <c r="D995" s="232" t="s">
        <v>306</v>
      </c>
      <c r="E995" s="38"/>
      <c r="F995" s="257" t="s">
        <v>1839</v>
      </c>
      <c r="G995" s="38"/>
      <c r="H995" s="38"/>
      <c r="I995" s="145"/>
      <c r="J995" s="38"/>
      <c r="K995" s="38"/>
      <c r="L995" s="42"/>
      <c r="M995" s="234"/>
      <c r="N995" s="82"/>
      <c r="O995" s="82"/>
      <c r="P995" s="82"/>
      <c r="Q995" s="82"/>
      <c r="R995" s="82"/>
      <c r="S995" s="82"/>
      <c r="T995" s="83"/>
      <c r="AT995" s="16" t="s">
        <v>306</v>
      </c>
      <c r="AU995" s="16" t="s">
        <v>82</v>
      </c>
    </row>
    <row r="996" s="1" customFormat="1" ht="24" customHeight="1">
      <c r="B996" s="37"/>
      <c r="C996" s="219" t="s">
        <v>1845</v>
      </c>
      <c r="D996" s="219" t="s">
        <v>196</v>
      </c>
      <c r="E996" s="220" t="s">
        <v>1846</v>
      </c>
      <c r="F996" s="221" t="s">
        <v>1847</v>
      </c>
      <c r="G996" s="222" t="s">
        <v>199</v>
      </c>
      <c r="H996" s="223">
        <v>37</v>
      </c>
      <c r="I996" s="224"/>
      <c r="J996" s="225">
        <f>ROUND(I996*H996,2)</f>
        <v>0</v>
      </c>
      <c r="K996" s="221" t="s">
        <v>200</v>
      </c>
      <c r="L996" s="42"/>
      <c r="M996" s="226" t="s">
        <v>19</v>
      </c>
      <c r="N996" s="227" t="s">
        <v>44</v>
      </c>
      <c r="O996" s="82"/>
      <c r="P996" s="228">
        <f>O996*H996</f>
        <v>0</v>
      </c>
      <c r="Q996" s="228">
        <v>0.0015</v>
      </c>
      <c r="R996" s="228">
        <f>Q996*H996</f>
        <v>0.055500000000000001</v>
      </c>
      <c r="S996" s="228">
        <v>0</v>
      </c>
      <c r="T996" s="229">
        <f>S996*H996</f>
        <v>0</v>
      </c>
      <c r="AR996" s="230" t="s">
        <v>280</v>
      </c>
      <c r="AT996" s="230" t="s">
        <v>196</v>
      </c>
      <c r="AU996" s="230" t="s">
        <v>82</v>
      </c>
      <c r="AY996" s="16" t="s">
        <v>194</v>
      </c>
      <c r="BE996" s="231">
        <f>IF(N996="základní",J996,0)</f>
        <v>0</v>
      </c>
      <c r="BF996" s="231">
        <f>IF(N996="snížená",J996,0)</f>
        <v>0</v>
      </c>
      <c r="BG996" s="231">
        <f>IF(N996="zákl. přenesená",J996,0)</f>
        <v>0</v>
      </c>
      <c r="BH996" s="231">
        <f>IF(N996="sníž. přenesená",J996,0)</f>
        <v>0</v>
      </c>
      <c r="BI996" s="231">
        <f>IF(N996="nulová",J996,0)</f>
        <v>0</v>
      </c>
      <c r="BJ996" s="16" t="s">
        <v>80</v>
      </c>
      <c r="BK996" s="231">
        <f>ROUND(I996*H996,2)</f>
        <v>0</v>
      </c>
      <c r="BL996" s="16" t="s">
        <v>280</v>
      </c>
      <c r="BM996" s="230" t="s">
        <v>1848</v>
      </c>
    </row>
    <row r="997" s="1" customFormat="1">
      <c r="B997" s="37"/>
      <c r="C997" s="38"/>
      <c r="D997" s="232" t="s">
        <v>203</v>
      </c>
      <c r="E997" s="38"/>
      <c r="F997" s="233" t="s">
        <v>1849</v>
      </c>
      <c r="G997" s="38"/>
      <c r="H997" s="38"/>
      <c r="I997" s="145"/>
      <c r="J997" s="38"/>
      <c r="K997" s="38"/>
      <c r="L997" s="42"/>
      <c r="M997" s="234"/>
      <c r="N997" s="82"/>
      <c r="O997" s="82"/>
      <c r="P997" s="82"/>
      <c r="Q997" s="82"/>
      <c r="R997" s="82"/>
      <c r="S997" s="82"/>
      <c r="T997" s="83"/>
      <c r="AT997" s="16" t="s">
        <v>203</v>
      </c>
      <c r="AU997" s="16" t="s">
        <v>82</v>
      </c>
    </row>
    <row r="998" s="1" customFormat="1">
      <c r="B998" s="37"/>
      <c r="C998" s="38"/>
      <c r="D998" s="232" t="s">
        <v>306</v>
      </c>
      <c r="E998" s="38"/>
      <c r="F998" s="257" t="s">
        <v>1839</v>
      </c>
      <c r="G998" s="38"/>
      <c r="H998" s="38"/>
      <c r="I998" s="145"/>
      <c r="J998" s="38"/>
      <c r="K998" s="38"/>
      <c r="L998" s="42"/>
      <c r="M998" s="234"/>
      <c r="N998" s="82"/>
      <c r="O998" s="82"/>
      <c r="P998" s="82"/>
      <c r="Q998" s="82"/>
      <c r="R998" s="82"/>
      <c r="S998" s="82"/>
      <c r="T998" s="83"/>
      <c r="AT998" s="16" t="s">
        <v>306</v>
      </c>
      <c r="AU998" s="16" t="s">
        <v>82</v>
      </c>
    </row>
    <row r="999" s="11" customFormat="1" ht="22.8" customHeight="1">
      <c r="B999" s="203"/>
      <c r="C999" s="204"/>
      <c r="D999" s="205" t="s">
        <v>72</v>
      </c>
      <c r="E999" s="217" t="s">
        <v>1850</v>
      </c>
      <c r="F999" s="217" t="s">
        <v>1851</v>
      </c>
      <c r="G999" s="204"/>
      <c r="H999" s="204"/>
      <c r="I999" s="207"/>
      <c r="J999" s="218">
        <f>BK999</f>
        <v>0</v>
      </c>
      <c r="K999" s="204"/>
      <c r="L999" s="209"/>
      <c r="M999" s="210"/>
      <c r="N999" s="211"/>
      <c r="O999" s="211"/>
      <c r="P999" s="212">
        <f>SUM(P1000:P1037)</f>
        <v>0</v>
      </c>
      <c r="Q999" s="211"/>
      <c r="R999" s="212">
        <f>SUM(R1000:R1037)</f>
        <v>2.4442144000000003</v>
      </c>
      <c r="S999" s="211"/>
      <c r="T999" s="213">
        <f>SUM(T1000:T1037)</f>
        <v>0</v>
      </c>
      <c r="AR999" s="214" t="s">
        <v>82</v>
      </c>
      <c r="AT999" s="215" t="s">
        <v>72</v>
      </c>
      <c r="AU999" s="215" t="s">
        <v>80</v>
      </c>
      <c r="AY999" s="214" t="s">
        <v>194</v>
      </c>
      <c r="BK999" s="216">
        <f>SUM(BK1000:BK1037)</f>
        <v>0</v>
      </c>
    </row>
    <row r="1000" s="1" customFormat="1" ht="16.5" customHeight="1">
      <c r="B1000" s="37"/>
      <c r="C1000" s="219" t="s">
        <v>1852</v>
      </c>
      <c r="D1000" s="219" t="s">
        <v>196</v>
      </c>
      <c r="E1000" s="220" t="s">
        <v>1853</v>
      </c>
      <c r="F1000" s="221" t="s">
        <v>1854</v>
      </c>
      <c r="G1000" s="222" t="s">
        <v>199</v>
      </c>
      <c r="H1000" s="223">
        <v>146.52000000000001</v>
      </c>
      <c r="I1000" s="224"/>
      <c r="J1000" s="225">
        <f>ROUND(I1000*H1000,2)</f>
        <v>0</v>
      </c>
      <c r="K1000" s="221" t="s">
        <v>200</v>
      </c>
      <c r="L1000" s="42"/>
      <c r="M1000" s="226" t="s">
        <v>19</v>
      </c>
      <c r="N1000" s="227" t="s">
        <v>44</v>
      </c>
      <c r="O1000" s="82"/>
      <c r="P1000" s="228">
        <f>O1000*H1000</f>
        <v>0</v>
      </c>
      <c r="Q1000" s="228">
        <v>0</v>
      </c>
      <c r="R1000" s="228">
        <f>Q1000*H1000</f>
        <v>0</v>
      </c>
      <c r="S1000" s="228">
        <v>0</v>
      </c>
      <c r="T1000" s="229">
        <f>S1000*H1000</f>
        <v>0</v>
      </c>
      <c r="AR1000" s="230" t="s">
        <v>280</v>
      </c>
      <c r="AT1000" s="230" t="s">
        <v>196</v>
      </c>
      <c r="AU1000" s="230" t="s">
        <v>82</v>
      </c>
      <c r="AY1000" s="16" t="s">
        <v>194</v>
      </c>
      <c r="BE1000" s="231">
        <f>IF(N1000="základní",J1000,0)</f>
        <v>0</v>
      </c>
      <c r="BF1000" s="231">
        <f>IF(N1000="snížená",J1000,0)</f>
        <v>0</v>
      </c>
      <c r="BG1000" s="231">
        <f>IF(N1000="zákl. přenesená",J1000,0)</f>
        <v>0</v>
      </c>
      <c r="BH1000" s="231">
        <f>IF(N1000="sníž. přenesená",J1000,0)</f>
        <v>0</v>
      </c>
      <c r="BI1000" s="231">
        <f>IF(N1000="nulová",J1000,0)</f>
        <v>0</v>
      </c>
      <c r="BJ1000" s="16" t="s">
        <v>80</v>
      </c>
      <c r="BK1000" s="231">
        <f>ROUND(I1000*H1000,2)</f>
        <v>0</v>
      </c>
      <c r="BL1000" s="16" t="s">
        <v>280</v>
      </c>
      <c r="BM1000" s="230" t="s">
        <v>1855</v>
      </c>
    </row>
    <row r="1001" s="1" customFormat="1">
      <c r="B1001" s="37"/>
      <c r="C1001" s="38"/>
      <c r="D1001" s="232" t="s">
        <v>203</v>
      </c>
      <c r="E1001" s="38"/>
      <c r="F1001" s="233" t="s">
        <v>1856</v>
      </c>
      <c r="G1001" s="38"/>
      <c r="H1001" s="38"/>
      <c r="I1001" s="145"/>
      <c r="J1001" s="38"/>
      <c r="K1001" s="38"/>
      <c r="L1001" s="42"/>
      <c r="M1001" s="234"/>
      <c r="N1001" s="82"/>
      <c r="O1001" s="82"/>
      <c r="P1001" s="82"/>
      <c r="Q1001" s="82"/>
      <c r="R1001" s="82"/>
      <c r="S1001" s="82"/>
      <c r="T1001" s="83"/>
      <c r="AT1001" s="16" t="s">
        <v>203</v>
      </c>
      <c r="AU1001" s="16" t="s">
        <v>82</v>
      </c>
    </row>
    <row r="1002" s="12" customFormat="1">
      <c r="B1002" s="235"/>
      <c r="C1002" s="236"/>
      <c r="D1002" s="232" t="s">
        <v>272</v>
      </c>
      <c r="E1002" s="237" t="s">
        <v>19</v>
      </c>
      <c r="F1002" s="238" t="s">
        <v>1857</v>
      </c>
      <c r="G1002" s="236"/>
      <c r="H1002" s="239">
        <v>66.239999999999995</v>
      </c>
      <c r="I1002" s="240"/>
      <c r="J1002" s="236"/>
      <c r="K1002" s="236"/>
      <c r="L1002" s="241"/>
      <c r="M1002" s="242"/>
      <c r="N1002" s="243"/>
      <c r="O1002" s="243"/>
      <c r="P1002" s="243"/>
      <c r="Q1002" s="243"/>
      <c r="R1002" s="243"/>
      <c r="S1002" s="243"/>
      <c r="T1002" s="244"/>
      <c r="AT1002" s="245" t="s">
        <v>272</v>
      </c>
      <c r="AU1002" s="245" t="s">
        <v>82</v>
      </c>
      <c r="AV1002" s="12" t="s">
        <v>82</v>
      </c>
      <c r="AW1002" s="12" t="s">
        <v>35</v>
      </c>
      <c r="AX1002" s="12" t="s">
        <v>73</v>
      </c>
      <c r="AY1002" s="245" t="s">
        <v>194</v>
      </c>
    </row>
    <row r="1003" s="12" customFormat="1">
      <c r="B1003" s="235"/>
      <c r="C1003" s="236"/>
      <c r="D1003" s="232" t="s">
        <v>272</v>
      </c>
      <c r="E1003" s="237" t="s">
        <v>19</v>
      </c>
      <c r="F1003" s="238" t="s">
        <v>1858</v>
      </c>
      <c r="G1003" s="236"/>
      <c r="H1003" s="239">
        <v>80.280000000000001</v>
      </c>
      <c r="I1003" s="240"/>
      <c r="J1003" s="236"/>
      <c r="K1003" s="236"/>
      <c r="L1003" s="241"/>
      <c r="M1003" s="242"/>
      <c r="N1003" s="243"/>
      <c r="O1003" s="243"/>
      <c r="P1003" s="243"/>
      <c r="Q1003" s="243"/>
      <c r="R1003" s="243"/>
      <c r="S1003" s="243"/>
      <c r="T1003" s="244"/>
      <c r="AT1003" s="245" t="s">
        <v>272</v>
      </c>
      <c r="AU1003" s="245" t="s">
        <v>82</v>
      </c>
      <c r="AV1003" s="12" t="s">
        <v>82</v>
      </c>
      <c r="AW1003" s="12" t="s">
        <v>35</v>
      </c>
      <c r="AX1003" s="12" t="s">
        <v>73</v>
      </c>
      <c r="AY1003" s="245" t="s">
        <v>194</v>
      </c>
    </row>
    <row r="1004" s="13" customFormat="1">
      <c r="B1004" s="246"/>
      <c r="C1004" s="247"/>
      <c r="D1004" s="232" t="s">
        <v>272</v>
      </c>
      <c r="E1004" s="248" t="s">
        <v>19</v>
      </c>
      <c r="F1004" s="249" t="s">
        <v>295</v>
      </c>
      <c r="G1004" s="247"/>
      <c r="H1004" s="250">
        <v>146.52000000000001</v>
      </c>
      <c r="I1004" s="251"/>
      <c r="J1004" s="247"/>
      <c r="K1004" s="247"/>
      <c r="L1004" s="252"/>
      <c r="M1004" s="253"/>
      <c r="N1004" s="254"/>
      <c r="O1004" s="254"/>
      <c r="P1004" s="254"/>
      <c r="Q1004" s="254"/>
      <c r="R1004" s="254"/>
      <c r="S1004" s="254"/>
      <c r="T1004" s="255"/>
      <c r="AT1004" s="256" t="s">
        <v>272</v>
      </c>
      <c r="AU1004" s="256" t="s">
        <v>82</v>
      </c>
      <c r="AV1004" s="13" t="s">
        <v>201</v>
      </c>
      <c r="AW1004" s="13" t="s">
        <v>35</v>
      </c>
      <c r="AX1004" s="13" t="s">
        <v>80</v>
      </c>
      <c r="AY1004" s="256" t="s">
        <v>194</v>
      </c>
    </row>
    <row r="1005" s="1" customFormat="1" ht="16.5" customHeight="1">
      <c r="B1005" s="37"/>
      <c r="C1005" s="219" t="s">
        <v>1859</v>
      </c>
      <c r="D1005" s="219" t="s">
        <v>196</v>
      </c>
      <c r="E1005" s="220" t="s">
        <v>1860</v>
      </c>
      <c r="F1005" s="221" t="s">
        <v>1861</v>
      </c>
      <c r="G1005" s="222" t="s">
        <v>199</v>
      </c>
      <c r="H1005" s="223">
        <v>146.52000000000001</v>
      </c>
      <c r="I1005" s="224"/>
      <c r="J1005" s="225">
        <f>ROUND(I1005*H1005,2)</f>
        <v>0</v>
      </c>
      <c r="K1005" s="221" t="s">
        <v>200</v>
      </c>
      <c r="L1005" s="42"/>
      <c r="M1005" s="226" t="s">
        <v>19</v>
      </c>
      <c r="N1005" s="227" t="s">
        <v>44</v>
      </c>
      <c r="O1005" s="82"/>
      <c r="P1005" s="228">
        <f>O1005*H1005</f>
        <v>0</v>
      </c>
      <c r="Q1005" s="228">
        <v>0.00029999999999999997</v>
      </c>
      <c r="R1005" s="228">
        <f>Q1005*H1005</f>
        <v>0.043956000000000002</v>
      </c>
      <c r="S1005" s="228">
        <v>0</v>
      </c>
      <c r="T1005" s="229">
        <f>S1005*H1005</f>
        <v>0</v>
      </c>
      <c r="AR1005" s="230" t="s">
        <v>280</v>
      </c>
      <c r="AT1005" s="230" t="s">
        <v>196</v>
      </c>
      <c r="AU1005" s="230" t="s">
        <v>82</v>
      </c>
      <c r="AY1005" s="16" t="s">
        <v>194</v>
      </c>
      <c r="BE1005" s="231">
        <f>IF(N1005="základní",J1005,0)</f>
        <v>0</v>
      </c>
      <c r="BF1005" s="231">
        <f>IF(N1005="snížená",J1005,0)</f>
        <v>0</v>
      </c>
      <c r="BG1005" s="231">
        <f>IF(N1005="zákl. přenesená",J1005,0)</f>
        <v>0</v>
      </c>
      <c r="BH1005" s="231">
        <f>IF(N1005="sníž. přenesená",J1005,0)</f>
        <v>0</v>
      </c>
      <c r="BI1005" s="231">
        <f>IF(N1005="nulová",J1005,0)</f>
        <v>0</v>
      </c>
      <c r="BJ1005" s="16" t="s">
        <v>80</v>
      </c>
      <c r="BK1005" s="231">
        <f>ROUND(I1005*H1005,2)</f>
        <v>0</v>
      </c>
      <c r="BL1005" s="16" t="s">
        <v>280</v>
      </c>
      <c r="BM1005" s="230" t="s">
        <v>1862</v>
      </c>
    </row>
    <row r="1006" s="1" customFormat="1">
      <c r="B1006" s="37"/>
      <c r="C1006" s="38"/>
      <c r="D1006" s="232" t="s">
        <v>203</v>
      </c>
      <c r="E1006" s="38"/>
      <c r="F1006" s="233" t="s">
        <v>1863</v>
      </c>
      <c r="G1006" s="38"/>
      <c r="H1006" s="38"/>
      <c r="I1006" s="145"/>
      <c r="J1006" s="38"/>
      <c r="K1006" s="38"/>
      <c r="L1006" s="42"/>
      <c r="M1006" s="234"/>
      <c r="N1006" s="82"/>
      <c r="O1006" s="82"/>
      <c r="P1006" s="82"/>
      <c r="Q1006" s="82"/>
      <c r="R1006" s="82"/>
      <c r="S1006" s="82"/>
      <c r="T1006" s="83"/>
      <c r="AT1006" s="16" t="s">
        <v>203</v>
      </c>
      <c r="AU1006" s="16" t="s">
        <v>82</v>
      </c>
    </row>
    <row r="1007" s="12" customFormat="1">
      <c r="B1007" s="235"/>
      <c r="C1007" s="236"/>
      <c r="D1007" s="232" t="s">
        <v>272</v>
      </c>
      <c r="E1007" s="237" t="s">
        <v>19</v>
      </c>
      <c r="F1007" s="238" t="s">
        <v>1857</v>
      </c>
      <c r="G1007" s="236"/>
      <c r="H1007" s="239">
        <v>66.239999999999995</v>
      </c>
      <c r="I1007" s="240"/>
      <c r="J1007" s="236"/>
      <c r="K1007" s="236"/>
      <c r="L1007" s="241"/>
      <c r="M1007" s="242"/>
      <c r="N1007" s="243"/>
      <c r="O1007" s="243"/>
      <c r="P1007" s="243"/>
      <c r="Q1007" s="243"/>
      <c r="R1007" s="243"/>
      <c r="S1007" s="243"/>
      <c r="T1007" s="244"/>
      <c r="AT1007" s="245" t="s">
        <v>272</v>
      </c>
      <c r="AU1007" s="245" t="s">
        <v>82</v>
      </c>
      <c r="AV1007" s="12" t="s">
        <v>82</v>
      </c>
      <c r="AW1007" s="12" t="s">
        <v>35</v>
      </c>
      <c r="AX1007" s="12" t="s">
        <v>73</v>
      </c>
      <c r="AY1007" s="245" t="s">
        <v>194</v>
      </c>
    </row>
    <row r="1008" s="12" customFormat="1">
      <c r="B1008" s="235"/>
      <c r="C1008" s="236"/>
      <c r="D1008" s="232" t="s">
        <v>272</v>
      </c>
      <c r="E1008" s="237" t="s">
        <v>19</v>
      </c>
      <c r="F1008" s="238" t="s">
        <v>1858</v>
      </c>
      <c r="G1008" s="236"/>
      <c r="H1008" s="239">
        <v>80.280000000000001</v>
      </c>
      <c r="I1008" s="240"/>
      <c r="J1008" s="236"/>
      <c r="K1008" s="236"/>
      <c r="L1008" s="241"/>
      <c r="M1008" s="242"/>
      <c r="N1008" s="243"/>
      <c r="O1008" s="243"/>
      <c r="P1008" s="243"/>
      <c r="Q1008" s="243"/>
      <c r="R1008" s="243"/>
      <c r="S1008" s="243"/>
      <c r="T1008" s="244"/>
      <c r="AT1008" s="245" t="s">
        <v>272</v>
      </c>
      <c r="AU1008" s="245" t="s">
        <v>82</v>
      </c>
      <c r="AV1008" s="12" t="s">
        <v>82</v>
      </c>
      <c r="AW1008" s="12" t="s">
        <v>35</v>
      </c>
      <c r="AX1008" s="12" t="s">
        <v>73</v>
      </c>
      <c r="AY1008" s="245" t="s">
        <v>194</v>
      </c>
    </row>
    <row r="1009" s="13" customFormat="1">
      <c r="B1009" s="246"/>
      <c r="C1009" s="247"/>
      <c r="D1009" s="232" t="s">
        <v>272</v>
      </c>
      <c r="E1009" s="248" t="s">
        <v>19</v>
      </c>
      <c r="F1009" s="249" t="s">
        <v>295</v>
      </c>
      <c r="G1009" s="247"/>
      <c r="H1009" s="250">
        <v>146.52000000000001</v>
      </c>
      <c r="I1009" s="251"/>
      <c r="J1009" s="247"/>
      <c r="K1009" s="247"/>
      <c r="L1009" s="252"/>
      <c r="M1009" s="253"/>
      <c r="N1009" s="254"/>
      <c r="O1009" s="254"/>
      <c r="P1009" s="254"/>
      <c r="Q1009" s="254"/>
      <c r="R1009" s="254"/>
      <c r="S1009" s="254"/>
      <c r="T1009" s="255"/>
      <c r="AT1009" s="256" t="s">
        <v>272</v>
      </c>
      <c r="AU1009" s="256" t="s">
        <v>82</v>
      </c>
      <c r="AV1009" s="13" t="s">
        <v>201</v>
      </c>
      <c r="AW1009" s="13" t="s">
        <v>35</v>
      </c>
      <c r="AX1009" s="13" t="s">
        <v>80</v>
      </c>
      <c r="AY1009" s="256" t="s">
        <v>194</v>
      </c>
    </row>
    <row r="1010" s="1" customFormat="1" ht="24" customHeight="1">
      <c r="B1010" s="37"/>
      <c r="C1010" s="219" t="s">
        <v>1864</v>
      </c>
      <c r="D1010" s="219" t="s">
        <v>196</v>
      </c>
      <c r="E1010" s="220" t="s">
        <v>1865</v>
      </c>
      <c r="F1010" s="221" t="s">
        <v>1866</v>
      </c>
      <c r="G1010" s="222" t="s">
        <v>217</v>
      </c>
      <c r="H1010" s="223">
        <v>110</v>
      </c>
      <c r="I1010" s="224"/>
      <c r="J1010" s="225">
        <f>ROUND(I1010*H1010,2)</f>
        <v>0</v>
      </c>
      <c r="K1010" s="221" t="s">
        <v>200</v>
      </c>
      <c r="L1010" s="42"/>
      <c r="M1010" s="226" t="s">
        <v>19</v>
      </c>
      <c r="N1010" s="227" t="s">
        <v>44</v>
      </c>
      <c r="O1010" s="82"/>
      <c r="P1010" s="228">
        <f>O1010*H1010</f>
        <v>0</v>
      </c>
      <c r="Q1010" s="228">
        <v>0</v>
      </c>
      <c r="R1010" s="228">
        <f>Q1010*H1010</f>
        <v>0</v>
      </c>
      <c r="S1010" s="228">
        <v>0</v>
      </c>
      <c r="T1010" s="229">
        <f>S1010*H1010</f>
        <v>0</v>
      </c>
      <c r="AR1010" s="230" t="s">
        <v>280</v>
      </c>
      <c r="AT1010" s="230" t="s">
        <v>196</v>
      </c>
      <c r="AU1010" s="230" t="s">
        <v>82</v>
      </c>
      <c r="AY1010" s="16" t="s">
        <v>194</v>
      </c>
      <c r="BE1010" s="231">
        <f>IF(N1010="základní",J1010,0)</f>
        <v>0</v>
      </c>
      <c r="BF1010" s="231">
        <f>IF(N1010="snížená",J1010,0)</f>
        <v>0</v>
      </c>
      <c r="BG1010" s="231">
        <f>IF(N1010="zákl. přenesená",J1010,0)</f>
        <v>0</v>
      </c>
      <c r="BH1010" s="231">
        <f>IF(N1010="sníž. přenesená",J1010,0)</f>
        <v>0</v>
      </c>
      <c r="BI1010" s="231">
        <f>IF(N1010="nulová",J1010,0)</f>
        <v>0</v>
      </c>
      <c r="BJ1010" s="16" t="s">
        <v>80</v>
      </c>
      <c r="BK1010" s="231">
        <f>ROUND(I1010*H1010,2)</f>
        <v>0</v>
      </c>
      <c r="BL1010" s="16" t="s">
        <v>280</v>
      </c>
      <c r="BM1010" s="230" t="s">
        <v>1867</v>
      </c>
    </row>
    <row r="1011" s="1" customFormat="1">
      <c r="B1011" s="37"/>
      <c r="C1011" s="38"/>
      <c r="D1011" s="232" t="s">
        <v>203</v>
      </c>
      <c r="E1011" s="38"/>
      <c r="F1011" s="233" t="s">
        <v>1868</v>
      </c>
      <c r="G1011" s="38"/>
      <c r="H1011" s="38"/>
      <c r="I1011" s="145"/>
      <c r="J1011" s="38"/>
      <c r="K1011" s="38"/>
      <c r="L1011" s="42"/>
      <c r="M1011" s="234"/>
      <c r="N1011" s="82"/>
      <c r="O1011" s="82"/>
      <c r="P1011" s="82"/>
      <c r="Q1011" s="82"/>
      <c r="R1011" s="82"/>
      <c r="S1011" s="82"/>
      <c r="T1011" s="83"/>
      <c r="AT1011" s="16" t="s">
        <v>203</v>
      </c>
      <c r="AU1011" s="16" t="s">
        <v>82</v>
      </c>
    </row>
    <row r="1012" s="12" customFormat="1">
      <c r="B1012" s="235"/>
      <c r="C1012" s="236"/>
      <c r="D1012" s="232" t="s">
        <v>272</v>
      </c>
      <c r="E1012" s="237" t="s">
        <v>19</v>
      </c>
      <c r="F1012" s="238" t="s">
        <v>1869</v>
      </c>
      <c r="G1012" s="236"/>
      <c r="H1012" s="239">
        <v>63</v>
      </c>
      <c r="I1012" s="240"/>
      <c r="J1012" s="236"/>
      <c r="K1012" s="236"/>
      <c r="L1012" s="241"/>
      <c r="M1012" s="242"/>
      <c r="N1012" s="243"/>
      <c r="O1012" s="243"/>
      <c r="P1012" s="243"/>
      <c r="Q1012" s="243"/>
      <c r="R1012" s="243"/>
      <c r="S1012" s="243"/>
      <c r="T1012" s="244"/>
      <c r="AT1012" s="245" t="s">
        <v>272</v>
      </c>
      <c r="AU1012" s="245" t="s">
        <v>82</v>
      </c>
      <c r="AV1012" s="12" t="s">
        <v>82</v>
      </c>
      <c r="AW1012" s="12" t="s">
        <v>35</v>
      </c>
      <c r="AX1012" s="12" t="s">
        <v>73</v>
      </c>
      <c r="AY1012" s="245" t="s">
        <v>194</v>
      </c>
    </row>
    <row r="1013" s="12" customFormat="1">
      <c r="B1013" s="235"/>
      <c r="C1013" s="236"/>
      <c r="D1013" s="232" t="s">
        <v>272</v>
      </c>
      <c r="E1013" s="237" t="s">
        <v>19</v>
      </c>
      <c r="F1013" s="238" t="s">
        <v>1870</v>
      </c>
      <c r="G1013" s="236"/>
      <c r="H1013" s="239">
        <v>47</v>
      </c>
      <c r="I1013" s="240"/>
      <c r="J1013" s="236"/>
      <c r="K1013" s="236"/>
      <c r="L1013" s="241"/>
      <c r="M1013" s="242"/>
      <c r="N1013" s="243"/>
      <c r="O1013" s="243"/>
      <c r="P1013" s="243"/>
      <c r="Q1013" s="243"/>
      <c r="R1013" s="243"/>
      <c r="S1013" s="243"/>
      <c r="T1013" s="244"/>
      <c r="AT1013" s="245" t="s">
        <v>272</v>
      </c>
      <c r="AU1013" s="245" t="s">
        <v>82</v>
      </c>
      <c r="AV1013" s="12" t="s">
        <v>82</v>
      </c>
      <c r="AW1013" s="12" t="s">
        <v>35</v>
      </c>
      <c r="AX1013" s="12" t="s">
        <v>73</v>
      </c>
      <c r="AY1013" s="245" t="s">
        <v>194</v>
      </c>
    </row>
    <row r="1014" s="13" customFormat="1">
      <c r="B1014" s="246"/>
      <c r="C1014" s="247"/>
      <c r="D1014" s="232" t="s">
        <v>272</v>
      </c>
      <c r="E1014" s="248" t="s">
        <v>19</v>
      </c>
      <c r="F1014" s="249" t="s">
        <v>295</v>
      </c>
      <c r="G1014" s="247"/>
      <c r="H1014" s="250">
        <v>110</v>
      </c>
      <c r="I1014" s="251"/>
      <c r="J1014" s="247"/>
      <c r="K1014" s="247"/>
      <c r="L1014" s="252"/>
      <c r="M1014" s="253"/>
      <c r="N1014" s="254"/>
      <c r="O1014" s="254"/>
      <c r="P1014" s="254"/>
      <c r="Q1014" s="254"/>
      <c r="R1014" s="254"/>
      <c r="S1014" s="254"/>
      <c r="T1014" s="255"/>
      <c r="AT1014" s="256" t="s">
        <v>272</v>
      </c>
      <c r="AU1014" s="256" t="s">
        <v>82</v>
      </c>
      <c r="AV1014" s="13" t="s">
        <v>201</v>
      </c>
      <c r="AW1014" s="13" t="s">
        <v>35</v>
      </c>
      <c r="AX1014" s="13" t="s">
        <v>80</v>
      </c>
      <c r="AY1014" s="256" t="s">
        <v>194</v>
      </c>
    </row>
    <row r="1015" s="1" customFormat="1" ht="24" customHeight="1">
      <c r="B1015" s="37"/>
      <c r="C1015" s="258" t="s">
        <v>1871</v>
      </c>
      <c r="D1015" s="258" t="s">
        <v>350</v>
      </c>
      <c r="E1015" s="259" t="s">
        <v>1872</v>
      </c>
      <c r="F1015" s="260" t="s">
        <v>1873</v>
      </c>
      <c r="G1015" s="261" t="s">
        <v>217</v>
      </c>
      <c r="H1015" s="262">
        <v>121</v>
      </c>
      <c r="I1015" s="263"/>
      <c r="J1015" s="264">
        <f>ROUND(I1015*H1015,2)</f>
        <v>0</v>
      </c>
      <c r="K1015" s="260" t="s">
        <v>200</v>
      </c>
      <c r="L1015" s="265"/>
      <c r="M1015" s="266" t="s">
        <v>19</v>
      </c>
      <c r="N1015" s="267" t="s">
        <v>44</v>
      </c>
      <c r="O1015" s="82"/>
      <c r="P1015" s="228">
        <f>O1015*H1015</f>
        <v>0</v>
      </c>
      <c r="Q1015" s="228">
        <v>4.0000000000000003E-05</v>
      </c>
      <c r="R1015" s="228">
        <f>Q1015*H1015</f>
        <v>0.0048400000000000006</v>
      </c>
      <c r="S1015" s="228">
        <v>0</v>
      </c>
      <c r="T1015" s="229">
        <f>S1015*H1015</f>
        <v>0</v>
      </c>
      <c r="AR1015" s="230" t="s">
        <v>381</v>
      </c>
      <c r="AT1015" s="230" t="s">
        <v>350</v>
      </c>
      <c r="AU1015" s="230" t="s">
        <v>82</v>
      </c>
      <c r="AY1015" s="16" t="s">
        <v>194</v>
      </c>
      <c r="BE1015" s="231">
        <f>IF(N1015="základní",J1015,0)</f>
        <v>0</v>
      </c>
      <c r="BF1015" s="231">
        <f>IF(N1015="snížená",J1015,0)</f>
        <v>0</v>
      </c>
      <c r="BG1015" s="231">
        <f>IF(N1015="zákl. přenesená",J1015,0)</f>
        <v>0</v>
      </c>
      <c r="BH1015" s="231">
        <f>IF(N1015="sníž. přenesená",J1015,0)</f>
        <v>0</v>
      </c>
      <c r="BI1015" s="231">
        <f>IF(N1015="nulová",J1015,0)</f>
        <v>0</v>
      </c>
      <c r="BJ1015" s="16" t="s">
        <v>80</v>
      </c>
      <c r="BK1015" s="231">
        <f>ROUND(I1015*H1015,2)</f>
        <v>0</v>
      </c>
      <c r="BL1015" s="16" t="s">
        <v>280</v>
      </c>
      <c r="BM1015" s="230" t="s">
        <v>1874</v>
      </c>
    </row>
    <row r="1016" s="1" customFormat="1">
      <c r="B1016" s="37"/>
      <c r="C1016" s="38"/>
      <c r="D1016" s="232" t="s">
        <v>203</v>
      </c>
      <c r="E1016" s="38"/>
      <c r="F1016" s="233" t="s">
        <v>1873</v>
      </c>
      <c r="G1016" s="38"/>
      <c r="H1016" s="38"/>
      <c r="I1016" s="145"/>
      <c r="J1016" s="38"/>
      <c r="K1016" s="38"/>
      <c r="L1016" s="42"/>
      <c r="M1016" s="234"/>
      <c r="N1016" s="82"/>
      <c r="O1016" s="82"/>
      <c r="P1016" s="82"/>
      <c r="Q1016" s="82"/>
      <c r="R1016" s="82"/>
      <c r="S1016" s="82"/>
      <c r="T1016" s="83"/>
      <c r="AT1016" s="16" t="s">
        <v>203</v>
      </c>
      <c r="AU1016" s="16" t="s">
        <v>82</v>
      </c>
    </row>
    <row r="1017" s="12" customFormat="1">
      <c r="B1017" s="235"/>
      <c r="C1017" s="236"/>
      <c r="D1017" s="232" t="s">
        <v>272</v>
      </c>
      <c r="E1017" s="236"/>
      <c r="F1017" s="238" t="s">
        <v>1875</v>
      </c>
      <c r="G1017" s="236"/>
      <c r="H1017" s="239">
        <v>121</v>
      </c>
      <c r="I1017" s="240"/>
      <c r="J1017" s="236"/>
      <c r="K1017" s="236"/>
      <c r="L1017" s="241"/>
      <c r="M1017" s="242"/>
      <c r="N1017" s="243"/>
      <c r="O1017" s="243"/>
      <c r="P1017" s="243"/>
      <c r="Q1017" s="243"/>
      <c r="R1017" s="243"/>
      <c r="S1017" s="243"/>
      <c r="T1017" s="244"/>
      <c r="AT1017" s="245" t="s">
        <v>272</v>
      </c>
      <c r="AU1017" s="245" t="s">
        <v>82</v>
      </c>
      <c r="AV1017" s="12" t="s">
        <v>82</v>
      </c>
      <c r="AW1017" s="12" t="s">
        <v>4</v>
      </c>
      <c r="AX1017" s="12" t="s">
        <v>80</v>
      </c>
      <c r="AY1017" s="245" t="s">
        <v>194</v>
      </c>
    </row>
    <row r="1018" s="1" customFormat="1" ht="24" customHeight="1">
      <c r="B1018" s="37"/>
      <c r="C1018" s="219" t="s">
        <v>1876</v>
      </c>
      <c r="D1018" s="219" t="s">
        <v>196</v>
      </c>
      <c r="E1018" s="220" t="s">
        <v>1877</v>
      </c>
      <c r="F1018" s="221" t="s">
        <v>1878</v>
      </c>
      <c r="G1018" s="222" t="s">
        <v>217</v>
      </c>
      <c r="H1018" s="223">
        <v>126</v>
      </c>
      <c r="I1018" s="224"/>
      <c r="J1018" s="225">
        <f>ROUND(I1018*H1018,2)</f>
        <v>0</v>
      </c>
      <c r="K1018" s="221" t="s">
        <v>200</v>
      </c>
      <c r="L1018" s="42"/>
      <c r="M1018" s="226" t="s">
        <v>19</v>
      </c>
      <c r="N1018" s="227" t="s">
        <v>44</v>
      </c>
      <c r="O1018" s="82"/>
      <c r="P1018" s="228">
        <f>O1018*H1018</f>
        <v>0</v>
      </c>
      <c r="Q1018" s="228">
        <v>0.00020000000000000001</v>
      </c>
      <c r="R1018" s="228">
        <f>Q1018*H1018</f>
        <v>0.0252</v>
      </c>
      <c r="S1018" s="228">
        <v>0</v>
      </c>
      <c r="T1018" s="229">
        <f>S1018*H1018</f>
        <v>0</v>
      </c>
      <c r="AR1018" s="230" t="s">
        <v>280</v>
      </c>
      <c r="AT1018" s="230" t="s">
        <v>196</v>
      </c>
      <c r="AU1018" s="230" t="s">
        <v>82</v>
      </c>
      <c r="AY1018" s="16" t="s">
        <v>194</v>
      </c>
      <c r="BE1018" s="231">
        <f>IF(N1018="základní",J1018,0)</f>
        <v>0</v>
      </c>
      <c r="BF1018" s="231">
        <f>IF(N1018="snížená",J1018,0)</f>
        <v>0</v>
      </c>
      <c r="BG1018" s="231">
        <f>IF(N1018="zákl. přenesená",J1018,0)</f>
        <v>0</v>
      </c>
      <c r="BH1018" s="231">
        <f>IF(N1018="sníž. přenesená",J1018,0)</f>
        <v>0</v>
      </c>
      <c r="BI1018" s="231">
        <f>IF(N1018="nulová",J1018,0)</f>
        <v>0</v>
      </c>
      <c r="BJ1018" s="16" t="s">
        <v>80</v>
      </c>
      <c r="BK1018" s="231">
        <f>ROUND(I1018*H1018,2)</f>
        <v>0</v>
      </c>
      <c r="BL1018" s="16" t="s">
        <v>280</v>
      </c>
      <c r="BM1018" s="230" t="s">
        <v>1879</v>
      </c>
    </row>
    <row r="1019" s="1" customFormat="1">
      <c r="B1019" s="37"/>
      <c r="C1019" s="38"/>
      <c r="D1019" s="232" t="s">
        <v>203</v>
      </c>
      <c r="E1019" s="38"/>
      <c r="F1019" s="233" t="s">
        <v>1880</v>
      </c>
      <c r="G1019" s="38"/>
      <c r="H1019" s="38"/>
      <c r="I1019" s="145"/>
      <c r="J1019" s="38"/>
      <c r="K1019" s="38"/>
      <c r="L1019" s="42"/>
      <c r="M1019" s="234"/>
      <c r="N1019" s="82"/>
      <c r="O1019" s="82"/>
      <c r="P1019" s="82"/>
      <c r="Q1019" s="82"/>
      <c r="R1019" s="82"/>
      <c r="S1019" s="82"/>
      <c r="T1019" s="83"/>
      <c r="AT1019" s="16" t="s">
        <v>203</v>
      </c>
      <c r="AU1019" s="16" t="s">
        <v>82</v>
      </c>
    </row>
    <row r="1020" s="12" customFormat="1">
      <c r="B1020" s="235"/>
      <c r="C1020" s="236"/>
      <c r="D1020" s="232" t="s">
        <v>272</v>
      </c>
      <c r="E1020" s="237" t="s">
        <v>19</v>
      </c>
      <c r="F1020" s="238" t="s">
        <v>1881</v>
      </c>
      <c r="G1020" s="236"/>
      <c r="H1020" s="239">
        <v>72</v>
      </c>
      <c r="I1020" s="240"/>
      <c r="J1020" s="236"/>
      <c r="K1020" s="236"/>
      <c r="L1020" s="241"/>
      <c r="M1020" s="242"/>
      <c r="N1020" s="243"/>
      <c r="O1020" s="243"/>
      <c r="P1020" s="243"/>
      <c r="Q1020" s="243"/>
      <c r="R1020" s="243"/>
      <c r="S1020" s="243"/>
      <c r="T1020" s="244"/>
      <c r="AT1020" s="245" t="s">
        <v>272</v>
      </c>
      <c r="AU1020" s="245" t="s">
        <v>82</v>
      </c>
      <c r="AV1020" s="12" t="s">
        <v>82</v>
      </c>
      <c r="AW1020" s="12" t="s">
        <v>35</v>
      </c>
      <c r="AX1020" s="12" t="s">
        <v>73</v>
      </c>
      <c r="AY1020" s="245" t="s">
        <v>194</v>
      </c>
    </row>
    <row r="1021" s="12" customFormat="1">
      <c r="B1021" s="235"/>
      <c r="C1021" s="236"/>
      <c r="D1021" s="232" t="s">
        <v>272</v>
      </c>
      <c r="E1021" s="237" t="s">
        <v>19</v>
      </c>
      <c r="F1021" s="238" t="s">
        <v>1882</v>
      </c>
      <c r="G1021" s="236"/>
      <c r="H1021" s="239">
        <v>54</v>
      </c>
      <c r="I1021" s="240"/>
      <c r="J1021" s="236"/>
      <c r="K1021" s="236"/>
      <c r="L1021" s="241"/>
      <c r="M1021" s="242"/>
      <c r="N1021" s="243"/>
      <c r="O1021" s="243"/>
      <c r="P1021" s="243"/>
      <c r="Q1021" s="243"/>
      <c r="R1021" s="243"/>
      <c r="S1021" s="243"/>
      <c r="T1021" s="244"/>
      <c r="AT1021" s="245" t="s">
        <v>272</v>
      </c>
      <c r="AU1021" s="245" t="s">
        <v>82</v>
      </c>
      <c r="AV1021" s="12" t="s">
        <v>82</v>
      </c>
      <c r="AW1021" s="12" t="s">
        <v>35</v>
      </c>
      <c r="AX1021" s="12" t="s">
        <v>73</v>
      </c>
      <c r="AY1021" s="245" t="s">
        <v>194</v>
      </c>
    </row>
    <row r="1022" s="13" customFormat="1">
      <c r="B1022" s="246"/>
      <c r="C1022" s="247"/>
      <c r="D1022" s="232" t="s">
        <v>272</v>
      </c>
      <c r="E1022" s="248" t="s">
        <v>19</v>
      </c>
      <c r="F1022" s="249" t="s">
        <v>295</v>
      </c>
      <c r="G1022" s="247"/>
      <c r="H1022" s="250">
        <v>126</v>
      </c>
      <c r="I1022" s="251"/>
      <c r="J1022" s="247"/>
      <c r="K1022" s="247"/>
      <c r="L1022" s="252"/>
      <c r="M1022" s="253"/>
      <c r="N1022" s="254"/>
      <c r="O1022" s="254"/>
      <c r="P1022" s="254"/>
      <c r="Q1022" s="254"/>
      <c r="R1022" s="254"/>
      <c r="S1022" s="254"/>
      <c r="T1022" s="255"/>
      <c r="AT1022" s="256" t="s">
        <v>272</v>
      </c>
      <c r="AU1022" s="256" t="s">
        <v>82</v>
      </c>
      <c r="AV1022" s="13" t="s">
        <v>201</v>
      </c>
      <c r="AW1022" s="13" t="s">
        <v>35</v>
      </c>
      <c r="AX1022" s="13" t="s">
        <v>80</v>
      </c>
      <c r="AY1022" s="256" t="s">
        <v>194</v>
      </c>
    </row>
    <row r="1023" s="1" customFormat="1" ht="16.5" customHeight="1">
      <c r="B1023" s="37"/>
      <c r="C1023" s="258" t="s">
        <v>1883</v>
      </c>
      <c r="D1023" s="258" t="s">
        <v>350</v>
      </c>
      <c r="E1023" s="259" t="s">
        <v>1884</v>
      </c>
      <c r="F1023" s="260" t="s">
        <v>1885</v>
      </c>
      <c r="G1023" s="261" t="s">
        <v>217</v>
      </c>
      <c r="H1023" s="262">
        <v>138.59999999999999</v>
      </c>
      <c r="I1023" s="263"/>
      <c r="J1023" s="264">
        <f>ROUND(I1023*H1023,2)</f>
        <v>0</v>
      </c>
      <c r="K1023" s="260" t="s">
        <v>200</v>
      </c>
      <c r="L1023" s="265"/>
      <c r="M1023" s="266" t="s">
        <v>19</v>
      </c>
      <c r="N1023" s="267" t="s">
        <v>44</v>
      </c>
      <c r="O1023" s="82"/>
      <c r="P1023" s="228">
        <f>O1023*H1023</f>
        <v>0</v>
      </c>
      <c r="Q1023" s="228">
        <v>6.0000000000000002E-05</v>
      </c>
      <c r="R1023" s="228">
        <f>Q1023*H1023</f>
        <v>0.0083160000000000005</v>
      </c>
      <c r="S1023" s="228">
        <v>0</v>
      </c>
      <c r="T1023" s="229">
        <f>S1023*H1023</f>
        <v>0</v>
      </c>
      <c r="AR1023" s="230" t="s">
        <v>381</v>
      </c>
      <c r="AT1023" s="230" t="s">
        <v>350</v>
      </c>
      <c r="AU1023" s="230" t="s">
        <v>82</v>
      </c>
      <c r="AY1023" s="16" t="s">
        <v>194</v>
      </c>
      <c r="BE1023" s="231">
        <f>IF(N1023="základní",J1023,0)</f>
        <v>0</v>
      </c>
      <c r="BF1023" s="231">
        <f>IF(N1023="snížená",J1023,0)</f>
        <v>0</v>
      </c>
      <c r="BG1023" s="231">
        <f>IF(N1023="zákl. přenesená",J1023,0)</f>
        <v>0</v>
      </c>
      <c r="BH1023" s="231">
        <f>IF(N1023="sníž. přenesená",J1023,0)</f>
        <v>0</v>
      </c>
      <c r="BI1023" s="231">
        <f>IF(N1023="nulová",J1023,0)</f>
        <v>0</v>
      </c>
      <c r="BJ1023" s="16" t="s">
        <v>80</v>
      </c>
      <c r="BK1023" s="231">
        <f>ROUND(I1023*H1023,2)</f>
        <v>0</v>
      </c>
      <c r="BL1023" s="16" t="s">
        <v>280</v>
      </c>
      <c r="BM1023" s="230" t="s">
        <v>1886</v>
      </c>
    </row>
    <row r="1024" s="1" customFormat="1">
      <c r="B1024" s="37"/>
      <c r="C1024" s="38"/>
      <c r="D1024" s="232" t="s">
        <v>203</v>
      </c>
      <c r="E1024" s="38"/>
      <c r="F1024" s="233" t="s">
        <v>1885</v>
      </c>
      <c r="G1024" s="38"/>
      <c r="H1024" s="38"/>
      <c r="I1024" s="145"/>
      <c r="J1024" s="38"/>
      <c r="K1024" s="38"/>
      <c r="L1024" s="42"/>
      <c r="M1024" s="234"/>
      <c r="N1024" s="82"/>
      <c r="O1024" s="82"/>
      <c r="P1024" s="82"/>
      <c r="Q1024" s="82"/>
      <c r="R1024" s="82"/>
      <c r="S1024" s="82"/>
      <c r="T1024" s="83"/>
      <c r="AT1024" s="16" t="s">
        <v>203</v>
      </c>
      <c r="AU1024" s="16" t="s">
        <v>82</v>
      </c>
    </row>
    <row r="1025" s="12" customFormat="1">
      <c r="B1025" s="235"/>
      <c r="C1025" s="236"/>
      <c r="D1025" s="232" t="s">
        <v>272</v>
      </c>
      <c r="E1025" s="236"/>
      <c r="F1025" s="238" t="s">
        <v>1887</v>
      </c>
      <c r="G1025" s="236"/>
      <c r="H1025" s="239">
        <v>138.59999999999999</v>
      </c>
      <c r="I1025" s="240"/>
      <c r="J1025" s="236"/>
      <c r="K1025" s="236"/>
      <c r="L1025" s="241"/>
      <c r="M1025" s="242"/>
      <c r="N1025" s="243"/>
      <c r="O1025" s="243"/>
      <c r="P1025" s="243"/>
      <c r="Q1025" s="243"/>
      <c r="R1025" s="243"/>
      <c r="S1025" s="243"/>
      <c r="T1025" s="244"/>
      <c r="AT1025" s="245" t="s">
        <v>272</v>
      </c>
      <c r="AU1025" s="245" t="s">
        <v>82</v>
      </c>
      <c r="AV1025" s="12" t="s">
        <v>82</v>
      </c>
      <c r="AW1025" s="12" t="s">
        <v>4</v>
      </c>
      <c r="AX1025" s="12" t="s">
        <v>80</v>
      </c>
      <c r="AY1025" s="245" t="s">
        <v>194</v>
      </c>
    </row>
    <row r="1026" s="1" customFormat="1" ht="24" customHeight="1">
      <c r="B1026" s="37"/>
      <c r="C1026" s="219" t="s">
        <v>1888</v>
      </c>
      <c r="D1026" s="219" t="s">
        <v>196</v>
      </c>
      <c r="E1026" s="220" t="s">
        <v>1889</v>
      </c>
      <c r="F1026" s="221" t="s">
        <v>1890</v>
      </c>
      <c r="G1026" s="222" t="s">
        <v>199</v>
      </c>
      <c r="H1026" s="223">
        <v>146.52000000000001</v>
      </c>
      <c r="I1026" s="224"/>
      <c r="J1026" s="225">
        <f>ROUND(I1026*H1026,2)</f>
        <v>0</v>
      </c>
      <c r="K1026" s="221" t="s">
        <v>200</v>
      </c>
      <c r="L1026" s="42"/>
      <c r="M1026" s="226" t="s">
        <v>19</v>
      </c>
      <c r="N1026" s="227" t="s">
        <v>44</v>
      </c>
      <c r="O1026" s="82"/>
      <c r="P1026" s="228">
        <f>O1026*H1026</f>
        <v>0</v>
      </c>
      <c r="Q1026" s="228">
        <v>0.0048999999999999998</v>
      </c>
      <c r="R1026" s="228">
        <f>Q1026*H1026</f>
        <v>0.71794800000000003</v>
      </c>
      <c r="S1026" s="228">
        <v>0</v>
      </c>
      <c r="T1026" s="229">
        <f>S1026*H1026</f>
        <v>0</v>
      </c>
      <c r="AR1026" s="230" t="s">
        <v>280</v>
      </c>
      <c r="AT1026" s="230" t="s">
        <v>196</v>
      </c>
      <c r="AU1026" s="230" t="s">
        <v>82</v>
      </c>
      <c r="AY1026" s="16" t="s">
        <v>194</v>
      </c>
      <c r="BE1026" s="231">
        <f>IF(N1026="základní",J1026,0)</f>
        <v>0</v>
      </c>
      <c r="BF1026" s="231">
        <f>IF(N1026="snížená",J1026,0)</f>
        <v>0</v>
      </c>
      <c r="BG1026" s="231">
        <f>IF(N1026="zákl. přenesená",J1026,0)</f>
        <v>0</v>
      </c>
      <c r="BH1026" s="231">
        <f>IF(N1026="sníž. přenesená",J1026,0)</f>
        <v>0</v>
      </c>
      <c r="BI1026" s="231">
        <f>IF(N1026="nulová",J1026,0)</f>
        <v>0</v>
      </c>
      <c r="BJ1026" s="16" t="s">
        <v>80</v>
      </c>
      <c r="BK1026" s="231">
        <f>ROUND(I1026*H1026,2)</f>
        <v>0</v>
      </c>
      <c r="BL1026" s="16" t="s">
        <v>280</v>
      </c>
      <c r="BM1026" s="230" t="s">
        <v>1891</v>
      </c>
    </row>
    <row r="1027" s="1" customFormat="1">
      <c r="B1027" s="37"/>
      <c r="C1027" s="38"/>
      <c r="D1027" s="232" t="s">
        <v>203</v>
      </c>
      <c r="E1027" s="38"/>
      <c r="F1027" s="233" t="s">
        <v>1892</v>
      </c>
      <c r="G1027" s="38"/>
      <c r="H1027" s="38"/>
      <c r="I1027" s="145"/>
      <c r="J1027" s="38"/>
      <c r="K1027" s="38"/>
      <c r="L1027" s="42"/>
      <c r="M1027" s="234"/>
      <c r="N1027" s="82"/>
      <c r="O1027" s="82"/>
      <c r="P1027" s="82"/>
      <c r="Q1027" s="82"/>
      <c r="R1027" s="82"/>
      <c r="S1027" s="82"/>
      <c r="T1027" s="83"/>
      <c r="AT1027" s="16" t="s">
        <v>203</v>
      </c>
      <c r="AU1027" s="16" t="s">
        <v>82</v>
      </c>
    </row>
    <row r="1028" s="12" customFormat="1">
      <c r="B1028" s="235"/>
      <c r="C1028" s="236"/>
      <c r="D1028" s="232" t="s">
        <v>272</v>
      </c>
      <c r="E1028" s="237" t="s">
        <v>19</v>
      </c>
      <c r="F1028" s="238" t="s">
        <v>1857</v>
      </c>
      <c r="G1028" s="236"/>
      <c r="H1028" s="239">
        <v>66.239999999999995</v>
      </c>
      <c r="I1028" s="240"/>
      <c r="J1028" s="236"/>
      <c r="K1028" s="236"/>
      <c r="L1028" s="241"/>
      <c r="M1028" s="242"/>
      <c r="N1028" s="243"/>
      <c r="O1028" s="243"/>
      <c r="P1028" s="243"/>
      <c r="Q1028" s="243"/>
      <c r="R1028" s="243"/>
      <c r="S1028" s="243"/>
      <c r="T1028" s="244"/>
      <c r="AT1028" s="245" t="s">
        <v>272</v>
      </c>
      <c r="AU1028" s="245" t="s">
        <v>82</v>
      </c>
      <c r="AV1028" s="12" t="s">
        <v>82</v>
      </c>
      <c r="AW1028" s="12" t="s">
        <v>35</v>
      </c>
      <c r="AX1028" s="12" t="s">
        <v>73</v>
      </c>
      <c r="AY1028" s="245" t="s">
        <v>194</v>
      </c>
    </row>
    <row r="1029" s="12" customFormat="1">
      <c r="B1029" s="235"/>
      <c r="C1029" s="236"/>
      <c r="D1029" s="232" t="s">
        <v>272</v>
      </c>
      <c r="E1029" s="237" t="s">
        <v>19</v>
      </c>
      <c r="F1029" s="238" t="s">
        <v>1858</v>
      </c>
      <c r="G1029" s="236"/>
      <c r="H1029" s="239">
        <v>80.280000000000001</v>
      </c>
      <c r="I1029" s="240"/>
      <c r="J1029" s="236"/>
      <c r="K1029" s="236"/>
      <c r="L1029" s="241"/>
      <c r="M1029" s="242"/>
      <c r="N1029" s="243"/>
      <c r="O1029" s="243"/>
      <c r="P1029" s="243"/>
      <c r="Q1029" s="243"/>
      <c r="R1029" s="243"/>
      <c r="S1029" s="243"/>
      <c r="T1029" s="244"/>
      <c r="AT1029" s="245" t="s">
        <v>272</v>
      </c>
      <c r="AU1029" s="245" t="s">
        <v>82</v>
      </c>
      <c r="AV1029" s="12" t="s">
        <v>82</v>
      </c>
      <c r="AW1029" s="12" t="s">
        <v>35</v>
      </c>
      <c r="AX1029" s="12" t="s">
        <v>73</v>
      </c>
      <c r="AY1029" s="245" t="s">
        <v>194</v>
      </c>
    </row>
    <row r="1030" s="13" customFormat="1">
      <c r="B1030" s="246"/>
      <c r="C1030" s="247"/>
      <c r="D1030" s="232" t="s">
        <v>272</v>
      </c>
      <c r="E1030" s="248" t="s">
        <v>19</v>
      </c>
      <c r="F1030" s="249" t="s">
        <v>295</v>
      </c>
      <c r="G1030" s="247"/>
      <c r="H1030" s="250">
        <v>146.52000000000001</v>
      </c>
      <c r="I1030" s="251"/>
      <c r="J1030" s="247"/>
      <c r="K1030" s="247"/>
      <c r="L1030" s="252"/>
      <c r="M1030" s="253"/>
      <c r="N1030" s="254"/>
      <c r="O1030" s="254"/>
      <c r="P1030" s="254"/>
      <c r="Q1030" s="254"/>
      <c r="R1030" s="254"/>
      <c r="S1030" s="254"/>
      <c r="T1030" s="255"/>
      <c r="AT1030" s="256" t="s">
        <v>272</v>
      </c>
      <c r="AU1030" s="256" t="s">
        <v>82</v>
      </c>
      <c r="AV1030" s="13" t="s">
        <v>201</v>
      </c>
      <c r="AW1030" s="13" t="s">
        <v>35</v>
      </c>
      <c r="AX1030" s="13" t="s">
        <v>80</v>
      </c>
      <c r="AY1030" s="256" t="s">
        <v>194</v>
      </c>
    </row>
    <row r="1031" s="1" customFormat="1" ht="16.5" customHeight="1">
      <c r="B1031" s="37"/>
      <c r="C1031" s="258" t="s">
        <v>1893</v>
      </c>
      <c r="D1031" s="258" t="s">
        <v>350</v>
      </c>
      <c r="E1031" s="259" t="s">
        <v>1894</v>
      </c>
      <c r="F1031" s="260" t="s">
        <v>1895</v>
      </c>
      <c r="G1031" s="261" t="s">
        <v>199</v>
      </c>
      <c r="H1031" s="262">
        <v>161.172</v>
      </c>
      <c r="I1031" s="263"/>
      <c r="J1031" s="264">
        <f>ROUND(I1031*H1031,2)</f>
        <v>0</v>
      </c>
      <c r="K1031" s="260" t="s">
        <v>200</v>
      </c>
      <c r="L1031" s="265"/>
      <c r="M1031" s="266" t="s">
        <v>19</v>
      </c>
      <c r="N1031" s="267" t="s">
        <v>44</v>
      </c>
      <c r="O1031" s="82"/>
      <c r="P1031" s="228">
        <f>O1031*H1031</f>
        <v>0</v>
      </c>
      <c r="Q1031" s="228">
        <v>0.010200000000000001</v>
      </c>
      <c r="R1031" s="228">
        <f>Q1031*H1031</f>
        <v>1.6439544000000002</v>
      </c>
      <c r="S1031" s="228">
        <v>0</v>
      </c>
      <c r="T1031" s="229">
        <f>S1031*H1031</f>
        <v>0</v>
      </c>
      <c r="AR1031" s="230" t="s">
        <v>381</v>
      </c>
      <c r="AT1031" s="230" t="s">
        <v>350</v>
      </c>
      <c r="AU1031" s="230" t="s">
        <v>82</v>
      </c>
      <c r="AY1031" s="16" t="s">
        <v>194</v>
      </c>
      <c r="BE1031" s="231">
        <f>IF(N1031="základní",J1031,0)</f>
        <v>0</v>
      </c>
      <c r="BF1031" s="231">
        <f>IF(N1031="snížená",J1031,0)</f>
        <v>0</v>
      </c>
      <c r="BG1031" s="231">
        <f>IF(N1031="zákl. přenesená",J1031,0)</f>
        <v>0</v>
      </c>
      <c r="BH1031" s="231">
        <f>IF(N1031="sníž. přenesená",J1031,0)</f>
        <v>0</v>
      </c>
      <c r="BI1031" s="231">
        <f>IF(N1031="nulová",J1031,0)</f>
        <v>0</v>
      </c>
      <c r="BJ1031" s="16" t="s">
        <v>80</v>
      </c>
      <c r="BK1031" s="231">
        <f>ROUND(I1031*H1031,2)</f>
        <v>0</v>
      </c>
      <c r="BL1031" s="16" t="s">
        <v>280</v>
      </c>
      <c r="BM1031" s="230" t="s">
        <v>1896</v>
      </c>
    </row>
    <row r="1032" s="1" customFormat="1">
      <c r="B1032" s="37"/>
      <c r="C1032" s="38"/>
      <c r="D1032" s="232" t="s">
        <v>203</v>
      </c>
      <c r="E1032" s="38"/>
      <c r="F1032" s="233" t="s">
        <v>1895</v>
      </c>
      <c r="G1032" s="38"/>
      <c r="H1032" s="38"/>
      <c r="I1032" s="145"/>
      <c r="J1032" s="38"/>
      <c r="K1032" s="38"/>
      <c r="L1032" s="42"/>
      <c r="M1032" s="234"/>
      <c r="N1032" s="82"/>
      <c r="O1032" s="82"/>
      <c r="P1032" s="82"/>
      <c r="Q1032" s="82"/>
      <c r="R1032" s="82"/>
      <c r="S1032" s="82"/>
      <c r="T1032" s="83"/>
      <c r="AT1032" s="16" t="s">
        <v>203</v>
      </c>
      <c r="AU1032" s="16" t="s">
        <v>82</v>
      </c>
    </row>
    <row r="1033" s="12" customFormat="1">
      <c r="B1033" s="235"/>
      <c r="C1033" s="236"/>
      <c r="D1033" s="232" t="s">
        <v>272</v>
      </c>
      <c r="E1033" s="236"/>
      <c r="F1033" s="238" t="s">
        <v>1897</v>
      </c>
      <c r="G1033" s="236"/>
      <c r="H1033" s="239">
        <v>161.172</v>
      </c>
      <c r="I1033" s="240"/>
      <c r="J1033" s="236"/>
      <c r="K1033" s="236"/>
      <c r="L1033" s="241"/>
      <c r="M1033" s="242"/>
      <c r="N1033" s="243"/>
      <c r="O1033" s="243"/>
      <c r="P1033" s="243"/>
      <c r="Q1033" s="243"/>
      <c r="R1033" s="243"/>
      <c r="S1033" s="243"/>
      <c r="T1033" s="244"/>
      <c r="AT1033" s="245" t="s">
        <v>272</v>
      </c>
      <c r="AU1033" s="245" t="s">
        <v>82</v>
      </c>
      <c r="AV1033" s="12" t="s">
        <v>82</v>
      </c>
      <c r="AW1033" s="12" t="s">
        <v>4</v>
      </c>
      <c r="AX1033" s="12" t="s">
        <v>80</v>
      </c>
      <c r="AY1033" s="245" t="s">
        <v>194</v>
      </c>
    </row>
    <row r="1034" s="1" customFormat="1" ht="24" customHeight="1">
      <c r="B1034" s="37"/>
      <c r="C1034" s="219" t="s">
        <v>1898</v>
      </c>
      <c r="D1034" s="219" t="s">
        <v>196</v>
      </c>
      <c r="E1034" s="220" t="s">
        <v>1899</v>
      </c>
      <c r="F1034" s="221" t="s">
        <v>1900</v>
      </c>
      <c r="G1034" s="222" t="s">
        <v>336</v>
      </c>
      <c r="H1034" s="223">
        <v>2.444</v>
      </c>
      <c r="I1034" s="224"/>
      <c r="J1034" s="225">
        <f>ROUND(I1034*H1034,2)</f>
        <v>0</v>
      </c>
      <c r="K1034" s="221" t="s">
        <v>200</v>
      </c>
      <c r="L1034" s="42"/>
      <c r="M1034" s="226" t="s">
        <v>19</v>
      </c>
      <c r="N1034" s="227" t="s">
        <v>44</v>
      </c>
      <c r="O1034" s="82"/>
      <c r="P1034" s="228">
        <f>O1034*H1034</f>
        <v>0</v>
      </c>
      <c r="Q1034" s="228">
        <v>0</v>
      </c>
      <c r="R1034" s="228">
        <f>Q1034*H1034</f>
        <v>0</v>
      </c>
      <c r="S1034" s="228">
        <v>0</v>
      </c>
      <c r="T1034" s="229">
        <f>S1034*H1034</f>
        <v>0</v>
      </c>
      <c r="AR1034" s="230" t="s">
        <v>280</v>
      </c>
      <c r="AT1034" s="230" t="s">
        <v>196</v>
      </c>
      <c r="AU1034" s="230" t="s">
        <v>82</v>
      </c>
      <c r="AY1034" s="16" t="s">
        <v>194</v>
      </c>
      <c r="BE1034" s="231">
        <f>IF(N1034="základní",J1034,0)</f>
        <v>0</v>
      </c>
      <c r="BF1034" s="231">
        <f>IF(N1034="snížená",J1034,0)</f>
        <v>0</v>
      </c>
      <c r="BG1034" s="231">
        <f>IF(N1034="zákl. přenesená",J1034,0)</f>
        <v>0</v>
      </c>
      <c r="BH1034" s="231">
        <f>IF(N1034="sníž. přenesená",J1034,0)</f>
        <v>0</v>
      </c>
      <c r="BI1034" s="231">
        <f>IF(N1034="nulová",J1034,0)</f>
        <v>0</v>
      </c>
      <c r="BJ1034" s="16" t="s">
        <v>80</v>
      </c>
      <c r="BK1034" s="231">
        <f>ROUND(I1034*H1034,2)</f>
        <v>0</v>
      </c>
      <c r="BL1034" s="16" t="s">
        <v>280</v>
      </c>
      <c r="BM1034" s="230" t="s">
        <v>1901</v>
      </c>
    </row>
    <row r="1035" s="1" customFormat="1">
      <c r="B1035" s="37"/>
      <c r="C1035" s="38"/>
      <c r="D1035" s="232" t="s">
        <v>203</v>
      </c>
      <c r="E1035" s="38"/>
      <c r="F1035" s="233" t="s">
        <v>1902</v>
      </c>
      <c r="G1035" s="38"/>
      <c r="H1035" s="38"/>
      <c r="I1035" s="145"/>
      <c r="J1035" s="38"/>
      <c r="K1035" s="38"/>
      <c r="L1035" s="42"/>
      <c r="M1035" s="234"/>
      <c r="N1035" s="82"/>
      <c r="O1035" s="82"/>
      <c r="P1035" s="82"/>
      <c r="Q1035" s="82"/>
      <c r="R1035" s="82"/>
      <c r="S1035" s="82"/>
      <c r="T1035" s="83"/>
      <c r="AT1035" s="16" t="s">
        <v>203</v>
      </c>
      <c r="AU1035" s="16" t="s">
        <v>82</v>
      </c>
    </row>
    <row r="1036" s="1" customFormat="1" ht="24" customHeight="1">
      <c r="B1036" s="37"/>
      <c r="C1036" s="219" t="s">
        <v>1903</v>
      </c>
      <c r="D1036" s="219" t="s">
        <v>196</v>
      </c>
      <c r="E1036" s="220" t="s">
        <v>1904</v>
      </c>
      <c r="F1036" s="221" t="s">
        <v>1905</v>
      </c>
      <c r="G1036" s="222" t="s">
        <v>336</v>
      </c>
      <c r="H1036" s="223">
        <v>2.444</v>
      </c>
      <c r="I1036" s="224"/>
      <c r="J1036" s="225">
        <f>ROUND(I1036*H1036,2)</f>
        <v>0</v>
      </c>
      <c r="K1036" s="221" t="s">
        <v>200</v>
      </c>
      <c r="L1036" s="42"/>
      <c r="M1036" s="226" t="s">
        <v>19</v>
      </c>
      <c r="N1036" s="227" t="s">
        <v>44</v>
      </c>
      <c r="O1036" s="82"/>
      <c r="P1036" s="228">
        <f>O1036*H1036</f>
        <v>0</v>
      </c>
      <c r="Q1036" s="228">
        <v>0</v>
      </c>
      <c r="R1036" s="228">
        <f>Q1036*H1036</f>
        <v>0</v>
      </c>
      <c r="S1036" s="228">
        <v>0</v>
      </c>
      <c r="T1036" s="229">
        <f>S1036*H1036</f>
        <v>0</v>
      </c>
      <c r="AR1036" s="230" t="s">
        <v>280</v>
      </c>
      <c r="AT1036" s="230" t="s">
        <v>196</v>
      </c>
      <c r="AU1036" s="230" t="s">
        <v>82</v>
      </c>
      <c r="AY1036" s="16" t="s">
        <v>194</v>
      </c>
      <c r="BE1036" s="231">
        <f>IF(N1036="základní",J1036,0)</f>
        <v>0</v>
      </c>
      <c r="BF1036" s="231">
        <f>IF(N1036="snížená",J1036,0)</f>
        <v>0</v>
      </c>
      <c r="BG1036" s="231">
        <f>IF(N1036="zákl. přenesená",J1036,0)</f>
        <v>0</v>
      </c>
      <c r="BH1036" s="231">
        <f>IF(N1036="sníž. přenesená",J1036,0)</f>
        <v>0</v>
      </c>
      <c r="BI1036" s="231">
        <f>IF(N1036="nulová",J1036,0)</f>
        <v>0</v>
      </c>
      <c r="BJ1036" s="16" t="s">
        <v>80</v>
      </c>
      <c r="BK1036" s="231">
        <f>ROUND(I1036*H1036,2)</f>
        <v>0</v>
      </c>
      <c r="BL1036" s="16" t="s">
        <v>280</v>
      </c>
      <c r="BM1036" s="230" t="s">
        <v>1906</v>
      </c>
    </row>
    <row r="1037" s="1" customFormat="1">
      <c r="B1037" s="37"/>
      <c r="C1037" s="38"/>
      <c r="D1037" s="232" t="s">
        <v>203</v>
      </c>
      <c r="E1037" s="38"/>
      <c r="F1037" s="233" t="s">
        <v>1907</v>
      </c>
      <c r="G1037" s="38"/>
      <c r="H1037" s="38"/>
      <c r="I1037" s="145"/>
      <c r="J1037" s="38"/>
      <c r="K1037" s="38"/>
      <c r="L1037" s="42"/>
      <c r="M1037" s="234"/>
      <c r="N1037" s="82"/>
      <c r="O1037" s="82"/>
      <c r="P1037" s="82"/>
      <c r="Q1037" s="82"/>
      <c r="R1037" s="82"/>
      <c r="S1037" s="82"/>
      <c r="T1037" s="83"/>
      <c r="AT1037" s="16" t="s">
        <v>203</v>
      </c>
      <c r="AU1037" s="16" t="s">
        <v>82</v>
      </c>
    </row>
    <row r="1038" s="11" customFormat="1" ht="22.8" customHeight="1">
      <c r="B1038" s="203"/>
      <c r="C1038" s="204"/>
      <c r="D1038" s="205" t="s">
        <v>72</v>
      </c>
      <c r="E1038" s="217" t="s">
        <v>1908</v>
      </c>
      <c r="F1038" s="217" t="s">
        <v>1909</v>
      </c>
      <c r="G1038" s="204"/>
      <c r="H1038" s="204"/>
      <c r="I1038" s="207"/>
      <c r="J1038" s="218">
        <f>BK1038</f>
        <v>0</v>
      </c>
      <c r="K1038" s="204"/>
      <c r="L1038" s="209"/>
      <c r="M1038" s="210"/>
      <c r="N1038" s="211"/>
      <c r="O1038" s="211"/>
      <c r="P1038" s="212">
        <f>SUM(P1039:P1044)</f>
        <v>0</v>
      </c>
      <c r="Q1038" s="211"/>
      <c r="R1038" s="212">
        <f>SUM(R1039:R1044)</f>
        <v>0.0089700000000000005</v>
      </c>
      <c r="S1038" s="211"/>
      <c r="T1038" s="213">
        <f>SUM(T1039:T1044)</f>
        <v>0</v>
      </c>
      <c r="AR1038" s="214" t="s">
        <v>82</v>
      </c>
      <c r="AT1038" s="215" t="s">
        <v>72</v>
      </c>
      <c r="AU1038" s="215" t="s">
        <v>80</v>
      </c>
      <c r="AY1038" s="214" t="s">
        <v>194</v>
      </c>
      <c r="BK1038" s="216">
        <f>SUM(BK1039:BK1044)</f>
        <v>0</v>
      </c>
    </row>
    <row r="1039" s="1" customFormat="1" ht="24" customHeight="1">
      <c r="B1039" s="37"/>
      <c r="C1039" s="219" t="s">
        <v>1910</v>
      </c>
      <c r="D1039" s="219" t="s">
        <v>196</v>
      </c>
      <c r="E1039" s="220" t="s">
        <v>1911</v>
      </c>
      <c r="F1039" s="221" t="s">
        <v>1912</v>
      </c>
      <c r="G1039" s="222" t="s">
        <v>199</v>
      </c>
      <c r="H1039" s="223">
        <v>39</v>
      </c>
      <c r="I1039" s="224"/>
      <c r="J1039" s="225">
        <f>ROUND(I1039*H1039,2)</f>
        <v>0</v>
      </c>
      <c r="K1039" s="221" t="s">
        <v>200</v>
      </c>
      <c r="L1039" s="42"/>
      <c r="M1039" s="226" t="s">
        <v>19</v>
      </c>
      <c r="N1039" s="227" t="s">
        <v>44</v>
      </c>
      <c r="O1039" s="82"/>
      <c r="P1039" s="228">
        <f>O1039*H1039</f>
        <v>0</v>
      </c>
      <c r="Q1039" s="228">
        <v>0.00023000000000000001</v>
      </c>
      <c r="R1039" s="228">
        <f>Q1039*H1039</f>
        <v>0.0089700000000000005</v>
      </c>
      <c r="S1039" s="228">
        <v>0</v>
      </c>
      <c r="T1039" s="229">
        <f>S1039*H1039</f>
        <v>0</v>
      </c>
      <c r="AR1039" s="230" t="s">
        <v>280</v>
      </c>
      <c r="AT1039" s="230" t="s">
        <v>196</v>
      </c>
      <c r="AU1039" s="230" t="s">
        <v>82</v>
      </c>
      <c r="AY1039" s="16" t="s">
        <v>194</v>
      </c>
      <c r="BE1039" s="231">
        <f>IF(N1039="základní",J1039,0)</f>
        <v>0</v>
      </c>
      <c r="BF1039" s="231">
        <f>IF(N1039="snížená",J1039,0)</f>
        <v>0</v>
      </c>
      <c r="BG1039" s="231">
        <f>IF(N1039="zákl. přenesená",J1039,0)</f>
        <v>0</v>
      </c>
      <c r="BH1039" s="231">
        <f>IF(N1039="sníž. přenesená",J1039,0)</f>
        <v>0</v>
      </c>
      <c r="BI1039" s="231">
        <f>IF(N1039="nulová",J1039,0)</f>
        <v>0</v>
      </c>
      <c r="BJ1039" s="16" t="s">
        <v>80</v>
      </c>
      <c r="BK1039" s="231">
        <f>ROUND(I1039*H1039,2)</f>
        <v>0</v>
      </c>
      <c r="BL1039" s="16" t="s">
        <v>280</v>
      </c>
      <c r="BM1039" s="230" t="s">
        <v>1913</v>
      </c>
    </row>
    <row r="1040" s="1" customFormat="1">
      <c r="B1040" s="37"/>
      <c r="C1040" s="38"/>
      <c r="D1040" s="232" t="s">
        <v>203</v>
      </c>
      <c r="E1040" s="38"/>
      <c r="F1040" s="233" t="s">
        <v>1914</v>
      </c>
      <c r="G1040" s="38"/>
      <c r="H1040" s="38"/>
      <c r="I1040" s="145"/>
      <c r="J1040" s="38"/>
      <c r="K1040" s="38"/>
      <c r="L1040" s="42"/>
      <c r="M1040" s="234"/>
      <c r="N1040" s="82"/>
      <c r="O1040" s="82"/>
      <c r="P1040" s="82"/>
      <c r="Q1040" s="82"/>
      <c r="R1040" s="82"/>
      <c r="S1040" s="82"/>
      <c r="T1040" s="83"/>
      <c r="AT1040" s="16" t="s">
        <v>203</v>
      </c>
      <c r="AU1040" s="16" t="s">
        <v>82</v>
      </c>
    </row>
    <row r="1041" s="1" customFormat="1">
      <c r="B1041" s="37"/>
      <c r="C1041" s="38"/>
      <c r="D1041" s="232" t="s">
        <v>306</v>
      </c>
      <c r="E1041" s="38"/>
      <c r="F1041" s="257" t="s">
        <v>805</v>
      </c>
      <c r="G1041" s="38"/>
      <c r="H1041" s="38"/>
      <c r="I1041" s="145"/>
      <c r="J1041" s="38"/>
      <c r="K1041" s="38"/>
      <c r="L1041" s="42"/>
      <c r="M1041" s="234"/>
      <c r="N1041" s="82"/>
      <c r="O1041" s="82"/>
      <c r="P1041" s="82"/>
      <c r="Q1041" s="82"/>
      <c r="R1041" s="82"/>
      <c r="S1041" s="82"/>
      <c r="T1041" s="83"/>
      <c r="AT1041" s="16" t="s">
        <v>306</v>
      </c>
      <c r="AU1041" s="16" t="s">
        <v>82</v>
      </c>
    </row>
    <row r="1042" s="12" customFormat="1">
      <c r="B1042" s="235"/>
      <c r="C1042" s="236"/>
      <c r="D1042" s="232" t="s">
        <v>272</v>
      </c>
      <c r="E1042" s="237" t="s">
        <v>19</v>
      </c>
      <c r="F1042" s="238" t="s">
        <v>1915</v>
      </c>
      <c r="G1042" s="236"/>
      <c r="H1042" s="239">
        <v>20.5</v>
      </c>
      <c r="I1042" s="240"/>
      <c r="J1042" s="236"/>
      <c r="K1042" s="236"/>
      <c r="L1042" s="241"/>
      <c r="M1042" s="242"/>
      <c r="N1042" s="243"/>
      <c r="O1042" s="243"/>
      <c r="P1042" s="243"/>
      <c r="Q1042" s="243"/>
      <c r="R1042" s="243"/>
      <c r="S1042" s="243"/>
      <c r="T1042" s="244"/>
      <c r="AT1042" s="245" t="s">
        <v>272</v>
      </c>
      <c r="AU1042" s="245" t="s">
        <v>82</v>
      </c>
      <c r="AV1042" s="12" t="s">
        <v>82</v>
      </c>
      <c r="AW1042" s="12" t="s">
        <v>35</v>
      </c>
      <c r="AX1042" s="12" t="s">
        <v>73</v>
      </c>
      <c r="AY1042" s="245" t="s">
        <v>194</v>
      </c>
    </row>
    <row r="1043" s="12" customFormat="1">
      <c r="B1043" s="235"/>
      <c r="C1043" s="236"/>
      <c r="D1043" s="232" t="s">
        <v>272</v>
      </c>
      <c r="E1043" s="237" t="s">
        <v>19</v>
      </c>
      <c r="F1043" s="238" t="s">
        <v>1916</v>
      </c>
      <c r="G1043" s="236"/>
      <c r="H1043" s="239">
        <v>18.5</v>
      </c>
      <c r="I1043" s="240"/>
      <c r="J1043" s="236"/>
      <c r="K1043" s="236"/>
      <c r="L1043" s="241"/>
      <c r="M1043" s="242"/>
      <c r="N1043" s="243"/>
      <c r="O1043" s="243"/>
      <c r="P1043" s="243"/>
      <c r="Q1043" s="243"/>
      <c r="R1043" s="243"/>
      <c r="S1043" s="243"/>
      <c r="T1043" s="244"/>
      <c r="AT1043" s="245" t="s">
        <v>272</v>
      </c>
      <c r="AU1043" s="245" t="s">
        <v>82</v>
      </c>
      <c r="AV1043" s="12" t="s">
        <v>82</v>
      </c>
      <c r="AW1043" s="12" t="s">
        <v>35</v>
      </c>
      <c r="AX1043" s="12" t="s">
        <v>73</v>
      </c>
      <c r="AY1043" s="245" t="s">
        <v>194</v>
      </c>
    </row>
    <row r="1044" s="13" customFormat="1">
      <c r="B1044" s="246"/>
      <c r="C1044" s="247"/>
      <c r="D1044" s="232" t="s">
        <v>272</v>
      </c>
      <c r="E1044" s="248" t="s">
        <v>19</v>
      </c>
      <c r="F1044" s="249" t="s">
        <v>295</v>
      </c>
      <c r="G1044" s="247"/>
      <c r="H1044" s="250">
        <v>39</v>
      </c>
      <c r="I1044" s="251"/>
      <c r="J1044" s="247"/>
      <c r="K1044" s="247"/>
      <c r="L1044" s="252"/>
      <c r="M1044" s="253"/>
      <c r="N1044" s="254"/>
      <c r="O1044" s="254"/>
      <c r="P1044" s="254"/>
      <c r="Q1044" s="254"/>
      <c r="R1044" s="254"/>
      <c r="S1044" s="254"/>
      <c r="T1044" s="255"/>
      <c r="AT1044" s="256" t="s">
        <v>272</v>
      </c>
      <c r="AU1044" s="256" t="s">
        <v>82</v>
      </c>
      <c r="AV1044" s="13" t="s">
        <v>201</v>
      </c>
      <c r="AW1044" s="13" t="s">
        <v>35</v>
      </c>
      <c r="AX1044" s="13" t="s">
        <v>80</v>
      </c>
      <c r="AY1044" s="256" t="s">
        <v>194</v>
      </c>
    </row>
    <row r="1045" s="11" customFormat="1" ht="22.8" customHeight="1">
      <c r="B1045" s="203"/>
      <c r="C1045" s="204"/>
      <c r="D1045" s="205" t="s">
        <v>72</v>
      </c>
      <c r="E1045" s="217" t="s">
        <v>1917</v>
      </c>
      <c r="F1045" s="217" t="s">
        <v>1918</v>
      </c>
      <c r="G1045" s="204"/>
      <c r="H1045" s="204"/>
      <c r="I1045" s="207"/>
      <c r="J1045" s="218">
        <f>BK1045</f>
        <v>0</v>
      </c>
      <c r="K1045" s="204"/>
      <c r="L1045" s="209"/>
      <c r="M1045" s="210"/>
      <c r="N1045" s="211"/>
      <c r="O1045" s="211"/>
      <c r="P1045" s="212">
        <f>SUM(P1046:P1066)</f>
        <v>0</v>
      </c>
      <c r="Q1045" s="211"/>
      <c r="R1045" s="212">
        <f>SUM(R1046:R1066)</f>
        <v>0.12972000000000003</v>
      </c>
      <c r="S1045" s="211"/>
      <c r="T1045" s="213">
        <f>SUM(T1046:T1066)</f>
        <v>0</v>
      </c>
      <c r="AR1045" s="214" t="s">
        <v>82</v>
      </c>
      <c r="AT1045" s="215" t="s">
        <v>72</v>
      </c>
      <c r="AU1045" s="215" t="s">
        <v>80</v>
      </c>
      <c r="AY1045" s="214" t="s">
        <v>194</v>
      </c>
      <c r="BK1045" s="216">
        <f>SUM(BK1046:BK1066)</f>
        <v>0</v>
      </c>
    </row>
    <row r="1046" s="1" customFormat="1" ht="24" customHeight="1">
      <c r="B1046" s="37"/>
      <c r="C1046" s="219" t="s">
        <v>1919</v>
      </c>
      <c r="D1046" s="219" t="s">
        <v>196</v>
      </c>
      <c r="E1046" s="220" t="s">
        <v>1920</v>
      </c>
      <c r="F1046" s="221" t="s">
        <v>1921</v>
      </c>
      <c r="G1046" s="222" t="s">
        <v>199</v>
      </c>
      <c r="H1046" s="223">
        <v>34</v>
      </c>
      <c r="I1046" s="224"/>
      <c r="J1046" s="225">
        <f>ROUND(I1046*H1046,2)</f>
        <v>0</v>
      </c>
      <c r="K1046" s="221" t="s">
        <v>200</v>
      </c>
      <c r="L1046" s="42"/>
      <c r="M1046" s="226" t="s">
        <v>19</v>
      </c>
      <c r="N1046" s="227" t="s">
        <v>44</v>
      </c>
      <c r="O1046" s="82"/>
      <c r="P1046" s="228">
        <f>O1046*H1046</f>
        <v>0</v>
      </c>
      <c r="Q1046" s="228">
        <v>0</v>
      </c>
      <c r="R1046" s="228">
        <f>Q1046*H1046</f>
        <v>0</v>
      </c>
      <c r="S1046" s="228">
        <v>0</v>
      </c>
      <c r="T1046" s="229">
        <f>S1046*H1046</f>
        <v>0</v>
      </c>
      <c r="AR1046" s="230" t="s">
        <v>280</v>
      </c>
      <c r="AT1046" s="230" t="s">
        <v>196</v>
      </c>
      <c r="AU1046" s="230" t="s">
        <v>82</v>
      </c>
      <c r="AY1046" s="16" t="s">
        <v>194</v>
      </c>
      <c r="BE1046" s="231">
        <f>IF(N1046="základní",J1046,0)</f>
        <v>0</v>
      </c>
      <c r="BF1046" s="231">
        <f>IF(N1046="snížená",J1046,0)</f>
        <v>0</v>
      </c>
      <c r="BG1046" s="231">
        <f>IF(N1046="zákl. přenesená",J1046,0)</f>
        <v>0</v>
      </c>
      <c r="BH1046" s="231">
        <f>IF(N1046="sníž. přenesená",J1046,0)</f>
        <v>0</v>
      </c>
      <c r="BI1046" s="231">
        <f>IF(N1046="nulová",J1046,0)</f>
        <v>0</v>
      </c>
      <c r="BJ1046" s="16" t="s">
        <v>80</v>
      </c>
      <c r="BK1046" s="231">
        <f>ROUND(I1046*H1046,2)</f>
        <v>0</v>
      </c>
      <c r="BL1046" s="16" t="s">
        <v>280</v>
      </c>
      <c r="BM1046" s="230" t="s">
        <v>1922</v>
      </c>
    </row>
    <row r="1047" s="1" customFormat="1">
      <c r="B1047" s="37"/>
      <c r="C1047" s="38"/>
      <c r="D1047" s="232" t="s">
        <v>203</v>
      </c>
      <c r="E1047" s="38"/>
      <c r="F1047" s="233" t="s">
        <v>1923</v>
      </c>
      <c r="G1047" s="38"/>
      <c r="H1047" s="38"/>
      <c r="I1047" s="145"/>
      <c r="J1047" s="38"/>
      <c r="K1047" s="38"/>
      <c r="L1047" s="42"/>
      <c r="M1047" s="234"/>
      <c r="N1047" s="82"/>
      <c r="O1047" s="82"/>
      <c r="P1047" s="82"/>
      <c r="Q1047" s="82"/>
      <c r="R1047" s="82"/>
      <c r="S1047" s="82"/>
      <c r="T1047" s="83"/>
      <c r="AT1047" s="16" t="s">
        <v>203</v>
      </c>
      <c r="AU1047" s="16" t="s">
        <v>82</v>
      </c>
    </row>
    <row r="1048" s="1" customFormat="1" ht="24" customHeight="1">
      <c r="B1048" s="37"/>
      <c r="C1048" s="219" t="s">
        <v>1924</v>
      </c>
      <c r="D1048" s="219" t="s">
        <v>196</v>
      </c>
      <c r="E1048" s="220" t="s">
        <v>1925</v>
      </c>
      <c r="F1048" s="221" t="s">
        <v>1926</v>
      </c>
      <c r="G1048" s="222" t="s">
        <v>199</v>
      </c>
      <c r="H1048" s="223">
        <v>34</v>
      </c>
      <c r="I1048" s="224"/>
      <c r="J1048" s="225">
        <f>ROUND(I1048*H1048,2)</f>
        <v>0</v>
      </c>
      <c r="K1048" s="221" t="s">
        <v>200</v>
      </c>
      <c r="L1048" s="42"/>
      <c r="M1048" s="226" t="s">
        <v>19</v>
      </c>
      <c r="N1048" s="227" t="s">
        <v>44</v>
      </c>
      <c r="O1048" s="82"/>
      <c r="P1048" s="228">
        <f>O1048*H1048</f>
        <v>0</v>
      </c>
      <c r="Q1048" s="228">
        <v>0.00013999999999999999</v>
      </c>
      <c r="R1048" s="228">
        <f>Q1048*H1048</f>
        <v>0.0047599999999999995</v>
      </c>
      <c r="S1048" s="228">
        <v>0</v>
      </c>
      <c r="T1048" s="229">
        <f>S1048*H1048</f>
        <v>0</v>
      </c>
      <c r="AR1048" s="230" t="s">
        <v>280</v>
      </c>
      <c r="AT1048" s="230" t="s">
        <v>196</v>
      </c>
      <c r="AU1048" s="230" t="s">
        <v>82</v>
      </c>
      <c r="AY1048" s="16" t="s">
        <v>194</v>
      </c>
      <c r="BE1048" s="231">
        <f>IF(N1048="základní",J1048,0)</f>
        <v>0</v>
      </c>
      <c r="BF1048" s="231">
        <f>IF(N1048="snížená",J1048,0)</f>
        <v>0</v>
      </c>
      <c r="BG1048" s="231">
        <f>IF(N1048="zákl. přenesená",J1048,0)</f>
        <v>0</v>
      </c>
      <c r="BH1048" s="231">
        <f>IF(N1048="sníž. přenesená",J1048,0)</f>
        <v>0</v>
      </c>
      <c r="BI1048" s="231">
        <f>IF(N1048="nulová",J1048,0)</f>
        <v>0</v>
      </c>
      <c r="BJ1048" s="16" t="s">
        <v>80</v>
      </c>
      <c r="BK1048" s="231">
        <f>ROUND(I1048*H1048,2)</f>
        <v>0</v>
      </c>
      <c r="BL1048" s="16" t="s">
        <v>280</v>
      </c>
      <c r="BM1048" s="230" t="s">
        <v>1927</v>
      </c>
    </row>
    <row r="1049" s="1" customFormat="1">
      <c r="B1049" s="37"/>
      <c r="C1049" s="38"/>
      <c r="D1049" s="232" t="s">
        <v>203</v>
      </c>
      <c r="E1049" s="38"/>
      <c r="F1049" s="233" t="s">
        <v>1928</v>
      </c>
      <c r="G1049" s="38"/>
      <c r="H1049" s="38"/>
      <c r="I1049" s="145"/>
      <c r="J1049" s="38"/>
      <c r="K1049" s="38"/>
      <c r="L1049" s="42"/>
      <c r="M1049" s="234"/>
      <c r="N1049" s="82"/>
      <c r="O1049" s="82"/>
      <c r="P1049" s="82"/>
      <c r="Q1049" s="82"/>
      <c r="R1049" s="82"/>
      <c r="S1049" s="82"/>
      <c r="T1049" s="83"/>
      <c r="AT1049" s="16" t="s">
        <v>203</v>
      </c>
      <c r="AU1049" s="16" t="s">
        <v>82</v>
      </c>
    </row>
    <row r="1050" s="1" customFormat="1" ht="24" customHeight="1">
      <c r="B1050" s="37"/>
      <c r="C1050" s="219" t="s">
        <v>1929</v>
      </c>
      <c r="D1050" s="219" t="s">
        <v>196</v>
      </c>
      <c r="E1050" s="220" t="s">
        <v>1930</v>
      </c>
      <c r="F1050" s="221" t="s">
        <v>1931</v>
      </c>
      <c r="G1050" s="222" t="s">
        <v>199</v>
      </c>
      <c r="H1050" s="223">
        <v>34</v>
      </c>
      <c r="I1050" s="224"/>
      <c r="J1050" s="225">
        <f>ROUND(I1050*H1050,2)</f>
        <v>0</v>
      </c>
      <c r="K1050" s="221" t="s">
        <v>200</v>
      </c>
      <c r="L1050" s="42"/>
      <c r="M1050" s="226" t="s">
        <v>19</v>
      </c>
      <c r="N1050" s="227" t="s">
        <v>44</v>
      </c>
      <c r="O1050" s="82"/>
      <c r="P1050" s="228">
        <f>O1050*H1050</f>
        <v>0</v>
      </c>
      <c r="Q1050" s="228">
        <v>0.00017000000000000001</v>
      </c>
      <c r="R1050" s="228">
        <f>Q1050*H1050</f>
        <v>0.0057800000000000004</v>
      </c>
      <c r="S1050" s="228">
        <v>0</v>
      </c>
      <c r="T1050" s="229">
        <f>S1050*H1050</f>
        <v>0</v>
      </c>
      <c r="AR1050" s="230" t="s">
        <v>280</v>
      </c>
      <c r="AT1050" s="230" t="s">
        <v>196</v>
      </c>
      <c r="AU1050" s="230" t="s">
        <v>82</v>
      </c>
      <c r="AY1050" s="16" t="s">
        <v>194</v>
      </c>
      <c r="BE1050" s="231">
        <f>IF(N1050="základní",J1050,0)</f>
        <v>0</v>
      </c>
      <c r="BF1050" s="231">
        <f>IF(N1050="snížená",J1050,0)</f>
        <v>0</v>
      </c>
      <c r="BG1050" s="231">
        <f>IF(N1050="zákl. přenesená",J1050,0)</f>
        <v>0</v>
      </c>
      <c r="BH1050" s="231">
        <f>IF(N1050="sníž. přenesená",J1050,0)</f>
        <v>0</v>
      </c>
      <c r="BI1050" s="231">
        <f>IF(N1050="nulová",J1050,0)</f>
        <v>0</v>
      </c>
      <c r="BJ1050" s="16" t="s">
        <v>80</v>
      </c>
      <c r="BK1050" s="231">
        <f>ROUND(I1050*H1050,2)</f>
        <v>0</v>
      </c>
      <c r="BL1050" s="16" t="s">
        <v>280</v>
      </c>
      <c r="BM1050" s="230" t="s">
        <v>1932</v>
      </c>
    </row>
    <row r="1051" s="1" customFormat="1">
      <c r="B1051" s="37"/>
      <c r="C1051" s="38"/>
      <c r="D1051" s="232" t="s">
        <v>203</v>
      </c>
      <c r="E1051" s="38"/>
      <c r="F1051" s="233" t="s">
        <v>1933</v>
      </c>
      <c r="G1051" s="38"/>
      <c r="H1051" s="38"/>
      <c r="I1051" s="145"/>
      <c r="J1051" s="38"/>
      <c r="K1051" s="38"/>
      <c r="L1051" s="42"/>
      <c r="M1051" s="234"/>
      <c r="N1051" s="82"/>
      <c r="O1051" s="82"/>
      <c r="P1051" s="82"/>
      <c r="Q1051" s="82"/>
      <c r="R1051" s="82"/>
      <c r="S1051" s="82"/>
      <c r="T1051" s="83"/>
      <c r="AT1051" s="16" t="s">
        <v>203</v>
      </c>
      <c r="AU1051" s="16" t="s">
        <v>82</v>
      </c>
    </row>
    <row r="1052" s="1" customFormat="1" ht="24" customHeight="1">
      <c r="B1052" s="37"/>
      <c r="C1052" s="219" t="s">
        <v>1934</v>
      </c>
      <c r="D1052" s="219" t="s">
        <v>196</v>
      </c>
      <c r="E1052" s="220" t="s">
        <v>1935</v>
      </c>
      <c r="F1052" s="221" t="s">
        <v>1936</v>
      </c>
      <c r="G1052" s="222" t="s">
        <v>199</v>
      </c>
      <c r="H1052" s="223">
        <v>34</v>
      </c>
      <c r="I1052" s="224"/>
      <c r="J1052" s="225">
        <f>ROUND(I1052*H1052,2)</f>
        <v>0</v>
      </c>
      <c r="K1052" s="221" t="s">
        <v>200</v>
      </c>
      <c r="L1052" s="42"/>
      <c r="M1052" s="226" t="s">
        <v>19</v>
      </c>
      <c r="N1052" s="227" t="s">
        <v>44</v>
      </c>
      <c r="O1052" s="82"/>
      <c r="P1052" s="228">
        <f>O1052*H1052</f>
        <v>0</v>
      </c>
      <c r="Q1052" s="228">
        <v>0.00017000000000000001</v>
      </c>
      <c r="R1052" s="228">
        <f>Q1052*H1052</f>
        <v>0.0057800000000000004</v>
      </c>
      <c r="S1052" s="228">
        <v>0</v>
      </c>
      <c r="T1052" s="229">
        <f>S1052*H1052</f>
        <v>0</v>
      </c>
      <c r="AR1052" s="230" t="s">
        <v>280</v>
      </c>
      <c r="AT1052" s="230" t="s">
        <v>196</v>
      </c>
      <c r="AU1052" s="230" t="s">
        <v>82</v>
      </c>
      <c r="AY1052" s="16" t="s">
        <v>194</v>
      </c>
      <c r="BE1052" s="231">
        <f>IF(N1052="základní",J1052,0)</f>
        <v>0</v>
      </c>
      <c r="BF1052" s="231">
        <f>IF(N1052="snížená",J1052,0)</f>
        <v>0</v>
      </c>
      <c r="BG1052" s="231">
        <f>IF(N1052="zákl. přenesená",J1052,0)</f>
        <v>0</v>
      </c>
      <c r="BH1052" s="231">
        <f>IF(N1052="sníž. přenesená",J1052,0)</f>
        <v>0</v>
      </c>
      <c r="BI1052" s="231">
        <f>IF(N1052="nulová",J1052,0)</f>
        <v>0</v>
      </c>
      <c r="BJ1052" s="16" t="s">
        <v>80</v>
      </c>
      <c r="BK1052" s="231">
        <f>ROUND(I1052*H1052,2)</f>
        <v>0</v>
      </c>
      <c r="BL1052" s="16" t="s">
        <v>280</v>
      </c>
      <c r="BM1052" s="230" t="s">
        <v>1937</v>
      </c>
    </row>
    <row r="1053" s="1" customFormat="1">
      <c r="B1053" s="37"/>
      <c r="C1053" s="38"/>
      <c r="D1053" s="232" t="s">
        <v>203</v>
      </c>
      <c r="E1053" s="38"/>
      <c r="F1053" s="233" t="s">
        <v>1938</v>
      </c>
      <c r="G1053" s="38"/>
      <c r="H1053" s="38"/>
      <c r="I1053" s="145"/>
      <c r="J1053" s="38"/>
      <c r="K1053" s="38"/>
      <c r="L1053" s="42"/>
      <c r="M1053" s="234"/>
      <c r="N1053" s="82"/>
      <c r="O1053" s="82"/>
      <c r="P1053" s="82"/>
      <c r="Q1053" s="82"/>
      <c r="R1053" s="82"/>
      <c r="S1053" s="82"/>
      <c r="T1053" s="83"/>
      <c r="AT1053" s="16" t="s">
        <v>203</v>
      </c>
      <c r="AU1053" s="16" t="s">
        <v>82</v>
      </c>
    </row>
    <row r="1054" s="1" customFormat="1" ht="24" customHeight="1">
      <c r="B1054" s="37"/>
      <c r="C1054" s="219" t="s">
        <v>1939</v>
      </c>
      <c r="D1054" s="219" t="s">
        <v>196</v>
      </c>
      <c r="E1054" s="220" t="s">
        <v>1940</v>
      </c>
      <c r="F1054" s="221" t="s">
        <v>1941</v>
      </c>
      <c r="G1054" s="222" t="s">
        <v>199</v>
      </c>
      <c r="H1054" s="223">
        <v>455</v>
      </c>
      <c r="I1054" s="224"/>
      <c r="J1054" s="225">
        <f>ROUND(I1054*H1054,2)</f>
        <v>0</v>
      </c>
      <c r="K1054" s="221" t="s">
        <v>200</v>
      </c>
      <c r="L1054" s="42"/>
      <c r="M1054" s="226" t="s">
        <v>19</v>
      </c>
      <c r="N1054" s="227" t="s">
        <v>44</v>
      </c>
      <c r="O1054" s="82"/>
      <c r="P1054" s="228">
        <f>O1054*H1054</f>
        <v>0</v>
      </c>
      <c r="Q1054" s="228">
        <v>2.0000000000000002E-05</v>
      </c>
      <c r="R1054" s="228">
        <f>Q1054*H1054</f>
        <v>0.0091000000000000004</v>
      </c>
      <c r="S1054" s="228">
        <v>0</v>
      </c>
      <c r="T1054" s="229">
        <f>S1054*H1054</f>
        <v>0</v>
      </c>
      <c r="AR1054" s="230" t="s">
        <v>280</v>
      </c>
      <c r="AT1054" s="230" t="s">
        <v>196</v>
      </c>
      <c r="AU1054" s="230" t="s">
        <v>82</v>
      </c>
      <c r="AY1054" s="16" t="s">
        <v>194</v>
      </c>
      <c r="BE1054" s="231">
        <f>IF(N1054="základní",J1054,0)</f>
        <v>0</v>
      </c>
      <c r="BF1054" s="231">
        <f>IF(N1054="snížená",J1054,0)</f>
        <v>0</v>
      </c>
      <c r="BG1054" s="231">
        <f>IF(N1054="zákl. přenesená",J1054,0)</f>
        <v>0</v>
      </c>
      <c r="BH1054" s="231">
        <f>IF(N1054="sníž. přenesená",J1054,0)</f>
        <v>0</v>
      </c>
      <c r="BI1054" s="231">
        <f>IF(N1054="nulová",J1054,0)</f>
        <v>0</v>
      </c>
      <c r="BJ1054" s="16" t="s">
        <v>80</v>
      </c>
      <c r="BK1054" s="231">
        <f>ROUND(I1054*H1054,2)</f>
        <v>0</v>
      </c>
      <c r="BL1054" s="16" t="s">
        <v>280</v>
      </c>
      <c r="BM1054" s="230" t="s">
        <v>1942</v>
      </c>
    </row>
    <row r="1055" s="1" customFormat="1">
      <c r="B1055" s="37"/>
      <c r="C1055" s="38"/>
      <c r="D1055" s="232" t="s">
        <v>203</v>
      </c>
      <c r="E1055" s="38"/>
      <c r="F1055" s="233" t="s">
        <v>1943</v>
      </c>
      <c r="G1055" s="38"/>
      <c r="H1055" s="38"/>
      <c r="I1055" s="145"/>
      <c r="J1055" s="38"/>
      <c r="K1055" s="38"/>
      <c r="L1055" s="42"/>
      <c r="M1055" s="234"/>
      <c r="N1055" s="82"/>
      <c r="O1055" s="82"/>
      <c r="P1055" s="82"/>
      <c r="Q1055" s="82"/>
      <c r="R1055" s="82"/>
      <c r="S1055" s="82"/>
      <c r="T1055" s="83"/>
      <c r="AT1055" s="16" t="s">
        <v>203</v>
      </c>
      <c r="AU1055" s="16" t="s">
        <v>82</v>
      </c>
    </row>
    <row r="1056" s="12" customFormat="1">
      <c r="B1056" s="235"/>
      <c r="C1056" s="236"/>
      <c r="D1056" s="232" t="s">
        <v>272</v>
      </c>
      <c r="E1056" s="237" t="s">
        <v>19</v>
      </c>
      <c r="F1056" s="238" t="s">
        <v>1944</v>
      </c>
      <c r="G1056" s="236"/>
      <c r="H1056" s="239">
        <v>455</v>
      </c>
      <c r="I1056" s="240"/>
      <c r="J1056" s="236"/>
      <c r="K1056" s="236"/>
      <c r="L1056" s="241"/>
      <c r="M1056" s="242"/>
      <c r="N1056" s="243"/>
      <c r="O1056" s="243"/>
      <c r="P1056" s="243"/>
      <c r="Q1056" s="243"/>
      <c r="R1056" s="243"/>
      <c r="S1056" s="243"/>
      <c r="T1056" s="244"/>
      <c r="AT1056" s="245" t="s">
        <v>272</v>
      </c>
      <c r="AU1056" s="245" t="s">
        <v>82</v>
      </c>
      <c r="AV1056" s="12" t="s">
        <v>82</v>
      </c>
      <c r="AW1056" s="12" t="s">
        <v>35</v>
      </c>
      <c r="AX1056" s="12" t="s">
        <v>80</v>
      </c>
      <c r="AY1056" s="245" t="s">
        <v>194</v>
      </c>
    </row>
    <row r="1057" s="1" customFormat="1" ht="24" customHeight="1">
      <c r="B1057" s="37"/>
      <c r="C1057" s="219" t="s">
        <v>1945</v>
      </c>
      <c r="D1057" s="219" t="s">
        <v>196</v>
      </c>
      <c r="E1057" s="220" t="s">
        <v>1946</v>
      </c>
      <c r="F1057" s="221" t="s">
        <v>1947</v>
      </c>
      <c r="G1057" s="222" t="s">
        <v>199</v>
      </c>
      <c r="H1057" s="223">
        <v>455</v>
      </c>
      <c r="I1057" s="224"/>
      <c r="J1057" s="225">
        <f>ROUND(I1057*H1057,2)</f>
        <v>0</v>
      </c>
      <c r="K1057" s="221" t="s">
        <v>200</v>
      </c>
      <c r="L1057" s="42"/>
      <c r="M1057" s="226" t="s">
        <v>19</v>
      </c>
      <c r="N1057" s="227" t="s">
        <v>44</v>
      </c>
      <c r="O1057" s="82"/>
      <c r="P1057" s="228">
        <f>O1057*H1057</f>
        <v>0</v>
      </c>
      <c r="Q1057" s="228">
        <v>0</v>
      </c>
      <c r="R1057" s="228">
        <f>Q1057*H1057</f>
        <v>0</v>
      </c>
      <c r="S1057" s="228">
        <v>0</v>
      </c>
      <c r="T1057" s="229">
        <f>S1057*H1057</f>
        <v>0</v>
      </c>
      <c r="AR1057" s="230" t="s">
        <v>280</v>
      </c>
      <c r="AT1057" s="230" t="s">
        <v>196</v>
      </c>
      <c r="AU1057" s="230" t="s">
        <v>82</v>
      </c>
      <c r="AY1057" s="16" t="s">
        <v>194</v>
      </c>
      <c r="BE1057" s="231">
        <f>IF(N1057="základní",J1057,0)</f>
        <v>0</v>
      </c>
      <c r="BF1057" s="231">
        <f>IF(N1057="snížená",J1057,0)</f>
        <v>0</v>
      </c>
      <c r="BG1057" s="231">
        <f>IF(N1057="zákl. přenesená",J1057,0)</f>
        <v>0</v>
      </c>
      <c r="BH1057" s="231">
        <f>IF(N1057="sníž. přenesená",J1057,0)</f>
        <v>0</v>
      </c>
      <c r="BI1057" s="231">
        <f>IF(N1057="nulová",J1057,0)</f>
        <v>0</v>
      </c>
      <c r="BJ1057" s="16" t="s">
        <v>80</v>
      </c>
      <c r="BK1057" s="231">
        <f>ROUND(I1057*H1057,2)</f>
        <v>0</v>
      </c>
      <c r="BL1057" s="16" t="s">
        <v>280</v>
      </c>
      <c r="BM1057" s="230" t="s">
        <v>1948</v>
      </c>
    </row>
    <row r="1058" s="1" customFormat="1">
      <c r="B1058" s="37"/>
      <c r="C1058" s="38"/>
      <c r="D1058" s="232" t="s">
        <v>203</v>
      </c>
      <c r="E1058" s="38"/>
      <c r="F1058" s="233" t="s">
        <v>1949</v>
      </c>
      <c r="G1058" s="38"/>
      <c r="H1058" s="38"/>
      <c r="I1058" s="145"/>
      <c r="J1058" s="38"/>
      <c r="K1058" s="38"/>
      <c r="L1058" s="42"/>
      <c r="M1058" s="234"/>
      <c r="N1058" s="82"/>
      <c r="O1058" s="82"/>
      <c r="P1058" s="82"/>
      <c r="Q1058" s="82"/>
      <c r="R1058" s="82"/>
      <c r="S1058" s="82"/>
      <c r="T1058" s="83"/>
      <c r="AT1058" s="16" t="s">
        <v>203</v>
      </c>
      <c r="AU1058" s="16" t="s">
        <v>82</v>
      </c>
    </row>
    <row r="1059" s="12" customFormat="1">
      <c r="B1059" s="235"/>
      <c r="C1059" s="236"/>
      <c r="D1059" s="232" t="s">
        <v>272</v>
      </c>
      <c r="E1059" s="237" t="s">
        <v>19</v>
      </c>
      <c r="F1059" s="238" t="s">
        <v>1944</v>
      </c>
      <c r="G1059" s="236"/>
      <c r="H1059" s="239">
        <v>455</v>
      </c>
      <c r="I1059" s="240"/>
      <c r="J1059" s="236"/>
      <c r="K1059" s="236"/>
      <c r="L1059" s="241"/>
      <c r="M1059" s="242"/>
      <c r="N1059" s="243"/>
      <c r="O1059" s="243"/>
      <c r="P1059" s="243"/>
      <c r="Q1059" s="243"/>
      <c r="R1059" s="243"/>
      <c r="S1059" s="243"/>
      <c r="T1059" s="244"/>
      <c r="AT1059" s="245" t="s">
        <v>272</v>
      </c>
      <c r="AU1059" s="245" t="s">
        <v>82</v>
      </c>
      <c r="AV1059" s="12" t="s">
        <v>82</v>
      </c>
      <c r="AW1059" s="12" t="s">
        <v>35</v>
      </c>
      <c r="AX1059" s="12" t="s">
        <v>80</v>
      </c>
      <c r="AY1059" s="245" t="s">
        <v>194</v>
      </c>
    </row>
    <row r="1060" s="1" customFormat="1" ht="24" customHeight="1">
      <c r="B1060" s="37"/>
      <c r="C1060" s="219" t="s">
        <v>1950</v>
      </c>
      <c r="D1060" s="219" t="s">
        <v>196</v>
      </c>
      <c r="E1060" s="220" t="s">
        <v>1951</v>
      </c>
      <c r="F1060" s="221" t="s">
        <v>1952</v>
      </c>
      <c r="G1060" s="222" t="s">
        <v>199</v>
      </c>
      <c r="H1060" s="223">
        <v>455</v>
      </c>
      <c r="I1060" s="224"/>
      <c r="J1060" s="225">
        <f>ROUND(I1060*H1060,2)</f>
        <v>0</v>
      </c>
      <c r="K1060" s="221" t="s">
        <v>200</v>
      </c>
      <c r="L1060" s="42"/>
      <c r="M1060" s="226" t="s">
        <v>19</v>
      </c>
      <c r="N1060" s="227" t="s">
        <v>44</v>
      </c>
      <c r="O1060" s="82"/>
      <c r="P1060" s="228">
        <f>O1060*H1060</f>
        <v>0</v>
      </c>
      <c r="Q1060" s="228">
        <v>0.00022000000000000001</v>
      </c>
      <c r="R1060" s="228">
        <f>Q1060*H1060</f>
        <v>0.10010000000000001</v>
      </c>
      <c r="S1060" s="228">
        <v>0</v>
      </c>
      <c r="T1060" s="229">
        <f>S1060*H1060</f>
        <v>0</v>
      </c>
      <c r="AR1060" s="230" t="s">
        <v>280</v>
      </c>
      <c r="AT1060" s="230" t="s">
        <v>196</v>
      </c>
      <c r="AU1060" s="230" t="s">
        <v>82</v>
      </c>
      <c r="AY1060" s="16" t="s">
        <v>194</v>
      </c>
      <c r="BE1060" s="231">
        <f>IF(N1060="základní",J1060,0)</f>
        <v>0</v>
      </c>
      <c r="BF1060" s="231">
        <f>IF(N1060="snížená",J1060,0)</f>
        <v>0</v>
      </c>
      <c r="BG1060" s="231">
        <f>IF(N1060="zákl. přenesená",J1060,0)</f>
        <v>0</v>
      </c>
      <c r="BH1060" s="231">
        <f>IF(N1060="sníž. přenesená",J1060,0)</f>
        <v>0</v>
      </c>
      <c r="BI1060" s="231">
        <f>IF(N1060="nulová",J1060,0)</f>
        <v>0</v>
      </c>
      <c r="BJ1060" s="16" t="s">
        <v>80</v>
      </c>
      <c r="BK1060" s="231">
        <f>ROUND(I1060*H1060,2)</f>
        <v>0</v>
      </c>
      <c r="BL1060" s="16" t="s">
        <v>280</v>
      </c>
      <c r="BM1060" s="230" t="s">
        <v>1953</v>
      </c>
    </row>
    <row r="1061" s="1" customFormat="1">
      <c r="B1061" s="37"/>
      <c r="C1061" s="38"/>
      <c r="D1061" s="232" t="s">
        <v>203</v>
      </c>
      <c r="E1061" s="38"/>
      <c r="F1061" s="233" t="s">
        <v>1954</v>
      </c>
      <c r="G1061" s="38"/>
      <c r="H1061" s="38"/>
      <c r="I1061" s="145"/>
      <c r="J1061" s="38"/>
      <c r="K1061" s="38"/>
      <c r="L1061" s="42"/>
      <c r="M1061" s="234"/>
      <c r="N1061" s="82"/>
      <c r="O1061" s="82"/>
      <c r="P1061" s="82"/>
      <c r="Q1061" s="82"/>
      <c r="R1061" s="82"/>
      <c r="S1061" s="82"/>
      <c r="T1061" s="83"/>
      <c r="AT1061" s="16" t="s">
        <v>203</v>
      </c>
      <c r="AU1061" s="16" t="s">
        <v>82</v>
      </c>
    </row>
    <row r="1062" s="12" customFormat="1">
      <c r="B1062" s="235"/>
      <c r="C1062" s="236"/>
      <c r="D1062" s="232" t="s">
        <v>272</v>
      </c>
      <c r="E1062" s="237" t="s">
        <v>19</v>
      </c>
      <c r="F1062" s="238" t="s">
        <v>1944</v>
      </c>
      <c r="G1062" s="236"/>
      <c r="H1062" s="239">
        <v>455</v>
      </c>
      <c r="I1062" s="240"/>
      <c r="J1062" s="236"/>
      <c r="K1062" s="236"/>
      <c r="L1062" s="241"/>
      <c r="M1062" s="242"/>
      <c r="N1062" s="243"/>
      <c r="O1062" s="243"/>
      <c r="P1062" s="243"/>
      <c r="Q1062" s="243"/>
      <c r="R1062" s="243"/>
      <c r="S1062" s="243"/>
      <c r="T1062" s="244"/>
      <c r="AT1062" s="245" t="s">
        <v>272</v>
      </c>
      <c r="AU1062" s="245" t="s">
        <v>82</v>
      </c>
      <c r="AV1062" s="12" t="s">
        <v>82</v>
      </c>
      <c r="AW1062" s="12" t="s">
        <v>35</v>
      </c>
      <c r="AX1062" s="12" t="s">
        <v>80</v>
      </c>
      <c r="AY1062" s="245" t="s">
        <v>194</v>
      </c>
    </row>
    <row r="1063" s="1" customFormat="1" ht="24" customHeight="1">
      <c r="B1063" s="37"/>
      <c r="C1063" s="219" t="s">
        <v>1955</v>
      </c>
      <c r="D1063" s="219" t="s">
        <v>196</v>
      </c>
      <c r="E1063" s="220" t="s">
        <v>1956</v>
      </c>
      <c r="F1063" s="221" t="s">
        <v>1957</v>
      </c>
      <c r="G1063" s="222" t="s">
        <v>199</v>
      </c>
      <c r="H1063" s="223">
        <v>20</v>
      </c>
      <c r="I1063" s="224"/>
      <c r="J1063" s="225">
        <f>ROUND(I1063*H1063,2)</f>
        <v>0</v>
      </c>
      <c r="K1063" s="221" t="s">
        <v>200</v>
      </c>
      <c r="L1063" s="42"/>
      <c r="M1063" s="226" t="s">
        <v>19</v>
      </c>
      <c r="N1063" s="227" t="s">
        <v>44</v>
      </c>
      <c r="O1063" s="82"/>
      <c r="P1063" s="228">
        <f>O1063*H1063</f>
        <v>0</v>
      </c>
      <c r="Q1063" s="228">
        <v>0.00021000000000000001</v>
      </c>
      <c r="R1063" s="228">
        <f>Q1063*H1063</f>
        <v>0.0042000000000000006</v>
      </c>
      <c r="S1063" s="228">
        <v>0</v>
      </c>
      <c r="T1063" s="229">
        <f>S1063*H1063</f>
        <v>0</v>
      </c>
      <c r="AR1063" s="230" t="s">
        <v>280</v>
      </c>
      <c r="AT1063" s="230" t="s">
        <v>196</v>
      </c>
      <c r="AU1063" s="230" t="s">
        <v>82</v>
      </c>
      <c r="AY1063" s="16" t="s">
        <v>194</v>
      </c>
      <c r="BE1063" s="231">
        <f>IF(N1063="základní",J1063,0)</f>
        <v>0</v>
      </c>
      <c r="BF1063" s="231">
        <f>IF(N1063="snížená",J1063,0)</f>
        <v>0</v>
      </c>
      <c r="BG1063" s="231">
        <f>IF(N1063="zákl. přenesená",J1063,0)</f>
        <v>0</v>
      </c>
      <c r="BH1063" s="231">
        <f>IF(N1063="sníž. přenesená",J1063,0)</f>
        <v>0</v>
      </c>
      <c r="BI1063" s="231">
        <f>IF(N1063="nulová",J1063,0)</f>
        <v>0</v>
      </c>
      <c r="BJ1063" s="16" t="s">
        <v>80</v>
      </c>
      <c r="BK1063" s="231">
        <f>ROUND(I1063*H1063,2)</f>
        <v>0</v>
      </c>
      <c r="BL1063" s="16" t="s">
        <v>280</v>
      </c>
      <c r="BM1063" s="230" t="s">
        <v>1958</v>
      </c>
    </row>
    <row r="1064" s="1" customFormat="1">
      <c r="B1064" s="37"/>
      <c r="C1064" s="38"/>
      <c r="D1064" s="232" t="s">
        <v>203</v>
      </c>
      <c r="E1064" s="38"/>
      <c r="F1064" s="233" t="s">
        <v>1959</v>
      </c>
      <c r="G1064" s="38"/>
      <c r="H1064" s="38"/>
      <c r="I1064" s="145"/>
      <c r="J1064" s="38"/>
      <c r="K1064" s="38"/>
      <c r="L1064" s="42"/>
      <c r="M1064" s="234"/>
      <c r="N1064" s="82"/>
      <c r="O1064" s="82"/>
      <c r="P1064" s="82"/>
      <c r="Q1064" s="82"/>
      <c r="R1064" s="82"/>
      <c r="S1064" s="82"/>
      <c r="T1064" s="83"/>
      <c r="AT1064" s="16" t="s">
        <v>203</v>
      </c>
      <c r="AU1064" s="16" t="s">
        <v>82</v>
      </c>
    </row>
    <row r="1065" s="1" customFormat="1">
      <c r="B1065" s="37"/>
      <c r="C1065" s="38"/>
      <c r="D1065" s="232" t="s">
        <v>306</v>
      </c>
      <c r="E1065" s="38"/>
      <c r="F1065" s="257" t="s">
        <v>751</v>
      </c>
      <c r="G1065" s="38"/>
      <c r="H1065" s="38"/>
      <c r="I1065" s="145"/>
      <c r="J1065" s="38"/>
      <c r="K1065" s="38"/>
      <c r="L1065" s="42"/>
      <c r="M1065" s="234"/>
      <c r="N1065" s="82"/>
      <c r="O1065" s="82"/>
      <c r="P1065" s="82"/>
      <c r="Q1065" s="82"/>
      <c r="R1065" s="82"/>
      <c r="S1065" s="82"/>
      <c r="T1065" s="83"/>
      <c r="AT1065" s="16" t="s">
        <v>306</v>
      </c>
      <c r="AU1065" s="16" t="s">
        <v>82</v>
      </c>
    </row>
    <row r="1066" s="12" customFormat="1">
      <c r="B1066" s="235"/>
      <c r="C1066" s="236"/>
      <c r="D1066" s="232" t="s">
        <v>272</v>
      </c>
      <c r="E1066" s="237" t="s">
        <v>19</v>
      </c>
      <c r="F1066" s="238" t="s">
        <v>1960</v>
      </c>
      <c r="G1066" s="236"/>
      <c r="H1066" s="239">
        <v>20</v>
      </c>
      <c r="I1066" s="240"/>
      <c r="J1066" s="236"/>
      <c r="K1066" s="236"/>
      <c r="L1066" s="241"/>
      <c r="M1066" s="242"/>
      <c r="N1066" s="243"/>
      <c r="O1066" s="243"/>
      <c r="P1066" s="243"/>
      <c r="Q1066" s="243"/>
      <c r="R1066" s="243"/>
      <c r="S1066" s="243"/>
      <c r="T1066" s="244"/>
      <c r="AT1066" s="245" t="s">
        <v>272</v>
      </c>
      <c r="AU1066" s="245" t="s">
        <v>82</v>
      </c>
      <c r="AV1066" s="12" t="s">
        <v>82</v>
      </c>
      <c r="AW1066" s="12" t="s">
        <v>35</v>
      </c>
      <c r="AX1066" s="12" t="s">
        <v>80</v>
      </c>
      <c r="AY1066" s="245" t="s">
        <v>194</v>
      </c>
    </row>
    <row r="1067" s="11" customFormat="1" ht="22.8" customHeight="1">
      <c r="B1067" s="203"/>
      <c r="C1067" s="204"/>
      <c r="D1067" s="205" t="s">
        <v>72</v>
      </c>
      <c r="E1067" s="217" t="s">
        <v>1961</v>
      </c>
      <c r="F1067" s="217" t="s">
        <v>1962</v>
      </c>
      <c r="G1067" s="204"/>
      <c r="H1067" s="204"/>
      <c r="I1067" s="207"/>
      <c r="J1067" s="218">
        <f>BK1067</f>
        <v>0</v>
      </c>
      <c r="K1067" s="204"/>
      <c r="L1067" s="209"/>
      <c r="M1067" s="210"/>
      <c r="N1067" s="211"/>
      <c r="O1067" s="211"/>
      <c r="P1067" s="212">
        <f>SUM(P1068:P1108)</f>
        <v>0</v>
      </c>
      <c r="Q1067" s="211"/>
      <c r="R1067" s="212">
        <f>SUM(R1068:R1108)</f>
        <v>0.83627183999999988</v>
      </c>
      <c r="S1067" s="211"/>
      <c r="T1067" s="213">
        <f>SUM(T1068:T1108)</f>
        <v>0</v>
      </c>
      <c r="AR1067" s="214" t="s">
        <v>82</v>
      </c>
      <c r="AT1067" s="215" t="s">
        <v>72</v>
      </c>
      <c r="AU1067" s="215" t="s">
        <v>80</v>
      </c>
      <c r="AY1067" s="214" t="s">
        <v>194</v>
      </c>
      <c r="BK1067" s="216">
        <f>SUM(BK1068:BK1108)</f>
        <v>0</v>
      </c>
    </row>
    <row r="1068" s="1" customFormat="1" ht="16.5" customHeight="1">
      <c r="B1068" s="37"/>
      <c r="C1068" s="219" t="s">
        <v>1963</v>
      </c>
      <c r="D1068" s="219" t="s">
        <v>196</v>
      </c>
      <c r="E1068" s="220" t="s">
        <v>1964</v>
      </c>
      <c r="F1068" s="221" t="s">
        <v>1965</v>
      </c>
      <c r="G1068" s="222" t="s">
        <v>199</v>
      </c>
      <c r="H1068" s="223">
        <v>418.94999999999999</v>
      </c>
      <c r="I1068" s="224"/>
      <c r="J1068" s="225">
        <f>ROUND(I1068*H1068,2)</f>
        <v>0</v>
      </c>
      <c r="K1068" s="221" t="s">
        <v>200</v>
      </c>
      <c r="L1068" s="42"/>
      <c r="M1068" s="226" t="s">
        <v>19</v>
      </c>
      <c r="N1068" s="227" t="s">
        <v>44</v>
      </c>
      <c r="O1068" s="82"/>
      <c r="P1068" s="228">
        <f>O1068*H1068</f>
        <v>0</v>
      </c>
      <c r="Q1068" s="228">
        <v>0</v>
      </c>
      <c r="R1068" s="228">
        <f>Q1068*H1068</f>
        <v>0</v>
      </c>
      <c r="S1068" s="228">
        <v>0</v>
      </c>
      <c r="T1068" s="229">
        <f>S1068*H1068</f>
        <v>0</v>
      </c>
      <c r="AR1068" s="230" t="s">
        <v>280</v>
      </c>
      <c r="AT1068" s="230" t="s">
        <v>196</v>
      </c>
      <c r="AU1068" s="230" t="s">
        <v>82</v>
      </c>
      <c r="AY1068" s="16" t="s">
        <v>194</v>
      </c>
      <c r="BE1068" s="231">
        <f>IF(N1068="základní",J1068,0)</f>
        <v>0</v>
      </c>
      <c r="BF1068" s="231">
        <f>IF(N1068="snížená",J1068,0)</f>
        <v>0</v>
      </c>
      <c r="BG1068" s="231">
        <f>IF(N1068="zákl. přenesená",J1068,0)</f>
        <v>0</v>
      </c>
      <c r="BH1068" s="231">
        <f>IF(N1068="sníž. přenesená",J1068,0)</f>
        <v>0</v>
      </c>
      <c r="BI1068" s="231">
        <f>IF(N1068="nulová",J1068,0)</f>
        <v>0</v>
      </c>
      <c r="BJ1068" s="16" t="s">
        <v>80</v>
      </c>
      <c r="BK1068" s="231">
        <f>ROUND(I1068*H1068,2)</f>
        <v>0</v>
      </c>
      <c r="BL1068" s="16" t="s">
        <v>280</v>
      </c>
      <c r="BM1068" s="230" t="s">
        <v>1966</v>
      </c>
    </row>
    <row r="1069" s="1" customFormat="1">
      <c r="B1069" s="37"/>
      <c r="C1069" s="38"/>
      <c r="D1069" s="232" t="s">
        <v>203</v>
      </c>
      <c r="E1069" s="38"/>
      <c r="F1069" s="233" t="s">
        <v>1967</v>
      </c>
      <c r="G1069" s="38"/>
      <c r="H1069" s="38"/>
      <c r="I1069" s="145"/>
      <c r="J1069" s="38"/>
      <c r="K1069" s="38"/>
      <c r="L1069" s="42"/>
      <c r="M1069" s="234"/>
      <c r="N1069" s="82"/>
      <c r="O1069" s="82"/>
      <c r="P1069" s="82"/>
      <c r="Q1069" s="82"/>
      <c r="R1069" s="82"/>
      <c r="S1069" s="82"/>
      <c r="T1069" s="83"/>
      <c r="AT1069" s="16" t="s">
        <v>203</v>
      </c>
      <c r="AU1069" s="16" t="s">
        <v>82</v>
      </c>
    </row>
    <row r="1070" s="12" customFormat="1">
      <c r="B1070" s="235"/>
      <c r="C1070" s="236"/>
      <c r="D1070" s="232" t="s">
        <v>272</v>
      </c>
      <c r="E1070" s="237" t="s">
        <v>19</v>
      </c>
      <c r="F1070" s="238" t="s">
        <v>744</v>
      </c>
      <c r="G1070" s="236"/>
      <c r="H1070" s="239">
        <v>238.97999999999999</v>
      </c>
      <c r="I1070" s="240"/>
      <c r="J1070" s="236"/>
      <c r="K1070" s="236"/>
      <c r="L1070" s="241"/>
      <c r="M1070" s="242"/>
      <c r="N1070" s="243"/>
      <c r="O1070" s="243"/>
      <c r="P1070" s="243"/>
      <c r="Q1070" s="243"/>
      <c r="R1070" s="243"/>
      <c r="S1070" s="243"/>
      <c r="T1070" s="244"/>
      <c r="AT1070" s="245" t="s">
        <v>272</v>
      </c>
      <c r="AU1070" s="245" t="s">
        <v>82</v>
      </c>
      <c r="AV1070" s="12" t="s">
        <v>82</v>
      </c>
      <c r="AW1070" s="12" t="s">
        <v>35</v>
      </c>
      <c r="AX1070" s="12" t="s">
        <v>73</v>
      </c>
      <c r="AY1070" s="245" t="s">
        <v>194</v>
      </c>
    </row>
    <row r="1071" s="12" customFormat="1">
      <c r="B1071" s="235"/>
      <c r="C1071" s="236"/>
      <c r="D1071" s="232" t="s">
        <v>272</v>
      </c>
      <c r="E1071" s="237" t="s">
        <v>19</v>
      </c>
      <c r="F1071" s="238" t="s">
        <v>745</v>
      </c>
      <c r="G1071" s="236"/>
      <c r="H1071" s="239">
        <v>179.97</v>
      </c>
      <c r="I1071" s="240"/>
      <c r="J1071" s="236"/>
      <c r="K1071" s="236"/>
      <c r="L1071" s="241"/>
      <c r="M1071" s="242"/>
      <c r="N1071" s="243"/>
      <c r="O1071" s="243"/>
      <c r="P1071" s="243"/>
      <c r="Q1071" s="243"/>
      <c r="R1071" s="243"/>
      <c r="S1071" s="243"/>
      <c r="T1071" s="244"/>
      <c r="AT1071" s="245" t="s">
        <v>272</v>
      </c>
      <c r="AU1071" s="245" t="s">
        <v>82</v>
      </c>
      <c r="AV1071" s="12" t="s">
        <v>82</v>
      </c>
      <c r="AW1071" s="12" t="s">
        <v>35</v>
      </c>
      <c r="AX1071" s="12" t="s">
        <v>73</v>
      </c>
      <c r="AY1071" s="245" t="s">
        <v>194</v>
      </c>
    </row>
    <row r="1072" s="13" customFormat="1">
      <c r="B1072" s="246"/>
      <c r="C1072" s="247"/>
      <c r="D1072" s="232" t="s">
        <v>272</v>
      </c>
      <c r="E1072" s="248" t="s">
        <v>19</v>
      </c>
      <c r="F1072" s="249" t="s">
        <v>295</v>
      </c>
      <c r="G1072" s="247"/>
      <c r="H1072" s="250">
        <v>418.94999999999999</v>
      </c>
      <c r="I1072" s="251"/>
      <c r="J1072" s="247"/>
      <c r="K1072" s="247"/>
      <c r="L1072" s="252"/>
      <c r="M1072" s="253"/>
      <c r="N1072" s="254"/>
      <c r="O1072" s="254"/>
      <c r="P1072" s="254"/>
      <c r="Q1072" s="254"/>
      <c r="R1072" s="254"/>
      <c r="S1072" s="254"/>
      <c r="T1072" s="255"/>
      <c r="AT1072" s="256" t="s">
        <v>272</v>
      </c>
      <c r="AU1072" s="256" t="s">
        <v>82</v>
      </c>
      <c r="AV1072" s="13" t="s">
        <v>201</v>
      </c>
      <c r="AW1072" s="13" t="s">
        <v>35</v>
      </c>
      <c r="AX1072" s="13" t="s">
        <v>80</v>
      </c>
      <c r="AY1072" s="256" t="s">
        <v>194</v>
      </c>
    </row>
    <row r="1073" s="1" customFormat="1" ht="16.5" customHeight="1">
      <c r="B1073" s="37"/>
      <c r="C1073" s="258" t="s">
        <v>1968</v>
      </c>
      <c r="D1073" s="258" t="s">
        <v>350</v>
      </c>
      <c r="E1073" s="259" t="s">
        <v>1969</v>
      </c>
      <c r="F1073" s="260" t="s">
        <v>1970</v>
      </c>
      <c r="G1073" s="261" t="s">
        <v>199</v>
      </c>
      <c r="H1073" s="262">
        <v>439.89800000000002</v>
      </c>
      <c r="I1073" s="263"/>
      <c r="J1073" s="264">
        <f>ROUND(I1073*H1073,2)</f>
        <v>0</v>
      </c>
      <c r="K1073" s="260" t="s">
        <v>200</v>
      </c>
      <c r="L1073" s="265"/>
      <c r="M1073" s="266" t="s">
        <v>19</v>
      </c>
      <c r="N1073" s="267" t="s">
        <v>44</v>
      </c>
      <c r="O1073" s="82"/>
      <c r="P1073" s="228">
        <f>O1073*H1073</f>
        <v>0</v>
      </c>
      <c r="Q1073" s="228">
        <v>0</v>
      </c>
      <c r="R1073" s="228">
        <f>Q1073*H1073</f>
        <v>0</v>
      </c>
      <c r="S1073" s="228">
        <v>0</v>
      </c>
      <c r="T1073" s="229">
        <f>S1073*H1073</f>
        <v>0</v>
      </c>
      <c r="AR1073" s="230" t="s">
        <v>381</v>
      </c>
      <c r="AT1073" s="230" t="s">
        <v>350</v>
      </c>
      <c r="AU1073" s="230" t="s">
        <v>82</v>
      </c>
      <c r="AY1073" s="16" t="s">
        <v>194</v>
      </c>
      <c r="BE1073" s="231">
        <f>IF(N1073="základní",J1073,0)</f>
        <v>0</v>
      </c>
      <c r="BF1073" s="231">
        <f>IF(N1073="snížená",J1073,0)</f>
        <v>0</v>
      </c>
      <c r="BG1073" s="231">
        <f>IF(N1073="zákl. přenesená",J1073,0)</f>
        <v>0</v>
      </c>
      <c r="BH1073" s="231">
        <f>IF(N1073="sníž. přenesená",J1073,0)</f>
        <v>0</v>
      </c>
      <c r="BI1073" s="231">
        <f>IF(N1073="nulová",J1073,0)</f>
        <v>0</v>
      </c>
      <c r="BJ1073" s="16" t="s">
        <v>80</v>
      </c>
      <c r="BK1073" s="231">
        <f>ROUND(I1073*H1073,2)</f>
        <v>0</v>
      </c>
      <c r="BL1073" s="16" t="s">
        <v>280</v>
      </c>
      <c r="BM1073" s="230" t="s">
        <v>1971</v>
      </c>
    </row>
    <row r="1074" s="1" customFormat="1">
      <c r="B1074" s="37"/>
      <c r="C1074" s="38"/>
      <c r="D1074" s="232" t="s">
        <v>203</v>
      </c>
      <c r="E1074" s="38"/>
      <c r="F1074" s="233" t="s">
        <v>1970</v>
      </c>
      <c r="G1074" s="38"/>
      <c r="H1074" s="38"/>
      <c r="I1074" s="145"/>
      <c r="J1074" s="38"/>
      <c r="K1074" s="38"/>
      <c r="L1074" s="42"/>
      <c r="M1074" s="234"/>
      <c r="N1074" s="82"/>
      <c r="O1074" s="82"/>
      <c r="P1074" s="82"/>
      <c r="Q1074" s="82"/>
      <c r="R1074" s="82"/>
      <c r="S1074" s="82"/>
      <c r="T1074" s="83"/>
      <c r="AT1074" s="16" t="s">
        <v>203</v>
      </c>
      <c r="AU1074" s="16" t="s">
        <v>82</v>
      </c>
    </row>
    <row r="1075" s="12" customFormat="1">
      <c r="B1075" s="235"/>
      <c r="C1075" s="236"/>
      <c r="D1075" s="232" t="s">
        <v>272</v>
      </c>
      <c r="E1075" s="236"/>
      <c r="F1075" s="238" t="s">
        <v>1972</v>
      </c>
      <c r="G1075" s="236"/>
      <c r="H1075" s="239">
        <v>439.89800000000002</v>
      </c>
      <c r="I1075" s="240"/>
      <c r="J1075" s="236"/>
      <c r="K1075" s="236"/>
      <c r="L1075" s="241"/>
      <c r="M1075" s="242"/>
      <c r="N1075" s="243"/>
      <c r="O1075" s="243"/>
      <c r="P1075" s="243"/>
      <c r="Q1075" s="243"/>
      <c r="R1075" s="243"/>
      <c r="S1075" s="243"/>
      <c r="T1075" s="244"/>
      <c r="AT1075" s="245" t="s">
        <v>272</v>
      </c>
      <c r="AU1075" s="245" t="s">
        <v>82</v>
      </c>
      <c r="AV1075" s="12" t="s">
        <v>82</v>
      </c>
      <c r="AW1075" s="12" t="s">
        <v>4</v>
      </c>
      <c r="AX1075" s="12" t="s">
        <v>80</v>
      </c>
      <c r="AY1075" s="245" t="s">
        <v>194</v>
      </c>
    </row>
    <row r="1076" s="1" customFormat="1" ht="24" customHeight="1">
      <c r="B1076" s="37"/>
      <c r="C1076" s="219" t="s">
        <v>1973</v>
      </c>
      <c r="D1076" s="219" t="s">
        <v>196</v>
      </c>
      <c r="E1076" s="220" t="s">
        <v>1974</v>
      </c>
      <c r="F1076" s="221" t="s">
        <v>1975</v>
      </c>
      <c r="G1076" s="222" t="s">
        <v>199</v>
      </c>
      <c r="H1076" s="223">
        <v>1742.233</v>
      </c>
      <c r="I1076" s="224"/>
      <c r="J1076" s="225">
        <f>ROUND(I1076*H1076,2)</f>
        <v>0</v>
      </c>
      <c r="K1076" s="221" t="s">
        <v>200</v>
      </c>
      <c r="L1076" s="42"/>
      <c r="M1076" s="226" t="s">
        <v>19</v>
      </c>
      <c r="N1076" s="227" t="s">
        <v>44</v>
      </c>
      <c r="O1076" s="82"/>
      <c r="P1076" s="228">
        <f>O1076*H1076</f>
        <v>0</v>
      </c>
      <c r="Q1076" s="228">
        <v>0.00020000000000000001</v>
      </c>
      <c r="R1076" s="228">
        <f>Q1076*H1076</f>
        <v>0.3484466</v>
      </c>
      <c r="S1076" s="228">
        <v>0</v>
      </c>
      <c r="T1076" s="229">
        <f>S1076*H1076</f>
        <v>0</v>
      </c>
      <c r="AR1076" s="230" t="s">
        <v>280</v>
      </c>
      <c r="AT1076" s="230" t="s">
        <v>196</v>
      </c>
      <c r="AU1076" s="230" t="s">
        <v>82</v>
      </c>
      <c r="AY1076" s="16" t="s">
        <v>194</v>
      </c>
      <c r="BE1076" s="231">
        <f>IF(N1076="základní",J1076,0)</f>
        <v>0</v>
      </c>
      <c r="BF1076" s="231">
        <f>IF(N1076="snížená",J1076,0)</f>
        <v>0</v>
      </c>
      <c r="BG1076" s="231">
        <f>IF(N1076="zákl. přenesená",J1076,0)</f>
        <v>0</v>
      </c>
      <c r="BH1076" s="231">
        <f>IF(N1076="sníž. přenesená",J1076,0)</f>
        <v>0</v>
      </c>
      <c r="BI1076" s="231">
        <f>IF(N1076="nulová",J1076,0)</f>
        <v>0</v>
      </c>
      <c r="BJ1076" s="16" t="s">
        <v>80</v>
      </c>
      <c r="BK1076" s="231">
        <f>ROUND(I1076*H1076,2)</f>
        <v>0</v>
      </c>
      <c r="BL1076" s="16" t="s">
        <v>280</v>
      </c>
      <c r="BM1076" s="230" t="s">
        <v>1976</v>
      </c>
    </row>
    <row r="1077" s="1" customFormat="1">
      <c r="B1077" s="37"/>
      <c r="C1077" s="38"/>
      <c r="D1077" s="232" t="s">
        <v>203</v>
      </c>
      <c r="E1077" s="38"/>
      <c r="F1077" s="233" t="s">
        <v>1977</v>
      </c>
      <c r="G1077" s="38"/>
      <c r="H1077" s="38"/>
      <c r="I1077" s="145"/>
      <c r="J1077" s="38"/>
      <c r="K1077" s="38"/>
      <c r="L1077" s="42"/>
      <c r="M1077" s="234"/>
      <c r="N1077" s="82"/>
      <c r="O1077" s="82"/>
      <c r="P1077" s="82"/>
      <c r="Q1077" s="82"/>
      <c r="R1077" s="82"/>
      <c r="S1077" s="82"/>
      <c r="T1077" s="83"/>
      <c r="AT1077" s="16" t="s">
        <v>203</v>
      </c>
      <c r="AU1077" s="16" t="s">
        <v>82</v>
      </c>
    </row>
    <row r="1078" s="12" customFormat="1">
      <c r="B1078" s="235"/>
      <c r="C1078" s="236"/>
      <c r="D1078" s="232" t="s">
        <v>272</v>
      </c>
      <c r="E1078" s="237" t="s">
        <v>19</v>
      </c>
      <c r="F1078" s="238" t="s">
        <v>714</v>
      </c>
      <c r="G1078" s="236"/>
      <c r="H1078" s="239">
        <v>260.68000000000001</v>
      </c>
      <c r="I1078" s="240"/>
      <c r="J1078" s="236"/>
      <c r="K1078" s="236"/>
      <c r="L1078" s="241"/>
      <c r="M1078" s="242"/>
      <c r="N1078" s="243"/>
      <c r="O1078" s="243"/>
      <c r="P1078" s="243"/>
      <c r="Q1078" s="243"/>
      <c r="R1078" s="243"/>
      <c r="S1078" s="243"/>
      <c r="T1078" s="244"/>
      <c r="AT1078" s="245" t="s">
        <v>272</v>
      </c>
      <c r="AU1078" s="245" t="s">
        <v>82</v>
      </c>
      <c r="AV1078" s="12" t="s">
        <v>82</v>
      </c>
      <c r="AW1078" s="12" t="s">
        <v>35</v>
      </c>
      <c r="AX1078" s="12" t="s">
        <v>73</v>
      </c>
      <c r="AY1078" s="245" t="s">
        <v>194</v>
      </c>
    </row>
    <row r="1079" s="12" customFormat="1">
      <c r="B1079" s="235"/>
      <c r="C1079" s="236"/>
      <c r="D1079" s="232" t="s">
        <v>272</v>
      </c>
      <c r="E1079" s="237" t="s">
        <v>19</v>
      </c>
      <c r="F1079" s="238" t="s">
        <v>715</v>
      </c>
      <c r="G1079" s="236"/>
      <c r="H1079" s="239">
        <v>159.375</v>
      </c>
      <c r="I1079" s="240"/>
      <c r="J1079" s="236"/>
      <c r="K1079" s="236"/>
      <c r="L1079" s="241"/>
      <c r="M1079" s="242"/>
      <c r="N1079" s="243"/>
      <c r="O1079" s="243"/>
      <c r="P1079" s="243"/>
      <c r="Q1079" s="243"/>
      <c r="R1079" s="243"/>
      <c r="S1079" s="243"/>
      <c r="T1079" s="244"/>
      <c r="AT1079" s="245" t="s">
        <v>272</v>
      </c>
      <c r="AU1079" s="245" t="s">
        <v>82</v>
      </c>
      <c r="AV1079" s="12" t="s">
        <v>82</v>
      </c>
      <c r="AW1079" s="12" t="s">
        <v>35</v>
      </c>
      <c r="AX1079" s="12" t="s">
        <v>73</v>
      </c>
      <c r="AY1079" s="245" t="s">
        <v>194</v>
      </c>
    </row>
    <row r="1080" s="12" customFormat="1">
      <c r="B1080" s="235"/>
      <c r="C1080" s="236"/>
      <c r="D1080" s="232" t="s">
        <v>272</v>
      </c>
      <c r="E1080" s="237" t="s">
        <v>19</v>
      </c>
      <c r="F1080" s="238" t="s">
        <v>1978</v>
      </c>
      <c r="G1080" s="236"/>
      <c r="H1080" s="239">
        <v>233.678</v>
      </c>
      <c r="I1080" s="240"/>
      <c r="J1080" s="236"/>
      <c r="K1080" s="236"/>
      <c r="L1080" s="241"/>
      <c r="M1080" s="242"/>
      <c r="N1080" s="243"/>
      <c r="O1080" s="243"/>
      <c r="P1080" s="243"/>
      <c r="Q1080" s="243"/>
      <c r="R1080" s="243"/>
      <c r="S1080" s="243"/>
      <c r="T1080" s="244"/>
      <c r="AT1080" s="245" t="s">
        <v>272</v>
      </c>
      <c r="AU1080" s="245" t="s">
        <v>82</v>
      </c>
      <c r="AV1080" s="12" t="s">
        <v>82</v>
      </c>
      <c r="AW1080" s="12" t="s">
        <v>35</v>
      </c>
      <c r="AX1080" s="12" t="s">
        <v>73</v>
      </c>
      <c r="AY1080" s="245" t="s">
        <v>194</v>
      </c>
    </row>
    <row r="1081" s="12" customFormat="1">
      <c r="B1081" s="235"/>
      <c r="C1081" s="236"/>
      <c r="D1081" s="232" t="s">
        <v>272</v>
      </c>
      <c r="E1081" s="237" t="s">
        <v>19</v>
      </c>
      <c r="F1081" s="238" t="s">
        <v>1979</v>
      </c>
      <c r="G1081" s="236"/>
      <c r="H1081" s="239">
        <v>238.97999999999999</v>
      </c>
      <c r="I1081" s="240"/>
      <c r="J1081" s="236"/>
      <c r="K1081" s="236"/>
      <c r="L1081" s="241"/>
      <c r="M1081" s="242"/>
      <c r="N1081" s="243"/>
      <c r="O1081" s="243"/>
      <c r="P1081" s="243"/>
      <c r="Q1081" s="243"/>
      <c r="R1081" s="243"/>
      <c r="S1081" s="243"/>
      <c r="T1081" s="244"/>
      <c r="AT1081" s="245" t="s">
        <v>272</v>
      </c>
      <c r="AU1081" s="245" t="s">
        <v>82</v>
      </c>
      <c r="AV1081" s="12" t="s">
        <v>82</v>
      </c>
      <c r="AW1081" s="12" t="s">
        <v>35</v>
      </c>
      <c r="AX1081" s="12" t="s">
        <v>73</v>
      </c>
      <c r="AY1081" s="245" t="s">
        <v>194</v>
      </c>
    </row>
    <row r="1082" s="12" customFormat="1">
      <c r="B1082" s="235"/>
      <c r="C1082" s="236"/>
      <c r="D1082" s="232" t="s">
        <v>272</v>
      </c>
      <c r="E1082" s="237" t="s">
        <v>19</v>
      </c>
      <c r="F1082" s="238" t="s">
        <v>717</v>
      </c>
      <c r="G1082" s="236"/>
      <c r="H1082" s="239">
        <v>420.12</v>
      </c>
      <c r="I1082" s="240"/>
      <c r="J1082" s="236"/>
      <c r="K1082" s="236"/>
      <c r="L1082" s="241"/>
      <c r="M1082" s="242"/>
      <c r="N1082" s="243"/>
      <c r="O1082" s="243"/>
      <c r="P1082" s="243"/>
      <c r="Q1082" s="243"/>
      <c r="R1082" s="243"/>
      <c r="S1082" s="243"/>
      <c r="T1082" s="244"/>
      <c r="AT1082" s="245" t="s">
        <v>272</v>
      </c>
      <c r="AU1082" s="245" t="s">
        <v>82</v>
      </c>
      <c r="AV1082" s="12" t="s">
        <v>82</v>
      </c>
      <c r="AW1082" s="12" t="s">
        <v>35</v>
      </c>
      <c r="AX1082" s="12" t="s">
        <v>73</v>
      </c>
      <c r="AY1082" s="245" t="s">
        <v>194</v>
      </c>
    </row>
    <row r="1083" s="12" customFormat="1">
      <c r="B1083" s="235"/>
      <c r="C1083" s="236"/>
      <c r="D1083" s="232" t="s">
        <v>272</v>
      </c>
      <c r="E1083" s="237" t="s">
        <v>19</v>
      </c>
      <c r="F1083" s="238" t="s">
        <v>1980</v>
      </c>
      <c r="G1083" s="236"/>
      <c r="H1083" s="239">
        <v>127.75</v>
      </c>
      <c r="I1083" s="240"/>
      <c r="J1083" s="236"/>
      <c r="K1083" s="236"/>
      <c r="L1083" s="241"/>
      <c r="M1083" s="242"/>
      <c r="N1083" s="243"/>
      <c r="O1083" s="243"/>
      <c r="P1083" s="243"/>
      <c r="Q1083" s="243"/>
      <c r="R1083" s="243"/>
      <c r="S1083" s="243"/>
      <c r="T1083" s="244"/>
      <c r="AT1083" s="245" t="s">
        <v>272</v>
      </c>
      <c r="AU1083" s="245" t="s">
        <v>82</v>
      </c>
      <c r="AV1083" s="12" t="s">
        <v>82</v>
      </c>
      <c r="AW1083" s="12" t="s">
        <v>35</v>
      </c>
      <c r="AX1083" s="12" t="s">
        <v>73</v>
      </c>
      <c r="AY1083" s="245" t="s">
        <v>194</v>
      </c>
    </row>
    <row r="1084" s="12" customFormat="1">
      <c r="B1084" s="235"/>
      <c r="C1084" s="236"/>
      <c r="D1084" s="232" t="s">
        <v>272</v>
      </c>
      <c r="E1084" s="237" t="s">
        <v>19</v>
      </c>
      <c r="F1084" s="238" t="s">
        <v>1981</v>
      </c>
      <c r="G1084" s="236"/>
      <c r="H1084" s="239">
        <v>179.97</v>
      </c>
      <c r="I1084" s="240"/>
      <c r="J1084" s="236"/>
      <c r="K1084" s="236"/>
      <c r="L1084" s="241"/>
      <c r="M1084" s="242"/>
      <c r="N1084" s="243"/>
      <c r="O1084" s="243"/>
      <c r="P1084" s="243"/>
      <c r="Q1084" s="243"/>
      <c r="R1084" s="243"/>
      <c r="S1084" s="243"/>
      <c r="T1084" s="244"/>
      <c r="AT1084" s="245" t="s">
        <v>272</v>
      </c>
      <c r="AU1084" s="245" t="s">
        <v>82</v>
      </c>
      <c r="AV1084" s="12" t="s">
        <v>82</v>
      </c>
      <c r="AW1084" s="12" t="s">
        <v>35</v>
      </c>
      <c r="AX1084" s="12" t="s">
        <v>73</v>
      </c>
      <c r="AY1084" s="245" t="s">
        <v>194</v>
      </c>
    </row>
    <row r="1085" s="12" customFormat="1">
      <c r="B1085" s="235"/>
      <c r="C1085" s="236"/>
      <c r="D1085" s="232" t="s">
        <v>272</v>
      </c>
      <c r="E1085" s="237" t="s">
        <v>19</v>
      </c>
      <c r="F1085" s="238" t="s">
        <v>1982</v>
      </c>
      <c r="G1085" s="236"/>
      <c r="H1085" s="239">
        <v>121.68000000000001</v>
      </c>
      <c r="I1085" s="240"/>
      <c r="J1085" s="236"/>
      <c r="K1085" s="236"/>
      <c r="L1085" s="241"/>
      <c r="M1085" s="242"/>
      <c r="N1085" s="243"/>
      <c r="O1085" s="243"/>
      <c r="P1085" s="243"/>
      <c r="Q1085" s="243"/>
      <c r="R1085" s="243"/>
      <c r="S1085" s="243"/>
      <c r="T1085" s="244"/>
      <c r="AT1085" s="245" t="s">
        <v>272</v>
      </c>
      <c r="AU1085" s="245" t="s">
        <v>82</v>
      </c>
      <c r="AV1085" s="12" t="s">
        <v>82</v>
      </c>
      <c r="AW1085" s="12" t="s">
        <v>35</v>
      </c>
      <c r="AX1085" s="12" t="s">
        <v>73</v>
      </c>
      <c r="AY1085" s="245" t="s">
        <v>194</v>
      </c>
    </row>
    <row r="1086" s="13" customFormat="1">
      <c r="B1086" s="246"/>
      <c r="C1086" s="247"/>
      <c r="D1086" s="232" t="s">
        <v>272</v>
      </c>
      <c r="E1086" s="248" t="s">
        <v>19</v>
      </c>
      <c r="F1086" s="249" t="s">
        <v>295</v>
      </c>
      <c r="G1086" s="247"/>
      <c r="H1086" s="250">
        <v>1742.233</v>
      </c>
      <c r="I1086" s="251"/>
      <c r="J1086" s="247"/>
      <c r="K1086" s="247"/>
      <c r="L1086" s="252"/>
      <c r="M1086" s="253"/>
      <c r="N1086" s="254"/>
      <c r="O1086" s="254"/>
      <c r="P1086" s="254"/>
      <c r="Q1086" s="254"/>
      <c r="R1086" s="254"/>
      <c r="S1086" s="254"/>
      <c r="T1086" s="255"/>
      <c r="AT1086" s="256" t="s">
        <v>272</v>
      </c>
      <c r="AU1086" s="256" t="s">
        <v>82</v>
      </c>
      <c r="AV1086" s="13" t="s">
        <v>201</v>
      </c>
      <c r="AW1086" s="13" t="s">
        <v>35</v>
      </c>
      <c r="AX1086" s="13" t="s">
        <v>80</v>
      </c>
      <c r="AY1086" s="256" t="s">
        <v>194</v>
      </c>
    </row>
    <row r="1087" s="1" customFormat="1" ht="24" customHeight="1">
      <c r="B1087" s="37"/>
      <c r="C1087" s="219" t="s">
        <v>1983</v>
      </c>
      <c r="D1087" s="219" t="s">
        <v>196</v>
      </c>
      <c r="E1087" s="220" t="s">
        <v>1984</v>
      </c>
      <c r="F1087" s="221" t="s">
        <v>1985</v>
      </c>
      <c r="G1087" s="222" t="s">
        <v>199</v>
      </c>
      <c r="H1087" s="223">
        <v>1742.233</v>
      </c>
      <c r="I1087" s="224"/>
      <c r="J1087" s="225">
        <f>ROUND(I1087*H1087,2)</f>
        <v>0</v>
      </c>
      <c r="K1087" s="221" t="s">
        <v>200</v>
      </c>
      <c r="L1087" s="42"/>
      <c r="M1087" s="226" t="s">
        <v>19</v>
      </c>
      <c r="N1087" s="227" t="s">
        <v>44</v>
      </c>
      <c r="O1087" s="82"/>
      <c r="P1087" s="228">
        <f>O1087*H1087</f>
        <v>0</v>
      </c>
      <c r="Q1087" s="228">
        <v>0.00025999999999999998</v>
      </c>
      <c r="R1087" s="228">
        <f>Q1087*H1087</f>
        <v>0.45298057999999997</v>
      </c>
      <c r="S1087" s="228">
        <v>0</v>
      </c>
      <c r="T1087" s="229">
        <f>S1087*H1087</f>
        <v>0</v>
      </c>
      <c r="AR1087" s="230" t="s">
        <v>280</v>
      </c>
      <c r="AT1087" s="230" t="s">
        <v>196</v>
      </c>
      <c r="AU1087" s="230" t="s">
        <v>82</v>
      </c>
      <c r="AY1087" s="16" t="s">
        <v>194</v>
      </c>
      <c r="BE1087" s="231">
        <f>IF(N1087="základní",J1087,0)</f>
        <v>0</v>
      </c>
      <c r="BF1087" s="231">
        <f>IF(N1087="snížená",J1087,0)</f>
        <v>0</v>
      </c>
      <c r="BG1087" s="231">
        <f>IF(N1087="zákl. přenesená",J1087,0)</f>
        <v>0</v>
      </c>
      <c r="BH1087" s="231">
        <f>IF(N1087="sníž. přenesená",J1087,0)</f>
        <v>0</v>
      </c>
      <c r="BI1087" s="231">
        <f>IF(N1087="nulová",J1087,0)</f>
        <v>0</v>
      </c>
      <c r="BJ1087" s="16" t="s">
        <v>80</v>
      </c>
      <c r="BK1087" s="231">
        <f>ROUND(I1087*H1087,2)</f>
        <v>0</v>
      </c>
      <c r="BL1087" s="16" t="s">
        <v>280</v>
      </c>
      <c r="BM1087" s="230" t="s">
        <v>1986</v>
      </c>
    </row>
    <row r="1088" s="1" customFormat="1">
      <c r="B1088" s="37"/>
      <c r="C1088" s="38"/>
      <c r="D1088" s="232" t="s">
        <v>203</v>
      </c>
      <c r="E1088" s="38"/>
      <c r="F1088" s="233" t="s">
        <v>1987</v>
      </c>
      <c r="G1088" s="38"/>
      <c r="H1088" s="38"/>
      <c r="I1088" s="145"/>
      <c r="J1088" s="38"/>
      <c r="K1088" s="38"/>
      <c r="L1088" s="42"/>
      <c r="M1088" s="234"/>
      <c r="N1088" s="82"/>
      <c r="O1088" s="82"/>
      <c r="P1088" s="82"/>
      <c r="Q1088" s="82"/>
      <c r="R1088" s="82"/>
      <c r="S1088" s="82"/>
      <c r="T1088" s="83"/>
      <c r="AT1088" s="16" t="s">
        <v>203</v>
      </c>
      <c r="AU1088" s="16" t="s">
        <v>82</v>
      </c>
    </row>
    <row r="1089" s="12" customFormat="1">
      <c r="B1089" s="235"/>
      <c r="C1089" s="236"/>
      <c r="D1089" s="232" t="s">
        <v>272</v>
      </c>
      <c r="E1089" s="237" t="s">
        <v>19</v>
      </c>
      <c r="F1089" s="238" t="s">
        <v>714</v>
      </c>
      <c r="G1089" s="236"/>
      <c r="H1089" s="239">
        <v>260.68000000000001</v>
      </c>
      <c r="I1089" s="240"/>
      <c r="J1089" s="236"/>
      <c r="K1089" s="236"/>
      <c r="L1089" s="241"/>
      <c r="M1089" s="242"/>
      <c r="N1089" s="243"/>
      <c r="O1089" s="243"/>
      <c r="P1089" s="243"/>
      <c r="Q1089" s="243"/>
      <c r="R1089" s="243"/>
      <c r="S1089" s="243"/>
      <c r="T1089" s="244"/>
      <c r="AT1089" s="245" t="s">
        <v>272</v>
      </c>
      <c r="AU1089" s="245" t="s">
        <v>82</v>
      </c>
      <c r="AV1089" s="12" t="s">
        <v>82</v>
      </c>
      <c r="AW1089" s="12" t="s">
        <v>35</v>
      </c>
      <c r="AX1089" s="12" t="s">
        <v>73</v>
      </c>
      <c r="AY1089" s="245" t="s">
        <v>194</v>
      </c>
    </row>
    <row r="1090" s="12" customFormat="1">
      <c r="B1090" s="235"/>
      <c r="C1090" s="236"/>
      <c r="D1090" s="232" t="s">
        <v>272</v>
      </c>
      <c r="E1090" s="237" t="s">
        <v>19</v>
      </c>
      <c r="F1090" s="238" t="s">
        <v>715</v>
      </c>
      <c r="G1090" s="236"/>
      <c r="H1090" s="239">
        <v>159.375</v>
      </c>
      <c r="I1090" s="240"/>
      <c r="J1090" s="236"/>
      <c r="K1090" s="236"/>
      <c r="L1090" s="241"/>
      <c r="M1090" s="242"/>
      <c r="N1090" s="243"/>
      <c r="O1090" s="243"/>
      <c r="P1090" s="243"/>
      <c r="Q1090" s="243"/>
      <c r="R1090" s="243"/>
      <c r="S1090" s="243"/>
      <c r="T1090" s="244"/>
      <c r="AT1090" s="245" t="s">
        <v>272</v>
      </c>
      <c r="AU1090" s="245" t="s">
        <v>82</v>
      </c>
      <c r="AV1090" s="12" t="s">
        <v>82</v>
      </c>
      <c r="AW1090" s="12" t="s">
        <v>35</v>
      </c>
      <c r="AX1090" s="12" t="s">
        <v>73</v>
      </c>
      <c r="AY1090" s="245" t="s">
        <v>194</v>
      </c>
    </row>
    <row r="1091" s="12" customFormat="1">
      <c r="B1091" s="235"/>
      <c r="C1091" s="236"/>
      <c r="D1091" s="232" t="s">
        <v>272</v>
      </c>
      <c r="E1091" s="237" t="s">
        <v>19</v>
      </c>
      <c r="F1091" s="238" t="s">
        <v>1978</v>
      </c>
      <c r="G1091" s="236"/>
      <c r="H1091" s="239">
        <v>233.678</v>
      </c>
      <c r="I1091" s="240"/>
      <c r="J1091" s="236"/>
      <c r="K1091" s="236"/>
      <c r="L1091" s="241"/>
      <c r="M1091" s="242"/>
      <c r="N1091" s="243"/>
      <c r="O1091" s="243"/>
      <c r="P1091" s="243"/>
      <c r="Q1091" s="243"/>
      <c r="R1091" s="243"/>
      <c r="S1091" s="243"/>
      <c r="T1091" s="244"/>
      <c r="AT1091" s="245" t="s">
        <v>272</v>
      </c>
      <c r="AU1091" s="245" t="s">
        <v>82</v>
      </c>
      <c r="AV1091" s="12" t="s">
        <v>82</v>
      </c>
      <c r="AW1091" s="12" t="s">
        <v>35</v>
      </c>
      <c r="AX1091" s="12" t="s">
        <v>73</v>
      </c>
      <c r="AY1091" s="245" t="s">
        <v>194</v>
      </c>
    </row>
    <row r="1092" s="12" customFormat="1">
      <c r="B1092" s="235"/>
      <c r="C1092" s="236"/>
      <c r="D1092" s="232" t="s">
        <v>272</v>
      </c>
      <c r="E1092" s="237" t="s">
        <v>19</v>
      </c>
      <c r="F1092" s="238" t="s">
        <v>1979</v>
      </c>
      <c r="G1092" s="236"/>
      <c r="H1092" s="239">
        <v>238.97999999999999</v>
      </c>
      <c r="I1092" s="240"/>
      <c r="J1092" s="236"/>
      <c r="K1092" s="236"/>
      <c r="L1092" s="241"/>
      <c r="M1092" s="242"/>
      <c r="N1092" s="243"/>
      <c r="O1092" s="243"/>
      <c r="P1092" s="243"/>
      <c r="Q1092" s="243"/>
      <c r="R1092" s="243"/>
      <c r="S1092" s="243"/>
      <c r="T1092" s="244"/>
      <c r="AT1092" s="245" t="s">
        <v>272</v>
      </c>
      <c r="AU1092" s="245" t="s">
        <v>82</v>
      </c>
      <c r="AV1092" s="12" t="s">
        <v>82</v>
      </c>
      <c r="AW1092" s="12" t="s">
        <v>35</v>
      </c>
      <c r="AX1092" s="12" t="s">
        <v>73</v>
      </c>
      <c r="AY1092" s="245" t="s">
        <v>194</v>
      </c>
    </row>
    <row r="1093" s="12" customFormat="1">
      <c r="B1093" s="235"/>
      <c r="C1093" s="236"/>
      <c r="D1093" s="232" t="s">
        <v>272</v>
      </c>
      <c r="E1093" s="237" t="s">
        <v>19</v>
      </c>
      <c r="F1093" s="238" t="s">
        <v>717</v>
      </c>
      <c r="G1093" s="236"/>
      <c r="H1093" s="239">
        <v>420.12</v>
      </c>
      <c r="I1093" s="240"/>
      <c r="J1093" s="236"/>
      <c r="K1093" s="236"/>
      <c r="L1093" s="241"/>
      <c r="M1093" s="242"/>
      <c r="N1093" s="243"/>
      <c r="O1093" s="243"/>
      <c r="P1093" s="243"/>
      <c r="Q1093" s="243"/>
      <c r="R1093" s="243"/>
      <c r="S1093" s="243"/>
      <c r="T1093" s="244"/>
      <c r="AT1093" s="245" t="s">
        <v>272</v>
      </c>
      <c r="AU1093" s="245" t="s">
        <v>82</v>
      </c>
      <c r="AV1093" s="12" t="s">
        <v>82</v>
      </c>
      <c r="AW1093" s="12" t="s">
        <v>35</v>
      </c>
      <c r="AX1093" s="12" t="s">
        <v>73</v>
      </c>
      <c r="AY1093" s="245" t="s">
        <v>194</v>
      </c>
    </row>
    <row r="1094" s="12" customFormat="1">
      <c r="B1094" s="235"/>
      <c r="C1094" s="236"/>
      <c r="D1094" s="232" t="s">
        <v>272</v>
      </c>
      <c r="E1094" s="237" t="s">
        <v>19</v>
      </c>
      <c r="F1094" s="238" t="s">
        <v>1980</v>
      </c>
      <c r="G1094" s="236"/>
      <c r="H1094" s="239">
        <v>127.75</v>
      </c>
      <c r="I1094" s="240"/>
      <c r="J1094" s="236"/>
      <c r="K1094" s="236"/>
      <c r="L1094" s="241"/>
      <c r="M1094" s="242"/>
      <c r="N1094" s="243"/>
      <c r="O1094" s="243"/>
      <c r="P1094" s="243"/>
      <c r="Q1094" s="243"/>
      <c r="R1094" s="243"/>
      <c r="S1094" s="243"/>
      <c r="T1094" s="244"/>
      <c r="AT1094" s="245" t="s">
        <v>272</v>
      </c>
      <c r="AU1094" s="245" t="s">
        <v>82</v>
      </c>
      <c r="AV1094" s="12" t="s">
        <v>82</v>
      </c>
      <c r="AW1094" s="12" t="s">
        <v>35</v>
      </c>
      <c r="AX1094" s="12" t="s">
        <v>73</v>
      </c>
      <c r="AY1094" s="245" t="s">
        <v>194</v>
      </c>
    </row>
    <row r="1095" s="12" customFormat="1">
      <c r="B1095" s="235"/>
      <c r="C1095" s="236"/>
      <c r="D1095" s="232" t="s">
        <v>272</v>
      </c>
      <c r="E1095" s="237" t="s">
        <v>19</v>
      </c>
      <c r="F1095" s="238" t="s">
        <v>1981</v>
      </c>
      <c r="G1095" s="236"/>
      <c r="H1095" s="239">
        <v>179.97</v>
      </c>
      <c r="I1095" s="240"/>
      <c r="J1095" s="236"/>
      <c r="K1095" s="236"/>
      <c r="L1095" s="241"/>
      <c r="M1095" s="242"/>
      <c r="N1095" s="243"/>
      <c r="O1095" s="243"/>
      <c r="P1095" s="243"/>
      <c r="Q1095" s="243"/>
      <c r="R1095" s="243"/>
      <c r="S1095" s="243"/>
      <c r="T1095" s="244"/>
      <c r="AT1095" s="245" t="s">
        <v>272</v>
      </c>
      <c r="AU1095" s="245" t="s">
        <v>82</v>
      </c>
      <c r="AV1095" s="12" t="s">
        <v>82</v>
      </c>
      <c r="AW1095" s="12" t="s">
        <v>35</v>
      </c>
      <c r="AX1095" s="12" t="s">
        <v>73</v>
      </c>
      <c r="AY1095" s="245" t="s">
        <v>194</v>
      </c>
    </row>
    <row r="1096" s="12" customFormat="1">
      <c r="B1096" s="235"/>
      <c r="C1096" s="236"/>
      <c r="D1096" s="232" t="s">
        <v>272</v>
      </c>
      <c r="E1096" s="237" t="s">
        <v>19</v>
      </c>
      <c r="F1096" s="238" t="s">
        <v>1982</v>
      </c>
      <c r="G1096" s="236"/>
      <c r="H1096" s="239">
        <v>121.68000000000001</v>
      </c>
      <c r="I1096" s="240"/>
      <c r="J1096" s="236"/>
      <c r="K1096" s="236"/>
      <c r="L1096" s="241"/>
      <c r="M1096" s="242"/>
      <c r="N1096" s="243"/>
      <c r="O1096" s="243"/>
      <c r="P1096" s="243"/>
      <c r="Q1096" s="243"/>
      <c r="R1096" s="243"/>
      <c r="S1096" s="243"/>
      <c r="T1096" s="244"/>
      <c r="AT1096" s="245" t="s">
        <v>272</v>
      </c>
      <c r="AU1096" s="245" t="s">
        <v>82</v>
      </c>
      <c r="AV1096" s="12" t="s">
        <v>82</v>
      </c>
      <c r="AW1096" s="12" t="s">
        <v>35</v>
      </c>
      <c r="AX1096" s="12" t="s">
        <v>73</v>
      </c>
      <c r="AY1096" s="245" t="s">
        <v>194</v>
      </c>
    </row>
    <row r="1097" s="13" customFormat="1">
      <c r="B1097" s="246"/>
      <c r="C1097" s="247"/>
      <c r="D1097" s="232" t="s">
        <v>272</v>
      </c>
      <c r="E1097" s="248" t="s">
        <v>19</v>
      </c>
      <c r="F1097" s="249" t="s">
        <v>295</v>
      </c>
      <c r="G1097" s="247"/>
      <c r="H1097" s="250">
        <v>1742.233</v>
      </c>
      <c r="I1097" s="251"/>
      <c r="J1097" s="247"/>
      <c r="K1097" s="247"/>
      <c r="L1097" s="252"/>
      <c r="M1097" s="253"/>
      <c r="N1097" s="254"/>
      <c r="O1097" s="254"/>
      <c r="P1097" s="254"/>
      <c r="Q1097" s="254"/>
      <c r="R1097" s="254"/>
      <c r="S1097" s="254"/>
      <c r="T1097" s="255"/>
      <c r="AT1097" s="256" t="s">
        <v>272</v>
      </c>
      <c r="AU1097" s="256" t="s">
        <v>82</v>
      </c>
      <c r="AV1097" s="13" t="s">
        <v>201</v>
      </c>
      <c r="AW1097" s="13" t="s">
        <v>35</v>
      </c>
      <c r="AX1097" s="13" t="s">
        <v>80</v>
      </c>
      <c r="AY1097" s="256" t="s">
        <v>194</v>
      </c>
    </row>
    <row r="1098" s="1" customFormat="1" ht="36" customHeight="1">
      <c r="B1098" s="37"/>
      <c r="C1098" s="219" t="s">
        <v>1988</v>
      </c>
      <c r="D1098" s="219" t="s">
        <v>196</v>
      </c>
      <c r="E1098" s="220" t="s">
        <v>1989</v>
      </c>
      <c r="F1098" s="221" t="s">
        <v>1990</v>
      </c>
      <c r="G1098" s="222" t="s">
        <v>199</v>
      </c>
      <c r="H1098" s="223">
        <v>1742.233</v>
      </c>
      <c r="I1098" s="224"/>
      <c r="J1098" s="225">
        <f>ROUND(I1098*H1098,2)</f>
        <v>0</v>
      </c>
      <c r="K1098" s="221" t="s">
        <v>200</v>
      </c>
      <c r="L1098" s="42"/>
      <c r="M1098" s="226" t="s">
        <v>19</v>
      </c>
      <c r="N1098" s="227" t="s">
        <v>44</v>
      </c>
      <c r="O1098" s="82"/>
      <c r="P1098" s="228">
        <f>O1098*H1098</f>
        <v>0</v>
      </c>
      <c r="Q1098" s="228">
        <v>2.0000000000000002E-05</v>
      </c>
      <c r="R1098" s="228">
        <f>Q1098*H1098</f>
        <v>0.03484466</v>
      </c>
      <c r="S1098" s="228">
        <v>0</v>
      </c>
      <c r="T1098" s="229">
        <f>S1098*H1098</f>
        <v>0</v>
      </c>
      <c r="AR1098" s="230" t="s">
        <v>280</v>
      </c>
      <c r="AT1098" s="230" t="s">
        <v>196</v>
      </c>
      <c r="AU1098" s="230" t="s">
        <v>82</v>
      </c>
      <c r="AY1098" s="16" t="s">
        <v>194</v>
      </c>
      <c r="BE1098" s="231">
        <f>IF(N1098="základní",J1098,0)</f>
        <v>0</v>
      </c>
      <c r="BF1098" s="231">
        <f>IF(N1098="snížená",J1098,0)</f>
        <v>0</v>
      </c>
      <c r="BG1098" s="231">
        <f>IF(N1098="zákl. přenesená",J1098,0)</f>
        <v>0</v>
      </c>
      <c r="BH1098" s="231">
        <f>IF(N1098="sníž. přenesená",J1098,0)</f>
        <v>0</v>
      </c>
      <c r="BI1098" s="231">
        <f>IF(N1098="nulová",J1098,0)</f>
        <v>0</v>
      </c>
      <c r="BJ1098" s="16" t="s">
        <v>80</v>
      </c>
      <c r="BK1098" s="231">
        <f>ROUND(I1098*H1098,2)</f>
        <v>0</v>
      </c>
      <c r="BL1098" s="16" t="s">
        <v>280</v>
      </c>
      <c r="BM1098" s="230" t="s">
        <v>1991</v>
      </c>
    </row>
    <row r="1099" s="1" customFormat="1">
      <c r="B1099" s="37"/>
      <c r="C1099" s="38"/>
      <c r="D1099" s="232" t="s">
        <v>203</v>
      </c>
      <c r="E1099" s="38"/>
      <c r="F1099" s="233" t="s">
        <v>1992</v>
      </c>
      <c r="G1099" s="38"/>
      <c r="H1099" s="38"/>
      <c r="I1099" s="145"/>
      <c r="J1099" s="38"/>
      <c r="K1099" s="38"/>
      <c r="L1099" s="42"/>
      <c r="M1099" s="234"/>
      <c r="N1099" s="82"/>
      <c r="O1099" s="82"/>
      <c r="P1099" s="82"/>
      <c r="Q1099" s="82"/>
      <c r="R1099" s="82"/>
      <c r="S1099" s="82"/>
      <c r="T1099" s="83"/>
      <c r="AT1099" s="16" t="s">
        <v>203</v>
      </c>
      <c r="AU1099" s="16" t="s">
        <v>82</v>
      </c>
    </row>
    <row r="1100" s="12" customFormat="1">
      <c r="B1100" s="235"/>
      <c r="C1100" s="236"/>
      <c r="D1100" s="232" t="s">
        <v>272</v>
      </c>
      <c r="E1100" s="237" t="s">
        <v>19</v>
      </c>
      <c r="F1100" s="238" t="s">
        <v>714</v>
      </c>
      <c r="G1100" s="236"/>
      <c r="H1100" s="239">
        <v>260.68000000000001</v>
      </c>
      <c r="I1100" s="240"/>
      <c r="J1100" s="236"/>
      <c r="K1100" s="236"/>
      <c r="L1100" s="241"/>
      <c r="M1100" s="242"/>
      <c r="N1100" s="243"/>
      <c r="O1100" s="243"/>
      <c r="P1100" s="243"/>
      <c r="Q1100" s="243"/>
      <c r="R1100" s="243"/>
      <c r="S1100" s="243"/>
      <c r="T1100" s="244"/>
      <c r="AT1100" s="245" t="s">
        <v>272</v>
      </c>
      <c r="AU1100" s="245" t="s">
        <v>82</v>
      </c>
      <c r="AV1100" s="12" t="s">
        <v>82</v>
      </c>
      <c r="AW1100" s="12" t="s">
        <v>35</v>
      </c>
      <c r="AX1100" s="12" t="s">
        <v>73</v>
      </c>
      <c r="AY1100" s="245" t="s">
        <v>194</v>
      </c>
    </row>
    <row r="1101" s="12" customFormat="1">
      <c r="B1101" s="235"/>
      <c r="C1101" s="236"/>
      <c r="D1101" s="232" t="s">
        <v>272</v>
      </c>
      <c r="E1101" s="237" t="s">
        <v>19</v>
      </c>
      <c r="F1101" s="238" t="s">
        <v>715</v>
      </c>
      <c r="G1101" s="236"/>
      <c r="H1101" s="239">
        <v>159.375</v>
      </c>
      <c r="I1101" s="240"/>
      <c r="J1101" s="236"/>
      <c r="K1101" s="236"/>
      <c r="L1101" s="241"/>
      <c r="M1101" s="242"/>
      <c r="N1101" s="243"/>
      <c r="O1101" s="243"/>
      <c r="P1101" s="243"/>
      <c r="Q1101" s="243"/>
      <c r="R1101" s="243"/>
      <c r="S1101" s="243"/>
      <c r="T1101" s="244"/>
      <c r="AT1101" s="245" t="s">
        <v>272</v>
      </c>
      <c r="AU1101" s="245" t="s">
        <v>82</v>
      </c>
      <c r="AV1101" s="12" t="s">
        <v>82</v>
      </c>
      <c r="AW1101" s="12" t="s">
        <v>35</v>
      </c>
      <c r="AX1101" s="12" t="s">
        <v>73</v>
      </c>
      <c r="AY1101" s="245" t="s">
        <v>194</v>
      </c>
    </row>
    <row r="1102" s="12" customFormat="1">
      <c r="B1102" s="235"/>
      <c r="C1102" s="236"/>
      <c r="D1102" s="232" t="s">
        <v>272</v>
      </c>
      <c r="E1102" s="237" t="s">
        <v>19</v>
      </c>
      <c r="F1102" s="238" t="s">
        <v>1978</v>
      </c>
      <c r="G1102" s="236"/>
      <c r="H1102" s="239">
        <v>233.678</v>
      </c>
      <c r="I1102" s="240"/>
      <c r="J1102" s="236"/>
      <c r="K1102" s="236"/>
      <c r="L1102" s="241"/>
      <c r="M1102" s="242"/>
      <c r="N1102" s="243"/>
      <c r="O1102" s="243"/>
      <c r="P1102" s="243"/>
      <c r="Q1102" s="243"/>
      <c r="R1102" s="243"/>
      <c r="S1102" s="243"/>
      <c r="T1102" s="244"/>
      <c r="AT1102" s="245" t="s">
        <v>272</v>
      </c>
      <c r="AU1102" s="245" t="s">
        <v>82</v>
      </c>
      <c r="AV1102" s="12" t="s">
        <v>82</v>
      </c>
      <c r="AW1102" s="12" t="s">
        <v>35</v>
      </c>
      <c r="AX1102" s="12" t="s">
        <v>73</v>
      </c>
      <c r="AY1102" s="245" t="s">
        <v>194</v>
      </c>
    </row>
    <row r="1103" s="12" customFormat="1">
      <c r="B1103" s="235"/>
      <c r="C1103" s="236"/>
      <c r="D1103" s="232" t="s">
        <v>272</v>
      </c>
      <c r="E1103" s="237" t="s">
        <v>19</v>
      </c>
      <c r="F1103" s="238" t="s">
        <v>1979</v>
      </c>
      <c r="G1103" s="236"/>
      <c r="H1103" s="239">
        <v>238.97999999999999</v>
      </c>
      <c r="I1103" s="240"/>
      <c r="J1103" s="236"/>
      <c r="K1103" s="236"/>
      <c r="L1103" s="241"/>
      <c r="M1103" s="242"/>
      <c r="N1103" s="243"/>
      <c r="O1103" s="243"/>
      <c r="P1103" s="243"/>
      <c r="Q1103" s="243"/>
      <c r="R1103" s="243"/>
      <c r="S1103" s="243"/>
      <c r="T1103" s="244"/>
      <c r="AT1103" s="245" t="s">
        <v>272</v>
      </c>
      <c r="AU1103" s="245" t="s">
        <v>82</v>
      </c>
      <c r="AV1103" s="12" t="s">
        <v>82</v>
      </c>
      <c r="AW1103" s="12" t="s">
        <v>35</v>
      </c>
      <c r="AX1103" s="12" t="s">
        <v>73</v>
      </c>
      <c r="AY1103" s="245" t="s">
        <v>194</v>
      </c>
    </row>
    <row r="1104" s="12" customFormat="1">
      <c r="B1104" s="235"/>
      <c r="C1104" s="236"/>
      <c r="D1104" s="232" t="s">
        <v>272</v>
      </c>
      <c r="E1104" s="237" t="s">
        <v>19</v>
      </c>
      <c r="F1104" s="238" t="s">
        <v>717</v>
      </c>
      <c r="G1104" s="236"/>
      <c r="H1104" s="239">
        <v>420.12</v>
      </c>
      <c r="I1104" s="240"/>
      <c r="J1104" s="236"/>
      <c r="K1104" s="236"/>
      <c r="L1104" s="241"/>
      <c r="M1104" s="242"/>
      <c r="N1104" s="243"/>
      <c r="O1104" s="243"/>
      <c r="P1104" s="243"/>
      <c r="Q1104" s="243"/>
      <c r="R1104" s="243"/>
      <c r="S1104" s="243"/>
      <c r="T1104" s="244"/>
      <c r="AT1104" s="245" t="s">
        <v>272</v>
      </c>
      <c r="AU1104" s="245" t="s">
        <v>82</v>
      </c>
      <c r="AV1104" s="12" t="s">
        <v>82</v>
      </c>
      <c r="AW1104" s="12" t="s">
        <v>35</v>
      </c>
      <c r="AX1104" s="12" t="s">
        <v>73</v>
      </c>
      <c r="AY1104" s="245" t="s">
        <v>194</v>
      </c>
    </row>
    <row r="1105" s="12" customFormat="1">
      <c r="B1105" s="235"/>
      <c r="C1105" s="236"/>
      <c r="D1105" s="232" t="s">
        <v>272</v>
      </c>
      <c r="E1105" s="237" t="s">
        <v>19</v>
      </c>
      <c r="F1105" s="238" t="s">
        <v>1980</v>
      </c>
      <c r="G1105" s="236"/>
      <c r="H1105" s="239">
        <v>127.75</v>
      </c>
      <c r="I1105" s="240"/>
      <c r="J1105" s="236"/>
      <c r="K1105" s="236"/>
      <c r="L1105" s="241"/>
      <c r="M1105" s="242"/>
      <c r="N1105" s="243"/>
      <c r="O1105" s="243"/>
      <c r="P1105" s="243"/>
      <c r="Q1105" s="243"/>
      <c r="R1105" s="243"/>
      <c r="S1105" s="243"/>
      <c r="T1105" s="244"/>
      <c r="AT1105" s="245" t="s">
        <v>272</v>
      </c>
      <c r="AU1105" s="245" t="s">
        <v>82</v>
      </c>
      <c r="AV1105" s="12" t="s">
        <v>82</v>
      </c>
      <c r="AW1105" s="12" t="s">
        <v>35</v>
      </c>
      <c r="AX1105" s="12" t="s">
        <v>73</v>
      </c>
      <c r="AY1105" s="245" t="s">
        <v>194</v>
      </c>
    </row>
    <row r="1106" s="12" customFormat="1">
      <c r="B1106" s="235"/>
      <c r="C1106" s="236"/>
      <c r="D1106" s="232" t="s">
        <v>272</v>
      </c>
      <c r="E1106" s="237" t="s">
        <v>19</v>
      </c>
      <c r="F1106" s="238" t="s">
        <v>1981</v>
      </c>
      <c r="G1106" s="236"/>
      <c r="H1106" s="239">
        <v>179.97</v>
      </c>
      <c r="I1106" s="240"/>
      <c r="J1106" s="236"/>
      <c r="K1106" s="236"/>
      <c r="L1106" s="241"/>
      <c r="M1106" s="242"/>
      <c r="N1106" s="243"/>
      <c r="O1106" s="243"/>
      <c r="P1106" s="243"/>
      <c r="Q1106" s="243"/>
      <c r="R1106" s="243"/>
      <c r="S1106" s="243"/>
      <c r="T1106" s="244"/>
      <c r="AT1106" s="245" t="s">
        <v>272</v>
      </c>
      <c r="AU1106" s="245" t="s">
        <v>82</v>
      </c>
      <c r="AV1106" s="12" t="s">
        <v>82</v>
      </c>
      <c r="AW1106" s="12" t="s">
        <v>35</v>
      </c>
      <c r="AX1106" s="12" t="s">
        <v>73</v>
      </c>
      <c r="AY1106" s="245" t="s">
        <v>194</v>
      </c>
    </row>
    <row r="1107" s="12" customFormat="1">
      <c r="B1107" s="235"/>
      <c r="C1107" s="236"/>
      <c r="D1107" s="232" t="s">
        <v>272</v>
      </c>
      <c r="E1107" s="237" t="s">
        <v>19</v>
      </c>
      <c r="F1107" s="238" t="s">
        <v>1982</v>
      </c>
      <c r="G1107" s="236"/>
      <c r="H1107" s="239">
        <v>121.68000000000001</v>
      </c>
      <c r="I1107" s="240"/>
      <c r="J1107" s="236"/>
      <c r="K1107" s="236"/>
      <c r="L1107" s="241"/>
      <c r="M1107" s="242"/>
      <c r="N1107" s="243"/>
      <c r="O1107" s="243"/>
      <c r="P1107" s="243"/>
      <c r="Q1107" s="243"/>
      <c r="R1107" s="243"/>
      <c r="S1107" s="243"/>
      <c r="T1107" s="244"/>
      <c r="AT1107" s="245" t="s">
        <v>272</v>
      </c>
      <c r="AU1107" s="245" t="s">
        <v>82</v>
      </c>
      <c r="AV1107" s="12" t="s">
        <v>82</v>
      </c>
      <c r="AW1107" s="12" t="s">
        <v>35</v>
      </c>
      <c r="AX1107" s="12" t="s">
        <v>73</v>
      </c>
      <c r="AY1107" s="245" t="s">
        <v>194</v>
      </c>
    </row>
    <row r="1108" s="13" customFormat="1">
      <c r="B1108" s="246"/>
      <c r="C1108" s="247"/>
      <c r="D1108" s="232" t="s">
        <v>272</v>
      </c>
      <c r="E1108" s="248" t="s">
        <v>19</v>
      </c>
      <c r="F1108" s="249" t="s">
        <v>295</v>
      </c>
      <c r="G1108" s="247"/>
      <c r="H1108" s="250">
        <v>1742.233</v>
      </c>
      <c r="I1108" s="251"/>
      <c r="J1108" s="247"/>
      <c r="K1108" s="247"/>
      <c r="L1108" s="252"/>
      <c r="M1108" s="253"/>
      <c r="N1108" s="254"/>
      <c r="O1108" s="254"/>
      <c r="P1108" s="254"/>
      <c r="Q1108" s="254"/>
      <c r="R1108" s="254"/>
      <c r="S1108" s="254"/>
      <c r="T1108" s="255"/>
      <c r="AT1108" s="256" t="s">
        <v>272</v>
      </c>
      <c r="AU1108" s="256" t="s">
        <v>82</v>
      </c>
      <c r="AV1108" s="13" t="s">
        <v>201</v>
      </c>
      <c r="AW1108" s="13" t="s">
        <v>35</v>
      </c>
      <c r="AX1108" s="13" t="s">
        <v>80</v>
      </c>
      <c r="AY1108" s="256" t="s">
        <v>194</v>
      </c>
    </row>
    <row r="1109" s="11" customFormat="1" ht="22.8" customHeight="1">
      <c r="B1109" s="203"/>
      <c r="C1109" s="204"/>
      <c r="D1109" s="205" t="s">
        <v>72</v>
      </c>
      <c r="E1109" s="217" t="s">
        <v>1993</v>
      </c>
      <c r="F1109" s="217" t="s">
        <v>1994</v>
      </c>
      <c r="G1109" s="204"/>
      <c r="H1109" s="204"/>
      <c r="I1109" s="207"/>
      <c r="J1109" s="218">
        <f>BK1109</f>
        <v>0</v>
      </c>
      <c r="K1109" s="204"/>
      <c r="L1109" s="209"/>
      <c r="M1109" s="210"/>
      <c r="N1109" s="211"/>
      <c r="O1109" s="211"/>
      <c r="P1109" s="212">
        <f>SUM(P1110:P1114)</f>
        <v>0</v>
      </c>
      <c r="Q1109" s="211"/>
      <c r="R1109" s="212">
        <f>SUM(R1110:R1114)</f>
        <v>0.10919999999999999</v>
      </c>
      <c r="S1109" s="211"/>
      <c r="T1109" s="213">
        <f>SUM(T1110:T1114)</f>
        <v>0</v>
      </c>
      <c r="AR1109" s="214" t="s">
        <v>82</v>
      </c>
      <c r="AT1109" s="215" t="s">
        <v>72</v>
      </c>
      <c r="AU1109" s="215" t="s">
        <v>80</v>
      </c>
      <c r="AY1109" s="214" t="s">
        <v>194</v>
      </c>
      <c r="BK1109" s="216">
        <f>SUM(BK1110:BK1114)</f>
        <v>0</v>
      </c>
    </row>
    <row r="1110" s="1" customFormat="1" ht="24" customHeight="1">
      <c r="B1110" s="37"/>
      <c r="C1110" s="219" t="s">
        <v>1995</v>
      </c>
      <c r="D1110" s="219" t="s">
        <v>196</v>
      </c>
      <c r="E1110" s="220" t="s">
        <v>1996</v>
      </c>
      <c r="F1110" s="221" t="s">
        <v>1997</v>
      </c>
      <c r="G1110" s="222" t="s">
        <v>199</v>
      </c>
      <c r="H1110" s="223">
        <v>60</v>
      </c>
      <c r="I1110" s="224"/>
      <c r="J1110" s="225">
        <f>ROUND(I1110*H1110,2)</f>
        <v>0</v>
      </c>
      <c r="K1110" s="221" t="s">
        <v>200</v>
      </c>
      <c r="L1110" s="42"/>
      <c r="M1110" s="226" t="s">
        <v>19</v>
      </c>
      <c r="N1110" s="227" t="s">
        <v>44</v>
      </c>
      <c r="O1110" s="82"/>
      <c r="P1110" s="228">
        <f>O1110*H1110</f>
        <v>0</v>
      </c>
      <c r="Q1110" s="228">
        <v>0.00081999999999999998</v>
      </c>
      <c r="R1110" s="228">
        <f>Q1110*H1110</f>
        <v>0.049200000000000001</v>
      </c>
      <c r="S1110" s="228">
        <v>0</v>
      </c>
      <c r="T1110" s="229">
        <f>S1110*H1110</f>
        <v>0</v>
      </c>
      <c r="AR1110" s="230" t="s">
        <v>280</v>
      </c>
      <c r="AT1110" s="230" t="s">
        <v>196</v>
      </c>
      <c r="AU1110" s="230" t="s">
        <v>82</v>
      </c>
      <c r="AY1110" s="16" t="s">
        <v>194</v>
      </c>
      <c r="BE1110" s="231">
        <f>IF(N1110="základní",J1110,0)</f>
        <v>0</v>
      </c>
      <c r="BF1110" s="231">
        <f>IF(N1110="snížená",J1110,0)</f>
        <v>0</v>
      </c>
      <c r="BG1110" s="231">
        <f>IF(N1110="zákl. přenesená",J1110,0)</f>
        <v>0</v>
      </c>
      <c r="BH1110" s="231">
        <f>IF(N1110="sníž. přenesená",J1110,0)</f>
        <v>0</v>
      </c>
      <c r="BI1110" s="231">
        <f>IF(N1110="nulová",J1110,0)</f>
        <v>0</v>
      </c>
      <c r="BJ1110" s="16" t="s">
        <v>80</v>
      </c>
      <c r="BK1110" s="231">
        <f>ROUND(I1110*H1110,2)</f>
        <v>0</v>
      </c>
      <c r="BL1110" s="16" t="s">
        <v>280</v>
      </c>
      <c r="BM1110" s="230" t="s">
        <v>1998</v>
      </c>
    </row>
    <row r="1111" s="1" customFormat="1">
      <c r="B1111" s="37"/>
      <c r="C1111" s="38"/>
      <c r="D1111" s="232" t="s">
        <v>203</v>
      </c>
      <c r="E1111" s="38"/>
      <c r="F1111" s="233" t="s">
        <v>1999</v>
      </c>
      <c r="G1111" s="38"/>
      <c r="H1111" s="38"/>
      <c r="I1111" s="145"/>
      <c r="J1111" s="38"/>
      <c r="K1111" s="38"/>
      <c r="L1111" s="42"/>
      <c r="M1111" s="234"/>
      <c r="N1111" s="82"/>
      <c r="O1111" s="82"/>
      <c r="P1111" s="82"/>
      <c r="Q1111" s="82"/>
      <c r="R1111" s="82"/>
      <c r="S1111" s="82"/>
      <c r="T1111" s="83"/>
      <c r="AT1111" s="16" t="s">
        <v>203</v>
      </c>
      <c r="AU1111" s="16" t="s">
        <v>82</v>
      </c>
    </row>
    <row r="1112" s="1" customFormat="1">
      <c r="B1112" s="37"/>
      <c r="C1112" s="38"/>
      <c r="D1112" s="232" t="s">
        <v>306</v>
      </c>
      <c r="E1112" s="38"/>
      <c r="F1112" s="257" t="s">
        <v>2000</v>
      </c>
      <c r="G1112" s="38"/>
      <c r="H1112" s="38"/>
      <c r="I1112" s="145"/>
      <c r="J1112" s="38"/>
      <c r="K1112" s="38"/>
      <c r="L1112" s="42"/>
      <c r="M1112" s="234"/>
      <c r="N1112" s="82"/>
      <c r="O1112" s="82"/>
      <c r="P1112" s="82"/>
      <c r="Q1112" s="82"/>
      <c r="R1112" s="82"/>
      <c r="S1112" s="82"/>
      <c r="T1112" s="83"/>
      <c r="AT1112" s="16" t="s">
        <v>306</v>
      </c>
      <c r="AU1112" s="16" t="s">
        <v>82</v>
      </c>
    </row>
    <row r="1113" s="1" customFormat="1" ht="16.5" customHeight="1">
      <c r="B1113" s="37"/>
      <c r="C1113" s="258" t="s">
        <v>2001</v>
      </c>
      <c r="D1113" s="258" t="s">
        <v>350</v>
      </c>
      <c r="E1113" s="259" t="s">
        <v>2002</v>
      </c>
      <c r="F1113" s="260" t="s">
        <v>2003</v>
      </c>
      <c r="G1113" s="261" t="s">
        <v>1682</v>
      </c>
      <c r="H1113" s="262">
        <v>60</v>
      </c>
      <c r="I1113" s="263"/>
      <c r="J1113" s="264">
        <f>ROUND(I1113*H1113,2)</f>
        <v>0</v>
      </c>
      <c r="K1113" s="260" t="s">
        <v>200</v>
      </c>
      <c r="L1113" s="265"/>
      <c r="M1113" s="266" t="s">
        <v>19</v>
      </c>
      <c r="N1113" s="267" t="s">
        <v>44</v>
      </c>
      <c r="O1113" s="82"/>
      <c r="P1113" s="228">
        <f>O1113*H1113</f>
        <v>0</v>
      </c>
      <c r="Q1113" s="228">
        <v>0.001</v>
      </c>
      <c r="R1113" s="228">
        <f>Q1113*H1113</f>
        <v>0.059999999999999998</v>
      </c>
      <c r="S1113" s="228">
        <v>0</v>
      </c>
      <c r="T1113" s="229">
        <f>S1113*H1113</f>
        <v>0</v>
      </c>
      <c r="AR1113" s="230" t="s">
        <v>381</v>
      </c>
      <c r="AT1113" s="230" t="s">
        <v>350</v>
      </c>
      <c r="AU1113" s="230" t="s">
        <v>82</v>
      </c>
      <c r="AY1113" s="16" t="s">
        <v>194</v>
      </c>
      <c r="BE1113" s="231">
        <f>IF(N1113="základní",J1113,0)</f>
        <v>0</v>
      </c>
      <c r="BF1113" s="231">
        <f>IF(N1113="snížená",J1113,0)</f>
        <v>0</v>
      </c>
      <c r="BG1113" s="231">
        <f>IF(N1113="zákl. přenesená",J1113,0)</f>
        <v>0</v>
      </c>
      <c r="BH1113" s="231">
        <f>IF(N1113="sníž. přenesená",J1113,0)</f>
        <v>0</v>
      </c>
      <c r="BI1113" s="231">
        <f>IF(N1113="nulová",J1113,0)</f>
        <v>0</v>
      </c>
      <c r="BJ1113" s="16" t="s">
        <v>80</v>
      </c>
      <c r="BK1113" s="231">
        <f>ROUND(I1113*H1113,2)</f>
        <v>0</v>
      </c>
      <c r="BL1113" s="16" t="s">
        <v>280</v>
      </c>
      <c r="BM1113" s="230" t="s">
        <v>2004</v>
      </c>
    </row>
    <row r="1114" s="1" customFormat="1">
      <c r="B1114" s="37"/>
      <c r="C1114" s="38"/>
      <c r="D1114" s="232" t="s">
        <v>203</v>
      </c>
      <c r="E1114" s="38"/>
      <c r="F1114" s="233" t="s">
        <v>2003</v>
      </c>
      <c r="G1114" s="38"/>
      <c r="H1114" s="38"/>
      <c r="I1114" s="145"/>
      <c r="J1114" s="38"/>
      <c r="K1114" s="38"/>
      <c r="L1114" s="42"/>
      <c r="M1114" s="268"/>
      <c r="N1114" s="269"/>
      <c r="O1114" s="269"/>
      <c r="P1114" s="269"/>
      <c r="Q1114" s="269"/>
      <c r="R1114" s="269"/>
      <c r="S1114" s="269"/>
      <c r="T1114" s="270"/>
      <c r="AT1114" s="16" t="s">
        <v>203</v>
      </c>
      <c r="AU1114" s="16" t="s">
        <v>82</v>
      </c>
    </row>
    <row r="1115" s="1" customFormat="1" ht="6.96" customHeight="1">
      <c r="B1115" s="57"/>
      <c r="C1115" s="58"/>
      <c r="D1115" s="58"/>
      <c r="E1115" s="58"/>
      <c r="F1115" s="58"/>
      <c r="G1115" s="58"/>
      <c r="H1115" s="58"/>
      <c r="I1115" s="170"/>
      <c r="J1115" s="58"/>
      <c r="K1115" s="58"/>
      <c r="L1115" s="42"/>
    </row>
  </sheetData>
  <sheetProtection sheet="1" autoFilter="0" formatColumns="0" formatRows="0" objects="1" scenarios="1" spinCount="100000" saltValue="tDyAQgXBjzm0TqBetBfyf/wsfyBWlKX0ObQifoxErr299QwIFhm+nXkyovynxU5O/yYS7LdbKobWlmLmDYZmwQ==" hashValue="CL3WS3SD3np97u4qU8+lGyi1lyZdGfBNvywbvpcdIi8b3IhQq+5HC2rDEhOAYomZD9PuXpCf9cAU/aGhNHeOxw==" algorithmName="SHA-512" password="C87A"/>
  <autoFilter ref="C111:K111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100:H100"/>
    <mergeCell ref="E102:H102"/>
    <mergeCell ref="E104:H10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90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145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2005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ROUND(J105,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ROUND((SUM(BE105:BE443)),  2)</f>
        <v>0</v>
      </c>
      <c r="I35" s="159">
        <v>0.20999999999999999</v>
      </c>
      <c r="J35" s="158">
        <f>ROUND(((SUM(BE105:BE443))*I35),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ROUND((SUM(BF105:BF443)),  2)</f>
        <v>0</v>
      </c>
      <c r="I36" s="159">
        <v>0.14999999999999999</v>
      </c>
      <c r="J36" s="158">
        <f>ROUND(((SUM(BF105:BF443))*I36),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ROUND((SUM(BG105:BG443)),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ROUND((SUM(BH105:BH443)),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ROUND((SUM(BI105:BI443)),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145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D.1.1-2 -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J105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J106</f>
        <v>0</v>
      </c>
      <c r="K64" s="181"/>
      <c r="L64" s="186"/>
    </row>
    <row r="65" s="9" customFormat="1" ht="19.92" customHeight="1">
      <c r="B65" s="187"/>
      <c r="C65" s="123"/>
      <c r="D65" s="188" t="s">
        <v>155</v>
      </c>
      <c r="E65" s="189"/>
      <c r="F65" s="189"/>
      <c r="G65" s="189"/>
      <c r="H65" s="189"/>
      <c r="I65" s="190"/>
      <c r="J65" s="191">
        <f>J107</f>
        <v>0</v>
      </c>
      <c r="K65" s="123"/>
      <c r="L65" s="192"/>
    </row>
    <row r="66" s="9" customFormat="1" ht="19.92" customHeight="1">
      <c r="B66" s="187"/>
      <c r="C66" s="123"/>
      <c r="D66" s="188" t="s">
        <v>156</v>
      </c>
      <c r="E66" s="189"/>
      <c r="F66" s="189"/>
      <c r="G66" s="189"/>
      <c r="H66" s="189"/>
      <c r="I66" s="190"/>
      <c r="J66" s="191">
        <f>J116</f>
        <v>0</v>
      </c>
      <c r="K66" s="123"/>
      <c r="L66" s="192"/>
    </row>
    <row r="67" s="9" customFormat="1" ht="19.92" customHeight="1">
      <c r="B67" s="187"/>
      <c r="C67" s="123"/>
      <c r="D67" s="188" t="s">
        <v>158</v>
      </c>
      <c r="E67" s="189"/>
      <c r="F67" s="189"/>
      <c r="G67" s="189"/>
      <c r="H67" s="189"/>
      <c r="I67" s="190"/>
      <c r="J67" s="191">
        <f>J127</f>
        <v>0</v>
      </c>
      <c r="K67" s="123"/>
      <c r="L67" s="192"/>
    </row>
    <row r="68" s="9" customFormat="1" ht="19.92" customHeight="1">
      <c r="B68" s="187"/>
      <c r="C68" s="123"/>
      <c r="D68" s="188" t="s">
        <v>160</v>
      </c>
      <c r="E68" s="189"/>
      <c r="F68" s="189"/>
      <c r="G68" s="189"/>
      <c r="H68" s="189"/>
      <c r="I68" s="190"/>
      <c r="J68" s="191">
        <f>J184</f>
        <v>0</v>
      </c>
      <c r="K68" s="123"/>
      <c r="L68" s="192"/>
    </row>
    <row r="69" s="9" customFormat="1" ht="19.92" customHeight="1">
      <c r="B69" s="187"/>
      <c r="C69" s="123"/>
      <c r="D69" s="188" t="s">
        <v>161</v>
      </c>
      <c r="E69" s="189"/>
      <c r="F69" s="189"/>
      <c r="G69" s="189"/>
      <c r="H69" s="189"/>
      <c r="I69" s="190"/>
      <c r="J69" s="191">
        <f>J222</f>
        <v>0</v>
      </c>
      <c r="K69" s="123"/>
      <c r="L69" s="192"/>
    </row>
    <row r="70" s="9" customFormat="1" ht="19.92" customHeight="1">
      <c r="B70" s="187"/>
      <c r="C70" s="123"/>
      <c r="D70" s="188" t="s">
        <v>162</v>
      </c>
      <c r="E70" s="189"/>
      <c r="F70" s="189"/>
      <c r="G70" s="189"/>
      <c r="H70" s="189"/>
      <c r="I70" s="190"/>
      <c r="J70" s="191">
        <f>J232</f>
        <v>0</v>
      </c>
      <c r="K70" s="123"/>
      <c r="L70" s="192"/>
    </row>
    <row r="71" s="8" customFormat="1" ht="24.96" customHeight="1">
      <c r="B71" s="180"/>
      <c r="C71" s="181"/>
      <c r="D71" s="182" t="s">
        <v>163</v>
      </c>
      <c r="E71" s="183"/>
      <c r="F71" s="183"/>
      <c r="G71" s="183"/>
      <c r="H71" s="183"/>
      <c r="I71" s="184"/>
      <c r="J71" s="185">
        <f>J237</f>
        <v>0</v>
      </c>
      <c r="K71" s="181"/>
      <c r="L71" s="186"/>
    </row>
    <row r="72" s="9" customFormat="1" ht="19.92" customHeight="1">
      <c r="B72" s="187"/>
      <c r="C72" s="123"/>
      <c r="D72" s="188" t="s">
        <v>164</v>
      </c>
      <c r="E72" s="189"/>
      <c r="F72" s="189"/>
      <c r="G72" s="189"/>
      <c r="H72" s="189"/>
      <c r="I72" s="190"/>
      <c r="J72" s="191">
        <f>J238</f>
        <v>0</v>
      </c>
      <c r="K72" s="123"/>
      <c r="L72" s="192"/>
    </row>
    <row r="73" s="9" customFormat="1" ht="19.92" customHeight="1">
      <c r="B73" s="187"/>
      <c r="C73" s="123"/>
      <c r="D73" s="188" t="s">
        <v>165</v>
      </c>
      <c r="E73" s="189"/>
      <c r="F73" s="189"/>
      <c r="G73" s="189"/>
      <c r="H73" s="189"/>
      <c r="I73" s="190"/>
      <c r="J73" s="191">
        <f>J251</f>
        <v>0</v>
      </c>
      <c r="K73" s="123"/>
      <c r="L73" s="192"/>
    </row>
    <row r="74" s="9" customFormat="1" ht="19.92" customHeight="1">
      <c r="B74" s="187"/>
      <c r="C74" s="123"/>
      <c r="D74" s="188" t="s">
        <v>166</v>
      </c>
      <c r="E74" s="189"/>
      <c r="F74" s="189"/>
      <c r="G74" s="189"/>
      <c r="H74" s="189"/>
      <c r="I74" s="190"/>
      <c r="J74" s="191">
        <f>J265</f>
        <v>0</v>
      </c>
      <c r="K74" s="123"/>
      <c r="L74" s="192"/>
    </row>
    <row r="75" s="9" customFormat="1" ht="19.92" customHeight="1">
      <c r="B75" s="187"/>
      <c r="C75" s="123"/>
      <c r="D75" s="188" t="s">
        <v>167</v>
      </c>
      <c r="E75" s="189"/>
      <c r="F75" s="189"/>
      <c r="G75" s="189"/>
      <c r="H75" s="189"/>
      <c r="I75" s="190"/>
      <c r="J75" s="191">
        <f>J275</f>
        <v>0</v>
      </c>
      <c r="K75" s="123"/>
      <c r="L75" s="192"/>
    </row>
    <row r="76" s="9" customFormat="1" ht="19.92" customHeight="1">
      <c r="B76" s="187"/>
      <c r="C76" s="123"/>
      <c r="D76" s="188" t="s">
        <v>168</v>
      </c>
      <c r="E76" s="189"/>
      <c r="F76" s="189"/>
      <c r="G76" s="189"/>
      <c r="H76" s="189"/>
      <c r="I76" s="190"/>
      <c r="J76" s="191">
        <f>J294</f>
        <v>0</v>
      </c>
      <c r="K76" s="123"/>
      <c r="L76" s="192"/>
    </row>
    <row r="77" s="9" customFormat="1" ht="19.92" customHeight="1">
      <c r="B77" s="187"/>
      <c r="C77" s="123"/>
      <c r="D77" s="188" t="s">
        <v>169</v>
      </c>
      <c r="E77" s="189"/>
      <c r="F77" s="189"/>
      <c r="G77" s="189"/>
      <c r="H77" s="189"/>
      <c r="I77" s="190"/>
      <c r="J77" s="191">
        <f>J305</f>
        <v>0</v>
      </c>
      <c r="K77" s="123"/>
      <c r="L77" s="192"/>
    </row>
    <row r="78" s="9" customFormat="1" ht="19.92" customHeight="1">
      <c r="B78" s="187"/>
      <c r="C78" s="123"/>
      <c r="D78" s="188" t="s">
        <v>170</v>
      </c>
      <c r="E78" s="189"/>
      <c r="F78" s="189"/>
      <c r="G78" s="189"/>
      <c r="H78" s="189"/>
      <c r="I78" s="190"/>
      <c r="J78" s="191">
        <f>J339</f>
        <v>0</v>
      </c>
      <c r="K78" s="123"/>
      <c r="L78" s="192"/>
    </row>
    <row r="79" s="9" customFormat="1" ht="19.92" customHeight="1">
      <c r="B79" s="187"/>
      <c r="C79" s="123"/>
      <c r="D79" s="188" t="s">
        <v>171</v>
      </c>
      <c r="E79" s="189"/>
      <c r="F79" s="189"/>
      <c r="G79" s="189"/>
      <c r="H79" s="189"/>
      <c r="I79" s="190"/>
      <c r="J79" s="191">
        <f>J359</f>
        <v>0</v>
      </c>
      <c r="K79" s="123"/>
      <c r="L79" s="192"/>
    </row>
    <row r="80" s="9" customFormat="1" ht="19.92" customHeight="1">
      <c r="B80" s="187"/>
      <c r="C80" s="123"/>
      <c r="D80" s="188" t="s">
        <v>174</v>
      </c>
      <c r="E80" s="189"/>
      <c r="F80" s="189"/>
      <c r="G80" s="189"/>
      <c r="H80" s="189"/>
      <c r="I80" s="190"/>
      <c r="J80" s="191">
        <f>J378</f>
        <v>0</v>
      </c>
      <c r="K80" s="123"/>
      <c r="L80" s="192"/>
    </row>
    <row r="81" s="9" customFormat="1" ht="19.92" customHeight="1">
      <c r="B81" s="187"/>
      <c r="C81" s="123"/>
      <c r="D81" s="188" t="s">
        <v>175</v>
      </c>
      <c r="E81" s="189"/>
      <c r="F81" s="189"/>
      <c r="G81" s="189"/>
      <c r="H81" s="189"/>
      <c r="I81" s="190"/>
      <c r="J81" s="191">
        <f>J400</f>
        <v>0</v>
      </c>
      <c r="K81" s="123"/>
      <c r="L81" s="192"/>
    </row>
    <row r="82" s="9" customFormat="1" ht="19.92" customHeight="1">
      <c r="B82" s="187"/>
      <c r="C82" s="123"/>
      <c r="D82" s="188" t="s">
        <v>176</v>
      </c>
      <c r="E82" s="189"/>
      <c r="F82" s="189"/>
      <c r="G82" s="189"/>
      <c r="H82" s="189"/>
      <c r="I82" s="190"/>
      <c r="J82" s="191">
        <f>J405</f>
        <v>0</v>
      </c>
      <c r="K82" s="123"/>
      <c r="L82" s="192"/>
    </row>
    <row r="83" s="9" customFormat="1" ht="19.92" customHeight="1">
      <c r="B83" s="187"/>
      <c r="C83" s="123"/>
      <c r="D83" s="188" t="s">
        <v>177</v>
      </c>
      <c r="E83" s="189"/>
      <c r="F83" s="189"/>
      <c r="G83" s="189"/>
      <c r="H83" s="189"/>
      <c r="I83" s="190"/>
      <c r="J83" s="191">
        <f>J415</f>
        <v>0</v>
      </c>
      <c r="K83" s="123"/>
      <c r="L83" s="192"/>
    </row>
    <row r="84" s="1" customFormat="1" ht="21.84" customHeight="1">
      <c r="B84" s="37"/>
      <c r="C84" s="38"/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6.96" customHeight="1">
      <c r="B85" s="57"/>
      <c r="C85" s="58"/>
      <c r="D85" s="58"/>
      <c r="E85" s="58"/>
      <c r="F85" s="58"/>
      <c r="G85" s="58"/>
      <c r="H85" s="58"/>
      <c r="I85" s="170"/>
      <c r="J85" s="58"/>
      <c r="K85" s="58"/>
      <c r="L85" s="42"/>
    </row>
    <row r="89" s="1" customFormat="1" ht="6.96" customHeight="1">
      <c r="B89" s="59"/>
      <c r="C89" s="60"/>
      <c r="D89" s="60"/>
      <c r="E89" s="60"/>
      <c r="F89" s="60"/>
      <c r="G89" s="60"/>
      <c r="H89" s="60"/>
      <c r="I89" s="173"/>
      <c r="J89" s="60"/>
      <c r="K89" s="60"/>
      <c r="L89" s="42"/>
    </row>
    <row r="90" s="1" customFormat="1" ht="24.96" customHeight="1">
      <c r="B90" s="37"/>
      <c r="C90" s="22" t="s">
        <v>179</v>
      </c>
      <c r="D90" s="38"/>
      <c r="E90" s="38"/>
      <c r="F90" s="38"/>
      <c r="G90" s="38"/>
      <c r="H90" s="38"/>
      <c r="I90" s="145"/>
      <c r="J90" s="38"/>
      <c r="K90" s="38"/>
      <c r="L90" s="42"/>
    </row>
    <row r="91" s="1" customFormat="1" ht="6.96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" customFormat="1" ht="12" customHeight="1">
      <c r="B92" s="37"/>
      <c r="C92" s="31" t="s">
        <v>16</v>
      </c>
      <c r="D92" s="38"/>
      <c r="E92" s="38"/>
      <c r="F92" s="38"/>
      <c r="G92" s="38"/>
      <c r="H92" s="38"/>
      <c r="I92" s="145"/>
      <c r="J92" s="38"/>
      <c r="K92" s="38"/>
      <c r="L92" s="42"/>
    </row>
    <row r="93" s="1" customFormat="1" ht="16.5" customHeight="1">
      <c r="B93" s="37"/>
      <c r="C93" s="38"/>
      <c r="D93" s="38"/>
      <c r="E93" s="174" t="str">
        <f>E7</f>
        <v>Stavební úpravy objektů č.p. 6 a st.p.č. 17-6, obec Malšovice - revize č.01</v>
      </c>
      <c r="F93" s="31"/>
      <c r="G93" s="31"/>
      <c r="H93" s="31"/>
      <c r="I93" s="145"/>
      <c r="J93" s="38"/>
      <c r="K93" s="38"/>
      <c r="L93" s="42"/>
    </row>
    <row r="94" ht="12" customHeight="1">
      <c r="B94" s="20"/>
      <c r="C94" s="31" t="s">
        <v>144</v>
      </c>
      <c r="D94" s="21"/>
      <c r="E94" s="21"/>
      <c r="F94" s="21"/>
      <c r="G94" s="21"/>
      <c r="H94" s="21"/>
      <c r="I94" s="137"/>
      <c r="J94" s="21"/>
      <c r="K94" s="21"/>
      <c r="L94" s="19"/>
    </row>
    <row r="95" s="1" customFormat="1" ht="16.5" customHeight="1">
      <c r="B95" s="37"/>
      <c r="C95" s="38"/>
      <c r="D95" s="38"/>
      <c r="E95" s="174" t="s">
        <v>145</v>
      </c>
      <c r="F95" s="38"/>
      <c r="G95" s="38"/>
      <c r="H95" s="38"/>
      <c r="I95" s="145"/>
      <c r="J95" s="38"/>
      <c r="K95" s="38"/>
      <c r="L95" s="42"/>
    </row>
    <row r="96" s="1" customFormat="1" ht="12" customHeight="1">
      <c r="B96" s="37"/>
      <c r="C96" s="31" t="s">
        <v>146</v>
      </c>
      <c r="D96" s="38"/>
      <c r="E96" s="38"/>
      <c r="F96" s="38"/>
      <c r="G96" s="38"/>
      <c r="H96" s="38"/>
      <c r="I96" s="145"/>
      <c r="J96" s="38"/>
      <c r="K96" s="38"/>
      <c r="L96" s="42"/>
    </row>
    <row r="97" s="1" customFormat="1" ht="16.5" customHeight="1">
      <c r="B97" s="37"/>
      <c r="C97" s="38"/>
      <c r="D97" s="38"/>
      <c r="E97" s="67" t="str">
        <f>E11</f>
        <v>D.1.1-2 - Objekt na st.p.č.17/6</v>
      </c>
      <c r="F97" s="38"/>
      <c r="G97" s="38"/>
      <c r="H97" s="38"/>
      <c r="I97" s="145"/>
      <c r="J97" s="38"/>
      <c r="K97" s="38"/>
      <c r="L97" s="42"/>
    </row>
    <row r="98" s="1" customFormat="1" ht="6.96" customHeight="1">
      <c r="B98" s="37"/>
      <c r="C98" s="38"/>
      <c r="D98" s="38"/>
      <c r="E98" s="38"/>
      <c r="F98" s="38"/>
      <c r="G98" s="38"/>
      <c r="H98" s="38"/>
      <c r="I98" s="145"/>
      <c r="J98" s="38"/>
      <c r="K98" s="38"/>
      <c r="L98" s="42"/>
    </row>
    <row r="99" s="1" customFormat="1" ht="12" customHeight="1">
      <c r="B99" s="37"/>
      <c r="C99" s="31" t="s">
        <v>21</v>
      </c>
      <c r="D99" s="38"/>
      <c r="E99" s="38"/>
      <c r="F99" s="26" t="str">
        <f>F14</f>
        <v>Malšovice</v>
      </c>
      <c r="G99" s="38"/>
      <c r="H99" s="38"/>
      <c r="I99" s="147" t="s">
        <v>23</v>
      </c>
      <c r="J99" s="70" t="str">
        <f>IF(J14="","",J14)</f>
        <v>22. 6. 2019</v>
      </c>
      <c r="K99" s="38"/>
      <c r="L99" s="42"/>
    </row>
    <row r="100" s="1" customFormat="1" ht="6.96" customHeight="1">
      <c r="B100" s="37"/>
      <c r="C100" s="38"/>
      <c r="D100" s="38"/>
      <c r="E100" s="38"/>
      <c r="F100" s="38"/>
      <c r="G100" s="38"/>
      <c r="H100" s="38"/>
      <c r="I100" s="145"/>
      <c r="J100" s="38"/>
      <c r="K100" s="38"/>
      <c r="L100" s="42"/>
    </row>
    <row r="101" s="1" customFormat="1" ht="43.05" customHeight="1">
      <c r="B101" s="37"/>
      <c r="C101" s="31" t="s">
        <v>25</v>
      </c>
      <c r="D101" s="38"/>
      <c r="E101" s="38"/>
      <c r="F101" s="26" t="str">
        <f>E17</f>
        <v>Obec Malšovice, Malšovice 16, 405 02 Děčín 2</v>
      </c>
      <c r="G101" s="38"/>
      <c r="H101" s="38"/>
      <c r="I101" s="147" t="s">
        <v>32</v>
      </c>
      <c r="J101" s="35" t="str">
        <f>E23</f>
        <v>INTECON, spol. s r.o., Ústí nad Labem</v>
      </c>
      <c r="K101" s="38"/>
      <c r="L101" s="42"/>
    </row>
    <row r="102" s="1" customFormat="1" ht="43.05" customHeight="1">
      <c r="B102" s="37"/>
      <c r="C102" s="31" t="s">
        <v>30</v>
      </c>
      <c r="D102" s="38"/>
      <c r="E102" s="38"/>
      <c r="F102" s="26" t="str">
        <f>IF(E20="","",E20)</f>
        <v>Vyplň údaj</v>
      </c>
      <c r="G102" s="38"/>
      <c r="H102" s="38"/>
      <c r="I102" s="147" t="s">
        <v>36</v>
      </c>
      <c r="J102" s="35" t="str">
        <f>E26</f>
        <v>INTECON, spol. s r.o., Ústí nad Labem</v>
      </c>
      <c r="K102" s="38"/>
      <c r="L102" s="42"/>
    </row>
    <row r="103" s="1" customFormat="1" ht="10.32" customHeight="1">
      <c r="B103" s="37"/>
      <c r="C103" s="38"/>
      <c r="D103" s="38"/>
      <c r="E103" s="38"/>
      <c r="F103" s="38"/>
      <c r="G103" s="38"/>
      <c r="H103" s="38"/>
      <c r="I103" s="145"/>
      <c r="J103" s="38"/>
      <c r="K103" s="38"/>
      <c r="L103" s="42"/>
    </row>
    <row r="104" s="10" customFormat="1" ht="29.28" customHeight="1">
      <c r="B104" s="193"/>
      <c r="C104" s="194" t="s">
        <v>180</v>
      </c>
      <c r="D104" s="195" t="s">
        <v>58</v>
      </c>
      <c r="E104" s="195" t="s">
        <v>54</v>
      </c>
      <c r="F104" s="195" t="s">
        <v>55</v>
      </c>
      <c r="G104" s="195" t="s">
        <v>181</v>
      </c>
      <c r="H104" s="195" t="s">
        <v>182</v>
      </c>
      <c r="I104" s="196" t="s">
        <v>183</v>
      </c>
      <c r="J104" s="195" t="s">
        <v>150</v>
      </c>
      <c r="K104" s="197" t="s">
        <v>184</v>
      </c>
      <c r="L104" s="198"/>
      <c r="M104" s="90" t="s">
        <v>19</v>
      </c>
      <c r="N104" s="91" t="s">
        <v>43</v>
      </c>
      <c r="O104" s="91" t="s">
        <v>185</v>
      </c>
      <c r="P104" s="91" t="s">
        <v>186</v>
      </c>
      <c r="Q104" s="91" t="s">
        <v>187</v>
      </c>
      <c r="R104" s="91" t="s">
        <v>188</v>
      </c>
      <c r="S104" s="91" t="s">
        <v>189</v>
      </c>
      <c r="T104" s="92" t="s">
        <v>190</v>
      </c>
    </row>
    <row r="105" s="1" customFormat="1" ht="22.8" customHeight="1">
      <c r="B105" s="37"/>
      <c r="C105" s="97" t="s">
        <v>191</v>
      </c>
      <c r="D105" s="38"/>
      <c r="E105" s="38"/>
      <c r="F105" s="38"/>
      <c r="G105" s="38"/>
      <c r="H105" s="38"/>
      <c r="I105" s="145"/>
      <c r="J105" s="199">
        <f>BK105</f>
        <v>0</v>
      </c>
      <c r="K105" s="38"/>
      <c r="L105" s="42"/>
      <c r="M105" s="93"/>
      <c r="N105" s="94"/>
      <c r="O105" s="94"/>
      <c r="P105" s="200">
        <f>P106+P237</f>
        <v>0</v>
      </c>
      <c r="Q105" s="94"/>
      <c r="R105" s="200">
        <f>R106+R237</f>
        <v>16.964885969999997</v>
      </c>
      <c r="S105" s="94"/>
      <c r="T105" s="201">
        <f>T106+T237</f>
        <v>21.07864</v>
      </c>
      <c r="AT105" s="16" t="s">
        <v>72</v>
      </c>
      <c r="AU105" s="16" t="s">
        <v>151</v>
      </c>
      <c r="BK105" s="202">
        <f>BK106+BK237</f>
        <v>0</v>
      </c>
    </row>
    <row r="106" s="11" customFormat="1" ht="25.92" customHeight="1">
      <c r="B106" s="203"/>
      <c r="C106" s="204"/>
      <c r="D106" s="205" t="s">
        <v>72</v>
      </c>
      <c r="E106" s="206" t="s">
        <v>192</v>
      </c>
      <c r="F106" s="206" t="s">
        <v>193</v>
      </c>
      <c r="G106" s="204"/>
      <c r="H106" s="204"/>
      <c r="I106" s="207"/>
      <c r="J106" s="208">
        <f>BK106</f>
        <v>0</v>
      </c>
      <c r="K106" s="204"/>
      <c r="L106" s="209"/>
      <c r="M106" s="210"/>
      <c r="N106" s="211"/>
      <c r="O106" s="211"/>
      <c r="P106" s="212">
        <f>P107+P116+P127+P184+P222+P232</f>
        <v>0</v>
      </c>
      <c r="Q106" s="211"/>
      <c r="R106" s="212">
        <f>R107+R116+R127+R184+R222+R232</f>
        <v>11.39704545</v>
      </c>
      <c r="S106" s="211"/>
      <c r="T106" s="213">
        <f>T107+T116+T127+T184+T222+T232</f>
        <v>20.02055</v>
      </c>
      <c r="AR106" s="214" t="s">
        <v>80</v>
      </c>
      <c r="AT106" s="215" t="s">
        <v>72</v>
      </c>
      <c r="AU106" s="215" t="s">
        <v>73</v>
      </c>
      <c r="AY106" s="214" t="s">
        <v>194</v>
      </c>
      <c r="BK106" s="216">
        <f>BK107+BK116+BK127+BK184+BK222+BK232</f>
        <v>0</v>
      </c>
    </row>
    <row r="107" s="11" customFormat="1" ht="22.8" customHeight="1">
      <c r="B107" s="203"/>
      <c r="C107" s="204"/>
      <c r="D107" s="205" t="s">
        <v>72</v>
      </c>
      <c r="E107" s="217" t="s">
        <v>117</v>
      </c>
      <c r="F107" s="217" t="s">
        <v>380</v>
      </c>
      <c r="G107" s="204"/>
      <c r="H107" s="204"/>
      <c r="I107" s="207"/>
      <c r="J107" s="218">
        <f>BK107</f>
        <v>0</v>
      </c>
      <c r="K107" s="204"/>
      <c r="L107" s="209"/>
      <c r="M107" s="210"/>
      <c r="N107" s="211"/>
      <c r="O107" s="211"/>
      <c r="P107" s="212">
        <f>SUM(P108:P115)</f>
        <v>0</v>
      </c>
      <c r="Q107" s="211"/>
      <c r="R107" s="212">
        <f>SUM(R108:R115)</f>
        <v>3.9492690000000001</v>
      </c>
      <c r="S107" s="211"/>
      <c r="T107" s="213">
        <f>SUM(T108:T115)</f>
        <v>0</v>
      </c>
      <c r="AR107" s="214" t="s">
        <v>80</v>
      </c>
      <c r="AT107" s="215" t="s">
        <v>72</v>
      </c>
      <c r="AU107" s="215" t="s">
        <v>80</v>
      </c>
      <c r="AY107" s="214" t="s">
        <v>194</v>
      </c>
      <c r="BK107" s="216">
        <f>SUM(BK108:BK115)</f>
        <v>0</v>
      </c>
    </row>
    <row r="108" s="1" customFormat="1" ht="24" customHeight="1">
      <c r="B108" s="37"/>
      <c r="C108" s="219" t="s">
        <v>80</v>
      </c>
      <c r="D108" s="219" t="s">
        <v>196</v>
      </c>
      <c r="E108" s="220" t="s">
        <v>388</v>
      </c>
      <c r="F108" s="221" t="s">
        <v>389</v>
      </c>
      <c r="G108" s="222" t="s">
        <v>228</v>
      </c>
      <c r="H108" s="223">
        <v>24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0.048430000000000001</v>
      </c>
      <c r="R108" s="228">
        <f>Q108*H108</f>
        <v>1.16232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2006</v>
      </c>
    </row>
    <row r="109" s="1" customFormat="1">
      <c r="B109" s="37"/>
      <c r="C109" s="38"/>
      <c r="D109" s="232" t="s">
        <v>203</v>
      </c>
      <c r="E109" s="38"/>
      <c r="F109" s="233" t="s">
        <v>391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24" customHeight="1">
      <c r="B110" s="37"/>
      <c r="C110" s="219" t="s">
        <v>82</v>
      </c>
      <c r="D110" s="219" t="s">
        <v>196</v>
      </c>
      <c r="E110" s="220" t="s">
        <v>415</v>
      </c>
      <c r="F110" s="221" t="s">
        <v>416</v>
      </c>
      <c r="G110" s="222" t="s">
        <v>269</v>
      </c>
      <c r="H110" s="223">
        <v>1.1699999999999999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1.6627000000000001</v>
      </c>
      <c r="R110" s="228">
        <f>Q110*H110</f>
        <v>1.9453590000000001</v>
      </c>
      <c r="S110" s="228">
        <v>0</v>
      </c>
      <c r="T110" s="229">
        <f>S110*H110</f>
        <v>0</v>
      </c>
      <c r="AR110" s="230" t="s">
        <v>201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201</v>
      </c>
      <c r="BM110" s="230" t="s">
        <v>2007</v>
      </c>
    </row>
    <row r="111" s="1" customFormat="1">
      <c r="B111" s="37"/>
      <c r="C111" s="38"/>
      <c r="D111" s="232" t="s">
        <v>203</v>
      </c>
      <c r="E111" s="38"/>
      <c r="F111" s="233" t="s">
        <v>418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2" customFormat="1">
      <c r="B112" s="235"/>
      <c r="C112" s="236"/>
      <c r="D112" s="232" t="s">
        <v>272</v>
      </c>
      <c r="E112" s="237" t="s">
        <v>19</v>
      </c>
      <c r="F112" s="238" t="s">
        <v>2008</v>
      </c>
      <c r="G112" s="236"/>
      <c r="H112" s="239">
        <v>1.1699999999999999</v>
      </c>
      <c r="I112" s="240"/>
      <c r="J112" s="236"/>
      <c r="K112" s="236"/>
      <c r="L112" s="241"/>
      <c r="M112" s="242"/>
      <c r="N112" s="243"/>
      <c r="O112" s="243"/>
      <c r="P112" s="243"/>
      <c r="Q112" s="243"/>
      <c r="R112" s="243"/>
      <c r="S112" s="243"/>
      <c r="T112" s="244"/>
      <c r="AT112" s="245" t="s">
        <v>272</v>
      </c>
      <c r="AU112" s="245" t="s">
        <v>82</v>
      </c>
      <c r="AV112" s="12" t="s">
        <v>82</v>
      </c>
      <c r="AW112" s="12" t="s">
        <v>35</v>
      </c>
      <c r="AX112" s="12" t="s">
        <v>80</v>
      </c>
      <c r="AY112" s="245" t="s">
        <v>194</v>
      </c>
    </row>
    <row r="113" s="1" customFormat="1" ht="24" customHeight="1">
      <c r="B113" s="37"/>
      <c r="C113" s="219" t="s">
        <v>117</v>
      </c>
      <c r="D113" s="219" t="s">
        <v>196</v>
      </c>
      <c r="E113" s="220" t="s">
        <v>2009</v>
      </c>
      <c r="F113" s="221" t="s">
        <v>2010</v>
      </c>
      <c r="G113" s="222" t="s">
        <v>269</v>
      </c>
      <c r="H113" s="223">
        <v>0.45000000000000001</v>
      </c>
      <c r="I113" s="224"/>
      <c r="J113" s="225">
        <f>ROUND(I113*H113,2)</f>
        <v>0</v>
      </c>
      <c r="K113" s="221" t="s">
        <v>200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1.8702000000000001</v>
      </c>
      <c r="R113" s="228">
        <f>Q113*H113</f>
        <v>0.84159000000000006</v>
      </c>
      <c r="S113" s="228">
        <v>0</v>
      </c>
      <c r="T113" s="229">
        <f>S113*H113</f>
        <v>0</v>
      </c>
      <c r="AR113" s="230" t="s">
        <v>201</v>
      </c>
      <c r="AT113" s="230" t="s">
        <v>196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201</v>
      </c>
      <c r="BM113" s="230" t="s">
        <v>2011</v>
      </c>
    </row>
    <row r="114" s="1" customFormat="1">
      <c r="B114" s="37"/>
      <c r="C114" s="38"/>
      <c r="D114" s="232" t="s">
        <v>203</v>
      </c>
      <c r="E114" s="38"/>
      <c r="F114" s="233" t="s">
        <v>2012</v>
      </c>
      <c r="G114" s="38"/>
      <c r="H114" s="38"/>
      <c r="I114" s="145"/>
      <c r="J114" s="38"/>
      <c r="K114" s="38"/>
      <c r="L114" s="42"/>
      <c r="M114" s="234"/>
      <c r="N114" s="82"/>
      <c r="O114" s="82"/>
      <c r="P114" s="82"/>
      <c r="Q114" s="82"/>
      <c r="R114" s="82"/>
      <c r="S114" s="82"/>
      <c r="T114" s="83"/>
      <c r="AT114" s="16" t="s">
        <v>203</v>
      </c>
      <c r="AU114" s="16" t="s">
        <v>82</v>
      </c>
    </row>
    <row r="115" s="12" customFormat="1">
      <c r="B115" s="235"/>
      <c r="C115" s="236"/>
      <c r="D115" s="232" t="s">
        <v>272</v>
      </c>
      <c r="E115" s="237" t="s">
        <v>19</v>
      </c>
      <c r="F115" s="238" t="s">
        <v>2013</v>
      </c>
      <c r="G115" s="236"/>
      <c r="H115" s="239">
        <v>0.45000000000000001</v>
      </c>
      <c r="I115" s="240"/>
      <c r="J115" s="236"/>
      <c r="K115" s="236"/>
      <c r="L115" s="241"/>
      <c r="M115" s="242"/>
      <c r="N115" s="243"/>
      <c r="O115" s="243"/>
      <c r="P115" s="243"/>
      <c r="Q115" s="243"/>
      <c r="R115" s="243"/>
      <c r="S115" s="243"/>
      <c r="T115" s="244"/>
      <c r="AT115" s="245" t="s">
        <v>272</v>
      </c>
      <c r="AU115" s="245" t="s">
        <v>82</v>
      </c>
      <c r="AV115" s="12" t="s">
        <v>82</v>
      </c>
      <c r="AW115" s="12" t="s">
        <v>35</v>
      </c>
      <c r="AX115" s="12" t="s">
        <v>80</v>
      </c>
      <c r="AY115" s="245" t="s">
        <v>194</v>
      </c>
    </row>
    <row r="116" s="11" customFormat="1" ht="22.8" customHeight="1">
      <c r="B116" s="203"/>
      <c r="C116" s="204"/>
      <c r="D116" s="205" t="s">
        <v>72</v>
      </c>
      <c r="E116" s="217" t="s">
        <v>201</v>
      </c>
      <c r="F116" s="217" t="s">
        <v>516</v>
      </c>
      <c r="G116" s="204"/>
      <c r="H116" s="204"/>
      <c r="I116" s="207"/>
      <c r="J116" s="218">
        <f>BK116</f>
        <v>0</v>
      </c>
      <c r="K116" s="204"/>
      <c r="L116" s="209"/>
      <c r="M116" s="210"/>
      <c r="N116" s="211"/>
      <c r="O116" s="211"/>
      <c r="P116" s="212">
        <f>SUM(P117:P126)</f>
        <v>0</v>
      </c>
      <c r="Q116" s="211"/>
      <c r="R116" s="212">
        <f>SUM(R117:R126)</f>
        <v>0.18725739</v>
      </c>
      <c r="S116" s="211"/>
      <c r="T116" s="213">
        <f>SUM(T117:T126)</f>
        <v>0</v>
      </c>
      <c r="AR116" s="214" t="s">
        <v>80</v>
      </c>
      <c r="AT116" s="215" t="s">
        <v>72</v>
      </c>
      <c r="AU116" s="215" t="s">
        <v>80</v>
      </c>
      <c r="AY116" s="214" t="s">
        <v>194</v>
      </c>
      <c r="BK116" s="216">
        <f>SUM(BK117:BK126)</f>
        <v>0</v>
      </c>
    </row>
    <row r="117" s="1" customFormat="1" ht="16.5" customHeight="1">
      <c r="B117" s="37"/>
      <c r="C117" s="219" t="s">
        <v>201</v>
      </c>
      <c r="D117" s="219" t="s">
        <v>196</v>
      </c>
      <c r="E117" s="220" t="s">
        <v>2014</v>
      </c>
      <c r="F117" s="221" t="s">
        <v>2015</v>
      </c>
      <c r="G117" s="222" t="s">
        <v>269</v>
      </c>
      <c r="H117" s="223">
        <v>0.070000000000000007</v>
      </c>
      <c r="I117" s="224"/>
      <c r="J117" s="225">
        <f>ROUND(I117*H117,2)</f>
        <v>0</v>
      </c>
      <c r="K117" s="221" t="s">
        <v>200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2.4533999999999998</v>
      </c>
      <c r="R117" s="228">
        <f>Q117*H117</f>
        <v>0.171738</v>
      </c>
      <c r="S117" s="228">
        <v>0</v>
      </c>
      <c r="T117" s="229">
        <f>S117*H117</f>
        <v>0</v>
      </c>
      <c r="AR117" s="230" t="s">
        <v>201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201</v>
      </c>
      <c r="BM117" s="230" t="s">
        <v>2016</v>
      </c>
    </row>
    <row r="118" s="1" customFormat="1">
      <c r="B118" s="37"/>
      <c r="C118" s="38"/>
      <c r="D118" s="232" t="s">
        <v>203</v>
      </c>
      <c r="E118" s="38"/>
      <c r="F118" s="233" t="s">
        <v>2017</v>
      </c>
      <c r="G118" s="38"/>
      <c r="H118" s="38"/>
      <c r="I118" s="145"/>
      <c r="J118" s="38"/>
      <c r="K118" s="38"/>
      <c r="L118" s="42"/>
      <c r="M118" s="234"/>
      <c r="N118" s="82"/>
      <c r="O118" s="82"/>
      <c r="P118" s="82"/>
      <c r="Q118" s="82"/>
      <c r="R118" s="82"/>
      <c r="S118" s="82"/>
      <c r="T118" s="83"/>
      <c r="AT118" s="16" t="s">
        <v>203</v>
      </c>
      <c r="AU118" s="16" t="s">
        <v>82</v>
      </c>
    </row>
    <row r="119" s="12" customFormat="1">
      <c r="B119" s="235"/>
      <c r="C119" s="236"/>
      <c r="D119" s="232" t="s">
        <v>272</v>
      </c>
      <c r="E119" s="237" t="s">
        <v>19</v>
      </c>
      <c r="F119" s="238" t="s">
        <v>2018</v>
      </c>
      <c r="G119" s="236"/>
      <c r="H119" s="239">
        <v>0.070000000000000007</v>
      </c>
      <c r="I119" s="240"/>
      <c r="J119" s="236"/>
      <c r="K119" s="236"/>
      <c r="L119" s="241"/>
      <c r="M119" s="242"/>
      <c r="N119" s="243"/>
      <c r="O119" s="243"/>
      <c r="P119" s="243"/>
      <c r="Q119" s="243"/>
      <c r="R119" s="243"/>
      <c r="S119" s="243"/>
      <c r="T119" s="244"/>
      <c r="AT119" s="245" t="s">
        <v>272</v>
      </c>
      <c r="AU119" s="245" t="s">
        <v>82</v>
      </c>
      <c r="AV119" s="12" t="s">
        <v>82</v>
      </c>
      <c r="AW119" s="12" t="s">
        <v>35</v>
      </c>
      <c r="AX119" s="12" t="s">
        <v>80</v>
      </c>
      <c r="AY119" s="245" t="s">
        <v>194</v>
      </c>
    </row>
    <row r="120" s="1" customFormat="1" ht="16.5" customHeight="1">
      <c r="B120" s="37"/>
      <c r="C120" s="219" t="s">
        <v>220</v>
      </c>
      <c r="D120" s="219" t="s">
        <v>196</v>
      </c>
      <c r="E120" s="220" t="s">
        <v>2019</v>
      </c>
      <c r="F120" s="221" t="s">
        <v>2020</v>
      </c>
      <c r="G120" s="222" t="s">
        <v>199</v>
      </c>
      <c r="H120" s="223">
        <v>1.165</v>
      </c>
      <c r="I120" s="224"/>
      <c r="J120" s="225">
        <f>ROUND(I120*H120,2)</f>
        <v>0</v>
      </c>
      <c r="K120" s="221" t="s">
        <v>200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0.0051900000000000002</v>
      </c>
      <c r="R120" s="228">
        <f>Q120*H120</f>
        <v>0.0060463500000000007</v>
      </c>
      <c r="S120" s="228">
        <v>0</v>
      </c>
      <c r="T120" s="229">
        <f>S120*H120</f>
        <v>0</v>
      </c>
      <c r="AR120" s="230" t="s">
        <v>201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201</v>
      </c>
      <c r="BM120" s="230" t="s">
        <v>2021</v>
      </c>
    </row>
    <row r="121" s="1" customFormat="1">
      <c r="B121" s="37"/>
      <c r="C121" s="38"/>
      <c r="D121" s="232" t="s">
        <v>203</v>
      </c>
      <c r="E121" s="38"/>
      <c r="F121" s="233" t="s">
        <v>2022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2" customFormat="1">
      <c r="B122" s="235"/>
      <c r="C122" s="236"/>
      <c r="D122" s="232" t="s">
        <v>272</v>
      </c>
      <c r="E122" s="237" t="s">
        <v>19</v>
      </c>
      <c r="F122" s="238" t="s">
        <v>2023</v>
      </c>
      <c r="G122" s="236"/>
      <c r="H122" s="239">
        <v>1.165</v>
      </c>
      <c r="I122" s="240"/>
      <c r="J122" s="236"/>
      <c r="K122" s="236"/>
      <c r="L122" s="241"/>
      <c r="M122" s="242"/>
      <c r="N122" s="243"/>
      <c r="O122" s="243"/>
      <c r="P122" s="243"/>
      <c r="Q122" s="243"/>
      <c r="R122" s="243"/>
      <c r="S122" s="243"/>
      <c r="T122" s="244"/>
      <c r="AT122" s="245" t="s">
        <v>272</v>
      </c>
      <c r="AU122" s="245" t="s">
        <v>82</v>
      </c>
      <c r="AV122" s="12" t="s">
        <v>82</v>
      </c>
      <c r="AW122" s="12" t="s">
        <v>35</v>
      </c>
      <c r="AX122" s="12" t="s">
        <v>80</v>
      </c>
      <c r="AY122" s="245" t="s">
        <v>194</v>
      </c>
    </row>
    <row r="123" s="1" customFormat="1" ht="16.5" customHeight="1">
      <c r="B123" s="37"/>
      <c r="C123" s="219" t="s">
        <v>225</v>
      </c>
      <c r="D123" s="219" t="s">
        <v>196</v>
      </c>
      <c r="E123" s="220" t="s">
        <v>2024</v>
      </c>
      <c r="F123" s="221" t="s">
        <v>2025</v>
      </c>
      <c r="G123" s="222" t="s">
        <v>199</v>
      </c>
      <c r="H123" s="223">
        <v>1.165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201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201</v>
      </c>
      <c r="BM123" s="230" t="s">
        <v>2026</v>
      </c>
    </row>
    <row r="124" s="1" customFormat="1">
      <c r="B124" s="37"/>
      <c r="C124" s="38"/>
      <c r="D124" s="232" t="s">
        <v>203</v>
      </c>
      <c r="E124" s="38"/>
      <c r="F124" s="233" t="s">
        <v>2027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82</v>
      </c>
    </row>
    <row r="125" s="1" customFormat="1" ht="24" customHeight="1">
      <c r="B125" s="37"/>
      <c r="C125" s="219" t="s">
        <v>231</v>
      </c>
      <c r="D125" s="219" t="s">
        <v>196</v>
      </c>
      <c r="E125" s="220" t="s">
        <v>2028</v>
      </c>
      <c r="F125" s="221" t="s">
        <v>2029</v>
      </c>
      <c r="G125" s="222" t="s">
        <v>336</v>
      </c>
      <c r="H125" s="223">
        <v>0.0089999999999999993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1.0525599999999999</v>
      </c>
      <c r="R125" s="228">
        <f>Q125*H125</f>
        <v>0.0094730399999999985</v>
      </c>
      <c r="S125" s="228">
        <v>0</v>
      </c>
      <c r="T125" s="229">
        <f>S125*H125</f>
        <v>0</v>
      </c>
      <c r="AR125" s="230" t="s">
        <v>201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201</v>
      </c>
      <c r="BM125" s="230" t="s">
        <v>2030</v>
      </c>
    </row>
    <row r="126" s="1" customFormat="1">
      <c r="B126" s="37"/>
      <c r="C126" s="38"/>
      <c r="D126" s="232" t="s">
        <v>203</v>
      </c>
      <c r="E126" s="38"/>
      <c r="F126" s="233" t="s">
        <v>2031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82</v>
      </c>
    </row>
    <row r="127" s="11" customFormat="1" ht="22.8" customHeight="1">
      <c r="B127" s="203"/>
      <c r="C127" s="204"/>
      <c r="D127" s="205" t="s">
        <v>72</v>
      </c>
      <c r="E127" s="217" t="s">
        <v>225</v>
      </c>
      <c r="F127" s="217" t="s">
        <v>689</v>
      </c>
      <c r="G127" s="204"/>
      <c r="H127" s="204"/>
      <c r="I127" s="207"/>
      <c r="J127" s="218">
        <f>BK127</f>
        <v>0</v>
      </c>
      <c r="K127" s="204"/>
      <c r="L127" s="209"/>
      <c r="M127" s="210"/>
      <c r="N127" s="211"/>
      <c r="O127" s="211"/>
      <c r="P127" s="212">
        <f>SUM(P128:P183)</f>
        <v>0</v>
      </c>
      <c r="Q127" s="211"/>
      <c r="R127" s="212">
        <f>SUM(R128:R183)</f>
        <v>7.2578750599999999</v>
      </c>
      <c r="S127" s="211"/>
      <c r="T127" s="213">
        <f>SUM(T128:T183)</f>
        <v>0.10260000000000001</v>
      </c>
      <c r="AR127" s="214" t="s">
        <v>80</v>
      </c>
      <c r="AT127" s="215" t="s">
        <v>72</v>
      </c>
      <c r="AU127" s="215" t="s">
        <v>80</v>
      </c>
      <c r="AY127" s="214" t="s">
        <v>194</v>
      </c>
      <c r="BK127" s="216">
        <f>SUM(BK128:BK183)</f>
        <v>0</v>
      </c>
    </row>
    <row r="128" s="1" customFormat="1" ht="24" customHeight="1">
      <c r="B128" s="37"/>
      <c r="C128" s="219" t="s">
        <v>236</v>
      </c>
      <c r="D128" s="219" t="s">
        <v>196</v>
      </c>
      <c r="E128" s="220" t="s">
        <v>701</v>
      </c>
      <c r="F128" s="221" t="s">
        <v>702</v>
      </c>
      <c r="G128" s="222" t="s">
        <v>199</v>
      </c>
      <c r="H128" s="223">
        <v>63.649999999999999</v>
      </c>
      <c r="I128" s="224"/>
      <c r="J128" s="225">
        <f>ROUND(I128*H128,2)</f>
        <v>0</v>
      </c>
      <c r="K128" s="221" t="s">
        <v>200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0.0043800000000000002</v>
      </c>
      <c r="R128" s="228">
        <f>Q128*H128</f>
        <v>0.27878700000000001</v>
      </c>
      <c r="S128" s="228">
        <v>0</v>
      </c>
      <c r="T128" s="229">
        <f>S128*H128</f>
        <v>0</v>
      </c>
      <c r="AR128" s="230" t="s">
        <v>201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201</v>
      </c>
      <c r="BM128" s="230" t="s">
        <v>2032</v>
      </c>
    </row>
    <row r="129" s="1" customFormat="1">
      <c r="B129" s="37"/>
      <c r="C129" s="38"/>
      <c r="D129" s="232" t="s">
        <v>203</v>
      </c>
      <c r="E129" s="38"/>
      <c r="F129" s="233" t="s">
        <v>704</v>
      </c>
      <c r="G129" s="38"/>
      <c r="H129" s="38"/>
      <c r="I129" s="145"/>
      <c r="J129" s="38"/>
      <c r="K129" s="38"/>
      <c r="L129" s="42"/>
      <c r="M129" s="234"/>
      <c r="N129" s="82"/>
      <c r="O129" s="82"/>
      <c r="P129" s="82"/>
      <c r="Q129" s="82"/>
      <c r="R129" s="82"/>
      <c r="S129" s="82"/>
      <c r="T129" s="83"/>
      <c r="AT129" s="16" t="s">
        <v>203</v>
      </c>
      <c r="AU129" s="16" t="s">
        <v>82</v>
      </c>
    </row>
    <row r="130" s="1" customFormat="1">
      <c r="B130" s="37"/>
      <c r="C130" s="38"/>
      <c r="D130" s="232" t="s">
        <v>306</v>
      </c>
      <c r="E130" s="38"/>
      <c r="F130" s="257" t="s">
        <v>705</v>
      </c>
      <c r="G130" s="38"/>
      <c r="H130" s="38"/>
      <c r="I130" s="145"/>
      <c r="J130" s="38"/>
      <c r="K130" s="38"/>
      <c r="L130" s="42"/>
      <c r="M130" s="234"/>
      <c r="N130" s="82"/>
      <c r="O130" s="82"/>
      <c r="P130" s="82"/>
      <c r="Q130" s="82"/>
      <c r="R130" s="82"/>
      <c r="S130" s="82"/>
      <c r="T130" s="83"/>
      <c r="AT130" s="16" t="s">
        <v>306</v>
      </c>
      <c r="AU130" s="16" t="s">
        <v>82</v>
      </c>
    </row>
    <row r="131" s="12" customFormat="1">
      <c r="B131" s="235"/>
      <c r="C131" s="236"/>
      <c r="D131" s="232" t="s">
        <v>272</v>
      </c>
      <c r="E131" s="237" t="s">
        <v>19</v>
      </c>
      <c r="F131" s="238" t="s">
        <v>2033</v>
      </c>
      <c r="G131" s="236"/>
      <c r="H131" s="239">
        <v>63.649999999999999</v>
      </c>
      <c r="I131" s="240"/>
      <c r="J131" s="236"/>
      <c r="K131" s="236"/>
      <c r="L131" s="241"/>
      <c r="M131" s="242"/>
      <c r="N131" s="243"/>
      <c r="O131" s="243"/>
      <c r="P131" s="243"/>
      <c r="Q131" s="243"/>
      <c r="R131" s="243"/>
      <c r="S131" s="243"/>
      <c r="T131" s="244"/>
      <c r="AT131" s="245" t="s">
        <v>272</v>
      </c>
      <c r="AU131" s="245" t="s">
        <v>82</v>
      </c>
      <c r="AV131" s="12" t="s">
        <v>82</v>
      </c>
      <c r="AW131" s="12" t="s">
        <v>35</v>
      </c>
      <c r="AX131" s="12" t="s">
        <v>80</v>
      </c>
      <c r="AY131" s="245" t="s">
        <v>194</v>
      </c>
    </row>
    <row r="132" s="1" customFormat="1" ht="24" customHeight="1">
      <c r="B132" s="37"/>
      <c r="C132" s="219" t="s">
        <v>241</v>
      </c>
      <c r="D132" s="219" t="s">
        <v>196</v>
      </c>
      <c r="E132" s="220" t="s">
        <v>710</v>
      </c>
      <c r="F132" s="221" t="s">
        <v>711</v>
      </c>
      <c r="G132" s="222" t="s">
        <v>199</v>
      </c>
      <c r="H132" s="223">
        <v>152.53999999999999</v>
      </c>
      <c r="I132" s="224"/>
      <c r="J132" s="225">
        <f>ROUND(I132*H132,2)</f>
        <v>0</v>
      </c>
      <c r="K132" s="221" t="s">
        <v>200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0.018380000000000001</v>
      </c>
      <c r="R132" s="228">
        <f>Q132*H132</f>
        <v>2.8036851999999999</v>
      </c>
      <c r="S132" s="228">
        <v>0</v>
      </c>
      <c r="T132" s="229">
        <f>S132*H132</f>
        <v>0</v>
      </c>
      <c r="AR132" s="230" t="s">
        <v>201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201</v>
      </c>
      <c r="BM132" s="230" t="s">
        <v>2034</v>
      </c>
    </row>
    <row r="133" s="1" customFormat="1">
      <c r="B133" s="37"/>
      <c r="C133" s="38"/>
      <c r="D133" s="232" t="s">
        <v>203</v>
      </c>
      <c r="E133" s="38"/>
      <c r="F133" s="233" t="s">
        <v>713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82</v>
      </c>
    </row>
    <row r="134" s="12" customFormat="1">
      <c r="B134" s="235"/>
      <c r="C134" s="236"/>
      <c r="D134" s="232" t="s">
        <v>272</v>
      </c>
      <c r="E134" s="237" t="s">
        <v>19</v>
      </c>
      <c r="F134" s="238" t="s">
        <v>2035</v>
      </c>
      <c r="G134" s="236"/>
      <c r="H134" s="239">
        <v>55.079999999999998</v>
      </c>
      <c r="I134" s="240"/>
      <c r="J134" s="236"/>
      <c r="K134" s="236"/>
      <c r="L134" s="241"/>
      <c r="M134" s="242"/>
      <c r="N134" s="243"/>
      <c r="O134" s="243"/>
      <c r="P134" s="243"/>
      <c r="Q134" s="243"/>
      <c r="R134" s="243"/>
      <c r="S134" s="243"/>
      <c r="T134" s="244"/>
      <c r="AT134" s="245" t="s">
        <v>272</v>
      </c>
      <c r="AU134" s="245" t="s">
        <v>82</v>
      </c>
      <c r="AV134" s="12" t="s">
        <v>82</v>
      </c>
      <c r="AW134" s="12" t="s">
        <v>35</v>
      </c>
      <c r="AX134" s="12" t="s">
        <v>73</v>
      </c>
      <c r="AY134" s="245" t="s">
        <v>194</v>
      </c>
    </row>
    <row r="135" s="12" customFormat="1">
      <c r="B135" s="235"/>
      <c r="C135" s="236"/>
      <c r="D135" s="232" t="s">
        <v>272</v>
      </c>
      <c r="E135" s="237" t="s">
        <v>19</v>
      </c>
      <c r="F135" s="238" t="s">
        <v>2036</v>
      </c>
      <c r="G135" s="236"/>
      <c r="H135" s="239">
        <v>97.459999999999994</v>
      </c>
      <c r="I135" s="240"/>
      <c r="J135" s="236"/>
      <c r="K135" s="236"/>
      <c r="L135" s="241"/>
      <c r="M135" s="242"/>
      <c r="N135" s="243"/>
      <c r="O135" s="243"/>
      <c r="P135" s="243"/>
      <c r="Q135" s="243"/>
      <c r="R135" s="243"/>
      <c r="S135" s="243"/>
      <c r="T135" s="244"/>
      <c r="AT135" s="245" t="s">
        <v>272</v>
      </c>
      <c r="AU135" s="245" t="s">
        <v>82</v>
      </c>
      <c r="AV135" s="12" t="s">
        <v>82</v>
      </c>
      <c r="AW135" s="12" t="s">
        <v>35</v>
      </c>
      <c r="AX135" s="12" t="s">
        <v>73</v>
      </c>
      <c r="AY135" s="245" t="s">
        <v>194</v>
      </c>
    </row>
    <row r="136" s="13" customFormat="1">
      <c r="B136" s="246"/>
      <c r="C136" s="247"/>
      <c r="D136" s="232" t="s">
        <v>272</v>
      </c>
      <c r="E136" s="248" t="s">
        <v>19</v>
      </c>
      <c r="F136" s="249" t="s">
        <v>295</v>
      </c>
      <c r="G136" s="247"/>
      <c r="H136" s="250">
        <v>152.53999999999999</v>
      </c>
      <c r="I136" s="251"/>
      <c r="J136" s="247"/>
      <c r="K136" s="247"/>
      <c r="L136" s="252"/>
      <c r="M136" s="253"/>
      <c r="N136" s="254"/>
      <c r="O136" s="254"/>
      <c r="P136" s="254"/>
      <c r="Q136" s="254"/>
      <c r="R136" s="254"/>
      <c r="S136" s="254"/>
      <c r="T136" s="255"/>
      <c r="AT136" s="256" t="s">
        <v>272</v>
      </c>
      <c r="AU136" s="256" t="s">
        <v>82</v>
      </c>
      <c r="AV136" s="13" t="s">
        <v>201</v>
      </c>
      <c r="AW136" s="13" t="s">
        <v>35</v>
      </c>
      <c r="AX136" s="13" t="s">
        <v>80</v>
      </c>
      <c r="AY136" s="256" t="s">
        <v>194</v>
      </c>
    </row>
    <row r="137" s="1" customFormat="1" ht="24" customHeight="1">
      <c r="B137" s="37"/>
      <c r="C137" s="219" t="s">
        <v>246</v>
      </c>
      <c r="D137" s="219" t="s">
        <v>196</v>
      </c>
      <c r="E137" s="220" t="s">
        <v>726</v>
      </c>
      <c r="F137" s="221" t="s">
        <v>727</v>
      </c>
      <c r="G137" s="222" t="s">
        <v>199</v>
      </c>
      <c r="H137" s="223">
        <v>63.649999999999999</v>
      </c>
      <c r="I137" s="224"/>
      <c r="J137" s="225">
        <f>ROUND(I137*H137,2)</f>
        <v>0</v>
      </c>
      <c r="K137" s="221" t="s">
        <v>200</v>
      </c>
      <c r="L137" s="42"/>
      <c r="M137" s="226" t="s">
        <v>19</v>
      </c>
      <c r="N137" s="227" t="s">
        <v>44</v>
      </c>
      <c r="O137" s="82"/>
      <c r="P137" s="228">
        <f>O137*H137</f>
        <v>0</v>
      </c>
      <c r="Q137" s="228">
        <v>0.0030000000000000001</v>
      </c>
      <c r="R137" s="228">
        <f>Q137*H137</f>
        <v>0.19095000000000001</v>
      </c>
      <c r="S137" s="228">
        <v>0</v>
      </c>
      <c r="T137" s="229">
        <f>S137*H137</f>
        <v>0</v>
      </c>
      <c r="AR137" s="230" t="s">
        <v>201</v>
      </c>
      <c r="AT137" s="230" t="s">
        <v>196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201</v>
      </c>
      <c r="BM137" s="230" t="s">
        <v>2037</v>
      </c>
    </row>
    <row r="138" s="1" customFormat="1">
      <c r="B138" s="37"/>
      <c r="C138" s="38"/>
      <c r="D138" s="232" t="s">
        <v>203</v>
      </c>
      <c r="E138" s="38"/>
      <c r="F138" s="233" t="s">
        <v>729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203</v>
      </c>
      <c r="AU138" s="16" t="s">
        <v>82</v>
      </c>
    </row>
    <row r="139" s="12" customFormat="1">
      <c r="B139" s="235"/>
      <c r="C139" s="236"/>
      <c r="D139" s="232" t="s">
        <v>272</v>
      </c>
      <c r="E139" s="237" t="s">
        <v>19</v>
      </c>
      <c r="F139" s="238" t="s">
        <v>2033</v>
      </c>
      <c r="G139" s="236"/>
      <c r="H139" s="239">
        <v>63.649999999999999</v>
      </c>
      <c r="I139" s="240"/>
      <c r="J139" s="236"/>
      <c r="K139" s="236"/>
      <c r="L139" s="241"/>
      <c r="M139" s="242"/>
      <c r="N139" s="243"/>
      <c r="O139" s="243"/>
      <c r="P139" s="243"/>
      <c r="Q139" s="243"/>
      <c r="R139" s="243"/>
      <c r="S139" s="243"/>
      <c r="T139" s="244"/>
      <c r="AT139" s="245" t="s">
        <v>272</v>
      </c>
      <c r="AU139" s="245" t="s">
        <v>82</v>
      </c>
      <c r="AV139" s="12" t="s">
        <v>82</v>
      </c>
      <c r="AW139" s="12" t="s">
        <v>35</v>
      </c>
      <c r="AX139" s="12" t="s">
        <v>80</v>
      </c>
      <c r="AY139" s="245" t="s">
        <v>194</v>
      </c>
    </row>
    <row r="140" s="1" customFormat="1" ht="24" customHeight="1">
      <c r="B140" s="37"/>
      <c r="C140" s="219" t="s">
        <v>251</v>
      </c>
      <c r="D140" s="219" t="s">
        <v>196</v>
      </c>
      <c r="E140" s="220" t="s">
        <v>731</v>
      </c>
      <c r="F140" s="221" t="s">
        <v>732</v>
      </c>
      <c r="G140" s="222" t="s">
        <v>199</v>
      </c>
      <c r="H140" s="223">
        <v>26.077000000000002</v>
      </c>
      <c r="I140" s="224"/>
      <c r="J140" s="225">
        <f>ROUND(I140*H140,2)</f>
        <v>0</v>
      </c>
      <c r="K140" s="221" t="s">
        <v>200</v>
      </c>
      <c r="L140" s="42"/>
      <c r="M140" s="226" t="s">
        <v>19</v>
      </c>
      <c r="N140" s="227" t="s">
        <v>44</v>
      </c>
      <c r="O140" s="82"/>
      <c r="P140" s="228">
        <f>O140*H140</f>
        <v>0</v>
      </c>
      <c r="Q140" s="228">
        <v>0.018380000000000001</v>
      </c>
      <c r="R140" s="228">
        <f>Q140*H140</f>
        <v>0.47929526000000006</v>
      </c>
      <c r="S140" s="228">
        <v>0</v>
      </c>
      <c r="T140" s="229">
        <f>S140*H140</f>
        <v>0</v>
      </c>
      <c r="AR140" s="230" t="s">
        <v>201</v>
      </c>
      <c r="AT140" s="230" t="s">
        <v>196</v>
      </c>
      <c r="AU140" s="230" t="s">
        <v>82</v>
      </c>
      <c r="AY140" s="16" t="s">
        <v>194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80</v>
      </c>
      <c r="BK140" s="231">
        <f>ROUND(I140*H140,2)</f>
        <v>0</v>
      </c>
      <c r="BL140" s="16" t="s">
        <v>201</v>
      </c>
      <c r="BM140" s="230" t="s">
        <v>2038</v>
      </c>
    </row>
    <row r="141" s="1" customFormat="1">
      <c r="B141" s="37"/>
      <c r="C141" s="38"/>
      <c r="D141" s="232" t="s">
        <v>203</v>
      </c>
      <c r="E141" s="38"/>
      <c r="F141" s="233" t="s">
        <v>734</v>
      </c>
      <c r="G141" s="38"/>
      <c r="H141" s="38"/>
      <c r="I141" s="145"/>
      <c r="J141" s="38"/>
      <c r="K141" s="38"/>
      <c r="L141" s="42"/>
      <c r="M141" s="234"/>
      <c r="N141" s="82"/>
      <c r="O141" s="82"/>
      <c r="P141" s="82"/>
      <c r="Q141" s="82"/>
      <c r="R141" s="82"/>
      <c r="S141" s="82"/>
      <c r="T141" s="83"/>
      <c r="AT141" s="16" t="s">
        <v>203</v>
      </c>
      <c r="AU141" s="16" t="s">
        <v>82</v>
      </c>
    </row>
    <row r="142" s="12" customFormat="1">
      <c r="B142" s="235"/>
      <c r="C142" s="236"/>
      <c r="D142" s="232" t="s">
        <v>272</v>
      </c>
      <c r="E142" s="237" t="s">
        <v>19</v>
      </c>
      <c r="F142" s="238" t="s">
        <v>2039</v>
      </c>
      <c r="G142" s="236"/>
      <c r="H142" s="239">
        <v>16.324999999999999</v>
      </c>
      <c r="I142" s="240"/>
      <c r="J142" s="236"/>
      <c r="K142" s="236"/>
      <c r="L142" s="241"/>
      <c r="M142" s="242"/>
      <c r="N142" s="243"/>
      <c r="O142" s="243"/>
      <c r="P142" s="243"/>
      <c r="Q142" s="243"/>
      <c r="R142" s="243"/>
      <c r="S142" s="243"/>
      <c r="T142" s="244"/>
      <c r="AT142" s="245" t="s">
        <v>272</v>
      </c>
      <c r="AU142" s="245" t="s">
        <v>82</v>
      </c>
      <c r="AV142" s="12" t="s">
        <v>82</v>
      </c>
      <c r="AW142" s="12" t="s">
        <v>35</v>
      </c>
      <c r="AX142" s="12" t="s">
        <v>73</v>
      </c>
      <c r="AY142" s="245" t="s">
        <v>194</v>
      </c>
    </row>
    <row r="143" s="12" customFormat="1">
      <c r="B143" s="235"/>
      <c r="C143" s="236"/>
      <c r="D143" s="232" t="s">
        <v>272</v>
      </c>
      <c r="E143" s="237" t="s">
        <v>19</v>
      </c>
      <c r="F143" s="238" t="s">
        <v>2040</v>
      </c>
      <c r="G143" s="236"/>
      <c r="H143" s="239">
        <v>9.7520000000000007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AT143" s="245" t="s">
        <v>272</v>
      </c>
      <c r="AU143" s="245" t="s">
        <v>82</v>
      </c>
      <c r="AV143" s="12" t="s">
        <v>82</v>
      </c>
      <c r="AW143" s="12" t="s">
        <v>35</v>
      </c>
      <c r="AX143" s="12" t="s">
        <v>73</v>
      </c>
      <c r="AY143" s="245" t="s">
        <v>194</v>
      </c>
    </row>
    <row r="144" s="13" customFormat="1">
      <c r="B144" s="246"/>
      <c r="C144" s="247"/>
      <c r="D144" s="232" t="s">
        <v>272</v>
      </c>
      <c r="E144" s="248" t="s">
        <v>19</v>
      </c>
      <c r="F144" s="249" t="s">
        <v>295</v>
      </c>
      <c r="G144" s="247"/>
      <c r="H144" s="250">
        <v>26.076999999999998</v>
      </c>
      <c r="I144" s="251"/>
      <c r="J144" s="247"/>
      <c r="K144" s="247"/>
      <c r="L144" s="252"/>
      <c r="M144" s="253"/>
      <c r="N144" s="254"/>
      <c r="O144" s="254"/>
      <c r="P144" s="254"/>
      <c r="Q144" s="254"/>
      <c r="R144" s="254"/>
      <c r="S144" s="254"/>
      <c r="T144" s="255"/>
      <c r="AT144" s="256" t="s">
        <v>272</v>
      </c>
      <c r="AU144" s="256" t="s">
        <v>82</v>
      </c>
      <c r="AV144" s="13" t="s">
        <v>201</v>
      </c>
      <c r="AW144" s="13" t="s">
        <v>35</v>
      </c>
      <c r="AX144" s="13" t="s">
        <v>80</v>
      </c>
      <c r="AY144" s="256" t="s">
        <v>194</v>
      </c>
    </row>
    <row r="145" s="1" customFormat="1" ht="16.5" customHeight="1">
      <c r="B145" s="37"/>
      <c r="C145" s="219" t="s">
        <v>256</v>
      </c>
      <c r="D145" s="219" t="s">
        <v>196</v>
      </c>
      <c r="E145" s="220" t="s">
        <v>740</v>
      </c>
      <c r="F145" s="221" t="s">
        <v>741</v>
      </c>
      <c r="G145" s="222" t="s">
        <v>199</v>
      </c>
      <c r="H145" s="223">
        <v>66.099999999999994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201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201</v>
      </c>
      <c r="BM145" s="230" t="s">
        <v>2041</v>
      </c>
    </row>
    <row r="146" s="1" customFormat="1">
      <c r="B146" s="37"/>
      <c r="C146" s="38"/>
      <c r="D146" s="232" t="s">
        <v>203</v>
      </c>
      <c r="E146" s="38"/>
      <c r="F146" s="233" t="s">
        <v>743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2" customFormat="1">
      <c r="B147" s="235"/>
      <c r="C147" s="236"/>
      <c r="D147" s="232" t="s">
        <v>272</v>
      </c>
      <c r="E147" s="237" t="s">
        <v>19</v>
      </c>
      <c r="F147" s="238" t="s">
        <v>2042</v>
      </c>
      <c r="G147" s="236"/>
      <c r="H147" s="239">
        <v>66.099999999999994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AT147" s="245" t="s">
        <v>272</v>
      </c>
      <c r="AU147" s="245" t="s">
        <v>82</v>
      </c>
      <c r="AV147" s="12" t="s">
        <v>82</v>
      </c>
      <c r="AW147" s="12" t="s">
        <v>35</v>
      </c>
      <c r="AX147" s="12" t="s">
        <v>80</v>
      </c>
      <c r="AY147" s="245" t="s">
        <v>194</v>
      </c>
    </row>
    <row r="148" s="1" customFormat="1" ht="24" customHeight="1">
      <c r="B148" s="37"/>
      <c r="C148" s="219" t="s">
        <v>261</v>
      </c>
      <c r="D148" s="219" t="s">
        <v>196</v>
      </c>
      <c r="E148" s="220" t="s">
        <v>761</v>
      </c>
      <c r="F148" s="221" t="s">
        <v>762</v>
      </c>
      <c r="G148" s="222" t="s">
        <v>199</v>
      </c>
      <c r="H148" s="223">
        <v>195</v>
      </c>
      <c r="I148" s="224"/>
      <c r="J148" s="225">
        <f>ROUND(I148*H148,2)</f>
        <v>0</v>
      </c>
      <c r="K148" s="221" t="s">
        <v>200</v>
      </c>
      <c r="L148" s="42"/>
      <c r="M148" s="226" t="s">
        <v>19</v>
      </c>
      <c r="N148" s="227" t="s">
        <v>44</v>
      </c>
      <c r="O148" s="82"/>
      <c r="P148" s="228">
        <f>O148*H148</f>
        <v>0</v>
      </c>
      <c r="Q148" s="228">
        <v>0.0085000000000000006</v>
      </c>
      <c r="R148" s="228">
        <f>Q148*H148</f>
        <v>1.6575000000000002</v>
      </c>
      <c r="S148" s="228">
        <v>0</v>
      </c>
      <c r="T148" s="229">
        <f>S148*H148</f>
        <v>0</v>
      </c>
      <c r="AR148" s="230" t="s">
        <v>201</v>
      </c>
      <c r="AT148" s="230" t="s">
        <v>196</v>
      </c>
      <c r="AU148" s="230" t="s">
        <v>82</v>
      </c>
      <c r="AY148" s="16" t="s">
        <v>194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80</v>
      </c>
      <c r="BK148" s="231">
        <f>ROUND(I148*H148,2)</f>
        <v>0</v>
      </c>
      <c r="BL148" s="16" t="s">
        <v>201</v>
      </c>
      <c r="BM148" s="230" t="s">
        <v>2043</v>
      </c>
    </row>
    <row r="149" s="1" customFormat="1">
      <c r="B149" s="37"/>
      <c r="C149" s="38"/>
      <c r="D149" s="232" t="s">
        <v>203</v>
      </c>
      <c r="E149" s="38"/>
      <c r="F149" s="233" t="s">
        <v>764</v>
      </c>
      <c r="G149" s="38"/>
      <c r="H149" s="38"/>
      <c r="I149" s="145"/>
      <c r="J149" s="38"/>
      <c r="K149" s="38"/>
      <c r="L149" s="42"/>
      <c r="M149" s="234"/>
      <c r="N149" s="82"/>
      <c r="O149" s="82"/>
      <c r="P149" s="82"/>
      <c r="Q149" s="82"/>
      <c r="R149" s="82"/>
      <c r="S149" s="82"/>
      <c r="T149" s="83"/>
      <c r="AT149" s="16" t="s">
        <v>203</v>
      </c>
      <c r="AU149" s="16" t="s">
        <v>82</v>
      </c>
    </row>
    <row r="150" s="1" customFormat="1" ht="16.5" customHeight="1">
      <c r="B150" s="37"/>
      <c r="C150" s="258" t="s">
        <v>266</v>
      </c>
      <c r="D150" s="258" t="s">
        <v>350</v>
      </c>
      <c r="E150" s="259" t="s">
        <v>766</v>
      </c>
      <c r="F150" s="260" t="s">
        <v>767</v>
      </c>
      <c r="G150" s="261" t="s">
        <v>199</v>
      </c>
      <c r="H150" s="262">
        <v>198.90000000000001</v>
      </c>
      <c r="I150" s="263"/>
      <c r="J150" s="264">
        <f>ROUND(I150*H150,2)</f>
        <v>0</v>
      </c>
      <c r="K150" s="260" t="s">
        <v>200</v>
      </c>
      <c r="L150" s="265"/>
      <c r="M150" s="266" t="s">
        <v>19</v>
      </c>
      <c r="N150" s="267" t="s">
        <v>44</v>
      </c>
      <c r="O150" s="82"/>
      <c r="P150" s="228">
        <f>O150*H150</f>
        <v>0</v>
      </c>
      <c r="Q150" s="228">
        <v>0.0027000000000000001</v>
      </c>
      <c r="R150" s="228">
        <f>Q150*H150</f>
        <v>0.53703000000000001</v>
      </c>
      <c r="S150" s="228">
        <v>0</v>
      </c>
      <c r="T150" s="229">
        <f>S150*H150</f>
        <v>0</v>
      </c>
      <c r="AR150" s="230" t="s">
        <v>236</v>
      </c>
      <c r="AT150" s="230" t="s">
        <v>350</v>
      </c>
      <c r="AU150" s="230" t="s">
        <v>82</v>
      </c>
      <c r="AY150" s="16" t="s">
        <v>194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80</v>
      </c>
      <c r="BK150" s="231">
        <f>ROUND(I150*H150,2)</f>
        <v>0</v>
      </c>
      <c r="BL150" s="16" t="s">
        <v>201</v>
      </c>
      <c r="BM150" s="230" t="s">
        <v>2044</v>
      </c>
    </row>
    <row r="151" s="1" customFormat="1">
      <c r="B151" s="37"/>
      <c r="C151" s="38"/>
      <c r="D151" s="232" t="s">
        <v>203</v>
      </c>
      <c r="E151" s="38"/>
      <c r="F151" s="233" t="s">
        <v>767</v>
      </c>
      <c r="G151" s="38"/>
      <c r="H151" s="38"/>
      <c r="I151" s="145"/>
      <c r="J151" s="38"/>
      <c r="K151" s="38"/>
      <c r="L151" s="42"/>
      <c r="M151" s="234"/>
      <c r="N151" s="82"/>
      <c r="O151" s="82"/>
      <c r="P151" s="82"/>
      <c r="Q151" s="82"/>
      <c r="R151" s="82"/>
      <c r="S151" s="82"/>
      <c r="T151" s="83"/>
      <c r="AT151" s="16" t="s">
        <v>203</v>
      </c>
      <c r="AU151" s="16" t="s">
        <v>82</v>
      </c>
    </row>
    <row r="152" s="12" customFormat="1">
      <c r="B152" s="235"/>
      <c r="C152" s="236"/>
      <c r="D152" s="232" t="s">
        <v>272</v>
      </c>
      <c r="E152" s="236"/>
      <c r="F152" s="238" t="s">
        <v>2045</v>
      </c>
      <c r="G152" s="236"/>
      <c r="H152" s="239">
        <v>198.90000000000001</v>
      </c>
      <c r="I152" s="240"/>
      <c r="J152" s="236"/>
      <c r="K152" s="236"/>
      <c r="L152" s="241"/>
      <c r="M152" s="242"/>
      <c r="N152" s="243"/>
      <c r="O152" s="243"/>
      <c r="P152" s="243"/>
      <c r="Q152" s="243"/>
      <c r="R152" s="243"/>
      <c r="S152" s="243"/>
      <c r="T152" s="244"/>
      <c r="AT152" s="245" t="s">
        <v>272</v>
      </c>
      <c r="AU152" s="245" t="s">
        <v>82</v>
      </c>
      <c r="AV152" s="12" t="s">
        <v>82</v>
      </c>
      <c r="AW152" s="12" t="s">
        <v>4</v>
      </c>
      <c r="AX152" s="12" t="s">
        <v>80</v>
      </c>
      <c r="AY152" s="245" t="s">
        <v>194</v>
      </c>
    </row>
    <row r="153" s="1" customFormat="1" ht="24" customHeight="1">
      <c r="B153" s="37"/>
      <c r="C153" s="219" t="s">
        <v>8</v>
      </c>
      <c r="D153" s="219" t="s">
        <v>196</v>
      </c>
      <c r="E153" s="220" t="s">
        <v>771</v>
      </c>
      <c r="F153" s="221" t="s">
        <v>772</v>
      </c>
      <c r="G153" s="222" t="s">
        <v>217</v>
      </c>
      <c r="H153" s="223">
        <v>50.700000000000003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0.0033899999999999998</v>
      </c>
      <c r="R153" s="228">
        <f>Q153*H153</f>
        <v>0.171873</v>
      </c>
      <c r="S153" s="228">
        <v>0</v>
      </c>
      <c r="T153" s="229">
        <f>S153*H153</f>
        <v>0</v>
      </c>
      <c r="AR153" s="230" t="s">
        <v>201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201</v>
      </c>
      <c r="BM153" s="230" t="s">
        <v>2046</v>
      </c>
    </row>
    <row r="154" s="1" customFormat="1">
      <c r="B154" s="37"/>
      <c r="C154" s="38"/>
      <c r="D154" s="232" t="s">
        <v>203</v>
      </c>
      <c r="E154" s="38"/>
      <c r="F154" s="233" t="s">
        <v>774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2" customFormat="1">
      <c r="B155" s="235"/>
      <c r="C155" s="236"/>
      <c r="D155" s="232" t="s">
        <v>272</v>
      </c>
      <c r="E155" s="237" t="s">
        <v>19</v>
      </c>
      <c r="F155" s="238" t="s">
        <v>2047</v>
      </c>
      <c r="G155" s="236"/>
      <c r="H155" s="239">
        <v>40.200000000000003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AT155" s="245" t="s">
        <v>272</v>
      </c>
      <c r="AU155" s="245" t="s">
        <v>82</v>
      </c>
      <c r="AV155" s="12" t="s">
        <v>82</v>
      </c>
      <c r="AW155" s="12" t="s">
        <v>35</v>
      </c>
      <c r="AX155" s="12" t="s">
        <v>73</v>
      </c>
      <c r="AY155" s="245" t="s">
        <v>194</v>
      </c>
    </row>
    <row r="156" s="12" customFormat="1">
      <c r="B156" s="235"/>
      <c r="C156" s="236"/>
      <c r="D156" s="232" t="s">
        <v>272</v>
      </c>
      <c r="E156" s="237" t="s">
        <v>19</v>
      </c>
      <c r="F156" s="238" t="s">
        <v>2048</v>
      </c>
      <c r="G156" s="236"/>
      <c r="H156" s="239">
        <v>10.5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AT156" s="245" t="s">
        <v>272</v>
      </c>
      <c r="AU156" s="245" t="s">
        <v>82</v>
      </c>
      <c r="AV156" s="12" t="s">
        <v>82</v>
      </c>
      <c r="AW156" s="12" t="s">
        <v>35</v>
      </c>
      <c r="AX156" s="12" t="s">
        <v>73</v>
      </c>
      <c r="AY156" s="245" t="s">
        <v>194</v>
      </c>
    </row>
    <row r="157" s="13" customFormat="1">
      <c r="B157" s="246"/>
      <c r="C157" s="247"/>
      <c r="D157" s="232" t="s">
        <v>272</v>
      </c>
      <c r="E157" s="248" t="s">
        <v>19</v>
      </c>
      <c r="F157" s="249" t="s">
        <v>295</v>
      </c>
      <c r="G157" s="247"/>
      <c r="H157" s="250">
        <v>50.700000000000003</v>
      </c>
      <c r="I157" s="251"/>
      <c r="J157" s="247"/>
      <c r="K157" s="247"/>
      <c r="L157" s="252"/>
      <c r="M157" s="253"/>
      <c r="N157" s="254"/>
      <c r="O157" s="254"/>
      <c r="P157" s="254"/>
      <c r="Q157" s="254"/>
      <c r="R157" s="254"/>
      <c r="S157" s="254"/>
      <c r="T157" s="255"/>
      <c r="AT157" s="256" t="s">
        <v>272</v>
      </c>
      <c r="AU157" s="256" t="s">
        <v>82</v>
      </c>
      <c r="AV157" s="13" t="s">
        <v>201</v>
      </c>
      <c r="AW157" s="13" t="s">
        <v>35</v>
      </c>
      <c r="AX157" s="13" t="s">
        <v>80</v>
      </c>
      <c r="AY157" s="256" t="s">
        <v>194</v>
      </c>
    </row>
    <row r="158" s="1" customFormat="1" ht="16.5" customHeight="1">
      <c r="B158" s="37"/>
      <c r="C158" s="258" t="s">
        <v>280</v>
      </c>
      <c r="D158" s="258" t="s">
        <v>350</v>
      </c>
      <c r="E158" s="259" t="s">
        <v>778</v>
      </c>
      <c r="F158" s="260" t="s">
        <v>779</v>
      </c>
      <c r="G158" s="261" t="s">
        <v>199</v>
      </c>
      <c r="H158" s="262">
        <v>55.770000000000003</v>
      </c>
      <c r="I158" s="263"/>
      <c r="J158" s="264">
        <f>ROUND(I158*H158,2)</f>
        <v>0</v>
      </c>
      <c r="K158" s="260" t="s">
        <v>200</v>
      </c>
      <c r="L158" s="265"/>
      <c r="M158" s="266" t="s">
        <v>19</v>
      </c>
      <c r="N158" s="267" t="s">
        <v>44</v>
      </c>
      <c r="O158" s="82"/>
      <c r="P158" s="228">
        <f>O158*H158</f>
        <v>0</v>
      </c>
      <c r="Q158" s="228">
        <v>0.00068000000000000005</v>
      </c>
      <c r="R158" s="228">
        <f>Q158*H158</f>
        <v>0.037923600000000002</v>
      </c>
      <c r="S158" s="228">
        <v>0</v>
      </c>
      <c r="T158" s="229">
        <f>S158*H158</f>
        <v>0</v>
      </c>
      <c r="AR158" s="230" t="s">
        <v>236</v>
      </c>
      <c r="AT158" s="230" t="s">
        <v>350</v>
      </c>
      <c r="AU158" s="230" t="s">
        <v>82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201</v>
      </c>
      <c r="BM158" s="230" t="s">
        <v>2049</v>
      </c>
    </row>
    <row r="159" s="1" customFormat="1">
      <c r="B159" s="37"/>
      <c r="C159" s="38"/>
      <c r="D159" s="232" t="s">
        <v>203</v>
      </c>
      <c r="E159" s="38"/>
      <c r="F159" s="233" t="s">
        <v>779</v>
      </c>
      <c r="G159" s="38"/>
      <c r="H159" s="38"/>
      <c r="I159" s="145"/>
      <c r="J159" s="38"/>
      <c r="K159" s="38"/>
      <c r="L159" s="42"/>
      <c r="M159" s="234"/>
      <c r="N159" s="82"/>
      <c r="O159" s="82"/>
      <c r="P159" s="82"/>
      <c r="Q159" s="82"/>
      <c r="R159" s="82"/>
      <c r="S159" s="82"/>
      <c r="T159" s="83"/>
      <c r="AT159" s="16" t="s">
        <v>203</v>
      </c>
      <c r="AU159" s="16" t="s">
        <v>82</v>
      </c>
    </row>
    <row r="160" s="12" customFormat="1">
      <c r="B160" s="235"/>
      <c r="C160" s="236"/>
      <c r="D160" s="232" t="s">
        <v>272</v>
      </c>
      <c r="E160" s="236"/>
      <c r="F160" s="238" t="s">
        <v>2050</v>
      </c>
      <c r="G160" s="236"/>
      <c r="H160" s="239">
        <v>55.770000000000003</v>
      </c>
      <c r="I160" s="240"/>
      <c r="J160" s="236"/>
      <c r="K160" s="236"/>
      <c r="L160" s="241"/>
      <c r="M160" s="242"/>
      <c r="N160" s="243"/>
      <c r="O160" s="243"/>
      <c r="P160" s="243"/>
      <c r="Q160" s="243"/>
      <c r="R160" s="243"/>
      <c r="S160" s="243"/>
      <c r="T160" s="244"/>
      <c r="AT160" s="245" t="s">
        <v>272</v>
      </c>
      <c r="AU160" s="245" t="s">
        <v>82</v>
      </c>
      <c r="AV160" s="12" t="s">
        <v>82</v>
      </c>
      <c r="AW160" s="12" t="s">
        <v>4</v>
      </c>
      <c r="AX160" s="12" t="s">
        <v>80</v>
      </c>
      <c r="AY160" s="245" t="s">
        <v>194</v>
      </c>
    </row>
    <row r="161" s="1" customFormat="1" ht="16.5" customHeight="1">
      <c r="B161" s="37"/>
      <c r="C161" s="219" t="s">
        <v>286</v>
      </c>
      <c r="D161" s="219" t="s">
        <v>196</v>
      </c>
      <c r="E161" s="220" t="s">
        <v>785</v>
      </c>
      <c r="F161" s="221" t="s">
        <v>786</v>
      </c>
      <c r="G161" s="222" t="s">
        <v>217</v>
      </c>
      <c r="H161" s="223">
        <v>42</v>
      </c>
      <c r="I161" s="224"/>
      <c r="J161" s="225">
        <f>ROUND(I161*H161,2)</f>
        <v>0</v>
      </c>
      <c r="K161" s="221" t="s">
        <v>200</v>
      </c>
      <c r="L161" s="42"/>
      <c r="M161" s="226" t="s">
        <v>19</v>
      </c>
      <c r="N161" s="227" t="s">
        <v>44</v>
      </c>
      <c r="O161" s="82"/>
      <c r="P161" s="228">
        <f>O161*H161</f>
        <v>0</v>
      </c>
      <c r="Q161" s="228">
        <v>6.0000000000000002E-05</v>
      </c>
      <c r="R161" s="228">
        <f>Q161*H161</f>
        <v>0.0025200000000000001</v>
      </c>
      <c r="S161" s="228">
        <v>0</v>
      </c>
      <c r="T161" s="229">
        <f>S161*H161</f>
        <v>0</v>
      </c>
      <c r="AR161" s="230" t="s">
        <v>201</v>
      </c>
      <c r="AT161" s="230" t="s">
        <v>196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201</v>
      </c>
      <c r="BM161" s="230" t="s">
        <v>2051</v>
      </c>
    </row>
    <row r="162" s="1" customFormat="1">
      <c r="B162" s="37"/>
      <c r="C162" s="38"/>
      <c r="D162" s="232" t="s">
        <v>203</v>
      </c>
      <c r="E162" s="38"/>
      <c r="F162" s="233" t="s">
        <v>788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203</v>
      </c>
      <c r="AU162" s="16" t="s">
        <v>82</v>
      </c>
    </row>
    <row r="163" s="12" customFormat="1">
      <c r="B163" s="235"/>
      <c r="C163" s="236"/>
      <c r="D163" s="232" t="s">
        <v>272</v>
      </c>
      <c r="E163" s="237" t="s">
        <v>19</v>
      </c>
      <c r="F163" s="238" t="s">
        <v>2052</v>
      </c>
      <c r="G163" s="236"/>
      <c r="H163" s="239">
        <v>42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AT163" s="245" t="s">
        <v>272</v>
      </c>
      <c r="AU163" s="245" t="s">
        <v>82</v>
      </c>
      <c r="AV163" s="12" t="s">
        <v>82</v>
      </c>
      <c r="AW163" s="12" t="s">
        <v>35</v>
      </c>
      <c r="AX163" s="12" t="s">
        <v>80</v>
      </c>
      <c r="AY163" s="245" t="s">
        <v>194</v>
      </c>
    </row>
    <row r="164" s="1" customFormat="1" ht="24" customHeight="1">
      <c r="B164" s="37"/>
      <c r="C164" s="258" t="s">
        <v>296</v>
      </c>
      <c r="D164" s="258" t="s">
        <v>350</v>
      </c>
      <c r="E164" s="259" t="s">
        <v>791</v>
      </c>
      <c r="F164" s="260" t="s">
        <v>792</v>
      </c>
      <c r="G164" s="261" t="s">
        <v>217</v>
      </c>
      <c r="H164" s="262">
        <v>44.100000000000001</v>
      </c>
      <c r="I164" s="263"/>
      <c r="J164" s="264">
        <f>ROUND(I164*H164,2)</f>
        <v>0</v>
      </c>
      <c r="K164" s="260" t="s">
        <v>200</v>
      </c>
      <c r="L164" s="265"/>
      <c r="M164" s="266" t="s">
        <v>19</v>
      </c>
      <c r="N164" s="267" t="s">
        <v>44</v>
      </c>
      <c r="O164" s="82"/>
      <c r="P164" s="228">
        <f>O164*H164</f>
        <v>0</v>
      </c>
      <c r="Q164" s="228">
        <v>0.00068000000000000005</v>
      </c>
      <c r="R164" s="228">
        <f>Q164*H164</f>
        <v>0.029988000000000004</v>
      </c>
      <c r="S164" s="228">
        <v>0</v>
      </c>
      <c r="T164" s="229">
        <f>S164*H164</f>
        <v>0</v>
      </c>
      <c r="AR164" s="230" t="s">
        <v>236</v>
      </c>
      <c r="AT164" s="230" t="s">
        <v>350</v>
      </c>
      <c r="AU164" s="230" t="s">
        <v>82</v>
      </c>
      <c r="AY164" s="16" t="s">
        <v>194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80</v>
      </c>
      <c r="BK164" s="231">
        <f>ROUND(I164*H164,2)</f>
        <v>0</v>
      </c>
      <c r="BL164" s="16" t="s">
        <v>201</v>
      </c>
      <c r="BM164" s="230" t="s">
        <v>2053</v>
      </c>
    </row>
    <row r="165" s="1" customFormat="1">
      <c r="B165" s="37"/>
      <c r="C165" s="38"/>
      <c r="D165" s="232" t="s">
        <v>203</v>
      </c>
      <c r="E165" s="38"/>
      <c r="F165" s="233" t="s">
        <v>792</v>
      </c>
      <c r="G165" s="38"/>
      <c r="H165" s="38"/>
      <c r="I165" s="145"/>
      <c r="J165" s="38"/>
      <c r="K165" s="38"/>
      <c r="L165" s="42"/>
      <c r="M165" s="234"/>
      <c r="N165" s="82"/>
      <c r="O165" s="82"/>
      <c r="P165" s="82"/>
      <c r="Q165" s="82"/>
      <c r="R165" s="82"/>
      <c r="S165" s="82"/>
      <c r="T165" s="83"/>
      <c r="AT165" s="16" t="s">
        <v>203</v>
      </c>
      <c r="AU165" s="16" t="s">
        <v>82</v>
      </c>
    </row>
    <row r="166" s="12" customFormat="1">
      <c r="B166" s="235"/>
      <c r="C166" s="236"/>
      <c r="D166" s="232" t="s">
        <v>272</v>
      </c>
      <c r="E166" s="236"/>
      <c r="F166" s="238" t="s">
        <v>2054</v>
      </c>
      <c r="G166" s="236"/>
      <c r="H166" s="239">
        <v>44.100000000000001</v>
      </c>
      <c r="I166" s="240"/>
      <c r="J166" s="236"/>
      <c r="K166" s="236"/>
      <c r="L166" s="241"/>
      <c r="M166" s="242"/>
      <c r="N166" s="243"/>
      <c r="O166" s="243"/>
      <c r="P166" s="243"/>
      <c r="Q166" s="243"/>
      <c r="R166" s="243"/>
      <c r="S166" s="243"/>
      <c r="T166" s="244"/>
      <c r="AT166" s="245" t="s">
        <v>272</v>
      </c>
      <c r="AU166" s="245" t="s">
        <v>82</v>
      </c>
      <c r="AV166" s="12" t="s">
        <v>82</v>
      </c>
      <c r="AW166" s="12" t="s">
        <v>4</v>
      </c>
      <c r="AX166" s="12" t="s">
        <v>80</v>
      </c>
      <c r="AY166" s="245" t="s">
        <v>194</v>
      </c>
    </row>
    <row r="167" s="1" customFormat="1" ht="24" customHeight="1">
      <c r="B167" s="37"/>
      <c r="C167" s="219" t="s">
        <v>301</v>
      </c>
      <c r="D167" s="219" t="s">
        <v>196</v>
      </c>
      <c r="E167" s="220" t="s">
        <v>796</v>
      </c>
      <c r="F167" s="221" t="s">
        <v>797</v>
      </c>
      <c r="G167" s="222" t="s">
        <v>199</v>
      </c>
      <c r="H167" s="223">
        <v>245.69999999999999</v>
      </c>
      <c r="I167" s="224"/>
      <c r="J167" s="225">
        <f>ROUND(I167*H167,2)</f>
        <v>0</v>
      </c>
      <c r="K167" s="221" t="s">
        <v>200</v>
      </c>
      <c r="L167" s="42"/>
      <c r="M167" s="226" t="s">
        <v>19</v>
      </c>
      <c r="N167" s="227" t="s">
        <v>44</v>
      </c>
      <c r="O167" s="82"/>
      <c r="P167" s="228">
        <f>O167*H167</f>
        <v>0</v>
      </c>
      <c r="Q167" s="228">
        <v>0.00348</v>
      </c>
      <c r="R167" s="228">
        <f>Q167*H167</f>
        <v>0.85503600000000002</v>
      </c>
      <c r="S167" s="228">
        <v>0</v>
      </c>
      <c r="T167" s="229">
        <f>S167*H167</f>
        <v>0</v>
      </c>
      <c r="AR167" s="230" t="s">
        <v>201</v>
      </c>
      <c r="AT167" s="230" t="s">
        <v>196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201</v>
      </c>
      <c r="BM167" s="230" t="s">
        <v>2055</v>
      </c>
    </row>
    <row r="168" s="1" customFormat="1">
      <c r="B168" s="37"/>
      <c r="C168" s="38"/>
      <c r="D168" s="232" t="s">
        <v>203</v>
      </c>
      <c r="E168" s="38"/>
      <c r="F168" s="233" t="s">
        <v>799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2" customFormat="1">
      <c r="B169" s="235"/>
      <c r="C169" s="236"/>
      <c r="D169" s="232" t="s">
        <v>272</v>
      </c>
      <c r="E169" s="237" t="s">
        <v>19</v>
      </c>
      <c r="F169" s="238" t="s">
        <v>2056</v>
      </c>
      <c r="G169" s="236"/>
      <c r="H169" s="239">
        <v>195</v>
      </c>
      <c r="I169" s="240"/>
      <c r="J169" s="236"/>
      <c r="K169" s="236"/>
      <c r="L169" s="241"/>
      <c r="M169" s="242"/>
      <c r="N169" s="243"/>
      <c r="O169" s="243"/>
      <c r="P169" s="243"/>
      <c r="Q169" s="243"/>
      <c r="R169" s="243"/>
      <c r="S169" s="243"/>
      <c r="T169" s="244"/>
      <c r="AT169" s="245" t="s">
        <v>272</v>
      </c>
      <c r="AU169" s="245" t="s">
        <v>82</v>
      </c>
      <c r="AV169" s="12" t="s">
        <v>82</v>
      </c>
      <c r="AW169" s="12" t="s">
        <v>35</v>
      </c>
      <c r="AX169" s="12" t="s">
        <v>73</v>
      </c>
      <c r="AY169" s="245" t="s">
        <v>194</v>
      </c>
    </row>
    <row r="170" s="12" customFormat="1">
      <c r="B170" s="235"/>
      <c r="C170" s="236"/>
      <c r="D170" s="232" t="s">
        <v>272</v>
      </c>
      <c r="E170" s="237" t="s">
        <v>19</v>
      </c>
      <c r="F170" s="238" t="s">
        <v>2057</v>
      </c>
      <c r="G170" s="236"/>
      <c r="H170" s="239">
        <v>50.700000000000003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AT170" s="245" t="s">
        <v>272</v>
      </c>
      <c r="AU170" s="245" t="s">
        <v>82</v>
      </c>
      <c r="AV170" s="12" t="s">
        <v>82</v>
      </c>
      <c r="AW170" s="12" t="s">
        <v>35</v>
      </c>
      <c r="AX170" s="12" t="s">
        <v>73</v>
      </c>
      <c r="AY170" s="245" t="s">
        <v>194</v>
      </c>
    </row>
    <row r="171" s="13" customFormat="1">
      <c r="B171" s="246"/>
      <c r="C171" s="247"/>
      <c r="D171" s="232" t="s">
        <v>272</v>
      </c>
      <c r="E171" s="248" t="s">
        <v>19</v>
      </c>
      <c r="F171" s="249" t="s">
        <v>295</v>
      </c>
      <c r="G171" s="247"/>
      <c r="H171" s="250">
        <v>245.69999999999999</v>
      </c>
      <c r="I171" s="251"/>
      <c r="J171" s="247"/>
      <c r="K171" s="247"/>
      <c r="L171" s="252"/>
      <c r="M171" s="253"/>
      <c r="N171" s="254"/>
      <c r="O171" s="254"/>
      <c r="P171" s="254"/>
      <c r="Q171" s="254"/>
      <c r="R171" s="254"/>
      <c r="S171" s="254"/>
      <c r="T171" s="255"/>
      <c r="AT171" s="256" t="s">
        <v>272</v>
      </c>
      <c r="AU171" s="256" t="s">
        <v>82</v>
      </c>
      <c r="AV171" s="13" t="s">
        <v>201</v>
      </c>
      <c r="AW171" s="13" t="s">
        <v>35</v>
      </c>
      <c r="AX171" s="13" t="s">
        <v>80</v>
      </c>
      <c r="AY171" s="256" t="s">
        <v>194</v>
      </c>
    </row>
    <row r="172" s="1" customFormat="1" ht="24" customHeight="1">
      <c r="B172" s="37"/>
      <c r="C172" s="219" t="s">
        <v>308</v>
      </c>
      <c r="D172" s="219" t="s">
        <v>196</v>
      </c>
      <c r="E172" s="220" t="s">
        <v>801</v>
      </c>
      <c r="F172" s="221" t="s">
        <v>802</v>
      </c>
      <c r="G172" s="222" t="s">
        <v>199</v>
      </c>
      <c r="H172" s="223">
        <v>17.100000000000001</v>
      </c>
      <c r="I172" s="224"/>
      <c r="J172" s="225">
        <f>ROUND(I172*H172,2)</f>
        <v>0</v>
      </c>
      <c r="K172" s="221" t="s">
        <v>200</v>
      </c>
      <c r="L172" s="42"/>
      <c r="M172" s="226" t="s">
        <v>19</v>
      </c>
      <c r="N172" s="227" t="s">
        <v>44</v>
      </c>
      <c r="O172" s="82"/>
      <c r="P172" s="228">
        <f>O172*H172</f>
        <v>0</v>
      </c>
      <c r="Q172" s="228">
        <v>0.00577</v>
      </c>
      <c r="R172" s="228">
        <f>Q172*H172</f>
        <v>0.098667000000000005</v>
      </c>
      <c r="S172" s="228">
        <v>0.0060000000000000001</v>
      </c>
      <c r="T172" s="229">
        <f>S172*H172</f>
        <v>0.10260000000000001</v>
      </c>
      <c r="AR172" s="230" t="s">
        <v>201</v>
      </c>
      <c r="AT172" s="230" t="s">
        <v>196</v>
      </c>
      <c r="AU172" s="230" t="s">
        <v>82</v>
      </c>
      <c r="AY172" s="16" t="s">
        <v>194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80</v>
      </c>
      <c r="BK172" s="231">
        <f>ROUND(I172*H172,2)</f>
        <v>0</v>
      </c>
      <c r="BL172" s="16" t="s">
        <v>201</v>
      </c>
      <c r="BM172" s="230" t="s">
        <v>2058</v>
      </c>
    </row>
    <row r="173" s="1" customFormat="1">
      <c r="B173" s="37"/>
      <c r="C173" s="38"/>
      <c r="D173" s="232" t="s">
        <v>203</v>
      </c>
      <c r="E173" s="38"/>
      <c r="F173" s="233" t="s">
        <v>804</v>
      </c>
      <c r="G173" s="38"/>
      <c r="H173" s="38"/>
      <c r="I173" s="145"/>
      <c r="J173" s="38"/>
      <c r="K173" s="38"/>
      <c r="L173" s="42"/>
      <c r="M173" s="234"/>
      <c r="N173" s="82"/>
      <c r="O173" s="82"/>
      <c r="P173" s="82"/>
      <c r="Q173" s="82"/>
      <c r="R173" s="82"/>
      <c r="S173" s="82"/>
      <c r="T173" s="83"/>
      <c r="AT173" s="16" t="s">
        <v>203</v>
      </c>
      <c r="AU173" s="16" t="s">
        <v>82</v>
      </c>
    </row>
    <row r="174" s="1" customFormat="1">
      <c r="B174" s="37"/>
      <c r="C174" s="38"/>
      <c r="D174" s="232" t="s">
        <v>306</v>
      </c>
      <c r="E174" s="38"/>
      <c r="F174" s="257" t="s">
        <v>805</v>
      </c>
      <c r="G174" s="38"/>
      <c r="H174" s="38"/>
      <c r="I174" s="145"/>
      <c r="J174" s="38"/>
      <c r="K174" s="38"/>
      <c r="L174" s="42"/>
      <c r="M174" s="234"/>
      <c r="N174" s="82"/>
      <c r="O174" s="82"/>
      <c r="P174" s="82"/>
      <c r="Q174" s="82"/>
      <c r="R174" s="82"/>
      <c r="S174" s="82"/>
      <c r="T174" s="83"/>
      <c r="AT174" s="16" t="s">
        <v>306</v>
      </c>
      <c r="AU174" s="16" t="s">
        <v>82</v>
      </c>
    </row>
    <row r="175" s="12" customFormat="1">
      <c r="B175" s="235"/>
      <c r="C175" s="236"/>
      <c r="D175" s="232" t="s">
        <v>272</v>
      </c>
      <c r="E175" s="237" t="s">
        <v>19</v>
      </c>
      <c r="F175" s="238" t="s">
        <v>2059</v>
      </c>
      <c r="G175" s="236"/>
      <c r="H175" s="239">
        <v>17.100000000000001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AT175" s="245" t="s">
        <v>272</v>
      </c>
      <c r="AU175" s="245" t="s">
        <v>82</v>
      </c>
      <c r="AV175" s="12" t="s">
        <v>82</v>
      </c>
      <c r="AW175" s="12" t="s">
        <v>35</v>
      </c>
      <c r="AX175" s="12" t="s">
        <v>80</v>
      </c>
      <c r="AY175" s="245" t="s">
        <v>194</v>
      </c>
    </row>
    <row r="176" s="1" customFormat="1" ht="24" customHeight="1">
      <c r="B176" s="37"/>
      <c r="C176" s="219" t="s">
        <v>7</v>
      </c>
      <c r="D176" s="219" t="s">
        <v>196</v>
      </c>
      <c r="E176" s="220" t="s">
        <v>845</v>
      </c>
      <c r="F176" s="221" t="s">
        <v>846</v>
      </c>
      <c r="G176" s="222" t="s">
        <v>228</v>
      </c>
      <c r="H176" s="223">
        <v>4</v>
      </c>
      <c r="I176" s="224"/>
      <c r="J176" s="225">
        <f>ROUND(I176*H176,2)</f>
        <v>0</v>
      </c>
      <c r="K176" s="221" t="s">
        <v>200</v>
      </c>
      <c r="L176" s="42"/>
      <c r="M176" s="226" t="s">
        <v>19</v>
      </c>
      <c r="N176" s="227" t="s">
        <v>44</v>
      </c>
      <c r="O176" s="82"/>
      <c r="P176" s="228">
        <f>O176*H176</f>
        <v>0</v>
      </c>
      <c r="Q176" s="228">
        <v>0.016979999999999999</v>
      </c>
      <c r="R176" s="228">
        <f>Q176*H176</f>
        <v>0.067919999999999994</v>
      </c>
      <c r="S176" s="228">
        <v>0</v>
      </c>
      <c r="T176" s="229">
        <f>S176*H176</f>
        <v>0</v>
      </c>
      <c r="AR176" s="230" t="s">
        <v>201</v>
      </c>
      <c r="AT176" s="230" t="s">
        <v>196</v>
      </c>
      <c r="AU176" s="230" t="s">
        <v>82</v>
      </c>
      <c r="AY176" s="16" t="s">
        <v>194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80</v>
      </c>
      <c r="BK176" s="231">
        <f>ROUND(I176*H176,2)</f>
        <v>0</v>
      </c>
      <c r="BL176" s="16" t="s">
        <v>201</v>
      </c>
      <c r="BM176" s="230" t="s">
        <v>2060</v>
      </c>
    </row>
    <row r="177" s="1" customFormat="1">
      <c r="B177" s="37"/>
      <c r="C177" s="38"/>
      <c r="D177" s="232" t="s">
        <v>203</v>
      </c>
      <c r="E177" s="38"/>
      <c r="F177" s="233" t="s">
        <v>848</v>
      </c>
      <c r="G177" s="38"/>
      <c r="H177" s="38"/>
      <c r="I177" s="145"/>
      <c r="J177" s="38"/>
      <c r="K177" s="38"/>
      <c r="L177" s="42"/>
      <c r="M177" s="234"/>
      <c r="N177" s="82"/>
      <c r="O177" s="82"/>
      <c r="P177" s="82"/>
      <c r="Q177" s="82"/>
      <c r="R177" s="82"/>
      <c r="S177" s="82"/>
      <c r="T177" s="83"/>
      <c r="AT177" s="16" t="s">
        <v>203</v>
      </c>
      <c r="AU177" s="16" t="s">
        <v>82</v>
      </c>
    </row>
    <row r="178" s="1" customFormat="1" ht="24" customHeight="1">
      <c r="B178" s="37"/>
      <c r="C178" s="258" t="s">
        <v>317</v>
      </c>
      <c r="D178" s="258" t="s">
        <v>350</v>
      </c>
      <c r="E178" s="259" t="s">
        <v>2061</v>
      </c>
      <c r="F178" s="260" t="s">
        <v>2062</v>
      </c>
      <c r="G178" s="261" t="s">
        <v>228</v>
      </c>
      <c r="H178" s="262">
        <v>2</v>
      </c>
      <c r="I178" s="263"/>
      <c r="J178" s="264">
        <f>ROUND(I178*H178,2)</f>
        <v>0</v>
      </c>
      <c r="K178" s="260" t="s">
        <v>200</v>
      </c>
      <c r="L178" s="265"/>
      <c r="M178" s="266" t="s">
        <v>19</v>
      </c>
      <c r="N178" s="267" t="s">
        <v>44</v>
      </c>
      <c r="O178" s="82"/>
      <c r="P178" s="228">
        <f>O178*H178</f>
        <v>0</v>
      </c>
      <c r="Q178" s="228">
        <v>0.010800000000000001</v>
      </c>
      <c r="R178" s="228">
        <f>Q178*H178</f>
        <v>0.021600000000000001</v>
      </c>
      <c r="S178" s="228">
        <v>0</v>
      </c>
      <c r="T178" s="229">
        <f>S178*H178</f>
        <v>0</v>
      </c>
      <c r="AR178" s="230" t="s">
        <v>236</v>
      </c>
      <c r="AT178" s="230" t="s">
        <v>350</v>
      </c>
      <c r="AU178" s="230" t="s">
        <v>82</v>
      </c>
      <c r="AY178" s="16" t="s">
        <v>194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80</v>
      </c>
      <c r="BK178" s="231">
        <f>ROUND(I178*H178,2)</f>
        <v>0</v>
      </c>
      <c r="BL178" s="16" t="s">
        <v>201</v>
      </c>
      <c r="BM178" s="230" t="s">
        <v>2063</v>
      </c>
    </row>
    <row r="179" s="1" customFormat="1">
      <c r="B179" s="37"/>
      <c r="C179" s="38"/>
      <c r="D179" s="232" t="s">
        <v>203</v>
      </c>
      <c r="E179" s="38"/>
      <c r="F179" s="233" t="s">
        <v>2062</v>
      </c>
      <c r="G179" s="38"/>
      <c r="H179" s="38"/>
      <c r="I179" s="145"/>
      <c r="J179" s="38"/>
      <c r="K179" s="38"/>
      <c r="L179" s="42"/>
      <c r="M179" s="234"/>
      <c r="N179" s="82"/>
      <c r="O179" s="82"/>
      <c r="P179" s="82"/>
      <c r="Q179" s="82"/>
      <c r="R179" s="82"/>
      <c r="S179" s="82"/>
      <c r="T179" s="83"/>
      <c r="AT179" s="16" t="s">
        <v>203</v>
      </c>
      <c r="AU179" s="16" t="s">
        <v>82</v>
      </c>
    </row>
    <row r="180" s="1" customFormat="1" ht="24" customHeight="1">
      <c r="B180" s="37"/>
      <c r="C180" s="258" t="s">
        <v>323</v>
      </c>
      <c r="D180" s="258" t="s">
        <v>350</v>
      </c>
      <c r="E180" s="259" t="s">
        <v>2064</v>
      </c>
      <c r="F180" s="260" t="s">
        <v>2065</v>
      </c>
      <c r="G180" s="261" t="s">
        <v>228</v>
      </c>
      <c r="H180" s="262">
        <v>1</v>
      </c>
      <c r="I180" s="263"/>
      <c r="J180" s="264">
        <f>ROUND(I180*H180,2)</f>
        <v>0</v>
      </c>
      <c r="K180" s="260" t="s">
        <v>200</v>
      </c>
      <c r="L180" s="265"/>
      <c r="M180" s="266" t="s">
        <v>19</v>
      </c>
      <c r="N180" s="267" t="s">
        <v>44</v>
      </c>
      <c r="O180" s="82"/>
      <c r="P180" s="228">
        <f>O180*H180</f>
        <v>0</v>
      </c>
      <c r="Q180" s="228">
        <v>0.0114</v>
      </c>
      <c r="R180" s="228">
        <f>Q180*H180</f>
        <v>0.0114</v>
      </c>
      <c r="S180" s="228">
        <v>0</v>
      </c>
      <c r="T180" s="229">
        <f>S180*H180</f>
        <v>0</v>
      </c>
      <c r="AR180" s="230" t="s">
        <v>236</v>
      </c>
      <c r="AT180" s="230" t="s">
        <v>350</v>
      </c>
      <c r="AU180" s="230" t="s">
        <v>82</v>
      </c>
      <c r="AY180" s="16" t="s">
        <v>194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80</v>
      </c>
      <c r="BK180" s="231">
        <f>ROUND(I180*H180,2)</f>
        <v>0</v>
      </c>
      <c r="BL180" s="16" t="s">
        <v>201</v>
      </c>
      <c r="BM180" s="230" t="s">
        <v>2066</v>
      </c>
    </row>
    <row r="181" s="1" customFormat="1">
      <c r="B181" s="37"/>
      <c r="C181" s="38"/>
      <c r="D181" s="232" t="s">
        <v>203</v>
      </c>
      <c r="E181" s="38"/>
      <c r="F181" s="233" t="s">
        <v>2065</v>
      </c>
      <c r="G181" s="38"/>
      <c r="H181" s="38"/>
      <c r="I181" s="145"/>
      <c r="J181" s="38"/>
      <c r="K181" s="38"/>
      <c r="L181" s="42"/>
      <c r="M181" s="234"/>
      <c r="N181" s="82"/>
      <c r="O181" s="82"/>
      <c r="P181" s="82"/>
      <c r="Q181" s="82"/>
      <c r="R181" s="82"/>
      <c r="S181" s="82"/>
      <c r="T181" s="83"/>
      <c r="AT181" s="16" t="s">
        <v>203</v>
      </c>
      <c r="AU181" s="16" t="s">
        <v>82</v>
      </c>
    </row>
    <row r="182" s="1" customFormat="1" ht="24" customHeight="1">
      <c r="B182" s="37"/>
      <c r="C182" s="258" t="s">
        <v>328</v>
      </c>
      <c r="D182" s="258" t="s">
        <v>350</v>
      </c>
      <c r="E182" s="259" t="s">
        <v>858</v>
      </c>
      <c r="F182" s="260" t="s">
        <v>859</v>
      </c>
      <c r="G182" s="261" t="s">
        <v>228</v>
      </c>
      <c r="H182" s="262">
        <v>1</v>
      </c>
      <c r="I182" s="263"/>
      <c r="J182" s="264">
        <f>ROUND(I182*H182,2)</f>
        <v>0</v>
      </c>
      <c r="K182" s="260" t="s">
        <v>200</v>
      </c>
      <c r="L182" s="265"/>
      <c r="M182" s="266" t="s">
        <v>19</v>
      </c>
      <c r="N182" s="267" t="s">
        <v>44</v>
      </c>
      <c r="O182" s="82"/>
      <c r="P182" s="228">
        <f>O182*H182</f>
        <v>0</v>
      </c>
      <c r="Q182" s="228">
        <v>0.0137</v>
      </c>
      <c r="R182" s="228">
        <f>Q182*H182</f>
        <v>0.0137</v>
      </c>
      <c r="S182" s="228">
        <v>0</v>
      </c>
      <c r="T182" s="229">
        <f>S182*H182</f>
        <v>0</v>
      </c>
      <c r="AR182" s="230" t="s">
        <v>236</v>
      </c>
      <c r="AT182" s="230" t="s">
        <v>350</v>
      </c>
      <c r="AU182" s="230" t="s">
        <v>82</v>
      </c>
      <c r="AY182" s="16" t="s">
        <v>194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80</v>
      </c>
      <c r="BK182" s="231">
        <f>ROUND(I182*H182,2)</f>
        <v>0</v>
      </c>
      <c r="BL182" s="16" t="s">
        <v>201</v>
      </c>
      <c r="BM182" s="230" t="s">
        <v>2067</v>
      </c>
    </row>
    <row r="183" s="1" customFormat="1">
      <c r="B183" s="37"/>
      <c r="C183" s="38"/>
      <c r="D183" s="232" t="s">
        <v>203</v>
      </c>
      <c r="E183" s="38"/>
      <c r="F183" s="233" t="s">
        <v>859</v>
      </c>
      <c r="G183" s="38"/>
      <c r="H183" s="38"/>
      <c r="I183" s="145"/>
      <c r="J183" s="38"/>
      <c r="K183" s="38"/>
      <c r="L183" s="42"/>
      <c r="M183" s="234"/>
      <c r="N183" s="82"/>
      <c r="O183" s="82"/>
      <c r="P183" s="82"/>
      <c r="Q183" s="82"/>
      <c r="R183" s="82"/>
      <c r="S183" s="82"/>
      <c r="T183" s="83"/>
      <c r="AT183" s="16" t="s">
        <v>203</v>
      </c>
      <c r="AU183" s="16" t="s">
        <v>82</v>
      </c>
    </row>
    <row r="184" s="11" customFormat="1" ht="22.8" customHeight="1">
      <c r="B184" s="203"/>
      <c r="C184" s="204"/>
      <c r="D184" s="205" t="s">
        <v>72</v>
      </c>
      <c r="E184" s="217" t="s">
        <v>241</v>
      </c>
      <c r="F184" s="217" t="s">
        <v>1002</v>
      </c>
      <c r="G184" s="204"/>
      <c r="H184" s="204"/>
      <c r="I184" s="207"/>
      <c r="J184" s="218">
        <f>BK184</f>
        <v>0</v>
      </c>
      <c r="K184" s="204"/>
      <c r="L184" s="209"/>
      <c r="M184" s="210"/>
      <c r="N184" s="211"/>
      <c r="O184" s="211"/>
      <c r="P184" s="212">
        <f>SUM(P185:P221)</f>
        <v>0</v>
      </c>
      <c r="Q184" s="211"/>
      <c r="R184" s="212">
        <f>SUM(R185:R221)</f>
        <v>0.0026440000000000001</v>
      </c>
      <c r="S184" s="211"/>
      <c r="T184" s="213">
        <f>SUM(T185:T221)</f>
        <v>19.917950000000001</v>
      </c>
      <c r="AR184" s="214" t="s">
        <v>80</v>
      </c>
      <c r="AT184" s="215" t="s">
        <v>72</v>
      </c>
      <c r="AU184" s="215" t="s">
        <v>80</v>
      </c>
      <c r="AY184" s="214" t="s">
        <v>194</v>
      </c>
      <c r="BK184" s="216">
        <f>SUM(BK185:BK221)</f>
        <v>0</v>
      </c>
    </row>
    <row r="185" s="1" customFormat="1" ht="24" customHeight="1">
      <c r="B185" s="37"/>
      <c r="C185" s="219" t="s">
        <v>333</v>
      </c>
      <c r="D185" s="219" t="s">
        <v>196</v>
      </c>
      <c r="E185" s="220" t="s">
        <v>1055</v>
      </c>
      <c r="F185" s="221" t="s">
        <v>1056</v>
      </c>
      <c r="G185" s="222" t="s">
        <v>199</v>
      </c>
      <c r="H185" s="223">
        <v>200</v>
      </c>
      <c r="I185" s="224"/>
      <c r="J185" s="225">
        <f>ROUND(I185*H185,2)</f>
        <v>0</v>
      </c>
      <c r="K185" s="221" t="s">
        <v>200</v>
      </c>
      <c r="L185" s="42"/>
      <c r="M185" s="226" t="s">
        <v>19</v>
      </c>
      <c r="N185" s="227" t="s">
        <v>44</v>
      </c>
      <c r="O185" s="82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AR185" s="230" t="s">
        <v>201</v>
      </c>
      <c r="AT185" s="230" t="s">
        <v>196</v>
      </c>
      <c r="AU185" s="230" t="s">
        <v>82</v>
      </c>
      <c r="AY185" s="16" t="s">
        <v>194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80</v>
      </c>
      <c r="BK185" s="231">
        <f>ROUND(I185*H185,2)</f>
        <v>0</v>
      </c>
      <c r="BL185" s="16" t="s">
        <v>201</v>
      </c>
      <c r="BM185" s="230" t="s">
        <v>2068</v>
      </c>
    </row>
    <row r="186" s="1" customFormat="1">
      <c r="B186" s="37"/>
      <c r="C186" s="38"/>
      <c r="D186" s="232" t="s">
        <v>203</v>
      </c>
      <c r="E186" s="38"/>
      <c r="F186" s="233" t="s">
        <v>1058</v>
      </c>
      <c r="G186" s="38"/>
      <c r="H186" s="38"/>
      <c r="I186" s="145"/>
      <c r="J186" s="38"/>
      <c r="K186" s="38"/>
      <c r="L186" s="42"/>
      <c r="M186" s="234"/>
      <c r="N186" s="82"/>
      <c r="O186" s="82"/>
      <c r="P186" s="82"/>
      <c r="Q186" s="82"/>
      <c r="R186" s="82"/>
      <c r="S186" s="82"/>
      <c r="T186" s="83"/>
      <c r="AT186" s="16" t="s">
        <v>203</v>
      </c>
      <c r="AU186" s="16" t="s">
        <v>82</v>
      </c>
    </row>
    <row r="187" s="1" customFormat="1" ht="24" customHeight="1">
      <c r="B187" s="37"/>
      <c r="C187" s="219" t="s">
        <v>343</v>
      </c>
      <c r="D187" s="219" t="s">
        <v>196</v>
      </c>
      <c r="E187" s="220" t="s">
        <v>1060</v>
      </c>
      <c r="F187" s="221" t="s">
        <v>1061</v>
      </c>
      <c r="G187" s="222" t="s">
        <v>199</v>
      </c>
      <c r="H187" s="223">
        <v>6000</v>
      </c>
      <c r="I187" s="224"/>
      <c r="J187" s="225">
        <f>ROUND(I187*H187,2)</f>
        <v>0</v>
      </c>
      <c r="K187" s="221" t="s">
        <v>200</v>
      </c>
      <c r="L187" s="42"/>
      <c r="M187" s="226" t="s">
        <v>19</v>
      </c>
      <c r="N187" s="227" t="s">
        <v>44</v>
      </c>
      <c r="O187" s="82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AR187" s="230" t="s">
        <v>201</v>
      </c>
      <c r="AT187" s="230" t="s">
        <v>196</v>
      </c>
      <c r="AU187" s="230" t="s">
        <v>82</v>
      </c>
      <c r="AY187" s="16" t="s">
        <v>194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80</v>
      </c>
      <c r="BK187" s="231">
        <f>ROUND(I187*H187,2)</f>
        <v>0</v>
      </c>
      <c r="BL187" s="16" t="s">
        <v>201</v>
      </c>
      <c r="BM187" s="230" t="s">
        <v>2069</v>
      </c>
    </row>
    <row r="188" s="1" customFormat="1">
      <c r="B188" s="37"/>
      <c r="C188" s="38"/>
      <c r="D188" s="232" t="s">
        <v>203</v>
      </c>
      <c r="E188" s="38"/>
      <c r="F188" s="233" t="s">
        <v>1063</v>
      </c>
      <c r="G188" s="38"/>
      <c r="H188" s="38"/>
      <c r="I188" s="145"/>
      <c r="J188" s="38"/>
      <c r="K188" s="38"/>
      <c r="L188" s="42"/>
      <c r="M188" s="234"/>
      <c r="N188" s="82"/>
      <c r="O188" s="82"/>
      <c r="P188" s="82"/>
      <c r="Q188" s="82"/>
      <c r="R188" s="82"/>
      <c r="S188" s="82"/>
      <c r="T188" s="83"/>
      <c r="AT188" s="16" t="s">
        <v>203</v>
      </c>
      <c r="AU188" s="16" t="s">
        <v>82</v>
      </c>
    </row>
    <row r="189" s="12" customFormat="1">
      <c r="B189" s="235"/>
      <c r="C189" s="236"/>
      <c r="D189" s="232" t="s">
        <v>272</v>
      </c>
      <c r="E189" s="236"/>
      <c r="F189" s="238" t="s">
        <v>2070</v>
      </c>
      <c r="G189" s="236"/>
      <c r="H189" s="239">
        <v>6000</v>
      </c>
      <c r="I189" s="240"/>
      <c r="J189" s="236"/>
      <c r="K189" s="236"/>
      <c r="L189" s="241"/>
      <c r="M189" s="242"/>
      <c r="N189" s="243"/>
      <c r="O189" s="243"/>
      <c r="P189" s="243"/>
      <c r="Q189" s="243"/>
      <c r="R189" s="243"/>
      <c r="S189" s="243"/>
      <c r="T189" s="244"/>
      <c r="AT189" s="245" t="s">
        <v>272</v>
      </c>
      <c r="AU189" s="245" t="s">
        <v>82</v>
      </c>
      <c r="AV189" s="12" t="s">
        <v>82</v>
      </c>
      <c r="AW189" s="12" t="s">
        <v>4</v>
      </c>
      <c r="AX189" s="12" t="s">
        <v>80</v>
      </c>
      <c r="AY189" s="245" t="s">
        <v>194</v>
      </c>
    </row>
    <row r="190" s="1" customFormat="1" ht="24" customHeight="1">
      <c r="B190" s="37"/>
      <c r="C190" s="219" t="s">
        <v>349</v>
      </c>
      <c r="D190" s="219" t="s">
        <v>196</v>
      </c>
      <c r="E190" s="220" t="s">
        <v>1066</v>
      </c>
      <c r="F190" s="221" t="s">
        <v>1067</v>
      </c>
      <c r="G190" s="222" t="s">
        <v>199</v>
      </c>
      <c r="H190" s="223">
        <v>200</v>
      </c>
      <c r="I190" s="224"/>
      <c r="J190" s="225">
        <f>ROUND(I190*H190,2)</f>
        <v>0</v>
      </c>
      <c r="K190" s="221" t="s">
        <v>200</v>
      </c>
      <c r="L190" s="42"/>
      <c r="M190" s="226" t="s">
        <v>19</v>
      </c>
      <c r="N190" s="227" t="s">
        <v>44</v>
      </c>
      <c r="O190" s="82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AR190" s="230" t="s">
        <v>201</v>
      </c>
      <c r="AT190" s="230" t="s">
        <v>196</v>
      </c>
      <c r="AU190" s="230" t="s">
        <v>82</v>
      </c>
      <c r="AY190" s="16" t="s">
        <v>194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80</v>
      </c>
      <c r="BK190" s="231">
        <f>ROUND(I190*H190,2)</f>
        <v>0</v>
      </c>
      <c r="BL190" s="16" t="s">
        <v>201</v>
      </c>
      <c r="BM190" s="230" t="s">
        <v>2071</v>
      </c>
    </row>
    <row r="191" s="1" customFormat="1">
      <c r="B191" s="37"/>
      <c r="C191" s="38"/>
      <c r="D191" s="232" t="s">
        <v>203</v>
      </c>
      <c r="E191" s="38"/>
      <c r="F191" s="233" t="s">
        <v>1069</v>
      </c>
      <c r="G191" s="38"/>
      <c r="H191" s="38"/>
      <c r="I191" s="145"/>
      <c r="J191" s="38"/>
      <c r="K191" s="38"/>
      <c r="L191" s="42"/>
      <c r="M191" s="234"/>
      <c r="N191" s="82"/>
      <c r="O191" s="82"/>
      <c r="P191" s="82"/>
      <c r="Q191" s="82"/>
      <c r="R191" s="82"/>
      <c r="S191" s="82"/>
      <c r="T191" s="83"/>
      <c r="AT191" s="16" t="s">
        <v>203</v>
      </c>
      <c r="AU191" s="16" t="s">
        <v>82</v>
      </c>
    </row>
    <row r="192" s="1" customFormat="1" ht="16.5" customHeight="1">
      <c r="B192" s="37"/>
      <c r="C192" s="219" t="s">
        <v>355</v>
      </c>
      <c r="D192" s="219" t="s">
        <v>196</v>
      </c>
      <c r="E192" s="220" t="s">
        <v>1071</v>
      </c>
      <c r="F192" s="221" t="s">
        <v>1072</v>
      </c>
      <c r="G192" s="222" t="s">
        <v>199</v>
      </c>
      <c r="H192" s="223">
        <v>200</v>
      </c>
      <c r="I192" s="224"/>
      <c r="J192" s="225">
        <f>ROUND(I192*H192,2)</f>
        <v>0</v>
      </c>
      <c r="K192" s="221" t="s">
        <v>200</v>
      </c>
      <c r="L192" s="42"/>
      <c r="M192" s="226" t="s">
        <v>19</v>
      </c>
      <c r="N192" s="227" t="s">
        <v>44</v>
      </c>
      <c r="O192" s="82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AR192" s="230" t="s">
        <v>201</v>
      </c>
      <c r="AT192" s="230" t="s">
        <v>196</v>
      </c>
      <c r="AU192" s="230" t="s">
        <v>82</v>
      </c>
      <c r="AY192" s="16" t="s">
        <v>194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80</v>
      </c>
      <c r="BK192" s="231">
        <f>ROUND(I192*H192,2)</f>
        <v>0</v>
      </c>
      <c r="BL192" s="16" t="s">
        <v>201</v>
      </c>
      <c r="BM192" s="230" t="s">
        <v>2072</v>
      </c>
    </row>
    <row r="193" s="1" customFormat="1">
      <c r="B193" s="37"/>
      <c r="C193" s="38"/>
      <c r="D193" s="232" t="s">
        <v>203</v>
      </c>
      <c r="E193" s="38"/>
      <c r="F193" s="233" t="s">
        <v>1074</v>
      </c>
      <c r="G193" s="38"/>
      <c r="H193" s="38"/>
      <c r="I193" s="145"/>
      <c r="J193" s="38"/>
      <c r="K193" s="38"/>
      <c r="L193" s="42"/>
      <c r="M193" s="234"/>
      <c r="N193" s="82"/>
      <c r="O193" s="82"/>
      <c r="P193" s="82"/>
      <c r="Q193" s="82"/>
      <c r="R193" s="82"/>
      <c r="S193" s="82"/>
      <c r="T193" s="83"/>
      <c r="AT193" s="16" t="s">
        <v>203</v>
      </c>
      <c r="AU193" s="16" t="s">
        <v>82</v>
      </c>
    </row>
    <row r="194" s="1" customFormat="1" ht="16.5" customHeight="1">
      <c r="B194" s="37"/>
      <c r="C194" s="219" t="s">
        <v>362</v>
      </c>
      <c r="D194" s="219" t="s">
        <v>196</v>
      </c>
      <c r="E194" s="220" t="s">
        <v>1076</v>
      </c>
      <c r="F194" s="221" t="s">
        <v>1077</v>
      </c>
      <c r="G194" s="222" t="s">
        <v>199</v>
      </c>
      <c r="H194" s="223">
        <v>6000</v>
      </c>
      <c r="I194" s="224"/>
      <c r="J194" s="225">
        <f>ROUND(I194*H194,2)</f>
        <v>0</v>
      </c>
      <c r="K194" s="221" t="s">
        <v>200</v>
      </c>
      <c r="L194" s="42"/>
      <c r="M194" s="226" t="s">
        <v>19</v>
      </c>
      <c r="N194" s="227" t="s">
        <v>44</v>
      </c>
      <c r="O194" s="82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AR194" s="230" t="s">
        <v>201</v>
      </c>
      <c r="AT194" s="230" t="s">
        <v>196</v>
      </c>
      <c r="AU194" s="230" t="s">
        <v>82</v>
      </c>
      <c r="AY194" s="16" t="s">
        <v>194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80</v>
      </c>
      <c r="BK194" s="231">
        <f>ROUND(I194*H194,2)</f>
        <v>0</v>
      </c>
      <c r="BL194" s="16" t="s">
        <v>201</v>
      </c>
      <c r="BM194" s="230" t="s">
        <v>2073</v>
      </c>
    </row>
    <row r="195" s="1" customFormat="1">
      <c r="B195" s="37"/>
      <c r="C195" s="38"/>
      <c r="D195" s="232" t="s">
        <v>203</v>
      </c>
      <c r="E195" s="38"/>
      <c r="F195" s="233" t="s">
        <v>1079</v>
      </c>
      <c r="G195" s="38"/>
      <c r="H195" s="38"/>
      <c r="I195" s="145"/>
      <c r="J195" s="38"/>
      <c r="K195" s="38"/>
      <c r="L195" s="42"/>
      <c r="M195" s="234"/>
      <c r="N195" s="82"/>
      <c r="O195" s="82"/>
      <c r="P195" s="82"/>
      <c r="Q195" s="82"/>
      <c r="R195" s="82"/>
      <c r="S195" s="82"/>
      <c r="T195" s="83"/>
      <c r="AT195" s="16" t="s">
        <v>203</v>
      </c>
      <c r="AU195" s="16" t="s">
        <v>82</v>
      </c>
    </row>
    <row r="196" s="12" customFormat="1">
      <c r="B196" s="235"/>
      <c r="C196" s="236"/>
      <c r="D196" s="232" t="s">
        <v>272</v>
      </c>
      <c r="E196" s="236"/>
      <c r="F196" s="238" t="s">
        <v>2070</v>
      </c>
      <c r="G196" s="236"/>
      <c r="H196" s="239">
        <v>6000</v>
      </c>
      <c r="I196" s="240"/>
      <c r="J196" s="236"/>
      <c r="K196" s="236"/>
      <c r="L196" s="241"/>
      <c r="M196" s="242"/>
      <c r="N196" s="243"/>
      <c r="O196" s="243"/>
      <c r="P196" s="243"/>
      <c r="Q196" s="243"/>
      <c r="R196" s="243"/>
      <c r="S196" s="243"/>
      <c r="T196" s="244"/>
      <c r="AT196" s="245" t="s">
        <v>272</v>
      </c>
      <c r="AU196" s="245" t="s">
        <v>82</v>
      </c>
      <c r="AV196" s="12" t="s">
        <v>82</v>
      </c>
      <c r="AW196" s="12" t="s">
        <v>4</v>
      </c>
      <c r="AX196" s="12" t="s">
        <v>80</v>
      </c>
      <c r="AY196" s="245" t="s">
        <v>194</v>
      </c>
    </row>
    <row r="197" s="1" customFormat="1" ht="16.5" customHeight="1">
      <c r="B197" s="37"/>
      <c r="C197" s="219" t="s">
        <v>368</v>
      </c>
      <c r="D197" s="219" t="s">
        <v>196</v>
      </c>
      <c r="E197" s="220" t="s">
        <v>1086</v>
      </c>
      <c r="F197" s="221" t="s">
        <v>1087</v>
      </c>
      <c r="G197" s="222" t="s">
        <v>1088</v>
      </c>
      <c r="H197" s="223">
        <v>3</v>
      </c>
      <c r="I197" s="224"/>
      <c r="J197" s="225">
        <f>ROUND(I197*H197,2)</f>
        <v>0</v>
      </c>
      <c r="K197" s="221" t="s">
        <v>200</v>
      </c>
      <c r="L197" s="42"/>
      <c r="M197" s="226" t="s">
        <v>19</v>
      </c>
      <c r="N197" s="227" t="s">
        <v>44</v>
      </c>
      <c r="O197" s="82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AR197" s="230" t="s">
        <v>201</v>
      </c>
      <c r="AT197" s="230" t="s">
        <v>196</v>
      </c>
      <c r="AU197" s="230" t="s">
        <v>82</v>
      </c>
      <c r="AY197" s="16" t="s">
        <v>194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80</v>
      </c>
      <c r="BK197" s="231">
        <f>ROUND(I197*H197,2)</f>
        <v>0</v>
      </c>
      <c r="BL197" s="16" t="s">
        <v>201</v>
      </c>
      <c r="BM197" s="230" t="s">
        <v>2074</v>
      </c>
    </row>
    <row r="198" s="1" customFormat="1">
      <c r="B198" s="37"/>
      <c r="C198" s="38"/>
      <c r="D198" s="232" t="s">
        <v>203</v>
      </c>
      <c r="E198" s="38"/>
      <c r="F198" s="233" t="s">
        <v>1090</v>
      </c>
      <c r="G198" s="38"/>
      <c r="H198" s="38"/>
      <c r="I198" s="145"/>
      <c r="J198" s="38"/>
      <c r="K198" s="38"/>
      <c r="L198" s="42"/>
      <c r="M198" s="234"/>
      <c r="N198" s="82"/>
      <c r="O198" s="82"/>
      <c r="P198" s="82"/>
      <c r="Q198" s="82"/>
      <c r="R198" s="82"/>
      <c r="S198" s="82"/>
      <c r="T198" s="83"/>
      <c r="AT198" s="16" t="s">
        <v>203</v>
      </c>
      <c r="AU198" s="16" t="s">
        <v>82</v>
      </c>
    </row>
    <row r="199" s="1" customFormat="1" ht="24" customHeight="1">
      <c r="B199" s="37"/>
      <c r="C199" s="219" t="s">
        <v>374</v>
      </c>
      <c r="D199" s="219" t="s">
        <v>196</v>
      </c>
      <c r="E199" s="220" t="s">
        <v>1092</v>
      </c>
      <c r="F199" s="221" t="s">
        <v>1093</v>
      </c>
      <c r="G199" s="222" t="s">
        <v>199</v>
      </c>
      <c r="H199" s="223">
        <v>66.099999999999994</v>
      </c>
      <c r="I199" s="224"/>
      <c r="J199" s="225">
        <f>ROUND(I199*H199,2)</f>
        <v>0</v>
      </c>
      <c r="K199" s="221" t="s">
        <v>200</v>
      </c>
      <c r="L199" s="42"/>
      <c r="M199" s="226" t="s">
        <v>19</v>
      </c>
      <c r="N199" s="227" t="s">
        <v>44</v>
      </c>
      <c r="O199" s="82"/>
      <c r="P199" s="228">
        <f>O199*H199</f>
        <v>0</v>
      </c>
      <c r="Q199" s="228">
        <v>4.0000000000000003E-05</v>
      </c>
      <c r="R199" s="228">
        <f>Q199*H199</f>
        <v>0.0026440000000000001</v>
      </c>
      <c r="S199" s="228">
        <v>0</v>
      </c>
      <c r="T199" s="229">
        <f>S199*H199</f>
        <v>0</v>
      </c>
      <c r="AR199" s="230" t="s">
        <v>201</v>
      </c>
      <c r="AT199" s="230" t="s">
        <v>196</v>
      </c>
      <c r="AU199" s="230" t="s">
        <v>82</v>
      </c>
      <c r="AY199" s="16" t="s">
        <v>194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80</v>
      </c>
      <c r="BK199" s="231">
        <f>ROUND(I199*H199,2)</f>
        <v>0</v>
      </c>
      <c r="BL199" s="16" t="s">
        <v>201</v>
      </c>
      <c r="BM199" s="230" t="s">
        <v>2075</v>
      </c>
    </row>
    <row r="200" s="1" customFormat="1">
      <c r="B200" s="37"/>
      <c r="C200" s="38"/>
      <c r="D200" s="232" t="s">
        <v>203</v>
      </c>
      <c r="E200" s="38"/>
      <c r="F200" s="233" t="s">
        <v>1095</v>
      </c>
      <c r="G200" s="38"/>
      <c r="H200" s="38"/>
      <c r="I200" s="145"/>
      <c r="J200" s="38"/>
      <c r="K200" s="38"/>
      <c r="L200" s="42"/>
      <c r="M200" s="234"/>
      <c r="N200" s="82"/>
      <c r="O200" s="82"/>
      <c r="P200" s="82"/>
      <c r="Q200" s="82"/>
      <c r="R200" s="82"/>
      <c r="S200" s="82"/>
      <c r="T200" s="83"/>
      <c r="AT200" s="16" t="s">
        <v>203</v>
      </c>
      <c r="AU200" s="16" t="s">
        <v>82</v>
      </c>
    </row>
    <row r="201" s="12" customFormat="1">
      <c r="B201" s="235"/>
      <c r="C201" s="236"/>
      <c r="D201" s="232" t="s">
        <v>272</v>
      </c>
      <c r="E201" s="237" t="s">
        <v>19</v>
      </c>
      <c r="F201" s="238" t="s">
        <v>2076</v>
      </c>
      <c r="G201" s="236"/>
      <c r="H201" s="239">
        <v>66.099999999999994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AT201" s="245" t="s">
        <v>272</v>
      </c>
      <c r="AU201" s="245" t="s">
        <v>82</v>
      </c>
      <c r="AV201" s="12" t="s">
        <v>82</v>
      </c>
      <c r="AW201" s="12" t="s">
        <v>35</v>
      </c>
      <c r="AX201" s="12" t="s">
        <v>80</v>
      </c>
      <c r="AY201" s="245" t="s">
        <v>194</v>
      </c>
    </row>
    <row r="202" s="1" customFormat="1" ht="24" customHeight="1">
      <c r="B202" s="37"/>
      <c r="C202" s="219" t="s">
        <v>381</v>
      </c>
      <c r="D202" s="219" t="s">
        <v>196</v>
      </c>
      <c r="E202" s="220" t="s">
        <v>1116</v>
      </c>
      <c r="F202" s="221" t="s">
        <v>1117</v>
      </c>
      <c r="G202" s="222" t="s">
        <v>269</v>
      </c>
      <c r="H202" s="223">
        <v>2.2000000000000002</v>
      </c>
      <c r="I202" s="224"/>
      <c r="J202" s="225">
        <f>ROUND(I202*H202,2)</f>
        <v>0</v>
      </c>
      <c r="K202" s="221" t="s">
        <v>200</v>
      </c>
      <c r="L202" s="42"/>
      <c r="M202" s="226" t="s">
        <v>19</v>
      </c>
      <c r="N202" s="227" t="s">
        <v>44</v>
      </c>
      <c r="O202" s="82"/>
      <c r="P202" s="228">
        <f>O202*H202</f>
        <v>0</v>
      </c>
      <c r="Q202" s="228">
        <v>0</v>
      </c>
      <c r="R202" s="228">
        <f>Q202*H202</f>
        <v>0</v>
      </c>
      <c r="S202" s="228">
        <v>1.8</v>
      </c>
      <c r="T202" s="229">
        <f>S202*H202</f>
        <v>3.9600000000000004</v>
      </c>
      <c r="AR202" s="230" t="s">
        <v>201</v>
      </c>
      <c r="AT202" s="230" t="s">
        <v>196</v>
      </c>
      <c r="AU202" s="230" t="s">
        <v>82</v>
      </c>
      <c r="AY202" s="16" t="s">
        <v>194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6" t="s">
        <v>80</v>
      </c>
      <c r="BK202" s="231">
        <f>ROUND(I202*H202,2)</f>
        <v>0</v>
      </c>
      <c r="BL202" s="16" t="s">
        <v>201</v>
      </c>
      <c r="BM202" s="230" t="s">
        <v>2077</v>
      </c>
    </row>
    <row r="203" s="1" customFormat="1">
      <c r="B203" s="37"/>
      <c r="C203" s="38"/>
      <c r="D203" s="232" t="s">
        <v>203</v>
      </c>
      <c r="E203" s="38"/>
      <c r="F203" s="233" t="s">
        <v>1119</v>
      </c>
      <c r="G203" s="38"/>
      <c r="H203" s="38"/>
      <c r="I203" s="145"/>
      <c r="J203" s="38"/>
      <c r="K203" s="38"/>
      <c r="L203" s="42"/>
      <c r="M203" s="234"/>
      <c r="N203" s="82"/>
      <c r="O203" s="82"/>
      <c r="P203" s="82"/>
      <c r="Q203" s="82"/>
      <c r="R203" s="82"/>
      <c r="S203" s="82"/>
      <c r="T203" s="83"/>
      <c r="AT203" s="16" t="s">
        <v>203</v>
      </c>
      <c r="AU203" s="16" t="s">
        <v>82</v>
      </c>
    </row>
    <row r="204" s="1" customFormat="1">
      <c r="B204" s="37"/>
      <c r="C204" s="38"/>
      <c r="D204" s="232" t="s">
        <v>306</v>
      </c>
      <c r="E204" s="38"/>
      <c r="F204" s="257" t="s">
        <v>1120</v>
      </c>
      <c r="G204" s="38"/>
      <c r="H204" s="38"/>
      <c r="I204" s="145"/>
      <c r="J204" s="38"/>
      <c r="K204" s="38"/>
      <c r="L204" s="42"/>
      <c r="M204" s="234"/>
      <c r="N204" s="82"/>
      <c r="O204" s="82"/>
      <c r="P204" s="82"/>
      <c r="Q204" s="82"/>
      <c r="R204" s="82"/>
      <c r="S204" s="82"/>
      <c r="T204" s="83"/>
      <c r="AT204" s="16" t="s">
        <v>306</v>
      </c>
      <c r="AU204" s="16" t="s">
        <v>82</v>
      </c>
    </row>
    <row r="205" s="12" customFormat="1">
      <c r="B205" s="235"/>
      <c r="C205" s="236"/>
      <c r="D205" s="232" t="s">
        <v>272</v>
      </c>
      <c r="E205" s="237" t="s">
        <v>19</v>
      </c>
      <c r="F205" s="238" t="s">
        <v>2078</v>
      </c>
      <c r="G205" s="236"/>
      <c r="H205" s="239">
        <v>2.2000000000000002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AT205" s="245" t="s">
        <v>272</v>
      </c>
      <c r="AU205" s="245" t="s">
        <v>82</v>
      </c>
      <c r="AV205" s="12" t="s">
        <v>82</v>
      </c>
      <c r="AW205" s="12" t="s">
        <v>35</v>
      </c>
      <c r="AX205" s="12" t="s">
        <v>80</v>
      </c>
      <c r="AY205" s="245" t="s">
        <v>194</v>
      </c>
    </row>
    <row r="206" s="1" customFormat="1" ht="16.5" customHeight="1">
      <c r="B206" s="37"/>
      <c r="C206" s="219" t="s">
        <v>387</v>
      </c>
      <c r="D206" s="219" t="s">
        <v>196</v>
      </c>
      <c r="E206" s="220" t="s">
        <v>2079</v>
      </c>
      <c r="F206" s="221" t="s">
        <v>2080</v>
      </c>
      <c r="G206" s="222" t="s">
        <v>269</v>
      </c>
      <c r="H206" s="223">
        <v>0.45000000000000001</v>
      </c>
      <c r="I206" s="224"/>
      <c r="J206" s="225">
        <f>ROUND(I206*H206,2)</f>
        <v>0</v>
      </c>
      <c r="K206" s="221" t="s">
        <v>200</v>
      </c>
      <c r="L206" s="42"/>
      <c r="M206" s="226" t="s">
        <v>19</v>
      </c>
      <c r="N206" s="227" t="s">
        <v>44</v>
      </c>
      <c r="O206" s="82"/>
      <c r="P206" s="228">
        <f>O206*H206</f>
        <v>0</v>
      </c>
      <c r="Q206" s="228">
        <v>0</v>
      </c>
      <c r="R206" s="228">
        <f>Q206*H206</f>
        <v>0</v>
      </c>
      <c r="S206" s="228">
        <v>1.671</v>
      </c>
      <c r="T206" s="229">
        <f>S206*H206</f>
        <v>0.75195000000000001</v>
      </c>
      <c r="AR206" s="230" t="s">
        <v>201</v>
      </c>
      <c r="AT206" s="230" t="s">
        <v>196</v>
      </c>
      <c r="AU206" s="230" t="s">
        <v>82</v>
      </c>
      <c r="AY206" s="16" t="s">
        <v>194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6" t="s">
        <v>80</v>
      </c>
      <c r="BK206" s="231">
        <f>ROUND(I206*H206,2)</f>
        <v>0</v>
      </c>
      <c r="BL206" s="16" t="s">
        <v>201</v>
      </c>
      <c r="BM206" s="230" t="s">
        <v>2081</v>
      </c>
    </row>
    <row r="207" s="1" customFormat="1">
      <c r="B207" s="37"/>
      <c r="C207" s="38"/>
      <c r="D207" s="232" t="s">
        <v>203</v>
      </c>
      <c r="E207" s="38"/>
      <c r="F207" s="233" t="s">
        <v>2082</v>
      </c>
      <c r="G207" s="38"/>
      <c r="H207" s="38"/>
      <c r="I207" s="145"/>
      <c r="J207" s="38"/>
      <c r="K207" s="38"/>
      <c r="L207" s="42"/>
      <c r="M207" s="234"/>
      <c r="N207" s="82"/>
      <c r="O207" s="82"/>
      <c r="P207" s="82"/>
      <c r="Q207" s="82"/>
      <c r="R207" s="82"/>
      <c r="S207" s="82"/>
      <c r="T207" s="83"/>
      <c r="AT207" s="16" t="s">
        <v>203</v>
      </c>
      <c r="AU207" s="16" t="s">
        <v>82</v>
      </c>
    </row>
    <row r="208" s="12" customFormat="1">
      <c r="B208" s="235"/>
      <c r="C208" s="236"/>
      <c r="D208" s="232" t="s">
        <v>272</v>
      </c>
      <c r="E208" s="237" t="s">
        <v>19</v>
      </c>
      <c r="F208" s="238" t="s">
        <v>2083</v>
      </c>
      <c r="G208" s="236"/>
      <c r="H208" s="239">
        <v>0.45000000000000001</v>
      </c>
      <c r="I208" s="240"/>
      <c r="J208" s="236"/>
      <c r="K208" s="236"/>
      <c r="L208" s="241"/>
      <c r="M208" s="242"/>
      <c r="N208" s="243"/>
      <c r="O208" s="243"/>
      <c r="P208" s="243"/>
      <c r="Q208" s="243"/>
      <c r="R208" s="243"/>
      <c r="S208" s="243"/>
      <c r="T208" s="244"/>
      <c r="AT208" s="245" t="s">
        <v>272</v>
      </c>
      <c r="AU208" s="245" t="s">
        <v>82</v>
      </c>
      <c r="AV208" s="12" t="s">
        <v>82</v>
      </c>
      <c r="AW208" s="12" t="s">
        <v>35</v>
      </c>
      <c r="AX208" s="12" t="s">
        <v>80</v>
      </c>
      <c r="AY208" s="245" t="s">
        <v>194</v>
      </c>
    </row>
    <row r="209" s="1" customFormat="1" ht="16.5" customHeight="1">
      <c r="B209" s="37"/>
      <c r="C209" s="219" t="s">
        <v>392</v>
      </c>
      <c r="D209" s="219" t="s">
        <v>196</v>
      </c>
      <c r="E209" s="220" t="s">
        <v>2084</v>
      </c>
      <c r="F209" s="221" t="s">
        <v>2085</v>
      </c>
      <c r="G209" s="222" t="s">
        <v>199</v>
      </c>
      <c r="H209" s="223">
        <v>2.5</v>
      </c>
      <c r="I209" s="224"/>
      <c r="J209" s="225">
        <f>ROUND(I209*H209,2)</f>
        <v>0</v>
      </c>
      <c r="K209" s="221" t="s">
        <v>200</v>
      </c>
      <c r="L209" s="42"/>
      <c r="M209" s="226" t="s">
        <v>19</v>
      </c>
      <c r="N209" s="227" t="s">
        <v>44</v>
      </c>
      <c r="O209" s="82"/>
      <c r="P209" s="228">
        <f>O209*H209</f>
        <v>0</v>
      </c>
      <c r="Q209" s="228">
        <v>0</v>
      </c>
      <c r="R209" s="228">
        <f>Q209*H209</f>
        <v>0</v>
      </c>
      <c r="S209" s="228">
        <v>0.075999999999999998</v>
      </c>
      <c r="T209" s="229">
        <f>S209*H209</f>
        <v>0.19</v>
      </c>
      <c r="AR209" s="230" t="s">
        <v>201</v>
      </c>
      <c r="AT209" s="230" t="s">
        <v>196</v>
      </c>
      <c r="AU209" s="230" t="s">
        <v>82</v>
      </c>
      <c r="AY209" s="16" t="s">
        <v>194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16" t="s">
        <v>80</v>
      </c>
      <c r="BK209" s="231">
        <f>ROUND(I209*H209,2)</f>
        <v>0</v>
      </c>
      <c r="BL209" s="16" t="s">
        <v>201</v>
      </c>
      <c r="BM209" s="230" t="s">
        <v>2086</v>
      </c>
    </row>
    <row r="210" s="1" customFormat="1">
      <c r="B210" s="37"/>
      <c r="C210" s="38"/>
      <c r="D210" s="232" t="s">
        <v>203</v>
      </c>
      <c r="E210" s="38"/>
      <c r="F210" s="233" t="s">
        <v>2087</v>
      </c>
      <c r="G210" s="38"/>
      <c r="H210" s="38"/>
      <c r="I210" s="145"/>
      <c r="J210" s="38"/>
      <c r="K210" s="38"/>
      <c r="L210" s="42"/>
      <c r="M210" s="234"/>
      <c r="N210" s="82"/>
      <c r="O210" s="82"/>
      <c r="P210" s="82"/>
      <c r="Q210" s="82"/>
      <c r="R210" s="82"/>
      <c r="S210" s="82"/>
      <c r="T210" s="83"/>
      <c r="AT210" s="16" t="s">
        <v>203</v>
      </c>
      <c r="AU210" s="16" t="s">
        <v>82</v>
      </c>
    </row>
    <row r="211" s="1" customFormat="1">
      <c r="B211" s="37"/>
      <c r="C211" s="38"/>
      <c r="D211" s="232" t="s">
        <v>306</v>
      </c>
      <c r="E211" s="38"/>
      <c r="F211" s="257" t="s">
        <v>2088</v>
      </c>
      <c r="G211" s="38"/>
      <c r="H211" s="38"/>
      <c r="I211" s="145"/>
      <c r="J211" s="38"/>
      <c r="K211" s="38"/>
      <c r="L211" s="42"/>
      <c r="M211" s="234"/>
      <c r="N211" s="82"/>
      <c r="O211" s="82"/>
      <c r="P211" s="82"/>
      <c r="Q211" s="82"/>
      <c r="R211" s="82"/>
      <c r="S211" s="82"/>
      <c r="T211" s="83"/>
      <c r="AT211" s="16" t="s">
        <v>306</v>
      </c>
      <c r="AU211" s="16" t="s">
        <v>82</v>
      </c>
    </row>
    <row r="212" s="1" customFormat="1" ht="24" customHeight="1">
      <c r="B212" s="37"/>
      <c r="C212" s="219" t="s">
        <v>398</v>
      </c>
      <c r="D212" s="219" t="s">
        <v>196</v>
      </c>
      <c r="E212" s="220" t="s">
        <v>1191</v>
      </c>
      <c r="F212" s="221" t="s">
        <v>1192</v>
      </c>
      <c r="G212" s="222" t="s">
        <v>228</v>
      </c>
      <c r="H212" s="223">
        <v>40</v>
      </c>
      <c r="I212" s="224"/>
      <c r="J212" s="225">
        <f>ROUND(I212*H212,2)</f>
        <v>0</v>
      </c>
      <c r="K212" s="221" t="s">
        <v>200</v>
      </c>
      <c r="L212" s="42"/>
      <c r="M212" s="226" t="s">
        <v>19</v>
      </c>
      <c r="N212" s="227" t="s">
        <v>44</v>
      </c>
      <c r="O212" s="82"/>
      <c r="P212" s="228">
        <f>O212*H212</f>
        <v>0</v>
      </c>
      <c r="Q212" s="228">
        <v>0</v>
      </c>
      <c r="R212" s="228">
        <f>Q212*H212</f>
        <v>0</v>
      </c>
      <c r="S212" s="228">
        <v>0.014999999999999999</v>
      </c>
      <c r="T212" s="229">
        <f>S212*H212</f>
        <v>0.59999999999999998</v>
      </c>
      <c r="AR212" s="230" t="s">
        <v>201</v>
      </c>
      <c r="AT212" s="230" t="s">
        <v>196</v>
      </c>
      <c r="AU212" s="230" t="s">
        <v>82</v>
      </c>
      <c r="AY212" s="16" t="s">
        <v>194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16" t="s">
        <v>80</v>
      </c>
      <c r="BK212" s="231">
        <f>ROUND(I212*H212,2)</f>
        <v>0</v>
      </c>
      <c r="BL212" s="16" t="s">
        <v>201</v>
      </c>
      <c r="BM212" s="230" t="s">
        <v>2089</v>
      </c>
    </row>
    <row r="213" s="1" customFormat="1">
      <c r="B213" s="37"/>
      <c r="C213" s="38"/>
      <c r="D213" s="232" t="s">
        <v>203</v>
      </c>
      <c r="E213" s="38"/>
      <c r="F213" s="233" t="s">
        <v>1194</v>
      </c>
      <c r="G213" s="38"/>
      <c r="H213" s="38"/>
      <c r="I213" s="145"/>
      <c r="J213" s="38"/>
      <c r="K213" s="38"/>
      <c r="L213" s="42"/>
      <c r="M213" s="234"/>
      <c r="N213" s="82"/>
      <c r="O213" s="82"/>
      <c r="P213" s="82"/>
      <c r="Q213" s="82"/>
      <c r="R213" s="82"/>
      <c r="S213" s="82"/>
      <c r="T213" s="83"/>
      <c r="AT213" s="16" t="s">
        <v>203</v>
      </c>
      <c r="AU213" s="16" t="s">
        <v>82</v>
      </c>
    </row>
    <row r="214" s="1" customFormat="1" ht="24" customHeight="1">
      <c r="B214" s="37"/>
      <c r="C214" s="219" t="s">
        <v>404</v>
      </c>
      <c r="D214" s="219" t="s">
        <v>196</v>
      </c>
      <c r="E214" s="220" t="s">
        <v>2090</v>
      </c>
      <c r="F214" s="221" t="s">
        <v>2091</v>
      </c>
      <c r="G214" s="222" t="s">
        <v>217</v>
      </c>
      <c r="H214" s="223">
        <v>5</v>
      </c>
      <c r="I214" s="224"/>
      <c r="J214" s="225">
        <f>ROUND(I214*H214,2)</f>
        <v>0</v>
      </c>
      <c r="K214" s="221" t="s">
        <v>200</v>
      </c>
      <c r="L214" s="42"/>
      <c r="M214" s="226" t="s">
        <v>19</v>
      </c>
      <c r="N214" s="227" t="s">
        <v>44</v>
      </c>
      <c r="O214" s="82"/>
      <c r="P214" s="228">
        <f>O214*H214</f>
        <v>0</v>
      </c>
      <c r="Q214" s="228">
        <v>0</v>
      </c>
      <c r="R214" s="228">
        <f>Q214*H214</f>
        <v>0</v>
      </c>
      <c r="S214" s="228">
        <v>0.040000000000000001</v>
      </c>
      <c r="T214" s="229">
        <f>S214*H214</f>
        <v>0.20000000000000001</v>
      </c>
      <c r="AR214" s="230" t="s">
        <v>201</v>
      </c>
      <c r="AT214" s="230" t="s">
        <v>196</v>
      </c>
      <c r="AU214" s="230" t="s">
        <v>82</v>
      </c>
      <c r="AY214" s="16" t="s">
        <v>194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6" t="s">
        <v>80</v>
      </c>
      <c r="BK214" s="231">
        <f>ROUND(I214*H214,2)</f>
        <v>0</v>
      </c>
      <c r="BL214" s="16" t="s">
        <v>201</v>
      </c>
      <c r="BM214" s="230" t="s">
        <v>2092</v>
      </c>
    </row>
    <row r="215" s="1" customFormat="1">
      <c r="B215" s="37"/>
      <c r="C215" s="38"/>
      <c r="D215" s="232" t="s">
        <v>203</v>
      </c>
      <c r="E215" s="38"/>
      <c r="F215" s="233" t="s">
        <v>2093</v>
      </c>
      <c r="G215" s="38"/>
      <c r="H215" s="38"/>
      <c r="I215" s="145"/>
      <c r="J215" s="38"/>
      <c r="K215" s="38"/>
      <c r="L215" s="42"/>
      <c r="M215" s="234"/>
      <c r="N215" s="82"/>
      <c r="O215" s="82"/>
      <c r="P215" s="82"/>
      <c r="Q215" s="82"/>
      <c r="R215" s="82"/>
      <c r="S215" s="82"/>
      <c r="T215" s="83"/>
      <c r="AT215" s="16" t="s">
        <v>203</v>
      </c>
      <c r="AU215" s="16" t="s">
        <v>82</v>
      </c>
    </row>
    <row r="216" s="1" customFormat="1">
      <c r="B216" s="37"/>
      <c r="C216" s="38"/>
      <c r="D216" s="232" t="s">
        <v>306</v>
      </c>
      <c r="E216" s="38"/>
      <c r="F216" s="257" t="s">
        <v>2094</v>
      </c>
      <c r="G216" s="38"/>
      <c r="H216" s="38"/>
      <c r="I216" s="145"/>
      <c r="J216" s="38"/>
      <c r="K216" s="38"/>
      <c r="L216" s="42"/>
      <c r="M216" s="234"/>
      <c r="N216" s="82"/>
      <c r="O216" s="82"/>
      <c r="P216" s="82"/>
      <c r="Q216" s="82"/>
      <c r="R216" s="82"/>
      <c r="S216" s="82"/>
      <c r="T216" s="83"/>
      <c r="AT216" s="16" t="s">
        <v>306</v>
      </c>
      <c r="AU216" s="16" t="s">
        <v>82</v>
      </c>
    </row>
    <row r="217" s="1" customFormat="1" ht="24" customHeight="1">
      <c r="B217" s="37"/>
      <c r="C217" s="219" t="s">
        <v>409</v>
      </c>
      <c r="D217" s="219" t="s">
        <v>196</v>
      </c>
      <c r="E217" s="220" t="s">
        <v>2095</v>
      </c>
      <c r="F217" s="221" t="s">
        <v>2096</v>
      </c>
      <c r="G217" s="222" t="s">
        <v>217</v>
      </c>
      <c r="H217" s="223">
        <v>8</v>
      </c>
      <c r="I217" s="224"/>
      <c r="J217" s="225">
        <f>ROUND(I217*H217,2)</f>
        <v>0</v>
      </c>
      <c r="K217" s="221" t="s">
        <v>200</v>
      </c>
      <c r="L217" s="42"/>
      <c r="M217" s="226" t="s">
        <v>19</v>
      </c>
      <c r="N217" s="227" t="s">
        <v>44</v>
      </c>
      <c r="O217" s="82"/>
      <c r="P217" s="228">
        <f>O217*H217</f>
        <v>0</v>
      </c>
      <c r="Q217" s="228">
        <v>0</v>
      </c>
      <c r="R217" s="228">
        <f>Q217*H217</f>
        <v>0</v>
      </c>
      <c r="S217" s="228">
        <v>0.021999999999999999</v>
      </c>
      <c r="T217" s="229">
        <f>S217*H217</f>
        <v>0.17599999999999999</v>
      </c>
      <c r="AR217" s="230" t="s">
        <v>201</v>
      </c>
      <c r="AT217" s="230" t="s">
        <v>196</v>
      </c>
      <c r="AU217" s="230" t="s">
        <v>82</v>
      </c>
      <c r="AY217" s="16" t="s">
        <v>194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6" t="s">
        <v>80</v>
      </c>
      <c r="BK217" s="231">
        <f>ROUND(I217*H217,2)</f>
        <v>0</v>
      </c>
      <c r="BL217" s="16" t="s">
        <v>201</v>
      </c>
      <c r="BM217" s="230" t="s">
        <v>2097</v>
      </c>
    </row>
    <row r="218" s="1" customFormat="1">
      <c r="B218" s="37"/>
      <c r="C218" s="38"/>
      <c r="D218" s="232" t="s">
        <v>203</v>
      </c>
      <c r="E218" s="38"/>
      <c r="F218" s="233" t="s">
        <v>2098</v>
      </c>
      <c r="G218" s="38"/>
      <c r="H218" s="38"/>
      <c r="I218" s="145"/>
      <c r="J218" s="38"/>
      <c r="K218" s="38"/>
      <c r="L218" s="42"/>
      <c r="M218" s="234"/>
      <c r="N218" s="82"/>
      <c r="O218" s="82"/>
      <c r="P218" s="82"/>
      <c r="Q218" s="82"/>
      <c r="R218" s="82"/>
      <c r="S218" s="82"/>
      <c r="T218" s="83"/>
      <c r="AT218" s="16" t="s">
        <v>203</v>
      </c>
      <c r="AU218" s="16" t="s">
        <v>82</v>
      </c>
    </row>
    <row r="219" s="1" customFormat="1">
      <c r="B219" s="37"/>
      <c r="C219" s="38"/>
      <c r="D219" s="232" t="s">
        <v>306</v>
      </c>
      <c r="E219" s="38"/>
      <c r="F219" s="257" t="s">
        <v>2099</v>
      </c>
      <c r="G219" s="38"/>
      <c r="H219" s="38"/>
      <c r="I219" s="145"/>
      <c r="J219" s="38"/>
      <c r="K219" s="38"/>
      <c r="L219" s="42"/>
      <c r="M219" s="234"/>
      <c r="N219" s="82"/>
      <c r="O219" s="82"/>
      <c r="P219" s="82"/>
      <c r="Q219" s="82"/>
      <c r="R219" s="82"/>
      <c r="S219" s="82"/>
      <c r="T219" s="83"/>
      <c r="AT219" s="16" t="s">
        <v>306</v>
      </c>
      <c r="AU219" s="16" t="s">
        <v>82</v>
      </c>
    </row>
    <row r="220" s="1" customFormat="1" ht="36" customHeight="1">
      <c r="B220" s="37"/>
      <c r="C220" s="219" t="s">
        <v>414</v>
      </c>
      <c r="D220" s="219" t="s">
        <v>196</v>
      </c>
      <c r="E220" s="220" t="s">
        <v>1217</v>
      </c>
      <c r="F220" s="221" t="s">
        <v>1218</v>
      </c>
      <c r="G220" s="222" t="s">
        <v>199</v>
      </c>
      <c r="H220" s="223">
        <v>195</v>
      </c>
      <c r="I220" s="224"/>
      <c r="J220" s="225">
        <f>ROUND(I220*H220,2)</f>
        <v>0</v>
      </c>
      <c r="K220" s="221" t="s">
        <v>200</v>
      </c>
      <c r="L220" s="42"/>
      <c r="M220" s="226" t="s">
        <v>19</v>
      </c>
      <c r="N220" s="227" t="s">
        <v>44</v>
      </c>
      <c r="O220" s="82"/>
      <c r="P220" s="228">
        <f>O220*H220</f>
        <v>0</v>
      </c>
      <c r="Q220" s="228">
        <v>0</v>
      </c>
      <c r="R220" s="228">
        <f>Q220*H220</f>
        <v>0</v>
      </c>
      <c r="S220" s="228">
        <v>0.071999999999999995</v>
      </c>
      <c r="T220" s="229">
        <f>S220*H220</f>
        <v>14.039999999999999</v>
      </c>
      <c r="AR220" s="230" t="s">
        <v>201</v>
      </c>
      <c r="AT220" s="230" t="s">
        <v>196</v>
      </c>
      <c r="AU220" s="230" t="s">
        <v>82</v>
      </c>
      <c r="AY220" s="16" t="s">
        <v>194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80</v>
      </c>
      <c r="BK220" s="231">
        <f>ROUND(I220*H220,2)</f>
        <v>0</v>
      </c>
      <c r="BL220" s="16" t="s">
        <v>201</v>
      </c>
      <c r="BM220" s="230" t="s">
        <v>2100</v>
      </c>
    </row>
    <row r="221" s="1" customFormat="1">
      <c r="B221" s="37"/>
      <c r="C221" s="38"/>
      <c r="D221" s="232" t="s">
        <v>203</v>
      </c>
      <c r="E221" s="38"/>
      <c r="F221" s="233" t="s">
        <v>1220</v>
      </c>
      <c r="G221" s="38"/>
      <c r="H221" s="38"/>
      <c r="I221" s="145"/>
      <c r="J221" s="38"/>
      <c r="K221" s="38"/>
      <c r="L221" s="42"/>
      <c r="M221" s="234"/>
      <c r="N221" s="82"/>
      <c r="O221" s="82"/>
      <c r="P221" s="82"/>
      <c r="Q221" s="82"/>
      <c r="R221" s="82"/>
      <c r="S221" s="82"/>
      <c r="T221" s="83"/>
      <c r="AT221" s="16" t="s">
        <v>203</v>
      </c>
      <c r="AU221" s="16" t="s">
        <v>82</v>
      </c>
    </row>
    <row r="222" s="11" customFormat="1" ht="22.8" customHeight="1">
      <c r="B222" s="203"/>
      <c r="C222" s="204"/>
      <c r="D222" s="205" t="s">
        <v>72</v>
      </c>
      <c r="E222" s="217" t="s">
        <v>1221</v>
      </c>
      <c r="F222" s="217" t="s">
        <v>1222</v>
      </c>
      <c r="G222" s="204"/>
      <c r="H222" s="204"/>
      <c r="I222" s="207"/>
      <c r="J222" s="218">
        <f>BK222</f>
        <v>0</v>
      </c>
      <c r="K222" s="204"/>
      <c r="L222" s="209"/>
      <c r="M222" s="210"/>
      <c r="N222" s="211"/>
      <c r="O222" s="211"/>
      <c r="P222" s="212">
        <f>SUM(P223:P231)</f>
        <v>0</v>
      </c>
      <c r="Q222" s="211"/>
      <c r="R222" s="212">
        <f>SUM(R223:R231)</f>
        <v>0</v>
      </c>
      <c r="S222" s="211"/>
      <c r="T222" s="213">
        <f>SUM(T223:T231)</f>
        <v>0</v>
      </c>
      <c r="AR222" s="214" t="s">
        <v>80</v>
      </c>
      <c r="AT222" s="215" t="s">
        <v>72</v>
      </c>
      <c r="AU222" s="215" t="s">
        <v>80</v>
      </c>
      <c r="AY222" s="214" t="s">
        <v>194</v>
      </c>
      <c r="BK222" s="216">
        <f>SUM(BK223:BK231)</f>
        <v>0</v>
      </c>
    </row>
    <row r="223" s="1" customFormat="1" ht="24" customHeight="1">
      <c r="B223" s="37"/>
      <c r="C223" s="219" t="s">
        <v>421</v>
      </c>
      <c r="D223" s="219" t="s">
        <v>196</v>
      </c>
      <c r="E223" s="220" t="s">
        <v>1224</v>
      </c>
      <c r="F223" s="221" t="s">
        <v>1225</v>
      </c>
      <c r="G223" s="222" t="s">
        <v>336</v>
      </c>
      <c r="H223" s="223">
        <v>21.079000000000001</v>
      </c>
      <c r="I223" s="224"/>
      <c r="J223" s="225">
        <f>ROUND(I223*H223,2)</f>
        <v>0</v>
      </c>
      <c r="K223" s="221" t="s">
        <v>200</v>
      </c>
      <c r="L223" s="42"/>
      <c r="M223" s="226" t="s">
        <v>19</v>
      </c>
      <c r="N223" s="227" t="s">
        <v>44</v>
      </c>
      <c r="O223" s="82"/>
      <c r="P223" s="228">
        <f>O223*H223</f>
        <v>0</v>
      </c>
      <c r="Q223" s="228">
        <v>0</v>
      </c>
      <c r="R223" s="228">
        <f>Q223*H223</f>
        <v>0</v>
      </c>
      <c r="S223" s="228">
        <v>0</v>
      </c>
      <c r="T223" s="229">
        <f>S223*H223</f>
        <v>0</v>
      </c>
      <c r="AR223" s="230" t="s">
        <v>201</v>
      </c>
      <c r="AT223" s="230" t="s">
        <v>196</v>
      </c>
      <c r="AU223" s="230" t="s">
        <v>82</v>
      </c>
      <c r="AY223" s="16" t="s">
        <v>194</v>
      </c>
      <c r="BE223" s="231">
        <f>IF(N223="základní",J223,0)</f>
        <v>0</v>
      </c>
      <c r="BF223" s="231">
        <f>IF(N223="snížená",J223,0)</f>
        <v>0</v>
      </c>
      <c r="BG223" s="231">
        <f>IF(N223="zákl. přenesená",J223,0)</f>
        <v>0</v>
      </c>
      <c r="BH223" s="231">
        <f>IF(N223="sníž. přenesená",J223,0)</f>
        <v>0</v>
      </c>
      <c r="BI223" s="231">
        <f>IF(N223="nulová",J223,0)</f>
        <v>0</v>
      </c>
      <c r="BJ223" s="16" t="s">
        <v>80</v>
      </c>
      <c r="BK223" s="231">
        <f>ROUND(I223*H223,2)</f>
        <v>0</v>
      </c>
      <c r="BL223" s="16" t="s">
        <v>201</v>
      </c>
      <c r="BM223" s="230" t="s">
        <v>2101</v>
      </c>
    </row>
    <row r="224" s="1" customFormat="1">
      <c r="B224" s="37"/>
      <c r="C224" s="38"/>
      <c r="D224" s="232" t="s">
        <v>203</v>
      </c>
      <c r="E224" s="38"/>
      <c r="F224" s="233" t="s">
        <v>1227</v>
      </c>
      <c r="G224" s="38"/>
      <c r="H224" s="38"/>
      <c r="I224" s="145"/>
      <c r="J224" s="38"/>
      <c r="K224" s="38"/>
      <c r="L224" s="42"/>
      <c r="M224" s="234"/>
      <c r="N224" s="82"/>
      <c r="O224" s="82"/>
      <c r="P224" s="82"/>
      <c r="Q224" s="82"/>
      <c r="R224" s="82"/>
      <c r="S224" s="82"/>
      <c r="T224" s="83"/>
      <c r="AT224" s="16" t="s">
        <v>203</v>
      </c>
      <c r="AU224" s="16" t="s">
        <v>82</v>
      </c>
    </row>
    <row r="225" s="1" customFormat="1" ht="24" customHeight="1">
      <c r="B225" s="37"/>
      <c r="C225" s="219" t="s">
        <v>427</v>
      </c>
      <c r="D225" s="219" t="s">
        <v>196</v>
      </c>
      <c r="E225" s="220" t="s">
        <v>1229</v>
      </c>
      <c r="F225" s="221" t="s">
        <v>1230</v>
      </c>
      <c r="G225" s="222" t="s">
        <v>336</v>
      </c>
      <c r="H225" s="223">
        <v>210.78999999999999</v>
      </c>
      <c r="I225" s="224"/>
      <c r="J225" s="225">
        <f>ROUND(I225*H225,2)</f>
        <v>0</v>
      </c>
      <c r="K225" s="221" t="s">
        <v>200</v>
      </c>
      <c r="L225" s="42"/>
      <c r="M225" s="226" t="s">
        <v>19</v>
      </c>
      <c r="N225" s="227" t="s">
        <v>44</v>
      </c>
      <c r="O225" s="82"/>
      <c r="P225" s="228">
        <f>O225*H225</f>
        <v>0</v>
      </c>
      <c r="Q225" s="228">
        <v>0</v>
      </c>
      <c r="R225" s="228">
        <f>Q225*H225</f>
        <v>0</v>
      </c>
      <c r="S225" s="228">
        <v>0</v>
      </c>
      <c r="T225" s="229">
        <f>S225*H225</f>
        <v>0</v>
      </c>
      <c r="AR225" s="230" t="s">
        <v>201</v>
      </c>
      <c r="AT225" s="230" t="s">
        <v>196</v>
      </c>
      <c r="AU225" s="230" t="s">
        <v>82</v>
      </c>
      <c r="AY225" s="16" t="s">
        <v>194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6" t="s">
        <v>80</v>
      </c>
      <c r="BK225" s="231">
        <f>ROUND(I225*H225,2)</f>
        <v>0</v>
      </c>
      <c r="BL225" s="16" t="s">
        <v>201</v>
      </c>
      <c r="BM225" s="230" t="s">
        <v>2102</v>
      </c>
    </row>
    <row r="226" s="1" customFormat="1">
      <c r="B226" s="37"/>
      <c r="C226" s="38"/>
      <c r="D226" s="232" t="s">
        <v>203</v>
      </c>
      <c r="E226" s="38"/>
      <c r="F226" s="233" t="s">
        <v>1232</v>
      </c>
      <c r="G226" s="38"/>
      <c r="H226" s="38"/>
      <c r="I226" s="145"/>
      <c r="J226" s="38"/>
      <c r="K226" s="38"/>
      <c r="L226" s="42"/>
      <c r="M226" s="234"/>
      <c r="N226" s="82"/>
      <c r="O226" s="82"/>
      <c r="P226" s="82"/>
      <c r="Q226" s="82"/>
      <c r="R226" s="82"/>
      <c r="S226" s="82"/>
      <c r="T226" s="83"/>
      <c r="AT226" s="16" t="s">
        <v>203</v>
      </c>
      <c r="AU226" s="16" t="s">
        <v>82</v>
      </c>
    </row>
    <row r="227" s="12" customFormat="1">
      <c r="B227" s="235"/>
      <c r="C227" s="236"/>
      <c r="D227" s="232" t="s">
        <v>272</v>
      </c>
      <c r="E227" s="236"/>
      <c r="F227" s="238" t="s">
        <v>2103</v>
      </c>
      <c r="G227" s="236"/>
      <c r="H227" s="239">
        <v>210.78999999999999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AT227" s="245" t="s">
        <v>272</v>
      </c>
      <c r="AU227" s="245" t="s">
        <v>82</v>
      </c>
      <c r="AV227" s="12" t="s">
        <v>82</v>
      </c>
      <c r="AW227" s="12" t="s">
        <v>4</v>
      </c>
      <c r="AX227" s="12" t="s">
        <v>80</v>
      </c>
      <c r="AY227" s="245" t="s">
        <v>194</v>
      </c>
    </row>
    <row r="228" s="1" customFormat="1" ht="24" customHeight="1">
      <c r="B228" s="37"/>
      <c r="C228" s="219" t="s">
        <v>432</v>
      </c>
      <c r="D228" s="219" t="s">
        <v>196</v>
      </c>
      <c r="E228" s="220" t="s">
        <v>1235</v>
      </c>
      <c r="F228" s="221" t="s">
        <v>1236</v>
      </c>
      <c r="G228" s="222" t="s">
        <v>336</v>
      </c>
      <c r="H228" s="223">
        <v>21.079000000000001</v>
      </c>
      <c r="I228" s="224"/>
      <c r="J228" s="225">
        <f>ROUND(I228*H228,2)</f>
        <v>0</v>
      </c>
      <c r="K228" s="221" t="s">
        <v>200</v>
      </c>
      <c r="L228" s="42"/>
      <c r="M228" s="226" t="s">
        <v>19</v>
      </c>
      <c r="N228" s="227" t="s">
        <v>44</v>
      </c>
      <c r="O228" s="82"/>
      <c r="P228" s="228">
        <f>O228*H228</f>
        <v>0</v>
      </c>
      <c r="Q228" s="228">
        <v>0</v>
      </c>
      <c r="R228" s="228">
        <f>Q228*H228</f>
        <v>0</v>
      </c>
      <c r="S228" s="228">
        <v>0</v>
      </c>
      <c r="T228" s="229">
        <f>S228*H228</f>
        <v>0</v>
      </c>
      <c r="AR228" s="230" t="s">
        <v>201</v>
      </c>
      <c r="AT228" s="230" t="s">
        <v>196</v>
      </c>
      <c r="AU228" s="230" t="s">
        <v>82</v>
      </c>
      <c r="AY228" s="16" t="s">
        <v>194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80</v>
      </c>
      <c r="BK228" s="231">
        <f>ROUND(I228*H228,2)</f>
        <v>0</v>
      </c>
      <c r="BL228" s="16" t="s">
        <v>201</v>
      </c>
      <c r="BM228" s="230" t="s">
        <v>2104</v>
      </c>
    </row>
    <row r="229" s="1" customFormat="1">
      <c r="B229" s="37"/>
      <c r="C229" s="38"/>
      <c r="D229" s="232" t="s">
        <v>203</v>
      </c>
      <c r="E229" s="38"/>
      <c r="F229" s="233" t="s">
        <v>1238</v>
      </c>
      <c r="G229" s="38"/>
      <c r="H229" s="38"/>
      <c r="I229" s="145"/>
      <c r="J229" s="38"/>
      <c r="K229" s="38"/>
      <c r="L229" s="42"/>
      <c r="M229" s="234"/>
      <c r="N229" s="82"/>
      <c r="O229" s="82"/>
      <c r="P229" s="82"/>
      <c r="Q229" s="82"/>
      <c r="R229" s="82"/>
      <c r="S229" s="82"/>
      <c r="T229" s="83"/>
      <c r="AT229" s="16" t="s">
        <v>203</v>
      </c>
      <c r="AU229" s="16" t="s">
        <v>82</v>
      </c>
    </row>
    <row r="230" s="1" customFormat="1" ht="24" customHeight="1">
      <c r="B230" s="37"/>
      <c r="C230" s="219" t="s">
        <v>437</v>
      </c>
      <c r="D230" s="219" t="s">
        <v>196</v>
      </c>
      <c r="E230" s="220" t="s">
        <v>1240</v>
      </c>
      <c r="F230" s="221" t="s">
        <v>1241</v>
      </c>
      <c r="G230" s="222" t="s">
        <v>336</v>
      </c>
      <c r="H230" s="223">
        <v>21.039000000000001</v>
      </c>
      <c r="I230" s="224"/>
      <c r="J230" s="225">
        <f>ROUND(I230*H230,2)</f>
        <v>0</v>
      </c>
      <c r="K230" s="221" t="s">
        <v>200</v>
      </c>
      <c r="L230" s="42"/>
      <c r="M230" s="226" t="s">
        <v>19</v>
      </c>
      <c r="N230" s="227" t="s">
        <v>44</v>
      </c>
      <c r="O230" s="82"/>
      <c r="P230" s="228">
        <f>O230*H230</f>
        <v>0</v>
      </c>
      <c r="Q230" s="228">
        <v>0</v>
      </c>
      <c r="R230" s="228">
        <f>Q230*H230</f>
        <v>0</v>
      </c>
      <c r="S230" s="228">
        <v>0</v>
      </c>
      <c r="T230" s="229">
        <f>S230*H230</f>
        <v>0</v>
      </c>
      <c r="AR230" s="230" t="s">
        <v>201</v>
      </c>
      <c r="AT230" s="230" t="s">
        <v>196</v>
      </c>
      <c r="AU230" s="230" t="s">
        <v>82</v>
      </c>
      <c r="AY230" s="16" t="s">
        <v>194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6" t="s">
        <v>80</v>
      </c>
      <c r="BK230" s="231">
        <f>ROUND(I230*H230,2)</f>
        <v>0</v>
      </c>
      <c r="BL230" s="16" t="s">
        <v>201</v>
      </c>
      <c r="BM230" s="230" t="s">
        <v>2105</v>
      </c>
    </row>
    <row r="231" s="1" customFormat="1">
      <c r="B231" s="37"/>
      <c r="C231" s="38"/>
      <c r="D231" s="232" t="s">
        <v>203</v>
      </c>
      <c r="E231" s="38"/>
      <c r="F231" s="233" t="s">
        <v>1243</v>
      </c>
      <c r="G231" s="38"/>
      <c r="H231" s="38"/>
      <c r="I231" s="145"/>
      <c r="J231" s="38"/>
      <c r="K231" s="38"/>
      <c r="L231" s="42"/>
      <c r="M231" s="234"/>
      <c r="N231" s="82"/>
      <c r="O231" s="82"/>
      <c r="P231" s="82"/>
      <c r="Q231" s="82"/>
      <c r="R231" s="82"/>
      <c r="S231" s="82"/>
      <c r="T231" s="83"/>
      <c r="AT231" s="16" t="s">
        <v>203</v>
      </c>
      <c r="AU231" s="16" t="s">
        <v>82</v>
      </c>
    </row>
    <row r="232" s="11" customFormat="1" ht="22.8" customHeight="1">
      <c r="B232" s="203"/>
      <c r="C232" s="204"/>
      <c r="D232" s="205" t="s">
        <v>72</v>
      </c>
      <c r="E232" s="217" t="s">
        <v>1244</v>
      </c>
      <c r="F232" s="217" t="s">
        <v>1245</v>
      </c>
      <c r="G232" s="204"/>
      <c r="H232" s="204"/>
      <c r="I232" s="207"/>
      <c r="J232" s="218">
        <f>BK232</f>
        <v>0</v>
      </c>
      <c r="K232" s="204"/>
      <c r="L232" s="209"/>
      <c r="M232" s="210"/>
      <c r="N232" s="211"/>
      <c r="O232" s="211"/>
      <c r="P232" s="212">
        <f>SUM(P233:P236)</f>
        <v>0</v>
      </c>
      <c r="Q232" s="211"/>
      <c r="R232" s="212">
        <f>SUM(R233:R236)</f>
        <v>0</v>
      </c>
      <c r="S232" s="211"/>
      <c r="T232" s="213">
        <f>SUM(T233:T236)</f>
        <v>0</v>
      </c>
      <c r="AR232" s="214" t="s">
        <v>80</v>
      </c>
      <c r="AT232" s="215" t="s">
        <v>72</v>
      </c>
      <c r="AU232" s="215" t="s">
        <v>80</v>
      </c>
      <c r="AY232" s="214" t="s">
        <v>194</v>
      </c>
      <c r="BK232" s="216">
        <f>SUM(BK233:BK236)</f>
        <v>0</v>
      </c>
    </row>
    <row r="233" s="1" customFormat="1" ht="16.5" customHeight="1">
      <c r="B233" s="37"/>
      <c r="C233" s="219" t="s">
        <v>442</v>
      </c>
      <c r="D233" s="219" t="s">
        <v>196</v>
      </c>
      <c r="E233" s="220" t="s">
        <v>1247</v>
      </c>
      <c r="F233" s="221" t="s">
        <v>1248</v>
      </c>
      <c r="G233" s="222" t="s">
        <v>336</v>
      </c>
      <c r="H233" s="223">
        <v>11.398999999999999</v>
      </c>
      <c r="I233" s="224"/>
      <c r="J233" s="225">
        <f>ROUND(I233*H233,2)</f>
        <v>0</v>
      </c>
      <c r="K233" s="221" t="s">
        <v>200</v>
      </c>
      <c r="L233" s="42"/>
      <c r="M233" s="226" t="s">
        <v>19</v>
      </c>
      <c r="N233" s="227" t="s">
        <v>44</v>
      </c>
      <c r="O233" s="82"/>
      <c r="P233" s="228">
        <f>O233*H233</f>
        <v>0</v>
      </c>
      <c r="Q233" s="228">
        <v>0</v>
      </c>
      <c r="R233" s="228">
        <f>Q233*H233</f>
        <v>0</v>
      </c>
      <c r="S233" s="228">
        <v>0</v>
      </c>
      <c r="T233" s="229">
        <f>S233*H233</f>
        <v>0</v>
      </c>
      <c r="AR233" s="230" t="s">
        <v>201</v>
      </c>
      <c r="AT233" s="230" t="s">
        <v>196</v>
      </c>
      <c r="AU233" s="230" t="s">
        <v>82</v>
      </c>
      <c r="AY233" s="16" t="s">
        <v>194</v>
      </c>
      <c r="BE233" s="231">
        <f>IF(N233="základní",J233,0)</f>
        <v>0</v>
      </c>
      <c r="BF233" s="231">
        <f>IF(N233="snížená",J233,0)</f>
        <v>0</v>
      </c>
      <c r="BG233" s="231">
        <f>IF(N233="zákl. přenesená",J233,0)</f>
        <v>0</v>
      </c>
      <c r="BH233" s="231">
        <f>IF(N233="sníž. přenesená",J233,0)</f>
        <v>0</v>
      </c>
      <c r="BI233" s="231">
        <f>IF(N233="nulová",J233,0)</f>
        <v>0</v>
      </c>
      <c r="BJ233" s="16" t="s">
        <v>80</v>
      </c>
      <c r="BK233" s="231">
        <f>ROUND(I233*H233,2)</f>
        <v>0</v>
      </c>
      <c r="BL233" s="16" t="s">
        <v>201</v>
      </c>
      <c r="BM233" s="230" t="s">
        <v>2106</v>
      </c>
    </row>
    <row r="234" s="1" customFormat="1">
      <c r="B234" s="37"/>
      <c r="C234" s="38"/>
      <c r="D234" s="232" t="s">
        <v>203</v>
      </c>
      <c r="E234" s="38"/>
      <c r="F234" s="233" t="s">
        <v>1250</v>
      </c>
      <c r="G234" s="38"/>
      <c r="H234" s="38"/>
      <c r="I234" s="145"/>
      <c r="J234" s="38"/>
      <c r="K234" s="38"/>
      <c r="L234" s="42"/>
      <c r="M234" s="234"/>
      <c r="N234" s="82"/>
      <c r="O234" s="82"/>
      <c r="P234" s="82"/>
      <c r="Q234" s="82"/>
      <c r="R234" s="82"/>
      <c r="S234" s="82"/>
      <c r="T234" s="83"/>
      <c r="AT234" s="16" t="s">
        <v>203</v>
      </c>
      <c r="AU234" s="16" t="s">
        <v>82</v>
      </c>
    </row>
    <row r="235" s="1" customFormat="1" ht="16.5" customHeight="1">
      <c r="B235" s="37"/>
      <c r="C235" s="219" t="s">
        <v>447</v>
      </c>
      <c r="D235" s="219" t="s">
        <v>196</v>
      </c>
      <c r="E235" s="220" t="s">
        <v>1252</v>
      </c>
      <c r="F235" s="221" t="s">
        <v>1253</v>
      </c>
      <c r="G235" s="222" t="s">
        <v>336</v>
      </c>
      <c r="H235" s="223">
        <v>11.398999999999999</v>
      </c>
      <c r="I235" s="224"/>
      <c r="J235" s="225">
        <f>ROUND(I235*H235,2)</f>
        <v>0</v>
      </c>
      <c r="K235" s="221" t="s">
        <v>200</v>
      </c>
      <c r="L235" s="42"/>
      <c r="M235" s="226" t="s">
        <v>19</v>
      </c>
      <c r="N235" s="227" t="s">
        <v>44</v>
      </c>
      <c r="O235" s="82"/>
      <c r="P235" s="228">
        <f>O235*H235</f>
        <v>0</v>
      </c>
      <c r="Q235" s="228">
        <v>0</v>
      </c>
      <c r="R235" s="228">
        <f>Q235*H235</f>
        <v>0</v>
      </c>
      <c r="S235" s="228">
        <v>0</v>
      </c>
      <c r="T235" s="229">
        <f>S235*H235</f>
        <v>0</v>
      </c>
      <c r="AR235" s="230" t="s">
        <v>201</v>
      </c>
      <c r="AT235" s="230" t="s">
        <v>196</v>
      </c>
      <c r="AU235" s="230" t="s">
        <v>82</v>
      </c>
      <c r="AY235" s="16" t="s">
        <v>194</v>
      </c>
      <c r="BE235" s="231">
        <f>IF(N235="základní",J235,0)</f>
        <v>0</v>
      </c>
      <c r="BF235" s="231">
        <f>IF(N235="snížená",J235,0)</f>
        <v>0</v>
      </c>
      <c r="BG235" s="231">
        <f>IF(N235="zákl. přenesená",J235,0)</f>
        <v>0</v>
      </c>
      <c r="BH235" s="231">
        <f>IF(N235="sníž. přenesená",J235,0)</f>
        <v>0</v>
      </c>
      <c r="BI235" s="231">
        <f>IF(N235="nulová",J235,0)</f>
        <v>0</v>
      </c>
      <c r="BJ235" s="16" t="s">
        <v>80</v>
      </c>
      <c r="BK235" s="231">
        <f>ROUND(I235*H235,2)</f>
        <v>0</v>
      </c>
      <c r="BL235" s="16" t="s">
        <v>201</v>
      </c>
      <c r="BM235" s="230" t="s">
        <v>2107</v>
      </c>
    </row>
    <row r="236" s="1" customFormat="1">
      <c r="B236" s="37"/>
      <c r="C236" s="38"/>
      <c r="D236" s="232" t="s">
        <v>203</v>
      </c>
      <c r="E236" s="38"/>
      <c r="F236" s="233" t="s">
        <v>1255</v>
      </c>
      <c r="G236" s="38"/>
      <c r="H236" s="38"/>
      <c r="I236" s="145"/>
      <c r="J236" s="38"/>
      <c r="K236" s="38"/>
      <c r="L236" s="42"/>
      <c r="M236" s="234"/>
      <c r="N236" s="82"/>
      <c r="O236" s="82"/>
      <c r="P236" s="82"/>
      <c r="Q236" s="82"/>
      <c r="R236" s="82"/>
      <c r="S236" s="82"/>
      <c r="T236" s="83"/>
      <c r="AT236" s="16" t="s">
        <v>203</v>
      </c>
      <c r="AU236" s="16" t="s">
        <v>82</v>
      </c>
    </row>
    <row r="237" s="11" customFormat="1" ht="25.92" customHeight="1">
      <c r="B237" s="203"/>
      <c r="C237" s="204"/>
      <c r="D237" s="205" t="s">
        <v>72</v>
      </c>
      <c r="E237" s="206" t="s">
        <v>1256</v>
      </c>
      <c r="F237" s="206" t="s">
        <v>1257</v>
      </c>
      <c r="G237" s="204"/>
      <c r="H237" s="204"/>
      <c r="I237" s="207"/>
      <c r="J237" s="208">
        <f>BK237</f>
        <v>0</v>
      </c>
      <c r="K237" s="204"/>
      <c r="L237" s="209"/>
      <c r="M237" s="210"/>
      <c r="N237" s="211"/>
      <c r="O237" s="211"/>
      <c r="P237" s="212">
        <f>P238+P251+P265+P275+P294+P305+P339+P359+P378+P400+P405+P415</f>
        <v>0</v>
      </c>
      <c r="Q237" s="211"/>
      <c r="R237" s="212">
        <f>R238+R251+R265+R275+R294+R305+R339+R359+R378+R400+R405+R415</f>
        <v>5.567840519999999</v>
      </c>
      <c r="S237" s="211"/>
      <c r="T237" s="213">
        <f>T238+T251+T265+T275+T294+T305+T339+T359+T378+T400+T405+T415</f>
        <v>1.05809</v>
      </c>
      <c r="AR237" s="214" t="s">
        <v>82</v>
      </c>
      <c r="AT237" s="215" t="s">
        <v>72</v>
      </c>
      <c r="AU237" s="215" t="s">
        <v>73</v>
      </c>
      <c r="AY237" s="214" t="s">
        <v>194</v>
      </c>
      <c r="BK237" s="216">
        <f>BK238+BK251+BK265+BK275+BK294+BK305+BK339+BK359+BK378+BK400+BK405+BK415</f>
        <v>0</v>
      </c>
    </row>
    <row r="238" s="11" customFormat="1" ht="22.8" customHeight="1">
      <c r="B238" s="203"/>
      <c r="C238" s="204"/>
      <c r="D238" s="205" t="s">
        <v>72</v>
      </c>
      <c r="E238" s="217" t="s">
        <v>1258</v>
      </c>
      <c r="F238" s="217" t="s">
        <v>1259</v>
      </c>
      <c r="G238" s="204"/>
      <c r="H238" s="204"/>
      <c r="I238" s="207"/>
      <c r="J238" s="218">
        <f>BK238</f>
        <v>0</v>
      </c>
      <c r="K238" s="204"/>
      <c r="L238" s="209"/>
      <c r="M238" s="210"/>
      <c r="N238" s="211"/>
      <c r="O238" s="211"/>
      <c r="P238" s="212">
        <f>SUM(P239:P250)</f>
        <v>0</v>
      </c>
      <c r="Q238" s="211"/>
      <c r="R238" s="212">
        <f>SUM(R239:R250)</f>
        <v>0.48531600000000003</v>
      </c>
      <c r="S238" s="211"/>
      <c r="T238" s="213">
        <f>SUM(T239:T250)</f>
        <v>0</v>
      </c>
      <c r="AR238" s="214" t="s">
        <v>82</v>
      </c>
      <c r="AT238" s="215" t="s">
        <v>72</v>
      </c>
      <c r="AU238" s="215" t="s">
        <v>80</v>
      </c>
      <c r="AY238" s="214" t="s">
        <v>194</v>
      </c>
      <c r="BK238" s="216">
        <f>SUM(BK239:BK250)</f>
        <v>0</v>
      </c>
    </row>
    <row r="239" s="1" customFormat="1" ht="24" customHeight="1">
      <c r="B239" s="37"/>
      <c r="C239" s="219" t="s">
        <v>452</v>
      </c>
      <c r="D239" s="219" t="s">
        <v>196</v>
      </c>
      <c r="E239" s="220" t="s">
        <v>1261</v>
      </c>
      <c r="F239" s="221" t="s">
        <v>1262</v>
      </c>
      <c r="G239" s="222" t="s">
        <v>199</v>
      </c>
      <c r="H239" s="223">
        <v>78</v>
      </c>
      <c r="I239" s="224"/>
      <c r="J239" s="225">
        <f>ROUND(I239*H239,2)</f>
        <v>0</v>
      </c>
      <c r="K239" s="221" t="s">
        <v>200</v>
      </c>
      <c r="L239" s="42"/>
      <c r="M239" s="226" t="s">
        <v>19</v>
      </c>
      <c r="N239" s="227" t="s">
        <v>44</v>
      </c>
      <c r="O239" s="82"/>
      <c r="P239" s="228">
        <f>O239*H239</f>
        <v>0</v>
      </c>
      <c r="Q239" s="228">
        <v>0</v>
      </c>
      <c r="R239" s="228">
        <f>Q239*H239</f>
        <v>0</v>
      </c>
      <c r="S239" s="228">
        <v>0</v>
      </c>
      <c r="T239" s="229">
        <f>S239*H239</f>
        <v>0</v>
      </c>
      <c r="AR239" s="230" t="s">
        <v>280</v>
      </c>
      <c r="AT239" s="230" t="s">
        <v>196</v>
      </c>
      <c r="AU239" s="230" t="s">
        <v>82</v>
      </c>
      <c r="AY239" s="16" t="s">
        <v>194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6" t="s">
        <v>80</v>
      </c>
      <c r="BK239" s="231">
        <f>ROUND(I239*H239,2)</f>
        <v>0</v>
      </c>
      <c r="BL239" s="16" t="s">
        <v>280</v>
      </c>
      <c r="BM239" s="230" t="s">
        <v>2108</v>
      </c>
    </row>
    <row r="240" s="1" customFormat="1">
      <c r="B240" s="37"/>
      <c r="C240" s="38"/>
      <c r="D240" s="232" t="s">
        <v>203</v>
      </c>
      <c r="E240" s="38"/>
      <c r="F240" s="233" t="s">
        <v>1264</v>
      </c>
      <c r="G240" s="38"/>
      <c r="H240" s="38"/>
      <c r="I240" s="145"/>
      <c r="J240" s="38"/>
      <c r="K240" s="38"/>
      <c r="L240" s="42"/>
      <c r="M240" s="234"/>
      <c r="N240" s="82"/>
      <c r="O240" s="82"/>
      <c r="P240" s="82"/>
      <c r="Q240" s="82"/>
      <c r="R240" s="82"/>
      <c r="S240" s="82"/>
      <c r="T240" s="83"/>
      <c r="AT240" s="16" t="s">
        <v>203</v>
      </c>
      <c r="AU240" s="16" t="s">
        <v>82</v>
      </c>
    </row>
    <row r="241" s="1" customFormat="1">
      <c r="B241" s="37"/>
      <c r="C241" s="38"/>
      <c r="D241" s="232" t="s">
        <v>306</v>
      </c>
      <c r="E241" s="38"/>
      <c r="F241" s="257" t="s">
        <v>2109</v>
      </c>
      <c r="G241" s="38"/>
      <c r="H241" s="38"/>
      <c r="I241" s="145"/>
      <c r="J241" s="38"/>
      <c r="K241" s="38"/>
      <c r="L241" s="42"/>
      <c r="M241" s="234"/>
      <c r="N241" s="82"/>
      <c r="O241" s="82"/>
      <c r="P241" s="82"/>
      <c r="Q241" s="82"/>
      <c r="R241" s="82"/>
      <c r="S241" s="82"/>
      <c r="T241" s="83"/>
      <c r="AT241" s="16" t="s">
        <v>306</v>
      </c>
      <c r="AU241" s="16" t="s">
        <v>82</v>
      </c>
    </row>
    <row r="242" s="1" customFormat="1" ht="24" customHeight="1">
      <c r="B242" s="37"/>
      <c r="C242" s="258" t="s">
        <v>459</v>
      </c>
      <c r="D242" s="258" t="s">
        <v>350</v>
      </c>
      <c r="E242" s="259" t="s">
        <v>1267</v>
      </c>
      <c r="F242" s="260" t="s">
        <v>1268</v>
      </c>
      <c r="G242" s="261" t="s">
        <v>199</v>
      </c>
      <c r="H242" s="262">
        <v>79.560000000000002</v>
      </c>
      <c r="I242" s="263"/>
      <c r="J242" s="264">
        <f>ROUND(I242*H242,2)</f>
        <v>0</v>
      </c>
      <c r="K242" s="260" t="s">
        <v>200</v>
      </c>
      <c r="L242" s="265"/>
      <c r="M242" s="266" t="s">
        <v>19</v>
      </c>
      <c r="N242" s="267" t="s">
        <v>44</v>
      </c>
      <c r="O242" s="82"/>
      <c r="P242" s="228">
        <f>O242*H242</f>
        <v>0</v>
      </c>
      <c r="Q242" s="228">
        <v>0.0060000000000000001</v>
      </c>
      <c r="R242" s="228">
        <f>Q242*H242</f>
        <v>0.47736000000000001</v>
      </c>
      <c r="S242" s="228">
        <v>0</v>
      </c>
      <c r="T242" s="229">
        <f>S242*H242</f>
        <v>0</v>
      </c>
      <c r="AR242" s="230" t="s">
        <v>381</v>
      </c>
      <c r="AT242" s="230" t="s">
        <v>350</v>
      </c>
      <c r="AU242" s="230" t="s">
        <v>82</v>
      </c>
      <c r="AY242" s="16" t="s">
        <v>194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16" t="s">
        <v>80</v>
      </c>
      <c r="BK242" s="231">
        <f>ROUND(I242*H242,2)</f>
        <v>0</v>
      </c>
      <c r="BL242" s="16" t="s">
        <v>280</v>
      </c>
      <c r="BM242" s="230" t="s">
        <v>2110</v>
      </c>
    </row>
    <row r="243" s="1" customFormat="1">
      <c r="B243" s="37"/>
      <c r="C243" s="38"/>
      <c r="D243" s="232" t="s">
        <v>203</v>
      </c>
      <c r="E243" s="38"/>
      <c r="F243" s="233" t="s">
        <v>1268</v>
      </c>
      <c r="G243" s="38"/>
      <c r="H243" s="38"/>
      <c r="I243" s="145"/>
      <c r="J243" s="38"/>
      <c r="K243" s="38"/>
      <c r="L243" s="42"/>
      <c r="M243" s="234"/>
      <c r="N243" s="82"/>
      <c r="O243" s="82"/>
      <c r="P243" s="82"/>
      <c r="Q243" s="82"/>
      <c r="R243" s="82"/>
      <c r="S243" s="82"/>
      <c r="T243" s="83"/>
      <c r="AT243" s="16" t="s">
        <v>203</v>
      </c>
      <c r="AU243" s="16" t="s">
        <v>82</v>
      </c>
    </row>
    <row r="244" s="12" customFormat="1">
      <c r="B244" s="235"/>
      <c r="C244" s="236"/>
      <c r="D244" s="232" t="s">
        <v>272</v>
      </c>
      <c r="E244" s="236"/>
      <c r="F244" s="238" t="s">
        <v>2111</v>
      </c>
      <c r="G244" s="236"/>
      <c r="H244" s="239">
        <v>79.560000000000002</v>
      </c>
      <c r="I244" s="240"/>
      <c r="J244" s="236"/>
      <c r="K244" s="236"/>
      <c r="L244" s="241"/>
      <c r="M244" s="242"/>
      <c r="N244" s="243"/>
      <c r="O244" s="243"/>
      <c r="P244" s="243"/>
      <c r="Q244" s="243"/>
      <c r="R244" s="243"/>
      <c r="S244" s="243"/>
      <c r="T244" s="244"/>
      <c r="AT244" s="245" t="s">
        <v>272</v>
      </c>
      <c r="AU244" s="245" t="s">
        <v>82</v>
      </c>
      <c r="AV244" s="12" t="s">
        <v>82</v>
      </c>
      <c r="AW244" s="12" t="s">
        <v>4</v>
      </c>
      <c r="AX244" s="12" t="s">
        <v>80</v>
      </c>
      <c r="AY244" s="245" t="s">
        <v>194</v>
      </c>
    </row>
    <row r="245" s="1" customFormat="1" ht="24" customHeight="1">
      <c r="B245" s="37"/>
      <c r="C245" s="219" t="s">
        <v>466</v>
      </c>
      <c r="D245" s="219" t="s">
        <v>196</v>
      </c>
      <c r="E245" s="220" t="s">
        <v>1294</v>
      </c>
      <c r="F245" s="221" t="s">
        <v>1295</v>
      </c>
      <c r="G245" s="222" t="s">
        <v>199</v>
      </c>
      <c r="H245" s="223">
        <v>78</v>
      </c>
      <c r="I245" s="224"/>
      <c r="J245" s="225">
        <f>ROUND(I245*H245,2)</f>
        <v>0</v>
      </c>
      <c r="K245" s="221" t="s">
        <v>200</v>
      </c>
      <c r="L245" s="42"/>
      <c r="M245" s="226" t="s">
        <v>19</v>
      </c>
      <c r="N245" s="227" t="s">
        <v>44</v>
      </c>
      <c r="O245" s="82"/>
      <c r="P245" s="228">
        <f>O245*H245</f>
        <v>0</v>
      </c>
      <c r="Q245" s="228">
        <v>0</v>
      </c>
      <c r="R245" s="228">
        <f>Q245*H245</f>
        <v>0</v>
      </c>
      <c r="S245" s="228">
        <v>0</v>
      </c>
      <c r="T245" s="229">
        <f>S245*H245</f>
        <v>0</v>
      </c>
      <c r="AR245" s="230" t="s">
        <v>280</v>
      </c>
      <c r="AT245" s="230" t="s">
        <v>196</v>
      </c>
      <c r="AU245" s="230" t="s">
        <v>82</v>
      </c>
      <c r="AY245" s="16" t="s">
        <v>194</v>
      </c>
      <c r="BE245" s="231">
        <f>IF(N245="základní",J245,0)</f>
        <v>0</v>
      </c>
      <c r="BF245" s="231">
        <f>IF(N245="snížená",J245,0)</f>
        <v>0</v>
      </c>
      <c r="BG245" s="231">
        <f>IF(N245="zákl. přenesená",J245,0)</f>
        <v>0</v>
      </c>
      <c r="BH245" s="231">
        <f>IF(N245="sníž. přenesená",J245,0)</f>
        <v>0</v>
      </c>
      <c r="BI245" s="231">
        <f>IF(N245="nulová",J245,0)</f>
        <v>0</v>
      </c>
      <c r="BJ245" s="16" t="s">
        <v>80</v>
      </c>
      <c r="BK245" s="231">
        <f>ROUND(I245*H245,2)</f>
        <v>0</v>
      </c>
      <c r="BL245" s="16" t="s">
        <v>280</v>
      </c>
      <c r="BM245" s="230" t="s">
        <v>2112</v>
      </c>
    </row>
    <row r="246" s="1" customFormat="1">
      <c r="B246" s="37"/>
      <c r="C246" s="38"/>
      <c r="D246" s="232" t="s">
        <v>203</v>
      </c>
      <c r="E246" s="38"/>
      <c r="F246" s="233" t="s">
        <v>1297</v>
      </c>
      <c r="G246" s="38"/>
      <c r="H246" s="38"/>
      <c r="I246" s="145"/>
      <c r="J246" s="38"/>
      <c r="K246" s="38"/>
      <c r="L246" s="42"/>
      <c r="M246" s="234"/>
      <c r="N246" s="82"/>
      <c r="O246" s="82"/>
      <c r="P246" s="82"/>
      <c r="Q246" s="82"/>
      <c r="R246" s="82"/>
      <c r="S246" s="82"/>
      <c r="T246" s="83"/>
      <c r="AT246" s="16" t="s">
        <v>203</v>
      </c>
      <c r="AU246" s="16" t="s">
        <v>82</v>
      </c>
    </row>
    <row r="247" s="1" customFormat="1">
      <c r="B247" s="37"/>
      <c r="C247" s="38"/>
      <c r="D247" s="232" t="s">
        <v>306</v>
      </c>
      <c r="E247" s="38"/>
      <c r="F247" s="257" t="s">
        <v>2109</v>
      </c>
      <c r="G247" s="38"/>
      <c r="H247" s="38"/>
      <c r="I247" s="145"/>
      <c r="J247" s="38"/>
      <c r="K247" s="38"/>
      <c r="L247" s="42"/>
      <c r="M247" s="234"/>
      <c r="N247" s="82"/>
      <c r="O247" s="82"/>
      <c r="P247" s="82"/>
      <c r="Q247" s="82"/>
      <c r="R247" s="82"/>
      <c r="S247" s="82"/>
      <c r="T247" s="83"/>
      <c r="AT247" s="16" t="s">
        <v>306</v>
      </c>
      <c r="AU247" s="16" t="s">
        <v>82</v>
      </c>
    </row>
    <row r="248" s="1" customFormat="1" ht="24" customHeight="1">
      <c r="B248" s="37"/>
      <c r="C248" s="258" t="s">
        <v>471</v>
      </c>
      <c r="D248" s="258" t="s">
        <v>350</v>
      </c>
      <c r="E248" s="259" t="s">
        <v>1299</v>
      </c>
      <c r="F248" s="260" t="s">
        <v>1300</v>
      </c>
      <c r="G248" s="261" t="s">
        <v>199</v>
      </c>
      <c r="H248" s="262">
        <v>79.560000000000002</v>
      </c>
      <c r="I248" s="263"/>
      <c r="J248" s="264">
        <f>ROUND(I248*H248,2)</f>
        <v>0</v>
      </c>
      <c r="K248" s="260" t="s">
        <v>200</v>
      </c>
      <c r="L248" s="265"/>
      <c r="M248" s="266" t="s">
        <v>19</v>
      </c>
      <c r="N248" s="267" t="s">
        <v>44</v>
      </c>
      <c r="O248" s="82"/>
      <c r="P248" s="228">
        <f>O248*H248</f>
        <v>0</v>
      </c>
      <c r="Q248" s="228">
        <v>0.00010000000000000001</v>
      </c>
      <c r="R248" s="228">
        <f>Q248*H248</f>
        <v>0.0079560000000000013</v>
      </c>
      <c r="S248" s="228">
        <v>0</v>
      </c>
      <c r="T248" s="229">
        <f>S248*H248</f>
        <v>0</v>
      </c>
      <c r="AR248" s="230" t="s">
        <v>381</v>
      </c>
      <c r="AT248" s="230" t="s">
        <v>350</v>
      </c>
      <c r="AU248" s="230" t="s">
        <v>82</v>
      </c>
      <c r="AY248" s="16" t="s">
        <v>194</v>
      </c>
      <c r="BE248" s="231">
        <f>IF(N248="základní",J248,0)</f>
        <v>0</v>
      </c>
      <c r="BF248" s="231">
        <f>IF(N248="snížená",J248,0)</f>
        <v>0</v>
      </c>
      <c r="BG248" s="231">
        <f>IF(N248="zákl. přenesená",J248,0)</f>
        <v>0</v>
      </c>
      <c r="BH248" s="231">
        <f>IF(N248="sníž. přenesená",J248,0)</f>
        <v>0</v>
      </c>
      <c r="BI248" s="231">
        <f>IF(N248="nulová",J248,0)</f>
        <v>0</v>
      </c>
      <c r="BJ248" s="16" t="s">
        <v>80</v>
      </c>
      <c r="BK248" s="231">
        <f>ROUND(I248*H248,2)</f>
        <v>0</v>
      </c>
      <c r="BL248" s="16" t="s">
        <v>280</v>
      </c>
      <c r="BM248" s="230" t="s">
        <v>2113</v>
      </c>
    </row>
    <row r="249" s="1" customFormat="1">
      <c r="B249" s="37"/>
      <c r="C249" s="38"/>
      <c r="D249" s="232" t="s">
        <v>203</v>
      </c>
      <c r="E249" s="38"/>
      <c r="F249" s="233" t="s">
        <v>1300</v>
      </c>
      <c r="G249" s="38"/>
      <c r="H249" s="38"/>
      <c r="I249" s="145"/>
      <c r="J249" s="38"/>
      <c r="K249" s="38"/>
      <c r="L249" s="42"/>
      <c r="M249" s="234"/>
      <c r="N249" s="82"/>
      <c r="O249" s="82"/>
      <c r="P249" s="82"/>
      <c r="Q249" s="82"/>
      <c r="R249" s="82"/>
      <c r="S249" s="82"/>
      <c r="T249" s="83"/>
      <c r="AT249" s="16" t="s">
        <v>203</v>
      </c>
      <c r="AU249" s="16" t="s">
        <v>82</v>
      </c>
    </row>
    <row r="250" s="12" customFormat="1">
      <c r="B250" s="235"/>
      <c r="C250" s="236"/>
      <c r="D250" s="232" t="s">
        <v>272</v>
      </c>
      <c r="E250" s="236"/>
      <c r="F250" s="238" t="s">
        <v>2111</v>
      </c>
      <c r="G250" s="236"/>
      <c r="H250" s="239">
        <v>79.560000000000002</v>
      </c>
      <c r="I250" s="240"/>
      <c r="J250" s="236"/>
      <c r="K250" s="236"/>
      <c r="L250" s="241"/>
      <c r="M250" s="242"/>
      <c r="N250" s="243"/>
      <c r="O250" s="243"/>
      <c r="P250" s="243"/>
      <c r="Q250" s="243"/>
      <c r="R250" s="243"/>
      <c r="S250" s="243"/>
      <c r="T250" s="244"/>
      <c r="AT250" s="245" t="s">
        <v>272</v>
      </c>
      <c r="AU250" s="245" t="s">
        <v>82</v>
      </c>
      <c r="AV250" s="12" t="s">
        <v>82</v>
      </c>
      <c r="AW250" s="12" t="s">
        <v>4</v>
      </c>
      <c r="AX250" s="12" t="s">
        <v>80</v>
      </c>
      <c r="AY250" s="245" t="s">
        <v>194</v>
      </c>
    </row>
    <row r="251" s="11" customFormat="1" ht="22.8" customHeight="1">
      <c r="B251" s="203"/>
      <c r="C251" s="204"/>
      <c r="D251" s="205" t="s">
        <v>72</v>
      </c>
      <c r="E251" s="217" t="s">
        <v>1312</v>
      </c>
      <c r="F251" s="217" t="s">
        <v>1313</v>
      </c>
      <c r="G251" s="204"/>
      <c r="H251" s="204"/>
      <c r="I251" s="207"/>
      <c r="J251" s="218">
        <f>BK251</f>
        <v>0</v>
      </c>
      <c r="K251" s="204"/>
      <c r="L251" s="209"/>
      <c r="M251" s="210"/>
      <c r="N251" s="211"/>
      <c r="O251" s="211"/>
      <c r="P251" s="212">
        <f>SUM(P252:P264)</f>
        <v>0</v>
      </c>
      <c r="Q251" s="211"/>
      <c r="R251" s="212">
        <f>SUM(R252:R264)</f>
        <v>0.67946000000000006</v>
      </c>
      <c r="S251" s="211"/>
      <c r="T251" s="213">
        <f>SUM(T252:T264)</f>
        <v>0.0089999999999999993</v>
      </c>
      <c r="AR251" s="214" t="s">
        <v>82</v>
      </c>
      <c r="AT251" s="215" t="s">
        <v>72</v>
      </c>
      <c r="AU251" s="215" t="s">
        <v>80</v>
      </c>
      <c r="AY251" s="214" t="s">
        <v>194</v>
      </c>
      <c r="BK251" s="216">
        <f>SUM(BK252:BK264)</f>
        <v>0</v>
      </c>
    </row>
    <row r="252" s="1" customFormat="1" ht="16.5" customHeight="1">
      <c r="B252" s="37"/>
      <c r="C252" s="219" t="s">
        <v>477</v>
      </c>
      <c r="D252" s="219" t="s">
        <v>196</v>
      </c>
      <c r="E252" s="220" t="s">
        <v>1315</v>
      </c>
      <c r="F252" s="221" t="s">
        <v>1316</v>
      </c>
      <c r="G252" s="222" t="s">
        <v>199</v>
      </c>
      <c r="H252" s="223">
        <v>0.59999999999999998</v>
      </c>
      <c r="I252" s="224"/>
      <c r="J252" s="225">
        <f>ROUND(I252*H252,2)</f>
        <v>0</v>
      </c>
      <c r="K252" s="221" t="s">
        <v>200</v>
      </c>
      <c r="L252" s="42"/>
      <c r="M252" s="226" t="s">
        <v>19</v>
      </c>
      <c r="N252" s="227" t="s">
        <v>44</v>
      </c>
      <c r="O252" s="82"/>
      <c r="P252" s="228">
        <f>O252*H252</f>
        <v>0</v>
      </c>
      <c r="Q252" s="228">
        <v>0</v>
      </c>
      <c r="R252" s="228">
        <f>Q252*H252</f>
        <v>0</v>
      </c>
      <c r="S252" s="228">
        <v>0.014999999999999999</v>
      </c>
      <c r="T252" s="229">
        <f>S252*H252</f>
        <v>0.0089999999999999993</v>
      </c>
      <c r="AR252" s="230" t="s">
        <v>280</v>
      </c>
      <c r="AT252" s="230" t="s">
        <v>196</v>
      </c>
      <c r="AU252" s="230" t="s">
        <v>82</v>
      </c>
      <c r="AY252" s="16" t="s">
        <v>194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6" t="s">
        <v>80</v>
      </c>
      <c r="BK252" s="231">
        <f>ROUND(I252*H252,2)</f>
        <v>0</v>
      </c>
      <c r="BL252" s="16" t="s">
        <v>280</v>
      </c>
      <c r="BM252" s="230" t="s">
        <v>2114</v>
      </c>
    </row>
    <row r="253" s="1" customFormat="1">
      <c r="B253" s="37"/>
      <c r="C253" s="38"/>
      <c r="D253" s="232" t="s">
        <v>203</v>
      </c>
      <c r="E253" s="38"/>
      <c r="F253" s="233" t="s">
        <v>1318</v>
      </c>
      <c r="G253" s="38"/>
      <c r="H253" s="38"/>
      <c r="I253" s="145"/>
      <c r="J253" s="38"/>
      <c r="K253" s="38"/>
      <c r="L253" s="42"/>
      <c r="M253" s="234"/>
      <c r="N253" s="82"/>
      <c r="O253" s="82"/>
      <c r="P253" s="82"/>
      <c r="Q253" s="82"/>
      <c r="R253" s="82"/>
      <c r="S253" s="82"/>
      <c r="T253" s="83"/>
      <c r="AT253" s="16" t="s">
        <v>203</v>
      </c>
      <c r="AU253" s="16" t="s">
        <v>82</v>
      </c>
    </row>
    <row r="254" s="1" customFormat="1">
      <c r="B254" s="37"/>
      <c r="C254" s="38"/>
      <c r="D254" s="232" t="s">
        <v>306</v>
      </c>
      <c r="E254" s="38"/>
      <c r="F254" s="257" t="s">
        <v>2115</v>
      </c>
      <c r="G254" s="38"/>
      <c r="H254" s="38"/>
      <c r="I254" s="145"/>
      <c r="J254" s="38"/>
      <c r="K254" s="38"/>
      <c r="L254" s="42"/>
      <c r="M254" s="234"/>
      <c r="N254" s="82"/>
      <c r="O254" s="82"/>
      <c r="P254" s="82"/>
      <c r="Q254" s="82"/>
      <c r="R254" s="82"/>
      <c r="S254" s="82"/>
      <c r="T254" s="83"/>
      <c r="AT254" s="16" t="s">
        <v>306</v>
      </c>
      <c r="AU254" s="16" t="s">
        <v>82</v>
      </c>
    </row>
    <row r="255" s="1" customFormat="1" ht="24" customHeight="1">
      <c r="B255" s="37"/>
      <c r="C255" s="219" t="s">
        <v>482</v>
      </c>
      <c r="D255" s="219" t="s">
        <v>196</v>
      </c>
      <c r="E255" s="220" t="s">
        <v>1321</v>
      </c>
      <c r="F255" s="221" t="s">
        <v>1322</v>
      </c>
      <c r="G255" s="222" t="s">
        <v>199</v>
      </c>
      <c r="H255" s="223">
        <v>1</v>
      </c>
      <c r="I255" s="224"/>
      <c r="J255" s="225">
        <f>ROUND(I255*H255,2)</f>
        <v>0</v>
      </c>
      <c r="K255" s="221" t="s">
        <v>200</v>
      </c>
      <c r="L255" s="42"/>
      <c r="M255" s="226" t="s">
        <v>19</v>
      </c>
      <c r="N255" s="227" t="s">
        <v>44</v>
      </c>
      <c r="O255" s="82"/>
      <c r="P255" s="228">
        <f>O255*H255</f>
        <v>0</v>
      </c>
      <c r="Q255" s="228">
        <v>0.019460000000000002</v>
      </c>
      <c r="R255" s="228">
        <f>Q255*H255</f>
        <v>0.019460000000000002</v>
      </c>
      <c r="S255" s="228">
        <v>0</v>
      </c>
      <c r="T255" s="229">
        <f>S255*H255</f>
        <v>0</v>
      </c>
      <c r="AR255" s="230" t="s">
        <v>280</v>
      </c>
      <c r="AT255" s="230" t="s">
        <v>196</v>
      </c>
      <c r="AU255" s="230" t="s">
        <v>82</v>
      </c>
      <c r="AY255" s="16" t="s">
        <v>194</v>
      </c>
      <c r="BE255" s="231">
        <f>IF(N255="základní",J255,0)</f>
        <v>0</v>
      </c>
      <c r="BF255" s="231">
        <f>IF(N255="snížená",J255,0)</f>
        <v>0</v>
      </c>
      <c r="BG255" s="231">
        <f>IF(N255="zákl. přenesená",J255,0)</f>
        <v>0</v>
      </c>
      <c r="BH255" s="231">
        <f>IF(N255="sníž. přenesená",J255,0)</f>
        <v>0</v>
      </c>
      <c r="BI255" s="231">
        <f>IF(N255="nulová",J255,0)</f>
        <v>0</v>
      </c>
      <c r="BJ255" s="16" t="s">
        <v>80</v>
      </c>
      <c r="BK255" s="231">
        <f>ROUND(I255*H255,2)</f>
        <v>0</v>
      </c>
      <c r="BL255" s="16" t="s">
        <v>280</v>
      </c>
      <c r="BM255" s="230" t="s">
        <v>2116</v>
      </c>
    </row>
    <row r="256" s="1" customFormat="1">
      <c r="B256" s="37"/>
      <c r="C256" s="38"/>
      <c r="D256" s="232" t="s">
        <v>203</v>
      </c>
      <c r="E256" s="38"/>
      <c r="F256" s="233" t="s">
        <v>1324</v>
      </c>
      <c r="G256" s="38"/>
      <c r="H256" s="38"/>
      <c r="I256" s="145"/>
      <c r="J256" s="38"/>
      <c r="K256" s="38"/>
      <c r="L256" s="42"/>
      <c r="M256" s="234"/>
      <c r="N256" s="82"/>
      <c r="O256" s="82"/>
      <c r="P256" s="82"/>
      <c r="Q256" s="82"/>
      <c r="R256" s="82"/>
      <c r="S256" s="82"/>
      <c r="T256" s="83"/>
      <c r="AT256" s="16" t="s">
        <v>203</v>
      </c>
      <c r="AU256" s="16" t="s">
        <v>82</v>
      </c>
    </row>
    <row r="257" s="1" customFormat="1" ht="16.5" customHeight="1">
      <c r="B257" s="37"/>
      <c r="C257" s="219" t="s">
        <v>486</v>
      </c>
      <c r="D257" s="219" t="s">
        <v>196</v>
      </c>
      <c r="E257" s="220" t="s">
        <v>1336</v>
      </c>
      <c r="F257" s="221" t="s">
        <v>1337</v>
      </c>
      <c r="G257" s="222" t="s">
        <v>199</v>
      </c>
      <c r="H257" s="223">
        <v>36</v>
      </c>
      <c r="I257" s="224"/>
      <c r="J257" s="225">
        <f>ROUND(I257*H257,2)</f>
        <v>0</v>
      </c>
      <c r="K257" s="221" t="s">
        <v>200</v>
      </c>
      <c r="L257" s="42"/>
      <c r="M257" s="226" t="s">
        <v>19</v>
      </c>
      <c r="N257" s="227" t="s">
        <v>44</v>
      </c>
      <c r="O257" s="82"/>
      <c r="P257" s="228">
        <f>O257*H257</f>
        <v>0</v>
      </c>
      <c r="Q257" s="228">
        <v>0</v>
      </c>
      <c r="R257" s="228">
        <f>Q257*H257</f>
        <v>0</v>
      </c>
      <c r="S257" s="228">
        <v>0</v>
      </c>
      <c r="T257" s="229">
        <f>S257*H257</f>
        <v>0</v>
      </c>
      <c r="AR257" s="230" t="s">
        <v>280</v>
      </c>
      <c r="AT257" s="230" t="s">
        <v>196</v>
      </c>
      <c r="AU257" s="230" t="s">
        <v>82</v>
      </c>
      <c r="AY257" s="16" t="s">
        <v>194</v>
      </c>
      <c r="BE257" s="231">
        <f>IF(N257="základní",J257,0)</f>
        <v>0</v>
      </c>
      <c r="BF257" s="231">
        <f>IF(N257="snížená",J257,0)</f>
        <v>0</v>
      </c>
      <c r="BG257" s="231">
        <f>IF(N257="zákl. přenesená",J257,0)</f>
        <v>0</v>
      </c>
      <c r="BH257" s="231">
        <f>IF(N257="sníž. přenesená",J257,0)</f>
        <v>0</v>
      </c>
      <c r="BI257" s="231">
        <f>IF(N257="nulová",J257,0)</f>
        <v>0</v>
      </c>
      <c r="BJ257" s="16" t="s">
        <v>80</v>
      </c>
      <c r="BK257" s="231">
        <f>ROUND(I257*H257,2)</f>
        <v>0</v>
      </c>
      <c r="BL257" s="16" t="s">
        <v>280</v>
      </c>
      <c r="BM257" s="230" t="s">
        <v>2117</v>
      </c>
    </row>
    <row r="258" s="1" customFormat="1">
      <c r="B258" s="37"/>
      <c r="C258" s="38"/>
      <c r="D258" s="232" t="s">
        <v>203</v>
      </c>
      <c r="E258" s="38"/>
      <c r="F258" s="233" t="s">
        <v>1339</v>
      </c>
      <c r="G258" s="38"/>
      <c r="H258" s="38"/>
      <c r="I258" s="145"/>
      <c r="J258" s="38"/>
      <c r="K258" s="38"/>
      <c r="L258" s="42"/>
      <c r="M258" s="234"/>
      <c r="N258" s="82"/>
      <c r="O258" s="82"/>
      <c r="P258" s="82"/>
      <c r="Q258" s="82"/>
      <c r="R258" s="82"/>
      <c r="S258" s="82"/>
      <c r="T258" s="83"/>
      <c r="AT258" s="16" t="s">
        <v>203</v>
      </c>
      <c r="AU258" s="16" t="s">
        <v>82</v>
      </c>
    </row>
    <row r="259" s="1" customFormat="1" ht="16.5" customHeight="1">
      <c r="B259" s="37"/>
      <c r="C259" s="258" t="s">
        <v>492</v>
      </c>
      <c r="D259" s="258" t="s">
        <v>350</v>
      </c>
      <c r="E259" s="259" t="s">
        <v>1342</v>
      </c>
      <c r="F259" s="260" t="s">
        <v>1343</v>
      </c>
      <c r="G259" s="261" t="s">
        <v>269</v>
      </c>
      <c r="H259" s="262">
        <v>1.2</v>
      </c>
      <c r="I259" s="263"/>
      <c r="J259" s="264">
        <f>ROUND(I259*H259,2)</f>
        <v>0</v>
      </c>
      <c r="K259" s="260" t="s">
        <v>200</v>
      </c>
      <c r="L259" s="265"/>
      <c r="M259" s="266" t="s">
        <v>19</v>
      </c>
      <c r="N259" s="267" t="s">
        <v>44</v>
      </c>
      <c r="O259" s="82"/>
      <c r="P259" s="228">
        <f>O259*H259</f>
        <v>0</v>
      </c>
      <c r="Q259" s="228">
        <v>0.55000000000000004</v>
      </c>
      <c r="R259" s="228">
        <f>Q259*H259</f>
        <v>0.66000000000000003</v>
      </c>
      <c r="S259" s="228">
        <v>0</v>
      </c>
      <c r="T259" s="229">
        <f>S259*H259</f>
        <v>0</v>
      </c>
      <c r="AR259" s="230" t="s">
        <v>381</v>
      </c>
      <c r="AT259" s="230" t="s">
        <v>350</v>
      </c>
      <c r="AU259" s="230" t="s">
        <v>82</v>
      </c>
      <c r="AY259" s="16" t="s">
        <v>194</v>
      </c>
      <c r="BE259" s="231">
        <f>IF(N259="základní",J259,0)</f>
        <v>0</v>
      </c>
      <c r="BF259" s="231">
        <f>IF(N259="snížená",J259,0)</f>
        <v>0</v>
      </c>
      <c r="BG259" s="231">
        <f>IF(N259="zákl. přenesená",J259,0)</f>
        <v>0</v>
      </c>
      <c r="BH259" s="231">
        <f>IF(N259="sníž. přenesená",J259,0)</f>
        <v>0</v>
      </c>
      <c r="BI259" s="231">
        <f>IF(N259="nulová",J259,0)</f>
        <v>0</v>
      </c>
      <c r="BJ259" s="16" t="s">
        <v>80</v>
      </c>
      <c r="BK259" s="231">
        <f>ROUND(I259*H259,2)</f>
        <v>0</v>
      </c>
      <c r="BL259" s="16" t="s">
        <v>280</v>
      </c>
      <c r="BM259" s="230" t="s">
        <v>2118</v>
      </c>
    </row>
    <row r="260" s="1" customFormat="1">
      <c r="B260" s="37"/>
      <c r="C260" s="38"/>
      <c r="D260" s="232" t="s">
        <v>203</v>
      </c>
      <c r="E260" s="38"/>
      <c r="F260" s="233" t="s">
        <v>1343</v>
      </c>
      <c r="G260" s="38"/>
      <c r="H260" s="38"/>
      <c r="I260" s="145"/>
      <c r="J260" s="38"/>
      <c r="K260" s="38"/>
      <c r="L260" s="42"/>
      <c r="M260" s="234"/>
      <c r="N260" s="82"/>
      <c r="O260" s="82"/>
      <c r="P260" s="82"/>
      <c r="Q260" s="82"/>
      <c r="R260" s="82"/>
      <c r="S260" s="82"/>
      <c r="T260" s="83"/>
      <c r="AT260" s="16" t="s">
        <v>203</v>
      </c>
      <c r="AU260" s="16" t="s">
        <v>82</v>
      </c>
    </row>
    <row r="261" s="1" customFormat="1" ht="24" customHeight="1">
      <c r="B261" s="37"/>
      <c r="C261" s="219" t="s">
        <v>498</v>
      </c>
      <c r="D261" s="219" t="s">
        <v>196</v>
      </c>
      <c r="E261" s="220" t="s">
        <v>1361</v>
      </c>
      <c r="F261" s="221" t="s">
        <v>1362</v>
      </c>
      <c r="G261" s="222" t="s">
        <v>336</v>
      </c>
      <c r="H261" s="223">
        <v>0.67900000000000005</v>
      </c>
      <c r="I261" s="224"/>
      <c r="J261" s="225">
        <f>ROUND(I261*H261,2)</f>
        <v>0</v>
      </c>
      <c r="K261" s="221" t="s">
        <v>200</v>
      </c>
      <c r="L261" s="42"/>
      <c r="M261" s="226" t="s">
        <v>19</v>
      </c>
      <c r="N261" s="227" t="s">
        <v>44</v>
      </c>
      <c r="O261" s="82"/>
      <c r="P261" s="228">
        <f>O261*H261</f>
        <v>0</v>
      </c>
      <c r="Q261" s="228">
        <v>0</v>
      </c>
      <c r="R261" s="228">
        <f>Q261*H261</f>
        <v>0</v>
      </c>
      <c r="S261" s="228">
        <v>0</v>
      </c>
      <c r="T261" s="229">
        <f>S261*H261</f>
        <v>0</v>
      </c>
      <c r="AR261" s="230" t="s">
        <v>280</v>
      </c>
      <c r="AT261" s="230" t="s">
        <v>196</v>
      </c>
      <c r="AU261" s="230" t="s">
        <v>82</v>
      </c>
      <c r="AY261" s="16" t="s">
        <v>194</v>
      </c>
      <c r="BE261" s="231">
        <f>IF(N261="základní",J261,0)</f>
        <v>0</v>
      </c>
      <c r="BF261" s="231">
        <f>IF(N261="snížená",J261,0)</f>
        <v>0</v>
      </c>
      <c r="BG261" s="231">
        <f>IF(N261="zákl. přenesená",J261,0)</f>
        <v>0</v>
      </c>
      <c r="BH261" s="231">
        <f>IF(N261="sníž. přenesená",J261,0)</f>
        <v>0</v>
      </c>
      <c r="BI261" s="231">
        <f>IF(N261="nulová",J261,0)</f>
        <v>0</v>
      </c>
      <c r="BJ261" s="16" t="s">
        <v>80</v>
      </c>
      <c r="BK261" s="231">
        <f>ROUND(I261*H261,2)</f>
        <v>0</v>
      </c>
      <c r="BL261" s="16" t="s">
        <v>280</v>
      </c>
      <c r="BM261" s="230" t="s">
        <v>2119</v>
      </c>
    </row>
    <row r="262" s="1" customFormat="1">
      <c r="B262" s="37"/>
      <c r="C262" s="38"/>
      <c r="D262" s="232" t="s">
        <v>203</v>
      </c>
      <c r="E262" s="38"/>
      <c r="F262" s="233" t="s">
        <v>1364</v>
      </c>
      <c r="G262" s="38"/>
      <c r="H262" s="38"/>
      <c r="I262" s="145"/>
      <c r="J262" s="38"/>
      <c r="K262" s="38"/>
      <c r="L262" s="42"/>
      <c r="M262" s="234"/>
      <c r="N262" s="82"/>
      <c r="O262" s="82"/>
      <c r="P262" s="82"/>
      <c r="Q262" s="82"/>
      <c r="R262" s="82"/>
      <c r="S262" s="82"/>
      <c r="T262" s="83"/>
      <c r="AT262" s="16" t="s">
        <v>203</v>
      </c>
      <c r="AU262" s="16" t="s">
        <v>82</v>
      </c>
    </row>
    <row r="263" s="1" customFormat="1" ht="24" customHeight="1">
      <c r="B263" s="37"/>
      <c r="C263" s="219" t="s">
        <v>505</v>
      </c>
      <c r="D263" s="219" t="s">
        <v>196</v>
      </c>
      <c r="E263" s="220" t="s">
        <v>1366</v>
      </c>
      <c r="F263" s="221" t="s">
        <v>1367</v>
      </c>
      <c r="G263" s="222" t="s">
        <v>336</v>
      </c>
      <c r="H263" s="223">
        <v>0.67900000000000005</v>
      </c>
      <c r="I263" s="224"/>
      <c r="J263" s="225">
        <f>ROUND(I263*H263,2)</f>
        <v>0</v>
      </c>
      <c r="K263" s="221" t="s">
        <v>200</v>
      </c>
      <c r="L263" s="42"/>
      <c r="M263" s="226" t="s">
        <v>19</v>
      </c>
      <c r="N263" s="227" t="s">
        <v>44</v>
      </c>
      <c r="O263" s="82"/>
      <c r="P263" s="228">
        <f>O263*H263</f>
        <v>0</v>
      </c>
      <c r="Q263" s="228">
        <v>0</v>
      </c>
      <c r="R263" s="228">
        <f>Q263*H263</f>
        <v>0</v>
      </c>
      <c r="S263" s="228">
        <v>0</v>
      </c>
      <c r="T263" s="229">
        <f>S263*H263</f>
        <v>0</v>
      </c>
      <c r="AR263" s="230" t="s">
        <v>280</v>
      </c>
      <c r="AT263" s="230" t="s">
        <v>196</v>
      </c>
      <c r="AU263" s="230" t="s">
        <v>82</v>
      </c>
      <c r="AY263" s="16" t="s">
        <v>194</v>
      </c>
      <c r="BE263" s="231">
        <f>IF(N263="základní",J263,0)</f>
        <v>0</v>
      </c>
      <c r="BF263" s="231">
        <f>IF(N263="snížená",J263,0)</f>
        <v>0</v>
      </c>
      <c r="BG263" s="231">
        <f>IF(N263="zákl. přenesená",J263,0)</f>
        <v>0</v>
      </c>
      <c r="BH263" s="231">
        <f>IF(N263="sníž. přenesená",J263,0)</f>
        <v>0</v>
      </c>
      <c r="BI263" s="231">
        <f>IF(N263="nulová",J263,0)</f>
        <v>0</v>
      </c>
      <c r="BJ263" s="16" t="s">
        <v>80</v>
      </c>
      <c r="BK263" s="231">
        <f>ROUND(I263*H263,2)</f>
        <v>0</v>
      </c>
      <c r="BL263" s="16" t="s">
        <v>280</v>
      </c>
      <c r="BM263" s="230" t="s">
        <v>2120</v>
      </c>
    </row>
    <row r="264" s="1" customFormat="1">
      <c r="B264" s="37"/>
      <c r="C264" s="38"/>
      <c r="D264" s="232" t="s">
        <v>203</v>
      </c>
      <c r="E264" s="38"/>
      <c r="F264" s="233" t="s">
        <v>1369</v>
      </c>
      <c r="G264" s="38"/>
      <c r="H264" s="38"/>
      <c r="I264" s="145"/>
      <c r="J264" s="38"/>
      <c r="K264" s="38"/>
      <c r="L264" s="42"/>
      <c r="M264" s="234"/>
      <c r="N264" s="82"/>
      <c r="O264" s="82"/>
      <c r="P264" s="82"/>
      <c r="Q264" s="82"/>
      <c r="R264" s="82"/>
      <c r="S264" s="82"/>
      <c r="T264" s="83"/>
      <c r="AT264" s="16" t="s">
        <v>203</v>
      </c>
      <c r="AU264" s="16" t="s">
        <v>82</v>
      </c>
    </row>
    <row r="265" s="11" customFormat="1" ht="22.8" customHeight="1">
      <c r="B265" s="203"/>
      <c r="C265" s="204"/>
      <c r="D265" s="205" t="s">
        <v>72</v>
      </c>
      <c r="E265" s="217" t="s">
        <v>1370</v>
      </c>
      <c r="F265" s="217" t="s">
        <v>1371</v>
      </c>
      <c r="G265" s="204"/>
      <c r="H265" s="204"/>
      <c r="I265" s="207"/>
      <c r="J265" s="218">
        <f>BK265</f>
        <v>0</v>
      </c>
      <c r="K265" s="204"/>
      <c r="L265" s="209"/>
      <c r="M265" s="210"/>
      <c r="N265" s="211"/>
      <c r="O265" s="211"/>
      <c r="P265" s="212">
        <f>SUM(P266:P274)</f>
        <v>0</v>
      </c>
      <c r="Q265" s="211"/>
      <c r="R265" s="212">
        <f>SUM(R266:R274)</f>
        <v>1.1514619999999998</v>
      </c>
      <c r="S265" s="211"/>
      <c r="T265" s="213">
        <f>SUM(T266:T274)</f>
        <v>0</v>
      </c>
      <c r="AR265" s="214" t="s">
        <v>82</v>
      </c>
      <c r="AT265" s="215" t="s">
        <v>72</v>
      </c>
      <c r="AU265" s="215" t="s">
        <v>80</v>
      </c>
      <c r="AY265" s="214" t="s">
        <v>194</v>
      </c>
      <c r="BK265" s="216">
        <f>SUM(BK266:BK274)</f>
        <v>0</v>
      </c>
    </row>
    <row r="266" s="1" customFormat="1" ht="24" customHeight="1">
      <c r="B266" s="37"/>
      <c r="C266" s="219" t="s">
        <v>511</v>
      </c>
      <c r="D266" s="219" t="s">
        <v>196</v>
      </c>
      <c r="E266" s="220" t="s">
        <v>1373</v>
      </c>
      <c r="F266" s="221" t="s">
        <v>1374</v>
      </c>
      <c r="G266" s="222" t="s">
        <v>199</v>
      </c>
      <c r="H266" s="223">
        <v>66.099999999999994</v>
      </c>
      <c r="I266" s="224"/>
      <c r="J266" s="225">
        <f>ROUND(I266*H266,2)</f>
        <v>0</v>
      </c>
      <c r="K266" s="221" t="s">
        <v>200</v>
      </c>
      <c r="L266" s="42"/>
      <c r="M266" s="226" t="s">
        <v>19</v>
      </c>
      <c r="N266" s="227" t="s">
        <v>44</v>
      </c>
      <c r="O266" s="82"/>
      <c r="P266" s="228">
        <f>O266*H266</f>
        <v>0</v>
      </c>
      <c r="Q266" s="228">
        <v>0.017319999999999999</v>
      </c>
      <c r="R266" s="228">
        <f>Q266*H266</f>
        <v>1.1448519999999998</v>
      </c>
      <c r="S266" s="228">
        <v>0</v>
      </c>
      <c r="T266" s="229">
        <f>S266*H266</f>
        <v>0</v>
      </c>
      <c r="AR266" s="230" t="s">
        <v>280</v>
      </c>
      <c r="AT266" s="230" t="s">
        <v>196</v>
      </c>
      <c r="AU266" s="230" t="s">
        <v>82</v>
      </c>
      <c r="AY266" s="16" t="s">
        <v>194</v>
      </c>
      <c r="BE266" s="231">
        <f>IF(N266="základní",J266,0)</f>
        <v>0</v>
      </c>
      <c r="BF266" s="231">
        <f>IF(N266="snížená",J266,0)</f>
        <v>0</v>
      </c>
      <c r="BG266" s="231">
        <f>IF(N266="zákl. přenesená",J266,0)</f>
        <v>0</v>
      </c>
      <c r="BH266" s="231">
        <f>IF(N266="sníž. přenesená",J266,0)</f>
        <v>0</v>
      </c>
      <c r="BI266" s="231">
        <f>IF(N266="nulová",J266,0)</f>
        <v>0</v>
      </c>
      <c r="BJ266" s="16" t="s">
        <v>80</v>
      </c>
      <c r="BK266" s="231">
        <f>ROUND(I266*H266,2)</f>
        <v>0</v>
      </c>
      <c r="BL266" s="16" t="s">
        <v>280</v>
      </c>
      <c r="BM266" s="230" t="s">
        <v>2121</v>
      </c>
    </row>
    <row r="267" s="1" customFormat="1">
      <c r="B267" s="37"/>
      <c r="C267" s="38"/>
      <c r="D267" s="232" t="s">
        <v>203</v>
      </c>
      <c r="E267" s="38"/>
      <c r="F267" s="233" t="s">
        <v>1376</v>
      </c>
      <c r="G267" s="38"/>
      <c r="H267" s="38"/>
      <c r="I267" s="145"/>
      <c r="J267" s="38"/>
      <c r="K267" s="38"/>
      <c r="L267" s="42"/>
      <c r="M267" s="234"/>
      <c r="N267" s="82"/>
      <c r="O267" s="82"/>
      <c r="P267" s="82"/>
      <c r="Q267" s="82"/>
      <c r="R267" s="82"/>
      <c r="S267" s="82"/>
      <c r="T267" s="83"/>
      <c r="AT267" s="16" t="s">
        <v>203</v>
      </c>
      <c r="AU267" s="16" t="s">
        <v>82</v>
      </c>
    </row>
    <row r="268" s="12" customFormat="1">
      <c r="B268" s="235"/>
      <c r="C268" s="236"/>
      <c r="D268" s="232" t="s">
        <v>272</v>
      </c>
      <c r="E268" s="237" t="s">
        <v>19</v>
      </c>
      <c r="F268" s="238" t="s">
        <v>2076</v>
      </c>
      <c r="G268" s="236"/>
      <c r="H268" s="239">
        <v>66.099999999999994</v>
      </c>
      <c r="I268" s="240"/>
      <c r="J268" s="236"/>
      <c r="K268" s="236"/>
      <c r="L268" s="241"/>
      <c r="M268" s="242"/>
      <c r="N268" s="243"/>
      <c r="O268" s="243"/>
      <c r="P268" s="243"/>
      <c r="Q268" s="243"/>
      <c r="R268" s="243"/>
      <c r="S268" s="243"/>
      <c r="T268" s="244"/>
      <c r="AT268" s="245" t="s">
        <v>272</v>
      </c>
      <c r="AU268" s="245" t="s">
        <v>82</v>
      </c>
      <c r="AV268" s="12" t="s">
        <v>82</v>
      </c>
      <c r="AW268" s="12" t="s">
        <v>35</v>
      </c>
      <c r="AX268" s="12" t="s">
        <v>80</v>
      </c>
      <c r="AY268" s="245" t="s">
        <v>194</v>
      </c>
    </row>
    <row r="269" s="1" customFormat="1" ht="16.5" customHeight="1">
      <c r="B269" s="37"/>
      <c r="C269" s="219" t="s">
        <v>517</v>
      </c>
      <c r="D269" s="219" t="s">
        <v>196</v>
      </c>
      <c r="E269" s="220" t="s">
        <v>1379</v>
      </c>
      <c r="F269" s="221" t="s">
        <v>1380</v>
      </c>
      <c r="G269" s="222" t="s">
        <v>199</v>
      </c>
      <c r="H269" s="223">
        <v>66.099999999999994</v>
      </c>
      <c r="I269" s="224"/>
      <c r="J269" s="225">
        <f>ROUND(I269*H269,2)</f>
        <v>0</v>
      </c>
      <c r="K269" s="221" t="s">
        <v>200</v>
      </c>
      <c r="L269" s="42"/>
      <c r="M269" s="226" t="s">
        <v>19</v>
      </c>
      <c r="N269" s="227" t="s">
        <v>44</v>
      </c>
      <c r="O269" s="82"/>
      <c r="P269" s="228">
        <f>O269*H269</f>
        <v>0</v>
      </c>
      <c r="Q269" s="228">
        <v>0.00010000000000000001</v>
      </c>
      <c r="R269" s="228">
        <f>Q269*H269</f>
        <v>0.0066099999999999996</v>
      </c>
      <c r="S269" s="228">
        <v>0</v>
      </c>
      <c r="T269" s="229">
        <f>S269*H269</f>
        <v>0</v>
      </c>
      <c r="AR269" s="230" t="s">
        <v>280</v>
      </c>
      <c r="AT269" s="230" t="s">
        <v>196</v>
      </c>
      <c r="AU269" s="230" t="s">
        <v>82</v>
      </c>
      <c r="AY269" s="16" t="s">
        <v>194</v>
      </c>
      <c r="BE269" s="231">
        <f>IF(N269="základní",J269,0)</f>
        <v>0</v>
      </c>
      <c r="BF269" s="231">
        <f>IF(N269="snížená",J269,0)</f>
        <v>0</v>
      </c>
      <c r="BG269" s="231">
        <f>IF(N269="zákl. přenesená",J269,0)</f>
        <v>0</v>
      </c>
      <c r="BH269" s="231">
        <f>IF(N269="sníž. přenesená",J269,0)</f>
        <v>0</v>
      </c>
      <c r="BI269" s="231">
        <f>IF(N269="nulová",J269,0)</f>
        <v>0</v>
      </c>
      <c r="BJ269" s="16" t="s">
        <v>80</v>
      </c>
      <c r="BK269" s="231">
        <f>ROUND(I269*H269,2)</f>
        <v>0</v>
      </c>
      <c r="BL269" s="16" t="s">
        <v>280</v>
      </c>
      <c r="BM269" s="230" t="s">
        <v>2122</v>
      </c>
    </row>
    <row r="270" s="1" customFormat="1">
      <c r="B270" s="37"/>
      <c r="C270" s="38"/>
      <c r="D270" s="232" t="s">
        <v>203</v>
      </c>
      <c r="E270" s="38"/>
      <c r="F270" s="233" t="s">
        <v>1382</v>
      </c>
      <c r="G270" s="38"/>
      <c r="H270" s="38"/>
      <c r="I270" s="145"/>
      <c r="J270" s="38"/>
      <c r="K270" s="38"/>
      <c r="L270" s="42"/>
      <c r="M270" s="234"/>
      <c r="N270" s="82"/>
      <c r="O270" s="82"/>
      <c r="P270" s="82"/>
      <c r="Q270" s="82"/>
      <c r="R270" s="82"/>
      <c r="S270" s="82"/>
      <c r="T270" s="83"/>
      <c r="AT270" s="16" t="s">
        <v>203</v>
      </c>
      <c r="AU270" s="16" t="s">
        <v>82</v>
      </c>
    </row>
    <row r="271" s="1" customFormat="1" ht="24" customHeight="1">
      <c r="B271" s="37"/>
      <c r="C271" s="219" t="s">
        <v>522</v>
      </c>
      <c r="D271" s="219" t="s">
        <v>196</v>
      </c>
      <c r="E271" s="220" t="s">
        <v>1393</v>
      </c>
      <c r="F271" s="221" t="s">
        <v>1394</v>
      </c>
      <c r="G271" s="222" t="s">
        <v>336</v>
      </c>
      <c r="H271" s="223">
        <v>1.151</v>
      </c>
      <c r="I271" s="224"/>
      <c r="J271" s="225">
        <f>ROUND(I271*H271,2)</f>
        <v>0</v>
      </c>
      <c r="K271" s="221" t="s">
        <v>200</v>
      </c>
      <c r="L271" s="42"/>
      <c r="M271" s="226" t="s">
        <v>19</v>
      </c>
      <c r="N271" s="227" t="s">
        <v>44</v>
      </c>
      <c r="O271" s="82"/>
      <c r="P271" s="228">
        <f>O271*H271</f>
        <v>0</v>
      </c>
      <c r="Q271" s="228">
        <v>0</v>
      </c>
      <c r="R271" s="228">
        <f>Q271*H271</f>
        <v>0</v>
      </c>
      <c r="S271" s="228">
        <v>0</v>
      </c>
      <c r="T271" s="229">
        <f>S271*H271</f>
        <v>0</v>
      </c>
      <c r="AR271" s="230" t="s">
        <v>280</v>
      </c>
      <c r="AT271" s="230" t="s">
        <v>196</v>
      </c>
      <c r="AU271" s="230" t="s">
        <v>82</v>
      </c>
      <c r="AY271" s="16" t="s">
        <v>194</v>
      </c>
      <c r="BE271" s="231">
        <f>IF(N271="základní",J271,0)</f>
        <v>0</v>
      </c>
      <c r="BF271" s="231">
        <f>IF(N271="snížená",J271,0)</f>
        <v>0</v>
      </c>
      <c r="BG271" s="231">
        <f>IF(N271="zákl. přenesená",J271,0)</f>
        <v>0</v>
      </c>
      <c r="BH271" s="231">
        <f>IF(N271="sníž. přenesená",J271,0)</f>
        <v>0</v>
      </c>
      <c r="BI271" s="231">
        <f>IF(N271="nulová",J271,0)</f>
        <v>0</v>
      </c>
      <c r="BJ271" s="16" t="s">
        <v>80</v>
      </c>
      <c r="BK271" s="231">
        <f>ROUND(I271*H271,2)</f>
        <v>0</v>
      </c>
      <c r="BL271" s="16" t="s">
        <v>280</v>
      </c>
      <c r="BM271" s="230" t="s">
        <v>2123</v>
      </c>
    </row>
    <row r="272" s="1" customFormat="1">
      <c r="B272" s="37"/>
      <c r="C272" s="38"/>
      <c r="D272" s="232" t="s">
        <v>203</v>
      </c>
      <c r="E272" s="38"/>
      <c r="F272" s="233" t="s">
        <v>1396</v>
      </c>
      <c r="G272" s="38"/>
      <c r="H272" s="38"/>
      <c r="I272" s="145"/>
      <c r="J272" s="38"/>
      <c r="K272" s="38"/>
      <c r="L272" s="42"/>
      <c r="M272" s="234"/>
      <c r="N272" s="82"/>
      <c r="O272" s="82"/>
      <c r="P272" s="82"/>
      <c r="Q272" s="82"/>
      <c r="R272" s="82"/>
      <c r="S272" s="82"/>
      <c r="T272" s="83"/>
      <c r="AT272" s="16" t="s">
        <v>203</v>
      </c>
      <c r="AU272" s="16" t="s">
        <v>82</v>
      </c>
    </row>
    <row r="273" s="1" customFormat="1" ht="24" customHeight="1">
      <c r="B273" s="37"/>
      <c r="C273" s="219" t="s">
        <v>528</v>
      </c>
      <c r="D273" s="219" t="s">
        <v>196</v>
      </c>
      <c r="E273" s="220" t="s">
        <v>1398</v>
      </c>
      <c r="F273" s="221" t="s">
        <v>1399</v>
      </c>
      <c r="G273" s="222" t="s">
        <v>336</v>
      </c>
      <c r="H273" s="223">
        <v>1.151</v>
      </c>
      <c r="I273" s="224"/>
      <c r="J273" s="225">
        <f>ROUND(I273*H273,2)</f>
        <v>0</v>
      </c>
      <c r="K273" s="221" t="s">
        <v>200</v>
      </c>
      <c r="L273" s="42"/>
      <c r="M273" s="226" t="s">
        <v>19</v>
      </c>
      <c r="N273" s="227" t="s">
        <v>44</v>
      </c>
      <c r="O273" s="82"/>
      <c r="P273" s="228">
        <f>O273*H273</f>
        <v>0</v>
      </c>
      <c r="Q273" s="228">
        <v>0</v>
      </c>
      <c r="R273" s="228">
        <f>Q273*H273</f>
        <v>0</v>
      </c>
      <c r="S273" s="228">
        <v>0</v>
      </c>
      <c r="T273" s="229">
        <f>S273*H273</f>
        <v>0</v>
      </c>
      <c r="AR273" s="230" t="s">
        <v>280</v>
      </c>
      <c r="AT273" s="230" t="s">
        <v>196</v>
      </c>
      <c r="AU273" s="230" t="s">
        <v>82</v>
      </c>
      <c r="AY273" s="16" t="s">
        <v>194</v>
      </c>
      <c r="BE273" s="231">
        <f>IF(N273="základní",J273,0)</f>
        <v>0</v>
      </c>
      <c r="BF273" s="231">
        <f>IF(N273="snížená",J273,0)</f>
        <v>0</v>
      </c>
      <c r="BG273" s="231">
        <f>IF(N273="zákl. přenesená",J273,0)</f>
        <v>0</v>
      </c>
      <c r="BH273" s="231">
        <f>IF(N273="sníž. přenesená",J273,0)</f>
        <v>0</v>
      </c>
      <c r="BI273" s="231">
        <f>IF(N273="nulová",J273,0)</f>
        <v>0</v>
      </c>
      <c r="BJ273" s="16" t="s">
        <v>80</v>
      </c>
      <c r="BK273" s="231">
        <f>ROUND(I273*H273,2)</f>
        <v>0</v>
      </c>
      <c r="BL273" s="16" t="s">
        <v>280</v>
      </c>
      <c r="BM273" s="230" t="s">
        <v>2124</v>
      </c>
    </row>
    <row r="274" s="1" customFormat="1">
      <c r="B274" s="37"/>
      <c r="C274" s="38"/>
      <c r="D274" s="232" t="s">
        <v>203</v>
      </c>
      <c r="E274" s="38"/>
      <c r="F274" s="233" t="s">
        <v>1401</v>
      </c>
      <c r="G274" s="38"/>
      <c r="H274" s="38"/>
      <c r="I274" s="145"/>
      <c r="J274" s="38"/>
      <c r="K274" s="38"/>
      <c r="L274" s="42"/>
      <c r="M274" s="234"/>
      <c r="N274" s="82"/>
      <c r="O274" s="82"/>
      <c r="P274" s="82"/>
      <c r="Q274" s="82"/>
      <c r="R274" s="82"/>
      <c r="S274" s="82"/>
      <c r="T274" s="83"/>
      <c r="AT274" s="16" t="s">
        <v>203</v>
      </c>
      <c r="AU274" s="16" t="s">
        <v>82</v>
      </c>
    </row>
    <row r="275" s="11" customFormat="1" ht="22.8" customHeight="1">
      <c r="B275" s="203"/>
      <c r="C275" s="204"/>
      <c r="D275" s="205" t="s">
        <v>72</v>
      </c>
      <c r="E275" s="217" t="s">
        <v>1402</v>
      </c>
      <c r="F275" s="217" t="s">
        <v>1403</v>
      </c>
      <c r="G275" s="204"/>
      <c r="H275" s="204"/>
      <c r="I275" s="207"/>
      <c r="J275" s="218">
        <f>BK275</f>
        <v>0</v>
      </c>
      <c r="K275" s="204"/>
      <c r="L275" s="209"/>
      <c r="M275" s="210"/>
      <c r="N275" s="211"/>
      <c r="O275" s="211"/>
      <c r="P275" s="212">
        <f>SUM(P276:P293)</f>
        <v>0</v>
      </c>
      <c r="Q275" s="211"/>
      <c r="R275" s="212">
        <f>SUM(R276:R293)</f>
        <v>0.049214999999999995</v>
      </c>
      <c r="S275" s="211"/>
      <c r="T275" s="213">
        <f>SUM(T276:T293)</f>
        <v>0.039399999999999998</v>
      </c>
      <c r="AR275" s="214" t="s">
        <v>82</v>
      </c>
      <c r="AT275" s="215" t="s">
        <v>72</v>
      </c>
      <c r="AU275" s="215" t="s">
        <v>80</v>
      </c>
      <c r="AY275" s="214" t="s">
        <v>194</v>
      </c>
      <c r="BK275" s="216">
        <f>SUM(BK276:BK293)</f>
        <v>0</v>
      </c>
    </row>
    <row r="276" s="1" customFormat="1" ht="16.5" customHeight="1">
      <c r="B276" s="37"/>
      <c r="C276" s="219" t="s">
        <v>533</v>
      </c>
      <c r="D276" s="219" t="s">
        <v>196</v>
      </c>
      <c r="E276" s="220" t="s">
        <v>1405</v>
      </c>
      <c r="F276" s="221" t="s">
        <v>1406</v>
      </c>
      <c r="G276" s="222" t="s">
        <v>217</v>
      </c>
      <c r="H276" s="223">
        <v>10</v>
      </c>
      <c r="I276" s="224"/>
      <c r="J276" s="225">
        <f>ROUND(I276*H276,2)</f>
        <v>0</v>
      </c>
      <c r="K276" s="221" t="s">
        <v>200</v>
      </c>
      <c r="L276" s="42"/>
      <c r="M276" s="226" t="s">
        <v>19</v>
      </c>
      <c r="N276" s="227" t="s">
        <v>44</v>
      </c>
      <c r="O276" s="82"/>
      <c r="P276" s="228">
        <f>O276*H276</f>
        <v>0</v>
      </c>
      <c r="Q276" s="228">
        <v>0</v>
      </c>
      <c r="R276" s="228">
        <f>Q276*H276</f>
        <v>0</v>
      </c>
      <c r="S276" s="228">
        <v>0.0039399999999999999</v>
      </c>
      <c r="T276" s="229">
        <f>S276*H276</f>
        <v>0.039399999999999998</v>
      </c>
      <c r="AR276" s="230" t="s">
        <v>280</v>
      </c>
      <c r="AT276" s="230" t="s">
        <v>196</v>
      </c>
      <c r="AU276" s="230" t="s">
        <v>82</v>
      </c>
      <c r="AY276" s="16" t="s">
        <v>194</v>
      </c>
      <c r="BE276" s="231">
        <f>IF(N276="základní",J276,0)</f>
        <v>0</v>
      </c>
      <c r="BF276" s="231">
        <f>IF(N276="snížená",J276,0)</f>
        <v>0</v>
      </c>
      <c r="BG276" s="231">
        <f>IF(N276="zákl. přenesená",J276,0)</f>
        <v>0</v>
      </c>
      <c r="BH276" s="231">
        <f>IF(N276="sníž. přenesená",J276,0)</f>
        <v>0</v>
      </c>
      <c r="BI276" s="231">
        <f>IF(N276="nulová",J276,0)</f>
        <v>0</v>
      </c>
      <c r="BJ276" s="16" t="s">
        <v>80</v>
      </c>
      <c r="BK276" s="231">
        <f>ROUND(I276*H276,2)</f>
        <v>0</v>
      </c>
      <c r="BL276" s="16" t="s">
        <v>280</v>
      </c>
      <c r="BM276" s="230" t="s">
        <v>2125</v>
      </c>
    </row>
    <row r="277" s="1" customFormat="1">
      <c r="B277" s="37"/>
      <c r="C277" s="38"/>
      <c r="D277" s="232" t="s">
        <v>203</v>
      </c>
      <c r="E277" s="38"/>
      <c r="F277" s="233" t="s">
        <v>1408</v>
      </c>
      <c r="G277" s="38"/>
      <c r="H277" s="38"/>
      <c r="I277" s="145"/>
      <c r="J277" s="38"/>
      <c r="K277" s="38"/>
      <c r="L277" s="42"/>
      <c r="M277" s="234"/>
      <c r="N277" s="82"/>
      <c r="O277" s="82"/>
      <c r="P277" s="82"/>
      <c r="Q277" s="82"/>
      <c r="R277" s="82"/>
      <c r="S277" s="82"/>
      <c r="T277" s="83"/>
      <c r="AT277" s="16" t="s">
        <v>203</v>
      </c>
      <c r="AU277" s="16" t="s">
        <v>82</v>
      </c>
    </row>
    <row r="278" s="1" customFormat="1">
      <c r="B278" s="37"/>
      <c r="C278" s="38"/>
      <c r="D278" s="232" t="s">
        <v>306</v>
      </c>
      <c r="E278" s="38"/>
      <c r="F278" s="257" t="s">
        <v>2126</v>
      </c>
      <c r="G278" s="38"/>
      <c r="H278" s="38"/>
      <c r="I278" s="145"/>
      <c r="J278" s="38"/>
      <c r="K278" s="38"/>
      <c r="L278" s="42"/>
      <c r="M278" s="234"/>
      <c r="N278" s="82"/>
      <c r="O278" s="82"/>
      <c r="P278" s="82"/>
      <c r="Q278" s="82"/>
      <c r="R278" s="82"/>
      <c r="S278" s="82"/>
      <c r="T278" s="83"/>
      <c r="AT278" s="16" t="s">
        <v>306</v>
      </c>
      <c r="AU278" s="16" t="s">
        <v>82</v>
      </c>
    </row>
    <row r="279" s="1" customFormat="1" ht="24" customHeight="1">
      <c r="B279" s="37"/>
      <c r="C279" s="219" t="s">
        <v>538</v>
      </c>
      <c r="D279" s="219" t="s">
        <v>196</v>
      </c>
      <c r="E279" s="220" t="s">
        <v>2127</v>
      </c>
      <c r="F279" s="221" t="s">
        <v>2128</v>
      </c>
      <c r="G279" s="222" t="s">
        <v>228</v>
      </c>
      <c r="H279" s="223">
        <v>1</v>
      </c>
      <c r="I279" s="224"/>
      <c r="J279" s="225">
        <f>ROUND(I279*H279,2)</f>
        <v>0</v>
      </c>
      <c r="K279" s="221" t="s">
        <v>200</v>
      </c>
      <c r="L279" s="42"/>
      <c r="M279" s="226" t="s">
        <v>19</v>
      </c>
      <c r="N279" s="227" t="s">
        <v>44</v>
      </c>
      <c r="O279" s="82"/>
      <c r="P279" s="228">
        <f>O279*H279</f>
        <v>0</v>
      </c>
      <c r="Q279" s="228">
        <v>0.0035999999999999999</v>
      </c>
      <c r="R279" s="228">
        <f>Q279*H279</f>
        <v>0.0035999999999999999</v>
      </c>
      <c r="S279" s="228">
        <v>0</v>
      </c>
      <c r="T279" s="229">
        <f>S279*H279</f>
        <v>0</v>
      </c>
      <c r="AR279" s="230" t="s">
        <v>280</v>
      </c>
      <c r="AT279" s="230" t="s">
        <v>196</v>
      </c>
      <c r="AU279" s="230" t="s">
        <v>82</v>
      </c>
      <c r="AY279" s="16" t="s">
        <v>194</v>
      </c>
      <c r="BE279" s="231">
        <f>IF(N279="základní",J279,0)</f>
        <v>0</v>
      </c>
      <c r="BF279" s="231">
        <f>IF(N279="snížená",J279,0)</f>
        <v>0</v>
      </c>
      <c r="BG279" s="231">
        <f>IF(N279="zákl. přenesená",J279,0)</f>
        <v>0</v>
      </c>
      <c r="BH279" s="231">
        <f>IF(N279="sníž. přenesená",J279,0)</f>
        <v>0</v>
      </c>
      <c r="BI279" s="231">
        <f>IF(N279="nulová",J279,0)</f>
        <v>0</v>
      </c>
      <c r="BJ279" s="16" t="s">
        <v>80</v>
      </c>
      <c r="BK279" s="231">
        <f>ROUND(I279*H279,2)</f>
        <v>0</v>
      </c>
      <c r="BL279" s="16" t="s">
        <v>280</v>
      </c>
      <c r="BM279" s="230" t="s">
        <v>2129</v>
      </c>
    </row>
    <row r="280" s="1" customFormat="1">
      <c r="B280" s="37"/>
      <c r="C280" s="38"/>
      <c r="D280" s="232" t="s">
        <v>203</v>
      </c>
      <c r="E280" s="38"/>
      <c r="F280" s="233" t="s">
        <v>2130</v>
      </c>
      <c r="G280" s="38"/>
      <c r="H280" s="38"/>
      <c r="I280" s="145"/>
      <c r="J280" s="38"/>
      <c r="K280" s="38"/>
      <c r="L280" s="42"/>
      <c r="M280" s="234"/>
      <c r="N280" s="82"/>
      <c r="O280" s="82"/>
      <c r="P280" s="82"/>
      <c r="Q280" s="82"/>
      <c r="R280" s="82"/>
      <c r="S280" s="82"/>
      <c r="T280" s="83"/>
      <c r="AT280" s="16" t="s">
        <v>203</v>
      </c>
      <c r="AU280" s="16" t="s">
        <v>82</v>
      </c>
    </row>
    <row r="281" s="1" customFormat="1" ht="24" customHeight="1">
      <c r="B281" s="37"/>
      <c r="C281" s="219" t="s">
        <v>543</v>
      </c>
      <c r="D281" s="219" t="s">
        <v>196</v>
      </c>
      <c r="E281" s="220" t="s">
        <v>1416</v>
      </c>
      <c r="F281" s="221" t="s">
        <v>1417</v>
      </c>
      <c r="G281" s="222" t="s">
        <v>217</v>
      </c>
      <c r="H281" s="223">
        <v>11.699999999999999</v>
      </c>
      <c r="I281" s="224"/>
      <c r="J281" s="225">
        <f>ROUND(I281*H281,2)</f>
        <v>0</v>
      </c>
      <c r="K281" s="221" t="s">
        <v>200</v>
      </c>
      <c r="L281" s="42"/>
      <c r="M281" s="226" t="s">
        <v>19</v>
      </c>
      <c r="N281" s="227" t="s">
        <v>44</v>
      </c>
      <c r="O281" s="82"/>
      <c r="P281" s="228">
        <f>O281*H281</f>
        <v>0</v>
      </c>
      <c r="Q281" s="228">
        <v>0.00315</v>
      </c>
      <c r="R281" s="228">
        <f>Q281*H281</f>
        <v>0.036854999999999999</v>
      </c>
      <c r="S281" s="228">
        <v>0</v>
      </c>
      <c r="T281" s="229">
        <f>S281*H281</f>
        <v>0</v>
      </c>
      <c r="AR281" s="230" t="s">
        <v>280</v>
      </c>
      <c r="AT281" s="230" t="s">
        <v>196</v>
      </c>
      <c r="AU281" s="230" t="s">
        <v>82</v>
      </c>
      <c r="AY281" s="16" t="s">
        <v>194</v>
      </c>
      <c r="BE281" s="231">
        <f>IF(N281="základní",J281,0)</f>
        <v>0</v>
      </c>
      <c r="BF281" s="231">
        <f>IF(N281="snížená",J281,0)</f>
        <v>0</v>
      </c>
      <c r="BG281" s="231">
        <f>IF(N281="zákl. přenesená",J281,0)</f>
        <v>0</v>
      </c>
      <c r="BH281" s="231">
        <f>IF(N281="sníž. přenesená",J281,0)</f>
        <v>0</v>
      </c>
      <c r="BI281" s="231">
        <f>IF(N281="nulová",J281,0)</f>
        <v>0</v>
      </c>
      <c r="BJ281" s="16" t="s">
        <v>80</v>
      </c>
      <c r="BK281" s="231">
        <f>ROUND(I281*H281,2)</f>
        <v>0</v>
      </c>
      <c r="BL281" s="16" t="s">
        <v>280</v>
      </c>
      <c r="BM281" s="230" t="s">
        <v>2131</v>
      </c>
    </row>
    <row r="282" s="1" customFormat="1">
      <c r="B282" s="37"/>
      <c r="C282" s="38"/>
      <c r="D282" s="232" t="s">
        <v>203</v>
      </c>
      <c r="E282" s="38"/>
      <c r="F282" s="233" t="s">
        <v>1419</v>
      </c>
      <c r="G282" s="38"/>
      <c r="H282" s="38"/>
      <c r="I282" s="145"/>
      <c r="J282" s="38"/>
      <c r="K282" s="38"/>
      <c r="L282" s="42"/>
      <c r="M282" s="234"/>
      <c r="N282" s="82"/>
      <c r="O282" s="82"/>
      <c r="P282" s="82"/>
      <c r="Q282" s="82"/>
      <c r="R282" s="82"/>
      <c r="S282" s="82"/>
      <c r="T282" s="83"/>
      <c r="AT282" s="16" t="s">
        <v>203</v>
      </c>
      <c r="AU282" s="16" t="s">
        <v>82</v>
      </c>
    </row>
    <row r="283" s="12" customFormat="1">
      <c r="B283" s="235"/>
      <c r="C283" s="236"/>
      <c r="D283" s="232" t="s">
        <v>272</v>
      </c>
      <c r="E283" s="237" t="s">
        <v>19</v>
      </c>
      <c r="F283" s="238" t="s">
        <v>2132</v>
      </c>
      <c r="G283" s="236"/>
      <c r="H283" s="239">
        <v>11.699999999999999</v>
      </c>
      <c r="I283" s="240"/>
      <c r="J283" s="236"/>
      <c r="K283" s="236"/>
      <c r="L283" s="241"/>
      <c r="M283" s="242"/>
      <c r="N283" s="243"/>
      <c r="O283" s="243"/>
      <c r="P283" s="243"/>
      <c r="Q283" s="243"/>
      <c r="R283" s="243"/>
      <c r="S283" s="243"/>
      <c r="T283" s="244"/>
      <c r="AT283" s="245" t="s">
        <v>272</v>
      </c>
      <c r="AU283" s="245" t="s">
        <v>82</v>
      </c>
      <c r="AV283" s="12" t="s">
        <v>82</v>
      </c>
      <c r="AW283" s="12" t="s">
        <v>35</v>
      </c>
      <c r="AX283" s="12" t="s">
        <v>80</v>
      </c>
      <c r="AY283" s="245" t="s">
        <v>194</v>
      </c>
    </row>
    <row r="284" s="1" customFormat="1" ht="24" customHeight="1">
      <c r="B284" s="37"/>
      <c r="C284" s="219" t="s">
        <v>548</v>
      </c>
      <c r="D284" s="219" t="s">
        <v>196</v>
      </c>
      <c r="E284" s="220" t="s">
        <v>1433</v>
      </c>
      <c r="F284" s="221" t="s">
        <v>1434</v>
      </c>
      <c r="G284" s="222" t="s">
        <v>199</v>
      </c>
      <c r="H284" s="223">
        <v>1.5</v>
      </c>
      <c r="I284" s="224"/>
      <c r="J284" s="225">
        <f>ROUND(I284*H284,2)</f>
        <v>0</v>
      </c>
      <c r="K284" s="221" t="s">
        <v>200</v>
      </c>
      <c r="L284" s="42"/>
      <c r="M284" s="226" t="s">
        <v>19</v>
      </c>
      <c r="N284" s="227" t="s">
        <v>44</v>
      </c>
      <c r="O284" s="82"/>
      <c r="P284" s="228">
        <f>O284*H284</f>
        <v>0</v>
      </c>
      <c r="Q284" s="228">
        <v>0.0058399999999999997</v>
      </c>
      <c r="R284" s="228">
        <f>Q284*H284</f>
        <v>0.0087600000000000004</v>
      </c>
      <c r="S284" s="228">
        <v>0</v>
      </c>
      <c r="T284" s="229">
        <f>S284*H284</f>
        <v>0</v>
      </c>
      <c r="AR284" s="230" t="s">
        <v>280</v>
      </c>
      <c r="AT284" s="230" t="s">
        <v>196</v>
      </c>
      <c r="AU284" s="230" t="s">
        <v>82</v>
      </c>
      <c r="AY284" s="16" t="s">
        <v>194</v>
      </c>
      <c r="BE284" s="231">
        <f>IF(N284="základní",J284,0)</f>
        <v>0</v>
      </c>
      <c r="BF284" s="231">
        <f>IF(N284="snížená",J284,0)</f>
        <v>0</v>
      </c>
      <c r="BG284" s="231">
        <f>IF(N284="zákl. přenesená",J284,0)</f>
        <v>0</v>
      </c>
      <c r="BH284" s="231">
        <f>IF(N284="sníž. přenesená",J284,0)</f>
        <v>0</v>
      </c>
      <c r="BI284" s="231">
        <f>IF(N284="nulová",J284,0)</f>
        <v>0</v>
      </c>
      <c r="BJ284" s="16" t="s">
        <v>80</v>
      </c>
      <c r="BK284" s="231">
        <f>ROUND(I284*H284,2)</f>
        <v>0</v>
      </c>
      <c r="BL284" s="16" t="s">
        <v>280</v>
      </c>
      <c r="BM284" s="230" t="s">
        <v>2133</v>
      </c>
    </row>
    <row r="285" s="1" customFormat="1">
      <c r="B285" s="37"/>
      <c r="C285" s="38"/>
      <c r="D285" s="232" t="s">
        <v>203</v>
      </c>
      <c r="E285" s="38"/>
      <c r="F285" s="233" t="s">
        <v>1436</v>
      </c>
      <c r="G285" s="38"/>
      <c r="H285" s="38"/>
      <c r="I285" s="145"/>
      <c r="J285" s="38"/>
      <c r="K285" s="38"/>
      <c r="L285" s="42"/>
      <c r="M285" s="234"/>
      <c r="N285" s="82"/>
      <c r="O285" s="82"/>
      <c r="P285" s="82"/>
      <c r="Q285" s="82"/>
      <c r="R285" s="82"/>
      <c r="S285" s="82"/>
      <c r="T285" s="83"/>
      <c r="AT285" s="16" t="s">
        <v>203</v>
      </c>
      <c r="AU285" s="16" t="s">
        <v>82</v>
      </c>
    </row>
    <row r="286" s="1" customFormat="1">
      <c r="B286" s="37"/>
      <c r="C286" s="38"/>
      <c r="D286" s="232" t="s">
        <v>306</v>
      </c>
      <c r="E286" s="38"/>
      <c r="F286" s="257" t="s">
        <v>1437</v>
      </c>
      <c r="G286" s="38"/>
      <c r="H286" s="38"/>
      <c r="I286" s="145"/>
      <c r="J286" s="38"/>
      <c r="K286" s="38"/>
      <c r="L286" s="42"/>
      <c r="M286" s="234"/>
      <c r="N286" s="82"/>
      <c r="O286" s="82"/>
      <c r="P286" s="82"/>
      <c r="Q286" s="82"/>
      <c r="R286" s="82"/>
      <c r="S286" s="82"/>
      <c r="T286" s="83"/>
      <c r="AT286" s="16" t="s">
        <v>306</v>
      </c>
      <c r="AU286" s="16" t="s">
        <v>82</v>
      </c>
    </row>
    <row r="287" s="1" customFormat="1" ht="16.5" customHeight="1">
      <c r="B287" s="37"/>
      <c r="C287" s="219" t="s">
        <v>553</v>
      </c>
      <c r="D287" s="219" t="s">
        <v>196</v>
      </c>
      <c r="E287" s="220" t="s">
        <v>1439</v>
      </c>
      <c r="F287" s="221" t="s">
        <v>1440</v>
      </c>
      <c r="G287" s="222" t="s">
        <v>217</v>
      </c>
      <c r="H287" s="223">
        <v>10</v>
      </c>
      <c r="I287" s="224"/>
      <c r="J287" s="225">
        <f>ROUND(I287*H287,2)</f>
        <v>0</v>
      </c>
      <c r="K287" s="221" t="s">
        <v>200</v>
      </c>
      <c r="L287" s="42"/>
      <c r="M287" s="226" t="s">
        <v>19</v>
      </c>
      <c r="N287" s="227" t="s">
        <v>44</v>
      </c>
      <c r="O287" s="82"/>
      <c r="P287" s="228">
        <f>O287*H287</f>
        <v>0</v>
      </c>
      <c r="Q287" s="228">
        <v>0</v>
      </c>
      <c r="R287" s="228">
        <f>Q287*H287</f>
        <v>0</v>
      </c>
      <c r="S287" s="228">
        <v>0</v>
      </c>
      <c r="T287" s="229">
        <f>S287*H287</f>
        <v>0</v>
      </c>
      <c r="AR287" s="230" t="s">
        <v>280</v>
      </c>
      <c r="AT287" s="230" t="s">
        <v>196</v>
      </c>
      <c r="AU287" s="230" t="s">
        <v>82</v>
      </c>
      <c r="AY287" s="16" t="s">
        <v>194</v>
      </c>
      <c r="BE287" s="231">
        <f>IF(N287="základní",J287,0)</f>
        <v>0</v>
      </c>
      <c r="BF287" s="231">
        <f>IF(N287="snížená",J287,0)</f>
        <v>0</v>
      </c>
      <c r="BG287" s="231">
        <f>IF(N287="zákl. přenesená",J287,0)</f>
        <v>0</v>
      </c>
      <c r="BH287" s="231">
        <f>IF(N287="sníž. přenesená",J287,0)</f>
        <v>0</v>
      </c>
      <c r="BI287" s="231">
        <f>IF(N287="nulová",J287,0)</f>
        <v>0</v>
      </c>
      <c r="BJ287" s="16" t="s">
        <v>80</v>
      </c>
      <c r="BK287" s="231">
        <f>ROUND(I287*H287,2)</f>
        <v>0</v>
      </c>
      <c r="BL287" s="16" t="s">
        <v>280</v>
      </c>
      <c r="BM287" s="230" t="s">
        <v>2134</v>
      </c>
    </row>
    <row r="288" s="1" customFormat="1">
      <c r="B288" s="37"/>
      <c r="C288" s="38"/>
      <c r="D288" s="232" t="s">
        <v>203</v>
      </c>
      <c r="E288" s="38"/>
      <c r="F288" s="233" t="s">
        <v>1442</v>
      </c>
      <c r="G288" s="38"/>
      <c r="H288" s="38"/>
      <c r="I288" s="145"/>
      <c r="J288" s="38"/>
      <c r="K288" s="38"/>
      <c r="L288" s="42"/>
      <c r="M288" s="234"/>
      <c r="N288" s="82"/>
      <c r="O288" s="82"/>
      <c r="P288" s="82"/>
      <c r="Q288" s="82"/>
      <c r="R288" s="82"/>
      <c r="S288" s="82"/>
      <c r="T288" s="83"/>
      <c r="AT288" s="16" t="s">
        <v>203</v>
      </c>
      <c r="AU288" s="16" t="s">
        <v>82</v>
      </c>
    </row>
    <row r="289" s="1" customFormat="1">
      <c r="B289" s="37"/>
      <c r="C289" s="38"/>
      <c r="D289" s="232" t="s">
        <v>306</v>
      </c>
      <c r="E289" s="38"/>
      <c r="F289" s="257" t="s">
        <v>2126</v>
      </c>
      <c r="G289" s="38"/>
      <c r="H289" s="38"/>
      <c r="I289" s="145"/>
      <c r="J289" s="38"/>
      <c r="K289" s="38"/>
      <c r="L289" s="42"/>
      <c r="M289" s="234"/>
      <c r="N289" s="82"/>
      <c r="O289" s="82"/>
      <c r="P289" s="82"/>
      <c r="Q289" s="82"/>
      <c r="R289" s="82"/>
      <c r="S289" s="82"/>
      <c r="T289" s="83"/>
      <c r="AT289" s="16" t="s">
        <v>306</v>
      </c>
      <c r="AU289" s="16" t="s">
        <v>82</v>
      </c>
    </row>
    <row r="290" s="1" customFormat="1" ht="24" customHeight="1">
      <c r="B290" s="37"/>
      <c r="C290" s="219" t="s">
        <v>558</v>
      </c>
      <c r="D290" s="219" t="s">
        <v>196</v>
      </c>
      <c r="E290" s="220" t="s">
        <v>1445</v>
      </c>
      <c r="F290" s="221" t="s">
        <v>1446</v>
      </c>
      <c r="G290" s="222" t="s">
        <v>336</v>
      </c>
      <c r="H290" s="223">
        <v>0.049000000000000002</v>
      </c>
      <c r="I290" s="224"/>
      <c r="J290" s="225">
        <f>ROUND(I290*H290,2)</f>
        <v>0</v>
      </c>
      <c r="K290" s="221" t="s">
        <v>200</v>
      </c>
      <c r="L290" s="42"/>
      <c r="M290" s="226" t="s">
        <v>19</v>
      </c>
      <c r="N290" s="227" t="s">
        <v>44</v>
      </c>
      <c r="O290" s="82"/>
      <c r="P290" s="228">
        <f>O290*H290</f>
        <v>0</v>
      </c>
      <c r="Q290" s="228">
        <v>0</v>
      </c>
      <c r="R290" s="228">
        <f>Q290*H290</f>
        <v>0</v>
      </c>
      <c r="S290" s="228">
        <v>0</v>
      </c>
      <c r="T290" s="229">
        <f>S290*H290</f>
        <v>0</v>
      </c>
      <c r="AR290" s="230" t="s">
        <v>280</v>
      </c>
      <c r="AT290" s="230" t="s">
        <v>196</v>
      </c>
      <c r="AU290" s="230" t="s">
        <v>82</v>
      </c>
      <c r="AY290" s="16" t="s">
        <v>194</v>
      </c>
      <c r="BE290" s="231">
        <f>IF(N290="základní",J290,0)</f>
        <v>0</v>
      </c>
      <c r="BF290" s="231">
        <f>IF(N290="snížená",J290,0)</f>
        <v>0</v>
      </c>
      <c r="BG290" s="231">
        <f>IF(N290="zákl. přenesená",J290,0)</f>
        <v>0</v>
      </c>
      <c r="BH290" s="231">
        <f>IF(N290="sníž. přenesená",J290,0)</f>
        <v>0</v>
      </c>
      <c r="BI290" s="231">
        <f>IF(N290="nulová",J290,0)</f>
        <v>0</v>
      </c>
      <c r="BJ290" s="16" t="s">
        <v>80</v>
      </c>
      <c r="BK290" s="231">
        <f>ROUND(I290*H290,2)</f>
        <v>0</v>
      </c>
      <c r="BL290" s="16" t="s">
        <v>280</v>
      </c>
      <c r="BM290" s="230" t="s">
        <v>2135</v>
      </c>
    </row>
    <row r="291" s="1" customFormat="1">
      <c r="B291" s="37"/>
      <c r="C291" s="38"/>
      <c r="D291" s="232" t="s">
        <v>203</v>
      </c>
      <c r="E291" s="38"/>
      <c r="F291" s="233" t="s">
        <v>1448</v>
      </c>
      <c r="G291" s="38"/>
      <c r="H291" s="38"/>
      <c r="I291" s="145"/>
      <c r="J291" s="38"/>
      <c r="K291" s="38"/>
      <c r="L291" s="42"/>
      <c r="M291" s="234"/>
      <c r="N291" s="82"/>
      <c r="O291" s="82"/>
      <c r="P291" s="82"/>
      <c r="Q291" s="82"/>
      <c r="R291" s="82"/>
      <c r="S291" s="82"/>
      <c r="T291" s="83"/>
      <c r="AT291" s="16" t="s">
        <v>203</v>
      </c>
      <c r="AU291" s="16" t="s">
        <v>82</v>
      </c>
    </row>
    <row r="292" s="1" customFormat="1" ht="24" customHeight="1">
      <c r="B292" s="37"/>
      <c r="C292" s="219" t="s">
        <v>564</v>
      </c>
      <c r="D292" s="219" t="s">
        <v>196</v>
      </c>
      <c r="E292" s="220" t="s">
        <v>1450</v>
      </c>
      <c r="F292" s="221" t="s">
        <v>1451</v>
      </c>
      <c r="G292" s="222" t="s">
        <v>336</v>
      </c>
      <c r="H292" s="223">
        <v>0.049000000000000002</v>
      </c>
      <c r="I292" s="224"/>
      <c r="J292" s="225">
        <f>ROUND(I292*H292,2)</f>
        <v>0</v>
      </c>
      <c r="K292" s="221" t="s">
        <v>200</v>
      </c>
      <c r="L292" s="42"/>
      <c r="M292" s="226" t="s">
        <v>19</v>
      </c>
      <c r="N292" s="227" t="s">
        <v>44</v>
      </c>
      <c r="O292" s="82"/>
      <c r="P292" s="228">
        <f>O292*H292</f>
        <v>0</v>
      </c>
      <c r="Q292" s="228">
        <v>0</v>
      </c>
      <c r="R292" s="228">
        <f>Q292*H292</f>
        <v>0</v>
      </c>
      <c r="S292" s="228">
        <v>0</v>
      </c>
      <c r="T292" s="229">
        <f>S292*H292</f>
        <v>0</v>
      </c>
      <c r="AR292" s="230" t="s">
        <v>280</v>
      </c>
      <c r="AT292" s="230" t="s">
        <v>196</v>
      </c>
      <c r="AU292" s="230" t="s">
        <v>82</v>
      </c>
      <c r="AY292" s="16" t="s">
        <v>194</v>
      </c>
      <c r="BE292" s="231">
        <f>IF(N292="základní",J292,0)</f>
        <v>0</v>
      </c>
      <c r="BF292" s="231">
        <f>IF(N292="snížená",J292,0)</f>
        <v>0</v>
      </c>
      <c r="BG292" s="231">
        <f>IF(N292="zákl. přenesená",J292,0)</f>
        <v>0</v>
      </c>
      <c r="BH292" s="231">
        <f>IF(N292="sníž. přenesená",J292,0)</f>
        <v>0</v>
      </c>
      <c r="BI292" s="231">
        <f>IF(N292="nulová",J292,0)</f>
        <v>0</v>
      </c>
      <c r="BJ292" s="16" t="s">
        <v>80</v>
      </c>
      <c r="BK292" s="231">
        <f>ROUND(I292*H292,2)</f>
        <v>0</v>
      </c>
      <c r="BL292" s="16" t="s">
        <v>280</v>
      </c>
      <c r="BM292" s="230" t="s">
        <v>2136</v>
      </c>
    </row>
    <row r="293" s="1" customFormat="1">
      <c r="B293" s="37"/>
      <c r="C293" s="38"/>
      <c r="D293" s="232" t="s">
        <v>203</v>
      </c>
      <c r="E293" s="38"/>
      <c r="F293" s="233" t="s">
        <v>1453</v>
      </c>
      <c r="G293" s="38"/>
      <c r="H293" s="38"/>
      <c r="I293" s="145"/>
      <c r="J293" s="38"/>
      <c r="K293" s="38"/>
      <c r="L293" s="42"/>
      <c r="M293" s="234"/>
      <c r="N293" s="82"/>
      <c r="O293" s="82"/>
      <c r="P293" s="82"/>
      <c r="Q293" s="82"/>
      <c r="R293" s="82"/>
      <c r="S293" s="82"/>
      <c r="T293" s="83"/>
      <c r="AT293" s="16" t="s">
        <v>203</v>
      </c>
      <c r="AU293" s="16" t="s">
        <v>82</v>
      </c>
    </row>
    <row r="294" s="11" customFormat="1" ht="22.8" customHeight="1">
      <c r="B294" s="203"/>
      <c r="C294" s="204"/>
      <c r="D294" s="205" t="s">
        <v>72</v>
      </c>
      <c r="E294" s="217" t="s">
        <v>1454</v>
      </c>
      <c r="F294" s="217" t="s">
        <v>1455</v>
      </c>
      <c r="G294" s="204"/>
      <c r="H294" s="204"/>
      <c r="I294" s="207"/>
      <c r="J294" s="218">
        <f>BK294</f>
        <v>0</v>
      </c>
      <c r="K294" s="204"/>
      <c r="L294" s="209"/>
      <c r="M294" s="210"/>
      <c r="N294" s="211"/>
      <c r="O294" s="211"/>
      <c r="P294" s="212">
        <f>SUM(P295:P304)</f>
        <v>0</v>
      </c>
      <c r="Q294" s="211"/>
      <c r="R294" s="212">
        <f>SUM(R295:R304)</f>
        <v>0.0094999999999999998</v>
      </c>
      <c r="S294" s="211"/>
      <c r="T294" s="213">
        <f>SUM(T295:T304)</f>
        <v>0.009689999999999999</v>
      </c>
      <c r="AR294" s="214" t="s">
        <v>82</v>
      </c>
      <c r="AT294" s="215" t="s">
        <v>72</v>
      </c>
      <c r="AU294" s="215" t="s">
        <v>80</v>
      </c>
      <c r="AY294" s="214" t="s">
        <v>194</v>
      </c>
      <c r="BK294" s="216">
        <f>SUM(BK295:BK304)</f>
        <v>0</v>
      </c>
    </row>
    <row r="295" s="1" customFormat="1" ht="16.5" customHeight="1">
      <c r="B295" s="37"/>
      <c r="C295" s="219" t="s">
        <v>568</v>
      </c>
      <c r="D295" s="219" t="s">
        <v>196</v>
      </c>
      <c r="E295" s="220" t="s">
        <v>1457</v>
      </c>
      <c r="F295" s="221" t="s">
        <v>1458</v>
      </c>
      <c r="G295" s="222" t="s">
        <v>199</v>
      </c>
      <c r="H295" s="223">
        <v>1</v>
      </c>
      <c r="I295" s="224"/>
      <c r="J295" s="225">
        <f>ROUND(I295*H295,2)</f>
        <v>0</v>
      </c>
      <c r="K295" s="221" t="s">
        <v>200</v>
      </c>
      <c r="L295" s="42"/>
      <c r="M295" s="226" t="s">
        <v>19</v>
      </c>
      <c r="N295" s="227" t="s">
        <v>44</v>
      </c>
      <c r="O295" s="82"/>
      <c r="P295" s="228">
        <f>O295*H295</f>
        <v>0</v>
      </c>
      <c r="Q295" s="228">
        <v>0</v>
      </c>
      <c r="R295" s="228">
        <f>Q295*H295</f>
        <v>0</v>
      </c>
      <c r="S295" s="228">
        <v>0.0094999999999999998</v>
      </c>
      <c r="T295" s="229">
        <f>S295*H295</f>
        <v>0.0094999999999999998</v>
      </c>
      <c r="AR295" s="230" t="s">
        <v>280</v>
      </c>
      <c r="AT295" s="230" t="s">
        <v>196</v>
      </c>
      <c r="AU295" s="230" t="s">
        <v>82</v>
      </c>
      <c r="AY295" s="16" t="s">
        <v>194</v>
      </c>
      <c r="BE295" s="231">
        <f>IF(N295="základní",J295,0)</f>
        <v>0</v>
      </c>
      <c r="BF295" s="231">
        <f>IF(N295="snížená",J295,0)</f>
        <v>0</v>
      </c>
      <c r="BG295" s="231">
        <f>IF(N295="zákl. přenesená",J295,0)</f>
        <v>0</v>
      </c>
      <c r="BH295" s="231">
        <f>IF(N295="sníž. přenesená",J295,0)</f>
        <v>0</v>
      </c>
      <c r="BI295" s="231">
        <f>IF(N295="nulová",J295,0)</f>
        <v>0</v>
      </c>
      <c r="BJ295" s="16" t="s">
        <v>80</v>
      </c>
      <c r="BK295" s="231">
        <f>ROUND(I295*H295,2)</f>
        <v>0</v>
      </c>
      <c r="BL295" s="16" t="s">
        <v>280</v>
      </c>
      <c r="BM295" s="230" t="s">
        <v>2137</v>
      </c>
    </row>
    <row r="296" s="1" customFormat="1">
      <c r="B296" s="37"/>
      <c r="C296" s="38"/>
      <c r="D296" s="232" t="s">
        <v>203</v>
      </c>
      <c r="E296" s="38"/>
      <c r="F296" s="233" t="s">
        <v>1460</v>
      </c>
      <c r="G296" s="38"/>
      <c r="H296" s="38"/>
      <c r="I296" s="145"/>
      <c r="J296" s="38"/>
      <c r="K296" s="38"/>
      <c r="L296" s="42"/>
      <c r="M296" s="234"/>
      <c r="N296" s="82"/>
      <c r="O296" s="82"/>
      <c r="P296" s="82"/>
      <c r="Q296" s="82"/>
      <c r="R296" s="82"/>
      <c r="S296" s="82"/>
      <c r="T296" s="83"/>
      <c r="AT296" s="16" t="s">
        <v>203</v>
      </c>
      <c r="AU296" s="16" t="s">
        <v>82</v>
      </c>
    </row>
    <row r="297" s="1" customFormat="1" ht="24" customHeight="1">
      <c r="B297" s="37"/>
      <c r="C297" s="219" t="s">
        <v>570</v>
      </c>
      <c r="D297" s="219" t="s">
        <v>196</v>
      </c>
      <c r="E297" s="220" t="s">
        <v>1463</v>
      </c>
      <c r="F297" s="221" t="s">
        <v>1464</v>
      </c>
      <c r="G297" s="222" t="s">
        <v>199</v>
      </c>
      <c r="H297" s="223">
        <v>1</v>
      </c>
      <c r="I297" s="224"/>
      <c r="J297" s="225">
        <f>ROUND(I297*H297,2)</f>
        <v>0</v>
      </c>
      <c r="K297" s="221" t="s">
        <v>200</v>
      </c>
      <c r="L297" s="42"/>
      <c r="M297" s="226" t="s">
        <v>19</v>
      </c>
      <c r="N297" s="227" t="s">
        <v>44</v>
      </c>
      <c r="O297" s="82"/>
      <c r="P297" s="228">
        <f>O297*H297</f>
        <v>0</v>
      </c>
      <c r="Q297" s="228">
        <v>0</v>
      </c>
      <c r="R297" s="228">
        <f>Q297*H297</f>
        <v>0</v>
      </c>
      <c r="S297" s="228">
        <v>0</v>
      </c>
      <c r="T297" s="229">
        <f>S297*H297</f>
        <v>0</v>
      </c>
      <c r="AR297" s="230" t="s">
        <v>280</v>
      </c>
      <c r="AT297" s="230" t="s">
        <v>196</v>
      </c>
      <c r="AU297" s="230" t="s">
        <v>82</v>
      </c>
      <c r="AY297" s="16" t="s">
        <v>194</v>
      </c>
      <c r="BE297" s="231">
        <f>IF(N297="základní",J297,0)</f>
        <v>0</v>
      </c>
      <c r="BF297" s="231">
        <f>IF(N297="snížená",J297,0)</f>
        <v>0</v>
      </c>
      <c r="BG297" s="231">
        <f>IF(N297="zákl. přenesená",J297,0)</f>
        <v>0</v>
      </c>
      <c r="BH297" s="231">
        <f>IF(N297="sníž. přenesená",J297,0)</f>
        <v>0</v>
      </c>
      <c r="BI297" s="231">
        <f>IF(N297="nulová",J297,0)</f>
        <v>0</v>
      </c>
      <c r="BJ297" s="16" t="s">
        <v>80</v>
      </c>
      <c r="BK297" s="231">
        <f>ROUND(I297*H297,2)</f>
        <v>0</v>
      </c>
      <c r="BL297" s="16" t="s">
        <v>280</v>
      </c>
      <c r="BM297" s="230" t="s">
        <v>2138</v>
      </c>
    </row>
    <row r="298" s="1" customFormat="1">
      <c r="B298" s="37"/>
      <c r="C298" s="38"/>
      <c r="D298" s="232" t="s">
        <v>203</v>
      </c>
      <c r="E298" s="38"/>
      <c r="F298" s="233" t="s">
        <v>1466</v>
      </c>
      <c r="G298" s="38"/>
      <c r="H298" s="38"/>
      <c r="I298" s="145"/>
      <c r="J298" s="38"/>
      <c r="K298" s="38"/>
      <c r="L298" s="42"/>
      <c r="M298" s="234"/>
      <c r="N298" s="82"/>
      <c r="O298" s="82"/>
      <c r="P298" s="82"/>
      <c r="Q298" s="82"/>
      <c r="R298" s="82"/>
      <c r="S298" s="82"/>
      <c r="T298" s="83"/>
      <c r="AT298" s="16" t="s">
        <v>203</v>
      </c>
      <c r="AU298" s="16" t="s">
        <v>82</v>
      </c>
    </row>
    <row r="299" s="1" customFormat="1" ht="24" customHeight="1">
      <c r="B299" s="37"/>
      <c r="C299" s="219" t="s">
        <v>574</v>
      </c>
      <c r="D299" s="219" t="s">
        <v>196</v>
      </c>
      <c r="E299" s="220" t="s">
        <v>1468</v>
      </c>
      <c r="F299" s="221" t="s">
        <v>1469</v>
      </c>
      <c r="G299" s="222" t="s">
        <v>199</v>
      </c>
      <c r="H299" s="223">
        <v>1</v>
      </c>
      <c r="I299" s="224"/>
      <c r="J299" s="225">
        <f>ROUND(I299*H299,2)</f>
        <v>0</v>
      </c>
      <c r="K299" s="221" t="s">
        <v>200</v>
      </c>
      <c r="L299" s="42"/>
      <c r="M299" s="226" t="s">
        <v>19</v>
      </c>
      <c r="N299" s="227" t="s">
        <v>44</v>
      </c>
      <c r="O299" s="82"/>
      <c r="P299" s="228">
        <f>O299*H299</f>
        <v>0</v>
      </c>
      <c r="Q299" s="228">
        <v>0</v>
      </c>
      <c r="R299" s="228">
        <f>Q299*H299</f>
        <v>0</v>
      </c>
      <c r="S299" s="228">
        <v>0.00019000000000000001</v>
      </c>
      <c r="T299" s="229">
        <f>S299*H299</f>
        <v>0.00019000000000000001</v>
      </c>
      <c r="AR299" s="230" t="s">
        <v>280</v>
      </c>
      <c r="AT299" s="230" t="s">
        <v>196</v>
      </c>
      <c r="AU299" s="230" t="s">
        <v>82</v>
      </c>
      <c r="AY299" s="16" t="s">
        <v>194</v>
      </c>
      <c r="BE299" s="231">
        <f>IF(N299="základní",J299,0)</f>
        <v>0</v>
      </c>
      <c r="BF299" s="231">
        <f>IF(N299="snížená",J299,0)</f>
        <v>0</v>
      </c>
      <c r="BG299" s="231">
        <f>IF(N299="zákl. přenesená",J299,0)</f>
        <v>0</v>
      </c>
      <c r="BH299" s="231">
        <f>IF(N299="sníž. přenesená",J299,0)</f>
        <v>0</v>
      </c>
      <c r="BI299" s="231">
        <f>IF(N299="nulová",J299,0)</f>
        <v>0</v>
      </c>
      <c r="BJ299" s="16" t="s">
        <v>80</v>
      </c>
      <c r="BK299" s="231">
        <f>ROUND(I299*H299,2)</f>
        <v>0</v>
      </c>
      <c r="BL299" s="16" t="s">
        <v>280</v>
      </c>
      <c r="BM299" s="230" t="s">
        <v>2139</v>
      </c>
    </row>
    <row r="300" s="1" customFormat="1">
      <c r="B300" s="37"/>
      <c r="C300" s="38"/>
      <c r="D300" s="232" t="s">
        <v>203</v>
      </c>
      <c r="E300" s="38"/>
      <c r="F300" s="233" t="s">
        <v>1471</v>
      </c>
      <c r="G300" s="38"/>
      <c r="H300" s="38"/>
      <c r="I300" s="145"/>
      <c r="J300" s="38"/>
      <c r="K300" s="38"/>
      <c r="L300" s="42"/>
      <c r="M300" s="234"/>
      <c r="N300" s="82"/>
      <c r="O300" s="82"/>
      <c r="P300" s="82"/>
      <c r="Q300" s="82"/>
      <c r="R300" s="82"/>
      <c r="S300" s="82"/>
      <c r="T300" s="83"/>
      <c r="AT300" s="16" t="s">
        <v>203</v>
      </c>
      <c r="AU300" s="16" t="s">
        <v>82</v>
      </c>
    </row>
    <row r="301" s="1" customFormat="1" ht="16.5" customHeight="1">
      <c r="B301" s="37"/>
      <c r="C301" s="258" t="s">
        <v>580</v>
      </c>
      <c r="D301" s="258" t="s">
        <v>350</v>
      </c>
      <c r="E301" s="259" t="s">
        <v>1473</v>
      </c>
      <c r="F301" s="260" t="s">
        <v>1474</v>
      </c>
      <c r="G301" s="261" t="s">
        <v>199</v>
      </c>
      <c r="H301" s="262">
        <v>1</v>
      </c>
      <c r="I301" s="263"/>
      <c r="J301" s="264">
        <f>ROUND(I301*H301,2)</f>
        <v>0</v>
      </c>
      <c r="K301" s="260" t="s">
        <v>200</v>
      </c>
      <c r="L301" s="265"/>
      <c r="M301" s="266" t="s">
        <v>19</v>
      </c>
      <c r="N301" s="267" t="s">
        <v>44</v>
      </c>
      <c r="O301" s="82"/>
      <c r="P301" s="228">
        <f>O301*H301</f>
        <v>0</v>
      </c>
      <c r="Q301" s="228">
        <v>0.0094999999999999998</v>
      </c>
      <c r="R301" s="228">
        <f>Q301*H301</f>
        <v>0.0094999999999999998</v>
      </c>
      <c r="S301" s="228">
        <v>0</v>
      </c>
      <c r="T301" s="229">
        <f>S301*H301</f>
        <v>0</v>
      </c>
      <c r="AR301" s="230" t="s">
        <v>381</v>
      </c>
      <c r="AT301" s="230" t="s">
        <v>350</v>
      </c>
      <c r="AU301" s="230" t="s">
        <v>82</v>
      </c>
      <c r="AY301" s="16" t="s">
        <v>194</v>
      </c>
      <c r="BE301" s="231">
        <f>IF(N301="základní",J301,0)</f>
        <v>0</v>
      </c>
      <c r="BF301" s="231">
        <f>IF(N301="snížená",J301,0)</f>
        <v>0</v>
      </c>
      <c r="BG301" s="231">
        <f>IF(N301="zákl. přenesená",J301,0)</f>
        <v>0</v>
      </c>
      <c r="BH301" s="231">
        <f>IF(N301="sníž. přenesená",J301,0)</f>
        <v>0</v>
      </c>
      <c r="BI301" s="231">
        <f>IF(N301="nulová",J301,0)</f>
        <v>0</v>
      </c>
      <c r="BJ301" s="16" t="s">
        <v>80</v>
      </c>
      <c r="BK301" s="231">
        <f>ROUND(I301*H301,2)</f>
        <v>0</v>
      </c>
      <c r="BL301" s="16" t="s">
        <v>280</v>
      </c>
      <c r="BM301" s="230" t="s">
        <v>2140</v>
      </c>
    </row>
    <row r="302" s="1" customFormat="1">
      <c r="B302" s="37"/>
      <c r="C302" s="38"/>
      <c r="D302" s="232" t="s">
        <v>203</v>
      </c>
      <c r="E302" s="38"/>
      <c r="F302" s="233" t="s">
        <v>1474</v>
      </c>
      <c r="G302" s="38"/>
      <c r="H302" s="38"/>
      <c r="I302" s="145"/>
      <c r="J302" s="38"/>
      <c r="K302" s="38"/>
      <c r="L302" s="42"/>
      <c r="M302" s="234"/>
      <c r="N302" s="82"/>
      <c r="O302" s="82"/>
      <c r="P302" s="82"/>
      <c r="Q302" s="82"/>
      <c r="R302" s="82"/>
      <c r="S302" s="82"/>
      <c r="T302" s="83"/>
      <c r="AT302" s="16" t="s">
        <v>203</v>
      </c>
      <c r="AU302" s="16" t="s">
        <v>82</v>
      </c>
    </row>
    <row r="303" s="1" customFormat="1" ht="24" customHeight="1">
      <c r="B303" s="37"/>
      <c r="C303" s="219" t="s">
        <v>585</v>
      </c>
      <c r="D303" s="219" t="s">
        <v>196</v>
      </c>
      <c r="E303" s="220" t="s">
        <v>1478</v>
      </c>
      <c r="F303" s="221" t="s">
        <v>1479</v>
      </c>
      <c r="G303" s="222" t="s">
        <v>199</v>
      </c>
      <c r="H303" s="223">
        <v>1</v>
      </c>
      <c r="I303" s="224"/>
      <c r="J303" s="225">
        <f>ROUND(I303*H303,2)</f>
        <v>0</v>
      </c>
      <c r="K303" s="221" t="s">
        <v>200</v>
      </c>
      <c r="L303" s="42"/>
      <c r="M303" s="226" t="s">
        <v>19</v>
      </c>
      <c r="N303" s="227" t="s">
        <v>44</v>
      </c>
      <c r="O303" s="82"/>
      <c r="P303" s="228">
        <f>O303*H303</f>
        <v>0</v>
      </c>
      <c r="Q303" s="228">
        <v>0</v>
      </c>
      <c r="R303" s="228">
        <f>Q303*H303</f>
        <v>0</v>
      </c>
      <c r="S303" s="228">
        <v>0</v>
      </c>
      <c r="T303" s="229">
        <f>S303*H303</f>
        <v>0</v>
      </c>
      <c r="AR303" s="230" t="s">
        <v>280</v>
      </c>
      <c r="AT303" s="230" t="s">
        <v>196</v>
      </c>
      <c r="AU303" s="230" t="s">
        <v>82</v>
      </c>
      <c r="AY303" s="16" t="s">
        <v>194</v>
      </c>
      <c r="BE303" s="231">
        <f>IF(N303="základní",J303,0)</f>
        <v>0</v>
      </c>
      <c r="BF303" s="231">
        <f>IF(N303="snížená",J303,0)</f>
        <v>0</v>
      </c>
      <c r="BG303" s="231">
        <f>IF(N303="zákl. přenesená",J303,0)</f>
        <v>0</v>
      </c>
      <c r="BH303" s="231">
        <f>IF(N303="sníž. přenesená",J303,0)</f>
        <v>0</v>
      </c>
      <c r="BI303" s="231">
        <f>IF(N303="nulová",J303,0)</f>
        <v>0</v>
      </c>
      <c r="BJ303" s="16" t="s">
        <v>80</v>
      </c>
      <c r="BK303" s="231">
        <f>ROUND(I303*H303,2)</f>
        <v>0</v>
      </c>
      <c r="BL303" s="16" t="s">
        <v>280</v>
      </c>
      <c r="BM303" s="230" t="s">
        <v>2141</v>
      </c>
    </row>
    <row r="304" s="1" customFormat="1">
      <c r="B304" s="37"/>
      <c r="C304" s="38"/>
      <c r="D304" s="232" t="s">
        <v>203</v>
      </c>
      <c r="E304" s="38"/>
      <c r="F304" s="233" t="s">
        <v>1481</v>
      </c>
      <c r="G304" s="38"/>
      <c r="H304" s="38"/>
      <c r="I304" s="145"/>
      <c r="J304" s="38"/>
      <c r="K304" s="38"/>
      <c r="L304" s="42"/>
      <c r="M304" s="234"/>
      <c r="N304" s="82"/>
      <c r="O304" s="82"/>
      <c r="P304" s="82"/>
      <c r="Q304" s="82"/>
      <c r="R304" s="82"/>
      <c r="S304" s="82"/>
      <c r="T304" s="83"/>
      <c r="AT304" s="16" t="s">
        <v>203</v>
      </c>
      <c r="AU304" s="16" t="s">
        <v>82</v>
      </c>
    </row>
    <row r="305" s="11" customFormat="1" ht="22.8" customHeight="1">
      <c r="B305" s="203"/>
      <c r="C305" s="204"/>
      <c r="D305" s="205" t="s">
        <v>72</v>
      </c>
      <c r="E305" s="217" t="s">
        <v>1482</v>
      </c>
      <c r="F305" s="217" t="s">
        <v>1483</v>
      </c>
      <c r="G305" s="204"/>
      <c r="H305" s="204"/>
      <c r="I305" s="207"/>
      <c r="J305" s="218">
        <f>BK305</f>
        <v>0</v>
      </c>
      <c r="K305" s="204"/>
      <c r="L305" s="209"/>
      <c r="M305" s="210"/>
      <c r="N305" s="211"/>
      <c r="O305" s="211"/>
      <c r="P305" s="212">
        <f>SUM(P306:P338)</f>
        <v>0</v>
      </c>
      <c r="Q305" s="211"/>
      <c r="R305" s="212">
        <f>SUM(R306:R338)</f>
        <v>0.25953999999999999</v>
      </c>
      <c r="S305" s="211"/>
      <c r="T305" s="213">
        <f>SUM(T306:T338)</f>
        <v>0</v>
      </c>
      <c r="AR305" s="214" t="s">
        <v>82</v>
      </c>
      <c r="AT305" s="215" t="s">
        <v>72</v>
      </c>
      <c r="AU305" s="215" t="s">
        <v>80</v>
      </c>
      <c r="AY305" s="214" t="s">
        <v>194</v>
      </c>
      <c r="BK305" s="216">
        <f>SUM(BK306:BK338)</f>
        <v>0</v>
      </c>
    </row>
    <row r="306" s="1" customFormat="1" ht="24" customHeight="1">
      <c r="B306" s="37"/>
      <c r="C306" s="219" t="s">
        <v>590</v>
      </c>
      <c r="D306" s="219" t="s">
        <v>196</v>
      </c>
      <c r="E306" s="220" t="s">
        <v>1519</v>
      </c>
      <c r="F306" s="221" t="s">
        <v>1520</v>
      </c>
      <c r="G306" s="222" t="s">
        <v>199</v>
      </c>
      <c r="H306" s="223">
        <v>1.1000000000000001</v>
      </c>
      <c r="I306" s="224"/>
      <c r="J306" s="225">
        <f>ROUND(I306*H306,2)</f>
        <v>0</v>
      </c>
      <c r="K306" s="221" t="s">
        <v>200</v>
      </c>
      <c r="L306" s="42"/>
      <c r="M306" s="226" t="s">
        <v>19</v>
      </c>
      <c r="N306" s="227" t="s">
        <v>44</v>
      </c>
      <c r="O306" s="82"/>
      <c r="P306" s="228">
        <f>O306*H306</f>
        <v>0</v>
      </c>
      <c r="Q306" s="228">
        <v>0</v>
      </c>
      <c r="R306" s="228">
        <f>Q306*H306</f>
        <v>0</v>
      </c>
      <c r="S306" s="228">
        <v>0</v>
      </c>
      <c r="T306" s="229">
        <f>S306*H306</f>
        <v>0</v>
      </c>
      <c r="AR306" s="230" t="s">
        <v>280</v>
      </c>
      <c r="AT306" s="230" t="s">
        <v>196</v>
      </c>
      <c r="AU306" s="230" t="s">
        <v>82</v>
      </c>
      <c r="AY306" s="16" t="s">
        <v>194</v>
      </c>
      <c r="BE306" s="231">
        <f>IF(N306="základní",J306,0)</f>
        <v>0</v>
      </c>
      <c r="BF306" s="231">
        <f>IF(N306="snížená",J306,0)</f>
        <v>0</v>
      </c>
      <c r="BG306" s="231">
        <f>IF(N306="zákl. přenesená",J306,0)</f>
        <v>0</v>
      </c>
      <c r="BH306" s="231">
        <f>IF(N306="sníž. přenesená",J306,0)</f>
        <v>0</v>
      </c>
      <c r="BI306" s="231">
        <f>IF(N306="nulová",J306,0)</f>
        <v>0</v>
      </c>
      <c r="BJ306" s="16" t="s">
        <v>80</v>
      </c>
      <c r="BK306" s="231">
        <f>ROUND(I306*H306,2)</f>
        <v>0</v>
      </c>
      <c r="BL306" s="16" t="s">
        <v>280</v>
      </c>
      <c r="BM306" s="230" t="s">
        <v>2142</v>
      </c>
    </row>
    <row r="307" s="1" customFormat="1">
      <c r="B307" s="37"/>
      <c r="C307" s="38"/>
      <c r="D307" s="232" t="s">
        <v>203</v>
      </c>
      <c r="E307" s="38"/>
      <c r="F307" s="233" t="s">
        <v>1522</v>
      </c>
      <c r="G307" s="38"/>
      <c r="H307" s="38"/>
      <c r="I307" s="145"/>
      <c r="J307" s="38"/>
      <c r="K307" s="38"/>
      <c r="L307" s="42"/>
      <c r="M307" s="234"/>
      <c r="N307" s="82"/>
      <c r="O307" s="82"/>
      <c r="P307" s="82"/>
      <c r="Q307" s="82"/>
      <c r="R307" s="82"/>
      <c r="S307" s="82"/>
      <c r="T307" s="83"/>
      <c r="AT307" s="16" t="s">
        <v>203</v>
      </c>
      <c r="AU307" s="16" t="s">
        <v>82</v>
      </c>
    </row>
    <row r="308" s="1" customFormat="1">
      <c r="B308" s="37"/>
      <c r="C308" s="38"/>
      <c r="D308" s="232" t="s">
        <v>306</v>
      </c>
      <c r="E308" s="38"/>
      <c r="F308" s="257" t="s">
        <v>1523</v>
      </c>
      <c r="G308" s="38"/>
      <c r="H308" s="38"/>
      <c r="I308" s="145"/>
      <c r="J308" s="38"/>
      <c r="K308" s="38"/>
      <c r="L308" s="42"/>
      <c r="M308" s="234"/>
      <c r="N308" s="82"/>
      <c r="O308" s="82"/>
      <c r="P308" s="82"/>
      <c r="Q308" s="82"/>
      <c r="R308" s="82"/>
      <c r="S308" s="82"/>
      <c r="T308" s="83"/>
      <c r="AT308" s="16" t="s">
        <v>306</v>
      </c>
      <c r="AU308" s="16" t="s">
        <v>82</v>
      </c>
    </row>
    <row r="309" s="1" customFormat="1" ht="24" customHeight="1">
      <c r="B309" s="37"/>
      <c r="C309" s="219" t="s">
        <v>595</v>
      </c>
      <c r="D309" s="219" t="s">
        <v>196</v>
      </c>
      <c r="E309" s="220" t="s">
        <v>1525</v>
      </c>
      <c r="F309" s="221" t="s">
        <v>1526</v>
      </c>
      <c r="G309" s="222" t="s">
        <v>228</v>
      </c>
      <c r="H309" s="223">
        <v>2</v>
      </c>
      <c r="I309" s="224"/>
      <c r="J309" s="225">
        <f>ROUND(I309*H309,2)</f>
        <v>0</v>
      </c>
      <c r="K309" s="221" t="s">
        <v>200</v>
      </c>
      <c r="L309" s="42"/>
      <c r="M309" s="226" t="s">
        <v>19</v>
      </c>
      <c r="N309" s="227" t="s">
        <v>44</v>
      </c>
      <c r="O309" s="82"/>
      <c r="P309" s="228">
        <f>O309*H309</f>
        <v>0</v>
      </c>
      <c r="Q309" s="228">
        <v>0</v>
      </c>
      <c r="R309" s="228">
        <f>Q309*H309</f>
        <v>0</v>
      </c>
      <c r="S309" s="228">
        <v>0</v>
      </c>
      <c r="T309" s="229">
        <f>S309*H309</f>
        <v>0</v>
      </c>
      <c r="AR309" s="230" t="s">
        <v>280</v>
      </c>
      <c r="AT309" s="230" t="s">
        <v>196</v>
      </c>
      <c r="AU309" s="230" t="s">
        <v>82</v>
      </c>
      <c r="AY309" s="16" t="s">
        <v>194</v>
      </c>
      <c r="BE309" s="231">
        <f>IF(N309="základní",J309,0)</f>
        <v>0</v>
      </c>
      <c r="BF309" s="231">
        <f>IF(N309="snížená",J309,0)</f>
        <v>0</v>
      </c>
      <c r="BG309" s="231">
        <f>IF(N309="zákl. přenesená",J309,0)</f>
        <v>0</v>
      </c>
      <c r="BH309" s="231">
        <f>IF(N309="sníž. přenesená",J309,0)</f>
        <v>0</v>
      </c>
      <c r="BI309" s="231">
        <f>IF(N309="nulová",J309,0)</f>
        <v>0</v>
      </c>
      <c r="BJ309" s="16" t="s">
        <v>80</v>
      </c>
      <c r="BK309" s="231">
        <f>ROUND(I309*H309,2)</f>
        <v>0</v>
      </c>
      <c r="BL309" s="16" t="s">
        <v>280</v>
      </c>
      <c r="BM309" s="230" t="s">
        <v>2143</v>
      </c>
    </row>
    <row r="310" s="1" customFormat="1">
      <c r="B310" s="37"/>
      <c r="C310" s="38"/>
      <c r="D310" s="232" t="s">
        <v>203</v>
      </c>
      <c r="E310" s="38"/>
      <c r="F310" s="233" t="s">
        <v>1528</v>
      </c>
      <c r="G310" s="38"/>
      <c r="H310" s="38"/>
      <c r="I310" s="145"/>
      <c r="J310" s="38"/>
      <c r="K310" s="38"/>
      <c r="L310" s="42"/>
      <c r="M310" s="234"/>
      <c r="N310" s="82"/>
      <c r="O310" s="82"/>
      <c r="P310" s="82"/>
      <c r="Q310" s="82"/>
      <c r="R310" s="82"/>
      <c r="S310" s="82"/>
      <c r="T310" s="83"/>
      <c r="AT310" s="16" t="s">
        <v>203</v>
      </c>
      <c r="AU310" s="16" t="s">
        <v>82</v>
      </c>
    </row>
    <row r="311" s="1" customFormat="1" ht="24" customHeight="1">
      <c r="B311" s="37"/>
      <c r="C311" s="258" t="s">
        <v>600</v>
      </c>
      <c r="D311" s="258" t="s">
        <v>350</v>
      </c>
      <c r="E311" s="259" t="s">
        <v>1530</v>
      </c>
      <c r="F311" s="260" t="s">
        <v>1531</v>
      </c>
      <c r="G311" s="261" t="s">
        <v>228</v>
      </c>
      <c r="H311" s="262">
        <v>2</v>
      </c>
      <c r="I311" s="263"/>
      <c r="J311" s="264">
        <f>ROUND(I311*H311,2)</f>
        <v>0</v>
      </c>
      <c r="K311" s="260" t="s">
        <v>200</v>
      </c>
      <c r="L311" s="265"/>
      <c r="M311" s="266" t="s">
        <v>19</v>
      </c>
      <c r="N311" s="267" t="s">
        <v>44</v>
      </c>
      <c r="O311" s="82"/>
      <c r="P311" s="228">
        <f>O311*H311</f>
        <v>0</v>
      </c>
      <c r="Q311" s="228">
        <v>0.016</v>
      </c>
      <c r="R311" s="228">
        <f>Q311*H311</f>
        <v>0.032000000000000001</v>
      </c>
      <c r="S311" s="228">
        <v>0</v>
      </c>
      <c r="T311" s="229">
        <f>S311*H311</f>
        <v>0</v>
      </c>
      <c r="AR311" s="230" t="s">
        <v>381</v>
      </c>
      <c r="AT311" s="230" t="s">
        <v>350</v>
      </c>
      <c r="AU311" s="230" t="s">
        <v>82</v>
      </c>
      <c r="AY311" s="16" t="s">
        <v>194</v>
      </c>
      <c r="BE311" s="231">
        <f>IF(N311="základní",J311,0)</f>
        <v>0</v>
      </c>
      <c r="BF311" s="231">
        <f>IF(N311="snížená",J311,0)</f>
        <v>0</v>
      </c>
      <c r="BG311" s="231">
        <f>IF(N311="zákl. přenesená",J311,0)</f>
        <v>0</v>
      </c>
      <c r="BH311" s="231">
        <f>IF(N311="sníž. přenesená",J311,0)</f>
        <v>0</v>
      </c>
      <c r="BI311" s="231">
        <f>IF(N311="nulová",J311,0)</f>
        <v>0</v>
      </c>
      <c r="BJ311" s="16" t="s">
        <v>80</v>
      </c>
      <c r="BK311" s="231">
        <f>ROUND(I311*H311,2)</f>
        <v>0</v>
      </c>
      <c r="BL311" s="16" t="s">
        <v>280</v>
      </c>
      <c r="BM311" s="230" t="s">
        <v>2144</v>
      </c>
    </row>
    <row r="312" s="1" customFormat="1">
      <c r="B312" s="37"/>
      <c r="C312" s="38"/>
      <c r="D312" s="232" t="s">
        <v>203</v>
      </c>
      <c r="E312" s="38"/>
      <c r="F312" s="233" t="s">
        <v>1531</v>
      </c>
      <c r="G312" s="38"/>
      <c r="H312" s="38"/>
      <c r="I312" s="145"/>
      <c r="J312" s="38"/>
      <c r="K312" s="38"/>
      <c r="L312" s="42"/>
      <c r="M312" s="234"/>
      <c r="N312" s="82"/>
      <c r="O312" s="82"/>
      <c r="P312" s="82"/>
      <c r="Q312" s="82"/>
      <c r="R312" s="82"/>
      <c r="S312" s="82"/>
      <c r="T312" s="83"/>
      <c r="AT312" s="16" t="s">
        <v>203</v>
      </c>
      <c r="AU312" s="16" t="s">
        <v>82</v>
      </c>
    </row>
    <row r="313" s="1" customFormat="1" ht="24" customHeight="1">
      <c r="B313" s="37"/>
      <c r="C313" s="219" t="s">
        <v>605</v>
      </c>
      <c r="D313" s="219" t="s">
        <v>196</v>
      </c>
      <c r="E313" s="220" t="s">
        <v>1534</v>
      </c>
      <c r="F313" s="221" t="s">
        <v>1535</v>
      </c>
      <c r="G313" s="222" t="s">
        <v>228</v>
      </c>
      <c r="H313" s="223">
        <v>2</v>
      </c>
      <c r="I313" s="224"/>
      <c r="J313" s="225">
        <f>ROUND(I313*H313,2)</f>
        <v>0</v>
      </c>
      <c r="K313" s="221" t="s">
        <v>200</v>
      </c>
      <c r="L313" s="42"/>
      <c r="M313" s="226" t="s">
        <v>19</v>
      </c>
      <c r="N313" s="227" t="s">
        <v>44</v>
      </c>
      <c r="O313" s="82"/>
      <c r="P313" s="228">
        <f>O313*H313</f>
        <v>0</v>
      </c>
      <c r="Q313" s="228">
        <v>0</v>
      </c>
      <c r="R313" s="228">
        <f>Q313*H313</f>
        <v>0</v>
      </c>
      <c r="S313" s="228">
        <v>0</v>
      </c>
      <c r="T313" s="229">
        <f>S313*H313</f>
        <v>0</v>
      </c>
      <c r="AR313" s="230" t="s">
        <v>280</v>
      </c>
      <c r="AT313" s="230" t="s">
        <v>196</v>
      </c>
      <c r="AU313" s="230" t="s">
        <v>82</v>
      </c>
      <c r="AY313" s="16" t="s">
        <v>194</v>
      </c>
      <c r="BE313" s="231">
        <f>IF(N313="základní",J313,0)</f>
        <v>0</v>
      </c>
      <c r="BF313" s="231">
        <f>IF(N313="snížená",J313,0)</f>
        <v>0</v>
      </c>
      <c r="BG313" s="231">
        <f>IF(N313="zákl. přenesená",J313,0)</f>
        <v>0</v>
      </c>
      <c r="BH313" s="231">
        <f>IF(N313="sníž. přenesená",J313,0)</f>
        <v>0</v>
      </c>
      <c r="BI313" s="231">
        <f>IF(N313="nulová",J313,0)</f>
        <v>0</v>
      </c>
      <c r="BJ313" s="16" t="s">
        <v>80</v>
      </c>
      <c r="BK313" s="231">
        <f>ROUND(I313*H313,2)</f>
        <v>0</v>
      </c>
      <c r="BL313" s="16" t="s">
        <v>280</v>
      </c>
      <c r="BM313" s="230" t="s">
        <v>2145</v>
      </c>
    </row>
    <row r="314" s="1" customFormat="1">
      <c r="B314" s="37"/>
      <c r="C314" s="38"/>
      <c r="D314" s="232" t="s">
        <v>203</v>
      </c>
      <c r="E314" s="38"/>
      <c r="F314" s="233" t="s">
        <v>1537</v>
      </c>
      <c r="G314" s="38"/>
      <c r="H314" s="38"/>
      <c r="I314" s="145"/>
      <c r="J314" s="38"/>
      <c r="K314" s="38"/>
      <c r="L314" s="42"/>
      <c r="M314" s="234"/>
      <c r="N314" s="82"/>
      <c r="O314" s="82"/>
      <c r="P314" s="82"/>
      <c r="Q314" s="82"/>
      <c r="R314" s="82"/>
      <c r="S314" s="82"/>
      <c r="T314" s="83"/>
      <c r="AT314" s="16" t="s">
        <v>203</v>
      </c>
      <c r="AU314" s="16" t="s">
        <v>82</v>
      </c>
    </row>
    <row r="315" s="1" customFormat="1" ht="24" customHeight="1">
      <c r="B315" s="37"/>
      <c r="C315" s="258" t="s">
        <v>609</v>
      </c>
      <c r="D315" s="258" t="s">
        <v>350</v>
      </c>
      <c r="E315" s="259" t="s">
        <v>1539</v>
      </c>
      <c r="F315" s="260" t="s">
        <v>1540</v>
      </c>
      <c r="G315" s="261" t="s">
        <v>228</v>
      </c>
      <c r="H315" s="262">
        <v>1</v>
      </c>
      <c r="I315" s="263"/>
      <c r="J315" s="264">
        <f>ROUND(I315*H315,2)</f>
        <v>0</v>
      </c>
      <c r="K315" s="260" t="s">
        <v>200</v>
      </c>
      <c r="L315" s="265"/>
      <c r="M315" s="266" t="s">
        <v>19</v>
      </c>
      <c r="N315" s="267" t="s">
        <v>44</v>
      </c>
      <c r="O315" s="82"/>
      <c r="P315" s="228">
        <f>O315*H315</f>
        <v>0</v>
      </c>
      <c r="Q315" s="228">
        <v>0.016</v>
      </c>
      <c r="R315" s="228">
        <f>Q315*H315</f>
        <v>0.016</v>
      </c>
      <c r="S315" s="228">
        <v>0</v>
      </c>
      <c r="T315" s="229">
        <f>S315*H315</f>
        <v>0</v>
      </c>
      <c r="AR315" s="230" t="s">
        <v>381</v>
      </c>
      <c r="AT315" s="230" t="s">
        <v>350</v>
      </c>
      <c r="AU315" s="230" t="s">
        <v>82</v>
      </c>
      <c r="AY315" s="16" t="s">
        <v>194</v>
      </c>
      <c r="BE315" s="231">
        <f>IF(N315="základní",J315,0)</f>
        <v>0</v>
      </c>
      <c r="BF315" s="231">
        <f>IF(N315="snížená",J315,0)</f>
        <v>0</v>
      </c>
      <c r="BG315" s="231">
        <f>IF(N315="zákl. přenesená",J315,0)</f>
        <v>0</v>
      </c>
      <c r="BH315" s="231">
        <f>IF(N315="sníž. přenesená",J315,0)</f>
        <v>0</v>
      </c>
      <c r="BI315" s="231">
        <f>IF(N315="nulová",J315,0)</f>
        <v>0</v>
      </c>
      <c r="BJ315" s="16" t="s">
        <v>80</v>
      </c>
      <c r="BK315" s="231">
        <f>ROUND(I315*H315,2)</f>
        <v>0</v>
      </c>
      <c r="BL315" s="16" t="s">
        <v>280</v>
      </c>
      <c r="BM315" s="230" t="s">
        <v>2146</v>
      </c>
    </row>
    <row r="316" s="1" customFormat="1">
      <c r="B316" s="37"/>
      <c r="C316" s="38"/>
      <c r="D316" s="232" t="s">
        <v>203</v>
      </c>
      <c r="E316" s="38"/>
      <c r="F316" s="233" t="s">
        <v>1540</v>
      </c>
      <c r="G316" s="38"/>
      <c r="H316" s="38"/>
      <c r="I316" s="145"/>
      <c r="J316" s="38"/>
      <c r="K316" s="38"/>
      <c r="L316" s="42"/>
      <c r="M316" s="234"/>
      <c r="N316" s="82"/>
      <c r="O316" s="82"/>
      <c r="P316" s="82"/>
      <c r="Q316" s="82"/>
      <c r="R316" s="82"/>
      <c r="S316" s="82"/>
      <c r="T316" s="83"/>
      <c r="AT316" s="16" t="s">
        <v>203</v>
      </c>
      <c r="AU316" s="16" t="s">
        <v>82</v>
      </c>
    </row>
    <row r="317" s="1" customFormat="1" ht="24" customHeight="1">
      <c r="B317" s="37"/>
      <c r="C317" s="258" t="s">
        <v>613</v>
      </c>
      <c r="D317" s="258" t="s">
        <v>350</v>
      </c>
      <c r="E317" s="259" t="s">
        <v>2147</v>
      </c>
      <c r="F317" s="260" t="s">
        <v>2148</v>
      </c>
      <c r="G317" s="261" t="s">
        <v>228</v>
      </c>
      <c r="H317" s="262">
        <v>1</v>
      </c>
      <c r="I317" s="263"/>
      <c r="J317" s="264">
        <f>ROUND(I317*H317,2)</f>
        <v>0</v>
      </c>
      <c r="K317" s="260" t="s">
        <v>200</v>
      </c>
      <c r="L317" s="265"/>
      <c r="M317" s="266" t="s">
        <v>19</v>
      </c>
      <c r="N317" s="267" t="s">
        <v>44</v>
      </c>
      <c r="O317" s="82"/>
      <c r="P317" s="228">
        <f>O317*H317</f>
        <v>0</v>
      </c>
      <c r="Q317" s="228">
        <v>0.017500000000000002</v>
      </c>
      <c r="R317" s="228">
        <f>Q317*H317</f>
        <v>0.017500000000000002</v>
      </c>
      <c r="S317" s="228">
        <v>0</v>
      </c>
      <c r="T317" s="229">
        <f>S317*H317</f>
        <v>0</v>
      </c>
      <c r="AR317" s="230" t="s">
        <v>381</v>
      </c>
      <c r="AT317" s="230" t="s">
        <v>350</v>
      </c>
      <c r="AU317" s="230" t="s">
        <v>82</v>
      </c>
      <c r="AY317" s="16" t="s">
        <v>194</v>
      </c>
      <c r="BE317" s="231">
        <f>IF(N317="základní",J317,0)</f>
        <v>0</v>
      </c>
      <c r="BF317" s="231">
        <f>IF(N317="snížená",J317,0)</f>
        <v>0</v>
      </c>
      <c r="BG317" s="231">
        <f>IF(N317="zákl. přenesená",J317,0)</f>
        <v>0</v>
      </c>
      <c r="BH317" s="231">
        <f>IF(N317="sníž. přenesená",J317,0)</f>
        <v>0</v>
      </c>
      <c r="BI317" s="231">
        <f>IF(N317="nulová",J317,0)</f>
        <v>0</v>
      </c>
      <c r="BJ317" s="16" t="s">
        <v>80</v>
      </c>
      <c r="BK317" s="231">
        <f>ROUND(I317*H317,2)</f>
        <v>0</v>
      </c>
      <c r="BL317" s="16" t="s">
        <v>280</v>
      </c>
      <c r="BM317" s="230" t="s">
        <v>2149</v>
      </c>
    </row>
    <row r="318" s="1" customFormat="1">
      <c r="B318" s="37"/>
      <c r="C318" s="38"/>
      <c r="D318" s="232" t="s">
        <v>203</v>
      </c>
      <c r="E318" s="38"/>
      <c r="F318" s="233" t="s">
        <v>2148</v>
      </c>
      <c r="G318" s="38"/>
      <c r="H318" s="38"/>
      <c r="I318" s="145"/>
      <c r="J318" s="38"/>
      <c r="K318" s="38"/>
      <c r="L318" s="42"/>
      <c r="M318" s="234"/>
      <c r="N318" s="82"/>
      <c r="O318" s="82"/>
      <c r="P318" s="82"/>
      <c r="Q318" s="82"/>
      <c r="R318" s="82"/>
      <c r="S318" s="82"/>
      <c r="T318" s="83"/>
      <c r="AT318" s="16" t="s">
        <v>203</v>
      </c>
      <c r="AU318" s="16" t="s">
        <v>82</v>
      </c>
    </row>
    <row r="319" s="1" customFormat="1" ht="24" customHeight="1">
      <c r="B319" s="37"/>
      <c r="C319" s="219" t="s">
        <v>622</v>
      </c>
      <c r="D319" s="219" t="s">
        <v>196</v>
      </c>
      <c r="E319" s="220" t="s">
        <v>1570</v>
      </c>
      <c r="F319" s="221" t="s">
        <v>1571</v>
      </c>
      <c r="G319" s="222" t="s">
        <v>228</v>
      </c>
      <c r="H319" s="223">
        <v>2</v>
      </c>
      <c r="I319" s="224"/>
      <c r="J319" s="225">
        <f>ROUND(I319*H319,2)</f>
        <v>0</v>
      </c>
      <c r="K319" s="221" t="s">
        <v>200</v>
      </c>
      <c r="L319" s="42"/>
      <c r="M319" s="226" t="s">
        <v>19</v>
      </c>
      <c r="N319" s="227" t="s">
        <v>44</v>
      </c>
      <c r="O319" s="82"/>
      <c r="P319" s="228">
        <f>O319*H319</f>
        <v>0</v>
      </c>
      <c r="Q319" s="228">
        <v>0.00092000000000000003</v>
      </c>
      <c r="R319" s="228">
        <f>Q319*H319</f>
        <v>0.0018400000000000001</v>
      </c>
      <c r="S319" s="228">
        <v>0</v>
      </c>
      <c r="T319" s="229">
        <f>S319*H319</f>
        <v>0</v>
      </c>
      <c r="AR319" s="230" t="s">
        <v>280</v>
      </c>
      <c r="AT319" s="230" t="s">
        <v>196</v>
      </c>
      <c r="AU319" s="230" t="s">
        <v>82</v>
      </c>
      <c r="AY319" s="16" t="s">
        <v>194</v>
      </c>
      <c r="BE319" s="231">
        <f>IF(N319="základní",J319,0)</f>
        <v>0</v>
      </c>
      <c r="BF319" s="231">
        <f>IF(N319="snížená",J319,0)</f>
        <v>0</v>
      </c>
      <c r="BG319" s="231">
        <f>IF(N319="zákl. přenesená",J319,0)</f>
        <v>0</v>
      </c>
      <c r="BH319" s="231">
        <f>IF(N319="sníž. přenesená",J319,0)</f>
        <v>0</v>
      </c>
      <c r="BI319" s="231">
        <f>IF(N319="nulová",J319,0)</f>
        <v>0</v>
      </c>
      <c r="BJ319" s="16" t="s">
        <v>80</v>
      </c>
      <c r="BK319" s="231">
        <f>ROUND(I319*H319,2)</f>
        <v>0</v>
      </c>
      <c r="BL319" s="16" t="s">
        <v>280</v>
      </c>
      <c r="BM319" s="230" t="s">
        <v>2150</v>
      </c>
    </row>
    <row r="320" s="1" customFormat="1">
      <c r="B320" s="37"/>
      <c r="C320" s="38"/>
      <c r="D320" s="232" t="s">
        <v>203</v>
      </c>
      <c r="E320" s="38"/>
      <c r="F320" s="233" t="s">
        <v>1573</v>
      </c>
      <c r="G320" s="38"/>
      <c r="H320" s="38"/>
      <c r="I320" s="145"/>
      <c r="J320" s="38"/>
      <c r="K320" s="38"/>
      <c r="L320" s="42"/>
      <c r="M320" s="234"/>
      <c r="N320" s="82"/>
      <c r="O320" s="82"/>
      <c r="P320" s="82"/>
      <c r="Q320" s="82"/>
      <c r="R320" s="82"/>
      <c r="S320" s="82"/>
      <c r="T320" s="83"/>
      <c r="AT320" s="16" t="s">
        <v>203</v>
      </c>
      <c r="AU320" s="16" t="s">
        <v>82</v>
      </c>
    </row>
    <row r="321" s="1" customFormat="1" ht="16.5" customHeight="1">
      <c r="B321" s="37"/>
      <c r="C321" s="258" t="s">
        <v>628</v>
      </c>
      <c r="D321" s="258" t="s">
        <v>350</v>
      </c>
      <c r="E321" s="259" t="s">
        <v>1585</v>
      </c>
      <c r="F321" s="260" t="s">
        <v>2151</v>
      </c>
      <c r="G321" s="261" t="s">
        <v>1492</v>
      </c>
      <c r="H321" s="262">
        <v>1</v>
      </c>
      <c r="I321" s="263"/>
      <c r="J321" s="264">
        <f>ROUND(I321*H321,2)</f>
        <v>0</v>
      </c>
      <c r="K321" s="260" t="s">
        <v>19</v>
      </c>
      <c r="L321" s="265"/>
      <c r="M321" s="266" t="s">
        <v>19</v>
      </c>
      <c r="N321" s="267" t="s">
        <v>44</v>
      </c>
      <c r="O321" s="82"/>
      <c r="P321" s="228">
        <f>O321*H321</f>
        <v>0</v>
      </c>
      <c r="Q321" s="228">
        <v>0.088499999999999995</v>
      </c>
      <c r="R321" s="228">
        <f>Q321*H321</f>
        <v>0.088499999999999995</v>
      </c>
      <c r="S321" s="228">
        <v>0</v>
      </c>
      <c r="T321" s="229">
        <f>S321*H321</f>
        <v>0</v>
      </c>
      <c r="AR321" s="230" t="s">
        <v>381</v>
      </c>
      <c r="AT321" s="230" t="s">
        <v>350</v>
      </c>
      <c r="AU321" s="230" t="s">
        <v>82</v>
      </c>
      <c r="AY321" s="16" t="s">
        <v>194</v>
      </c>
      <c r="BE321" s="231">
        <f>IF(N321="základní",J321,0)</f>
        <v>0</v>
      </c>
      <c r="BF321" s="231">
        <f>IF(N321="snížená",J321,0)</f>
        <v>0</v>
      </c>
      <c r="BG321" s="231">
        <f>IF(N321="zákl. přenesená",J321,0)</f>
        <v>0</v>
      </c>
      <c r="BH321" s="231">
        <f>IF(N321="sníž. přenesená",J321,0)</f>
        <v>0</v>
      </c>
      <c r="BI321" s="231">
        <f>IF(N321="nulová",J321,0)</f>
        <v>0</v>
      </c>
      <c r="BJ321" s="16" t="s">
        <v>80</v>
      </c>
      <c r="BK321" s="231">
        <f>ROUND(I321*H321,2)</f>
        <v>0</v>
      </c>
      <c r="BL321" s="16" t="s">
        <v>280</v>
      </c>
      <c r="BM321" s="230" t="s">
        <v>2152</v>
      </c>
    </row>
    <row r="322" s="1" customFormat="1">
      <c r="B322" s="37"/>
      <c r="C322" s="38"/>
      <c r="D322" s="232" t="s">
        <v>203</v>
      </c>
      <c r="E322" s="38"/>
      <c r="F322" s="233" t="s">
        <v>2153</v>
      </c>
      <c r="G322" s="38"/>
      <c r="H322" s="38"/>
      <c r="I322" s="145"/>
      <c r="J322" s="38"/>
      <c r="K322" s="38"/>
      <c r="L322" s="42"/>
      <c r="M322" s="234"/>
      <c r="N322" s="82"/>
      <c r="O322" s="82"/>
      <c r="P322" s="82"/>
      <c r="Q322" s="82"/>
      <c r="R322" s="82"/>
      <c r="S322" s="82"/>
      <c r="T322" s="83"/>
      <c r="AT322" s="16" t="s">
        <v>203</v>
      </c>
      <c r="AU322" s="16" t="s">
        <v>82</v>
      </c>
    </row>
    <row r="323" s="1" customFormat="1">
      <c r="B323" s="37"/>
      <c r="C323" s="38"/>
      <c r="D323" s="232" t="s">
        <v>306</v>
      </c>
      <c r="E323" s="38"/>
      <c r="F323" s="257" t="s">
        <v>1589</v>
      </c>
      <c r="G323" s="38"/>
      <c r="H323" s="38"/>
      <c r="I323" s="145"/>
      <c r="J323" s="38"/>
      <c r="K323" s="38"/>
      <c r="L323" s="42"/>
      <c r="M323" s="234"/>
      <c r="N323" s="82"/>
      <c r="O323" s="82"/>
      <c r="P323" s="82"/>
      <c r="Q323" s="82"/>
      <c r="R323" s="82"/>
      <c r="S323" s="82"/>
      <c r="T323" s="83"/>
      <c r="AT323" s="16" t="s">
        <v>306</v>
      </c>
      <c r="AU323" s="16" t="s">
        <v>82</v>
      </c>
    </row>
    <row r="324" s="1" customFormat="1" ht="16.5" customHeight="1">
      <c r="B324" s="37"/>
      <c r="C324" s="258" t="s">
        <v>635</v>
      </c>
      <c r="D324" s="258" t="s">
        <v>350</v>
      </c>
      <c r="E324" s="259" t="s">
        <v>1575</v>
      </c>
      <c r="F324" s="260" t="s">
        <v>2154</v>
      </c>
      <c r="G324" s="261" t="s">
        <v>1492</v>
      </c>
      <c r="H324" s="262">
        <v>1</v>
      </c>
      <c r="I324" s="263"/>
      <c r="J324" s="264">
        <f>ROUND(I324*H324,2)</f>
        <v>0</v>
      </c>
      <c r="K324" s="260" t="s">
        <v>19</v>
      </c>
      <c r="L324" s="265"/>
      <c r="M324" s="266" t="s">
        <v>19</v>
      </c>
      <c r="N324" s="267" t="s">
        <v>44</v>
      </c>
      <c r="O324" s="82"/>
      <c r="P324" s="228">
        <f>O324*H324</f>
        <v>0</v>
      </c>
      <c r="Q324" s="228">
        <v>0.076700000000000004</v>
      </c>
      <c r="R324" s="228">
        <f>Q324*H324</f>
        <v>0.076700000000000004</v>
      </c>
      <c r="S324" s="228">
        <v>0</v>
      </c>
      <c r="T324" s="229">
        <f>S324*H324</f>
        <v>0</v>
      </c>
      <c r="AR324" s="230" t="s">
        <v>381</v>
      </c>
      <c r="AT324" s="230" t="s">
        <v>350</v>
      </c>
      <c r="AU324" s="230" t="s">
        <v>82</v>
      </c>
      <c r="AY324" s="16" t="s">
        <v>194</v>
      </c>
      <c r="BE324" s="231">
        <f>IF(N324="základní",J324,0)</f>
        <v>0</v>
      </c>
      <c r="BF324" s="231">
        <f>IF(N324="snížená",J324,0)</f>
        <v>0</v>
      </c>
      <c r="BG324" s="231">
        <f>IF(N324="zákl. přenesená",J324,0)</f>
        <v>0</v>
      </c>
      <c r="BH324" s="231">
        <f>IF(N324="sníž. přenesená",J324,0)</f>
        <v>0</v>
      </c>
      <c r="BI324" s="231">
        <f>IF(N324="nulová",J324,0)</f>
        <v>0</v>
      </c>
      <c r="BJ324" s="16" t="s">
        <v>80</v>
      </c>
      <c r="BK324" s="231">
        <f>ROUND(I324*H324,2)</f>
        <v>0</v>
      </c>
      <c r="BL324" s="16" t="s">
        <v>280</v>
      </c>
      <c r="BM324" s="230" t="s">
        <v>2155</v>
      </c>
    </row>
    <row r="325" s="1" customFormat="1">
      <c r="B325" s="37"/>
      <c r="C325" s="38"/>
      <c r="D325" s="232" t="s">
        <v>203</v>
      </c>
      <c r="E325" s="38"/>
      <c r="F325" s="233" t="s">
        <v>2156</v>
      </c>
      <c r="G325" s="38"/>
      <c r="H325" s="38"/>
      <c r="I325" s="145"/>
      <c r="J325" s="38"/>
      <c r="K325" s="38"/>
      <c r="L325" s="42"/>
      <c r="M325" s="234"/>
      <c r="N325" s="82"/>
      <c r="O325" s="82"/>
      <c r="P325" s="82"/>
      <c r="Q325" s="82"/>
      <c r="R325" s="82"/>
      <c r="S325" s="82"/>
      <c r="T325" s="83"/>
      <c r="AT325" s="16" t="s">
        <v>203</v>
      </c>
      <c r="AU325" s="16" t="s">
        <v>82</v>
      </c>
    </row>
    <row r="326" s="1" customFormat="1">
      <c r="B326" s="37"/>
      <c r="C326" s="38"/>
      <c r="D326" s="232" t="s">
        <v>306</v>
      </c>
      <c r="E326" s="38"/>
      <c r="F326" s="257" t="s">
        <v>1589</v>
      </c>
      <c r="G326" s="38"/>
      <c r="H326" s="38"/>
      <c r="I326" s="145"/>
      <c r="J326" s="38"/>
      <c r="K326" s="38"/>
      <c r="L326" s="42"/>
      <c r="M326" s="234"/>
      <c r="N326" s="82"/>
      <c r="O326" s="82"/>
      <c r="P326" s="82"/>
      <c r="Q326" s="82"/>
      <c r="R326" s="82"/>
      <c r="S326" s="82"/>
      <c r="T326" s="83"/>
      <c r="AT326" s="16" t="s">
        <v>306</v>
      </c>
      <c r="AU326" s="16" t="s">
        <v>82</v>
      </c>
    </row>
    <row r="327" s="1" customFormat="1" ht="24" customHeight="1">
      <c r="B327" s="37"/>
      <c r="C327" s="219" t="s">
        <v>642</v>
      </c>
      <c r="D327" s="219" t="s">
        <v>196</v>
      </c>
      <c r="E327" s="220" t="s">
        <v>1601</v>
      </c>
      <c r="F327" s="221" t="s">
        <v>1602</v>
      </c>
      <c r="G327" s="222" t="s">
        <v>228</v>
      </c>
      <c r="H327" s="223">
        <v>1</v>
      </c>
      <c r="I327" s="224"/>
      <c r="J327" s="225">
        <f>ROUND(I327*H327,2)</f>
        <v>0</v>
      </c>
      <c r="K327" s="221" t="s">
        <v>200</v>
      </c>
      <c r="L327" s="42"/>
      <c r="M327" s="226" t="s">
        <v>19</v>
      </c>
      <c r="N327" s="227" t="s">
        <v>44</v>
      </c>
      <c r="O327" s="82"/>
      <c r="P327" s="228">
        <f>O327*H327</f>
        <v>0</v>
      </c>
      <c r="Q327" s="228">
        <v>0</v>
      </c>
      <c r="R327" s="228">
        <f>Q327*H327</f>
        <v>0</v>
      </c>
      <c r="S327" s="228">
        <v>0</v>
      </c>
      <c r="T327" s="229">
        <f>S327*H327</f>
        <v>0</v>
      </c>
      <c r="AR327" s="230" t="s">
        <v>201</v>
      </c>
      <c r="AT327" s="230" t="s">
        <v>196</v>
      </c>
      <c r="AU327" s="230" t="s">
        <v>82</v>
      </c>
      <c r="AY327" s="16" t="s">
        <v>194</v>
      </c>
      <c r="BE327" s="231">
        <f>IF(N327="základní",J327,0)</f>
        <v>0</v>
      </c>
      <c r="BF327" s="231">
        <f>IF(N327="snížená",J327,0)</f>
        <v>0</v>
      </c>
      <c r="BG327" s="231">
        <f>IF(N327="zákl. přenesená",J327,0)</f>
        <v>0</v>
      </c>
      <c r="BH327" s="231">
        <f>IF(N327="sníž. přenesená",J327,0)</f>
        <v>0</v>
      </c>
      <c r="BI327" s="231">
        <f>IF(N327="nulová",J327,0)</f>
        <v>0</v>
      </c>
      <c r="BJ327" s="16" t="s">
        <v>80</v>
      </c>
      <c r="BK327" s="231">
        <f>ROUND(I327*H327,2)</f>
        <v>0</v>
      </c>
      <c r="BL327" s="16" t="s">
        <v>201</v>
      </c>
      <c r="BM327" s="230" t="s">
        <v>2157</v>
      </c>
    </row>
    <row r="328" s="1" customFormat="1">
      <c r="B328" s="37"/>
      <c r="C328" s="38"/>
      <c r="D328" s="232" t="s">
        <v>203</v>
      </c>
      <c r="E328" s="38"/>
      <c r="F328" s="233" t="s">
        <v>1604</v>
      </c>
      <c r="G328" s="38"/>
      <c r="H328" s="38"/>
      <c r="I328" s="145"/>
      <c r="J328" s="38"/>
      <c r="K328" s="38"/>
      <c r="L328" s="42"/>
      <c r="M328" s="234"/>
      <c r="N328" s="82"/>
      <c r="O328" s="82"/>
      <c r="P328" s="82"/>
      <c r="Q328" s="82"/>
      <c r="R328" s="82"/>
      <c r="S328" s="82"/>
      <c r="T328" s="83"/>
      <c r="AT328" s="16" t="s">
        <v>203</v>
      </c>
      <c r="AU328" s="16" t="s">
        <v>82</v>
      </c>
    </row>
    <row r="329" s="1" customFormat="1" ht="16.5" customHeight="1">
      <c r="B329" s="37"/>
      <c r="C329" s="258" t="s">
        <v>647</v>
      </c>
      <c r="D329" s="258" t="s">
        <v>350</v>
      </c>
      <c r="E329" s="259" t="s">
        <v>1606</v>
      </c>
      <c r="F329" s="260" t="s">
        <v>1607</v>
      </c>
      <c r="G329" s="261" t="s">
        <v>217</v>
      </c>
      <c r="H329" s="262">
        <v>0.59999999999999998</v>
      </c>
      <c r="I329" s="263"/>
      <c r="J329" s="264">
        <f>ROUND(I329*H329,2)</f>
        <v>0</v>
      </c>
      <c r="K329" s="260" t="s">
        <v>200</v>
      </c>
      <c r="L329" s="265"/>
      <c r="M329" s="266" t="s">
        <v>19</v>
      </c>
      <c r="N329" s="267" t="s">
        <v>44</v>
      </c>
      <c r="O329" s="82"/>
      <c r="P329" s="228">
        <f>O329*H329</f>
        <v>0</v>
      </c>
      <c r="Q329" s="228">
        <v>0.0030000000000000001</v>
      </c>
      <c r="R329" s="228">
        <f>Q329*H329</f>
        <v>0.0018</v>
      </c>
      <c r="S329" s="228">
        <v>0</v>
      </c>
      <c r="T329" s="229">
        <f>S329*H329</f>
        <v>0</v>
      </c>
      <c r="AR329" s="230" t="s">
        <v>236</v>
      </c>
      <c r="AT329" s="230" t="s">
        <v>350</v>
      </c>
      <c r="AU329" s="230" t="s">
        <v>82</v>
      </c>
      <c r="AY329" s="16" t="s">
        <v>194</v>
      </c>
      <c r="BE329" s="231">
        <f>IF(N329="základní",J329,0)</f>
        <v>0</v>
      </c>
      <c r="BF329" s="231">
        <f>IF(N329="snížená",J329,0)</f>
        <v>0</v>
      </c>
      <c r="BG329" s="231">
        <f>IF(N329="zákl. přenesená",J329,0)</f>
        <v>0</v>
      </c>
      <c r="BH329" s="231">
        <f>IF(N329="sníž. přenesená",J329,0)</f>
        <v>0</v>
      </c>
      <c r="BI329" s="231">
        <f>IF(N329="nulová",J329,0)</f>
        <v>0</v>
      </c>
      <c r="BJ329" s="16" t="s">
        <v>80</v>
      </c>
      <c r="BK329" s="231">
        <f>ROUND(I329*H329,2)</f>
        <v>0</v>
      </c>
      <c r="BL329" s="16" t="s">
        <v>201</v>
      </c>
      <c r="BM329" s="230" t="s">
        <v>2158</v>
      </c>
    </row>
    <row r="330" s="1" customFormat="1">
      <c r="B330" s="37"/>
      <c r="C330" s="38"/>
      <c r="D330" s="232" t="s">
        <v>203</v>
      </c>
      <c r="E330" s="38"/>
      <c r="F330" s="233" t="s">
        <v>1607</v>
      </c>
      <c r="G330" s="38"/>
      <c r="H330" s="38"/>
      <c r="I330" s="145"/>
      <c r="J330" s="38"/>
      <c r="K330" s="38"/>
      <c r="L330" s="42"/>
      <c r="M330" s="234"/>
      <c r="N330" s="82"/>
      <c r="O330" s="82"/>
      <c r="P330" s="82"/>
      <c r="Q330" s="82"/>
      <c r="R330" s="82"/>
      <c r="S330" s="82"/>
      <c r="T330" s="83"/>
      <c r="AT330" s="16" t="s">
        <v>203</v>
      </c>
      <c r="AU330" s="16" t="s">
        <v>82</v>
      </c>
    </row>
    <row r="331" s="1" customFormat="1" ht="24" customHeight="1">
      <c r="B331" s="37"/>
      <c r="C331" s="219" t="s">
        <v>653</v>
      </c>
      <c r="D331" s="219" t="s">
        <v>196</v>
      </c>
      <c r="E331" s="220" t="s">
        <v>1610</v>
      </c>
      <c r="F331" s="221" t="s">
        <v>1611</v>
      </c>
      <c r="G331" s="222" t="s">
        <v>228</v>
      </c>
      <c r="H331" s="223">
        <v>7</v>
      </c>
      <c r="I331" s="224"/>
      <c r="J331" s="225">
        <f>ROUND(I331*H331,2)</f>
        <v>0</v>
      </c>
      <c r="K331" s="221" t="s">
        <v>200</v>
      </c>
      <c r="L331" s="42"/>
      <c r="M331" s="226" t="s">
        <v>19</v>
      </c>
      <c r="N331" s="227" t="s">
        <v>44</v>
      </c>
      <c r="O331" s="82"/>
      <c r="P331" s="228">
        <f>O331*H331</f>
        <v>0</v>
      </c>
      <c r="Q331" s="228">
        <v>0</v>
      </c>
      <c r="R331" s="228">
        <f>Q331*H331</f>
        <v>0</v>
      </c>
      <c r="S331" s="228">
        <v>0</v>
      </c>
      <c r="T331" s="229">
        <f>S331*H331</f>
        <v>0</v>
      </c>
      <c r="AR331" s="230" t="s">
        <v>280</v>
      </c>
      <c r="AT331" s="230" t="s">
        <v>196</v>
      </c>
      <c r="AU331" s="230" t="s">
        <v>82</v>
      </c>
      <c r="AY331" s="16" t="s">
        <v>194</v>
      </c>
      <c r="BE331" s="231">
        <f>IF(N331="základní",J331,0)</f>
        <v>0</v>
      </c>
      <c r="BF331" s="231">
        <f>IF(N331="snížená",J331,0)</f>
        <v>0</v>
      </c>
      <c r="BG331" s="231">
        <f>IF(N331="zákl. přenesená",J331,0)</f>
        <v>0</v>
      </c>
      <c r="BH331" s="231">
        <f>IF(N331="sníž. přenesená",J331,0)</f>
        <v>0</v>
      </c>
      <c r="BI331" s="231">
        <f>IF(N331="nulová",J331,0)</f>
        <v>0</v>
      </c>
      <c r="BJ331" s="16" t="s">
        <v>80</v>
      </c>
      <c r="BK331" s="231">
        <f>ROUND(I331*H331,2)</f>
        <v>0</v>
      </c>
      <c r="BL331" s="16" t="s">
        <v>280</v>
      </c>
      <c r="BM331" s="230" t="s">
        <v>2159</v>
      </c>
    </row>
    <row r="332" s="1" customFormat="1">
      <c r="B332" s="37"/>
      <c r="C332" s="38"/>
      <c r="D332" s="232" t="s">
        <v>203</v>
      </c>
      <c r="E332" s="38"/>
      <c r="F332" s="233" t="s">
        <v>1613</v>
      </c>
      <c r="G332" s="38"/>
      <c r="H332" s="38"/>
      <c r="I332" s="145"/>
      <c r="J332" s="38"/>
      <c r="K332" s="38"/>
      <c r="L332" s="42"/>
      <c r="M332" s="234"/>
      <c r="N332" s="82"/>
      <c r="O332" s="82"/>
      <c r="P332" s="82"/>
      <c r="Q332" s="82"/>
      <c r="R332" s="82"/>
      <c r="S332" s="82"/>
      <c r="T332" s="83"/>
      <c r="AT332" s="16" t="s">
        <v>203</v>
      </c>
      <c r="AU332" s="16" t="s">
        <v>82</v>
      </c>
    </row>
    <row r="333" s="1" customFormat="1" ht="16.5" customHeight="1">
      <c r="B333" s="37"/>
      <c r="C333" s="258" t="s">
        <v>658</v>
      </c>
      <c r="D333" s="258" t="s">
        <v>350</v>
      </c>
      <c r="E333" s="259" t="s">
        <v>1606</v>
      </c>
      <c r="F333" s="260" t="s">
        <v>1607</v>
      </c>
      <c r="G333" s="261" t="s">
        <v>217</v>
      </c>
      <c r="H333" s="262">
        <v>8.4000000000000004</v>
      </c>
      <c r="I333" s="263"/>
      <c r="J333" s="264">
        <f>ROUND(I333*H333,2)</f>
        <v>0</v>
      </c>
      <c r="K333" s="260" t="s">
        <v>200</v>
      </c>
      <c r="L333" s="265"/>
      <c r="M333" s="266" t="s">
        <v>19</v>
      </c>
      <c r="N333" s="267" t="s">
        <v>44</v>
      </c>
      <c r="O333" s="82"/>
      <c r="P333" s="228">
        <f>O333*H333</f>
        <v>0</v>
      </c>
      <c r="Q333" s="228">
        <v>0.0030000000000000001</v>
      </c>
      <c r="R333" s="228">
        <f>Q333*H333</f>
        <v>0.0252</v>
      </c>
      <c r="S333" s="228">
        <v>0</v>
      </c>
      <c r="T333" s="229">
        <f>S333*H333</f>
        <v>0</v>
      </c>
      <c r="AR333" s="230" t="s">
        <v>381</v>
      </c>
      <c r="AT333" s="230" t="s">
        <v>350</v>
      </c>
      <c r="AU333" s="230" t="s">
        <v>82</v>
      </c>
      <c r="AY333" s="16" t="s">
        <v>194</v>
      </c>
      <c r="BE333" s="231">
        <f>IF(N333="základní",J333,0)</f>
        <v>0</v>
      </c>
      <c r="BF333" s="231">
        <f>IF(N333="snížená",J333,0)</f>
        <v>0</v>
      </c>
      <c r="BG333" s="231">
        <f>IF(N333="zákl. přenesená",J333,0)</f>
        <v>0</v>
      </c>
      <c r="BH333" s="231">
        <f>IF(N333="sníž. přenesená",J333,0)</f>
        <v>0</v>
      </c>
      <c r="BI333" s="231">
        <f>IF(N333="nulová",J333,0)</f>
        <v>0</v>
      </c>
      <c r="BJ333" s="16" t="s">
        <v>80</v>
      </c>
      <c r="BK333" s="231">
        <f>ROUND(I333*H333,2)</f>
        <v>0</v>
      </c>
      <c r="BL333" s="16" t="s">
        <v>280</v>
      </c>
      <c r="BM333" s="230" t="s">
        <v>2160</v>
      </c>
    </row>
    <row r="334" s="1" customFormat="1">
      <c r="B334" s="37"/>
      <c r="C334" s="38"/>
      <c r="D334" s="232" t="s">
        <v>203</v>
      </c>
      <c r="E334" s="38"/>
      <c r="F334" s="233" t="s">
        <v>1607</v>
      </c>
      <c r="G334" s="38"/>
      <c r="H334" s="38"/>
      <c r="I334" s="145"/>
      <c r="J334" s="38"/>
      <c r="K334" s="38"/>
      <c r="L334" s="42"/>
      <c r="M334" s="234"/>
      <c r="N334" s="82"/>
      <c r="O334" s="82"/>
      <c r="P334" s="82"/>
      <c r="Q334" s="82"/>
      <c r="R334" s="82"/>
      <c r="S334" s="82"/>
      <c r="T334" s="83"/>
      <c r="AT334" s="16" t="s">
        <v>203</v>
      </c>
      <c r="AU334" s="16" t="s">
        <v>82</v>
      </c>
    </row>
    <row r="335" s="1" customFormat="1" ht="24" customHeight="1">
      <c r="B335" s="37"/>
      <c r="C335" s="219" t="s">
        <v>663</v>
      </c>
      <c r="D335" s="219" t="s">
        <v>196</v>
      </c>
      <c r="E335" s="220" t="s">
        <v>1668</v>
      </c>
      <c r="F335" s="221" t="s">
        <v>1669</v>
      </c>
      <c r="G335" s="222" t="s">
        <v>336</v>
      </c>
      <c r="H335" s="223">
        <v>0.25800000000000001</v>
      </c>
      <c r="I335" s="224"/>
      <c r="J335" s="225">
        <f>ROUND(I335*H335,2)</f>
        <v>0</v>
      </c>
      <c r="K335" s="221" t="s">
        <v>200</v>
      </c>
      <c r="L335" s="42"/>
      <c r="M335" s="226" t="s">
        <v>19</v>
      </c>
      <c r="N335" s="227" t="s">
        <v>44</v>
      </c>
      <c r="O335" s="82"/>
      <c r="P335" s="228">
        <f>O335*H335</f>
        <v>0</v>
      </c>
      <c r="Q335" s="228">
        <v>0</v>
      </c>
      <c r="R335" s="228">
        <f>Q335*H335</f>
        <v>0</v>
      </c>
      <c r="S335" s="228">
        <v>0</v>
      </c>
      <c r="T335" s="229">
        <f>S335*H335</f>
        <v>0</v>
      </c>
      <c r="AR335" s="230" t="s">
        <v>280</v>
      </c>
      <c r="AT335" s="230" t="s">
        <v>196</v>
      </c>
      <c r="AU335" s="230" t="s">
        <v>82</v>
      </c>
      <c r="AY335" s="16" t="s">
        <v>194</v>
      </c>
      <c r="BE335" s="231">
        <f>IF(N335="základní",J335,0)</f>
        <v>0</v>
      </c>
      <c r="BF335" s="231">
        <f>IF(N335="snížená",J335,0)</f>
        <v>0</v>
      </c>
      <c r="BG335" s="231">
        <f>IF(N335="zákl. přenesená",J335,0)</f>
        <v>0</v>
      </c>
      <c r="BH335" s="231">
        <f>IF(N335="sníž. přenesená",J335,0)</f>
        <v>0</v>
      </c>
      <c r="BI335" s="231">
        <f>IF(N335="nulová",J335,0)</f>
        <v>0</v>
      </c>
      <c r="BJ335" s="16" t="s">
        <v>80</v>
      </c>
      <c r="BK335" s="231">
        <f>ROUND(I335*H335,2)</f>
        <v>0</v>
      </c>
      <c r="BL335" s="16" t="s">
        <v>280</v>
      </c>
      <c r="BM335" s="230" t="s">
        <v>2161</v>
      </c>
    </row>
    <row r="336" s="1" customFormat="1">
      <c r="B336" s="37"/>
      <c r="C336" s="38"/>
      <c r="D336" s="232" t="s">
        <v>203</v>
      </c>
      <c r="E336" s="38"/>
      <c r="F336" s="233" t="s">
        <v>1671</v>
      </c>
      <c r="G336" s="38"/>
      <c r="H336" s="38"/>
      <c r="I336" s="145"/>
      <c r="J336" s="38"/>
      <c r="K336" s="38"/>
      <c r="L336" s="42"/>
      <c r="M336" s="234"/>
      <c r="N336" s="82"/>
      <c r="O336" s="82"/>
      <c r="P336" s="82"/>
      <c r="Q336" s="82"/>
      <c r="R336" s="82"/>
      <c r="S336" s="82"/>
      <c r="T336" s="83"/>
      <c r="AT336" s="16" t="s">
        <v>203</v>
      </c>
      <c r="AU336" s="16" t="s">
        <v>82</v>
      </c>
    </row>
    <row r="337" s="1" customFormat="1" ht="24" customHeight="1">
      <c r="B337" s="37"/>
      <c r="C337" s="219" t="s">
        <v>668</v>
      </c>
      <c r="D337" s="219" t="s">
        <v>196</v>
      </c>
      <c r="E337" s="220" t="s">
        <v>1673</v>
      </c>
      <c r="F337" s="221" t="s">
        <v>1674</v>
      </c>
      <c r="G337" s="222" t="s">
        <v>336</v>
      </c>
      <c r="H337" s="223">
        <v>0.25800000000000001</v>
      </c>
      <c r="I337" s="224"/>
      <c r="J337" s="225">
        <f>ROUND(I337*H337,2)</f>
        <v>0</v>
      </c>
      <c r="K337" s="221" t="s">
        <v>200</v>
      </c>
      <c r="L337" s="42"/>
      <c r="M337" s="226" t="s">
        <v>19</v>
      </c>
      <c r="N337" s="227" t="s">
        <v>44</v>
      </c>
      <c r="O337" s="82"/>
      <c r="P337" s="228">
        <f>O337*H337</f>
        <v>0</v>
      </c>
      <c r="Q337" s="228">
        <v>0</v>
      </c>
      <c r="R337" s="228">
        <f>Q337*H337</f>
        <v>0</v>
      </c>
      <c r="S337" s="228">
        <v>0</v>
      </c>
      <c r="T337" s="229">
        <f>S337*H337</f>
        <v>0</v>
      </c>
      <c r="AR337" s="230" t="s">
        <v>280</v>
      </c>
      <c r="AT337" s="230" t="s">
        <v>196</v>
      </c>
      <c r="AU337" s="230" t="s">
        <v>82</v>
      </c>
      <c r="AY337" s="16" t="s">
        <v>194</v>
      </c>
      <c r="BE337" s="231">
        <f>IF(N337="základní",J337,0)</f>
        <v>0</v>
      </c>
      <c r="BF337" s="231">
        <f>IF(N337="snížená",J337,0)</f>
        <v>0</v>
      </c>
      <c r="BG337" s="231">
        <f>IF(N337="zákl. přenesená",J337,0)</f>
        <v>0</v>
      </c>
      <c r="BH337" s="231">
        <f>IF(N337="sníž. přenesená",J337,0)</f>
        <v>0</v>
      </c>
      <c r="BI337" s="231">
        <f>IF(N337="nulová",J337,0)</f>
        <v>0</v>
      </c>
      <c r="BJ337" s="16" t="s">
        <v>80</v>
      </c>
      <c r="BK337" s="231">
        <f>ROUND(I337*H337,2)</f>
        <v>0</v>
      </c>
      <c r="BL337" s="16" t="s">
        <v>280</v>
      </c>
      <c r="BM337" s="230" t="s">
        <v>2162</v>
      </c>
    </row>
    <row r="338" s="1" customFormat="1">
      <c r="B338" s="37"/>
      <c r="C338" s="38"/>
      <c r="D338" s="232" t="s">
        <v>203</v>
      </c>
      <c r="E338" s="38"/>
      <c r="F338" s="233" t="s">
        <v>1676</v>
      </c>
      <c r="G338" s="38"/>
      <c r="H338" s="38"/>
      <c r="I338" s="145"/>
      <c r="J338" s="38"/>
      <c r="K338" s="38"/>
      <c r="L338" s="42"/>
      <c r="M338" s="234"/>
      <c r="N338" s="82"/>
      <c r="O338" s="82"/>
      <c r="P338" s="82"/>
      <c r="Q338" s="82"/>
      <c r="R338" s="82"/>
      <c r="S338" s="82"/>
      <c r="T338" s="83"/>
      <c r="AT338" s="16" t="s">
        <v>203</v>
      </c>
      <c r="AU338" s="16" t="s">
        <v>82</v>
      </c>
    </row>
    <row r="339" s="11" customFormat="1" ht="22.8" customHeight="1">
      <c r="B339" s="203"/>
      <c r="C339" s="204"/>
      <c r="D339" s="205" t="s">
        <v>72</v>
      </c>
      <c r="E339" s="217" t="s">
        <v>1677</v>
      </c>
      <c r="F339" s="217" t="s">
        <v>1678</v>
      </c>
      <c r="G339" s="204"/>
      <c r="H339" s="204"/>
      <c r="I339" s="207"/>
      <c r="J339" s="218">
        <f>BK339</f>
        <v>0</v>
      </c>
      <c r="K339" s="204"/>
      <c r="L339" s="209"/>
      <c r="M339" s="210"/>
      <c r="N339" s="211"/>
      <c r="O339" s="211"/>
      <c r="P339" s="212">
        <f>SUM(P340:P358)</f>
        <v>0</v>
      </c>
      <c r="Q339" s="211"/>
      <c r="R339" s="212">
        <f>SUM(R340:R358)</f>
        <v>0.060068999999999997</v>
      </c>
      <c r="S339" s="211"/>
      <c r="T339" s="213">
        <f>SUM(T340:T358)</f>
        <v>1</v>
      </c>
      <c r="AR339" s="214" t="s">
        <v>82</v>
      </c>
      <c r="AT339" s="215" t="s">
        <v>72</v>
      </c>
      <c r="AU339" s="215" t="s">
        <v>80</v>
      </c>
      <c r="AY339" s="214" t="s">
        <v>194</v>
      </c>
      <c r="BK339" s="216">
        <f>SUM(BK340:BK358)</f>
        <v>0</v>
      </c>
    </row>
    <row r="340" s="1" customFormat="1" ht="24" customHeight="1">
      <c r="B340" s="37"/>
      <c r="C340" s="219" t="s">
        <v>673</v>
      </c>
      <c r="D340" s="219" t="s">
        <v>196</v>
      </c>
      <c r="E340" s="220" t="s">
        <v>2163</v>
      </c>
      <c r="F340" s="221" t="s">
        <v>2164</v>
      </c>
      <c r="G340" s="222" t="s">
        <v>199</v>
      </c>
      <c r="H340" s="223">
        <v>0.59999999999999998</v>
      </c>
      <c r="I340" s="224"/>
      <c r="J340" s="225">
        <f>ROUND(I340*H340,2)</f>
        <v>0</v>
      </c>
      <c r="K340" s="221" t="s">
        <v>200</v>
      </c>
      <c r="L340" s="42"/>
      <c r="M340" s="226" t="s">
        <v>19</v>
      </c>
      <c r="N340" s="227" t="s">
        <v>44</v>
      </c>
      <c r="O340" s="82"/>
      <c r="P340" s="228">
        <f>O340*H340</f>
        <v>0</v>
      </c>
      <c r="Q340" s="228">
        <v>0.00040000000000000002</v>
      </c>
      <c r="R340" s="228">
        <f>Q340*H340</f>
        <v>0.00024000000000000001</v>
      </c>
      <c r="S340" s="228">
        <v>0</v>
      </c>
      <c r="T340" s="229">
        <f>S340*H340</f>
        <v>0</v>
      </c>
      <c r="AR340" s="230" t="s">
        <v>280</v>
      </c>
      <c r="AT340" s="230" t="s">
        <v>196</v>
      </c>
      <c r="AU340" s="230" t="s">
        <v>82</v>
      </c>
      <c r="AY340" s="16" t="s">
        <v>194</v>
      </c>
      <c r="BE340" s="231">
        <f>IF(N340="základní",J340,0)</f>
        <v>0</v>
      </c>
      <c r="BF340" s="231">
        <f>IF(N340="snížená",J340,0)</f>
        <v>0</v>
      </c>
      <c r="BG340" s="231">
        <f>IF(N340="zákl. přenesená",J340,0)</f>
        <v>0</v>
      </c>
      <c r="BH340" s="231">
        <f>IF(N340="sníž. přenesená",J340,0)</f>
        <v>0</v>
      </c>
      <c r="BI340" s="231">
        <f>IF(N340="nulová",J340,0)</f>
        <v>0</v>
      </c>
      <c r="BJ340" s="16" t="s">
        <v>80</v>
      </c>
      <c r="BK340" s="231">
        <f>ROUND(I340*H340,2)</f>
        <v>0</v>
      </c>
      <c r="BL340" s="16" t="s">
        <v>280</v>
      </c>
      <c r="BM340" s="230" t="s">
        <v>2165</v>
      </c>
    </row>
    <row r="341" s="1" customFormat="1">
      <c r="B341" s="37"/>
      <c r="C341" s="38"/>
      <c r="D341" s="232" t="s">
        <v>203</v>
      </c>
      <c r="E341" s="38"/>
      <c r="F341" s="233" t="s">
        <v>2166</v>
      </c>
      <c r="G341" s="38"/>
      <c r="H341" s="38"/>
      <c r="I341" s="145"/>
      <c r="J341" s="38"/>
      <c r="K341" s="38"/>
      <c r="L341" s="42"/>
      <c r="M341" s="234"/>
      <c r="N341" s="82"/>
      <c r="O341" s="82"/>
      <c r="P341" s="82"/>
      <c r="Q341" s="82"/>
      <c r="R341" s="82"/>
      <c r="S341" s="82"/>
      <c r="T341" s="83"/>
      <c r="AT341" s="16" t="s">
        <v>203</v>
      </c>
      <c r="AU341" s="16" t="s">
        <v>82</v>
      </c>
    </row>
    <row r="342" s="1" customFormat="1" ht="16.5" customHeight="1">
      <c r="B342" s="37"/>
      <c r="C342" s="258" t="s">
        <v>678</v>
      </c>
      <c r="D342" s="258" t="s">
        <v>350</v>
      </c>
      <c r="E342" s="259" t="s">
        <v>2167</v>
      </c>
      <c r="F342" s="260" t="s">
        <v>2168</v>
      </c>
      <c r="G342" s="261" t="s">
        <v>1492</v>
      </c>
      <c r="H342" s="262">
        <v>2</v>
      </c>
      <c r="I342" s="263"/>
      <c r="J342" s="264">
        <f>ROUND(I342*H342,2)</f>
        <v>0</v>
      </c>
      <c r="K342" s="260" t="s">
        <v>19</v>
      </c>
      <c r="L342" s="265"/>
      <c r="M342" s="266" t="s">
        <v>19</v>
      </c>
      <c r="N342" s="267" t="s">
        <v>44</v>
      </c>
      <c r="O342" s="82"/>
      <c r="P342" s="228">
        <f>O342*H342</f>
        <v>0</v>
      </c>
      <c r="Q342" s="228">
        <v>0.01</v>
      </c>
      <c r="R342" s="228">
        <f>Q342*H342</f>
        <v>0.02</v>
      </c>
      <c r="S342" s="228">
        <v>0</v>
      </c>
      <c r="T342" s="229">
        <f>S342*H342</f>
        <v>0</v>
      </c>
      <c r="AR342" s="230" t="s">
        <v>381</v>
      </c>
      <c r="AT342" s="230" t="s">
        <v>350</v>
      </c>
      <c r="AU342" s="230" t="s">
        <v>82</v>
      </c>
      <c r="AY342" s="16" t="s">
        <v>194</v>
      </c>
      <c r="BE342" s="231">
        <f>IF(N342="základní",J342,0)</f>
        <v>0</v>
      </c>
      <c r="BF342" s="231">
        <f>IF(N342="snížená",J342,0)</f>
        <v>0</v>
      </c>
      <c r="BG342" s="231">
        <f>IF(N342="zákl. přenesená",J342,0)</f>
        <v>0</v>
      </c>
      <c r="BH342" s="231">
        <f>IF(N342="sníž. přenesená",J342,0)</f>
        <v>0</v>
      </c>
      <c r="BI342" s="231">
        <f>IF(N342="nulová",J342,0)</f>
        <v>0</v>
      </c>
      <c r="BJ342" s="16" t="s">
        <v>80</v>
      </c>
      <c r="BK342" s="231">
        <f>ROUND(I342*H342,2)</f>
        <v>0</v>
      </c>
      <c r="BL342" s="16" t="s">
        <v>280</v>
      </c>
      <c r="BM342" s="230" t="s">
        <v>2169</v>
      </c>
    </row>
    <row r="343" s="1" customFormat="1">
      <c r="B343" s="37"/>
      <c r="C343" s="38"/>
      <c r="D343" s="232" t="s">
        <v>203</v>
      </c>
      <c r="E343" s="38"/>
      <c r="F343" s="233" t="s">
        <v>2170</v>
      </c>
      <c r="G343" s="38"/>
      <c r="H343" s="38"/>
      <c r="I343" s="145"/>
      <c r="J343" s="38"/>
      <c r="K343" s="38"/>
      <c r="L343" s="42"/>
      <c r="M343" s="234"/>
      <c r="N343" s="82"/>
      <c r="O343" s="82"/>
      <c r="P343" s="82"/>
      <c r="Q343" s="82"/>
      <c r="R343" s="82"/>
      <c r="S343" s="82"/>
      <c r="T343" s="83"/>
      <c r="AT343" s="16" t="s">
        <v>203</v>
      </c>
      <c r="AU343" s="16" t="s">
        <v>82</v>
      </c>
    </row>
    <row r="344" s="1" customFormat="1" ht="24" customHeight="1">
      <c r="B344" s="37"/>
      <c r="C344" s="219" t="s">
        <v>685</v>
      </c>
      <c r="D344" s="219" t="s">
        <v>196</v>
      </c>
      <c r="E344" s="220" t="s">
        <v>2171</v>
      </c>
      <c r="F344" s="221" t="s">
        <v>2172</v>
      </c>
      <c r="G344" s="222" t="s">
        <v>199</v>
      </c>
      <c r="H344" s="223">
        <v>0.69999999999999996</v>
      </c>
      <c r="I344" s="224"/>
      <c r="J344" s="225">
        <f>ROUND(I344*H344,2)</f>
        <v>0</v>
      </c>
      <c r="K344" s="221" t="s">
        <v>200</v>
      </c>
      <c r="L344" s="42"/>
      <c r="M344" s="226" t="s">
        <v>19</v>
      </c>
      <c r="N344" s="227" t="s">
        <v>44</v>
      </c>
      <c r="O344" s="82"/>
      <c r="P344" s="228">
        <f>O344*H344</f>
        <v>0</v>
      </c>
      <c r="Q344" s="228">
        <v>0.00036999999999999999</v>
      </c>
      <c r="R344" s="228">
        <f>Q344*H344</f>
        <v>0.00025899999999999995</v>
      </c>
      <c r="S344" s="228">
        <v>0</v>
      </c>
      <c r="T344" s="229">
        <f>S344*H344</f>
        <v>0</v>
      </c>
      <c r="AR344" s="230" t="s">
        <v>280</v>
      </c>
      <c r="AT344" s="230" t="s">
        <v>196</v>
      </c>
      <c r="AU344" s="230" t="s">
        <v>82</v>
      </c>
      <c r="AY344" s="16" t="s">
        <v>194</v>
      </c>
      <c r="BE344" s="231">
        <f>IF(N344="základní",J344,0)</f>
        <v>0</v>
      </c>
      <c r="BF344" s="231">
        <f>IF(N344="snížená",J344,0)</f>
        <v>0</v>
      </c>
      <c r="BG344" s="231">
        <f>IF(N344="zákl. přenesená",J344,0)</f>
        <v>0</v>
      </c>
      <c r="BH344" s="231">
        <f>IF(N344="sníž. přenesená",J344,0)</f>
        <v>0</v>
      </c>
      <c r="BI344" s="231">
        <f>IF(N344="nulová",J344,0)</f>
        <v>0</v>
      </c>
      <c r="BJ344" s="16" t="s">
        <v>80</v>
      </c>
      <c r="BK344" s="231">
        <f>ROUND(I344*H344,2)</f>
        <v>0</v>
      </c>
      <c r="BL344" s="16" t="s">
        <v>280</v>
      </c>
      <c r="BM344" s="230" t="s">
        <v>2173</v>
      </c>
    </row>
    <row r="345" s="1" customFormat="1">
      <c r="B345" s="37"/>
      <c r="C345" s="38"/>
      <c r="D345" s="232" t="s">
        <v>203</v>
      </c>
      <c r="E345" s="38"/>
      <c r="F345" s="233" t="s">
        <v>2174</v>
      </c>
      <c r="G345" s="38"/>
      <c r="H345" s="38"/>
      <c r="I345" s="145"/>
      <c r="J345" s="38"/>
      <c r="K345" s="38"/>
      <c r="L345" s="42"/>
      <c r="M345" s="234"/>
      <c r="N345" s="82"/>
      <c r="O345" s="82"/>
      <c r="P345" s="82"/>
      <c r="Q345" s="82"/>
      <c r="R345" s="82"/>
      <c r="S345" s="82"/>
      <c r="T345" s="83"/>
      <c r="AT345" s="16" t="s">
        <v>203</v>
      </c>
      <c r="AU345" s="16" t="s">
        <v>82</v>
      </c>
    </row>
    <row r="346" s="1" customFormat="1" ht="16.5" customHeight="1">
      <c r="B346" s="37"/>
      <c r="C346" s="258" t="s">
        <v>690</v>
      </c>
      <c r="D346" s="258" t="s">
        <v>350</v>
      </c>
      <c r="E346" s="259" t="s">
        <v>2175</v>
      </c>
      <c r="F346" s="260" t="s">
        <v>2176</v>
      </c>
      <c r="G346" s="261" t="s">
        <v>1492</v>
      </c>
      <c r="H346" s="262">
        <v>1</v>
      </c>
      <c r="I346" s="263"/>
      <c r="J346" s="264">
        <f>ROUND(I346*H346,2)</f>
        <v>0</v>
      </c>
      <c r="K346" s="260" t="s">
        <v>19</v>
      </c>
      <c r="L346" s="265"/>
      <c r="M346" s="266" t="s">
        <v>19</v>
      </c>
      <c r="N346" s="267" t="s">
        <v>44</v>
      </c>
      <c r="O346" s="82"/>
      <c r="P346" s="228">
        <f>O346*H346</f>
        <v>0</v>
      </c>
      <c r="Q346" s="228">
        <v>0.029999999999999999</v>
      </c>
      <c r="R346" s="228">
        <f>Q346*H346</f>
        <v>0.029999999999999999</v>
      </c>
      <c r="S346" s="228">
        <v>0</v>
      </c>
      <c r="T346" s="229">
        <f>S346*H346</f>
        <v>0</v>
      </c>
      <c r="AR346" s="230" t="s">
        <v>381</v>
      </c>
      <c r="AT346" s="230" t="s">
        <v>350</v>
      </c>
      <c r="AU346" s="230" t="s">
        <v>82</v>
      </c>
      <c r="AY346" s="16" t="s">
        <v>194</v>
      </c>
      <c r="BE346" s="231">
        <f>IF(N346="základní",J346,0)</f>
        <v>0</v>
      </c>
      <c r="BF346" s="231">
        <f>IF(N346="snížená",J346,0)</f>
        <v>0</v>
      </c>
      <c r="BG346" s="231">
        <f>IF(N346="zákl. přenesená",J346,0)</f>
        <v>0</v>
      </c>
      <c r="BH346" s="231">
        <f>IF(N346="sníž. přenesená",J346,0)</f>
        <v>0</v>
      </c>
      <c r="BI346" s="231">
        <f>IF(N346="nulová",J346,0)</f>
        <v>0</v>
      </c>
      <c r="BJ346" s="16" t="s">
        <v>80</v>
      </c>
      <c r="BK346" s="231">
        <f>ROUND(I346*H346,2)</f>
        <v>0</v>
      </c>
      <c r="BL346" s="16" t="s">
        <v>280</v>
      </c>
      <c r="BM346" s="230" t="s">
        <v>2177</v>
      </c>
    </row>
    <row r="347" s="1" customFormat="1">
      <c r="B347" s="37"/>
      <c r="C347" s="38"/>
      <c r="D347" s="232" t="s">
        <v>203</v>
      </c>
      <c r="E347" s="38"/>
      <c r="F347" s="233" t="s">
        <v>2178</v>
      </c>
      <c r="G347" s="38"/>
      <c r="H347" s="38"/>
      <c r="I347" s="145"/>
      <c r="J347" s="38"/>
      <c r="K347" s="38"/>
      <c r="L347" s="42"/>
      <c r="M347" s="234"/>
      <c r="N347" s="82"/>
      <c r="O347" s="82"/>
      <c r="P347" s="82"/>
      <c r="Q347" s="82"/>
      <c r="R347" s="82"/>
      <c r="S347" s="82"/>
      <c r="T347" s="83"/>
      <c r="AT347" s="16" t="s">
        <v>203</v>
      </c>
      <c r="AU347" s="16" t="s">
        <v>82</v>
      </c>
    </row>
    <row r="348" s="1" customFormat="1" ht="24" customHeight="1">
      <c r="B348" s="37"/>
      <c r="C348" s="219" t="s">
        <v>695</v>
      </c>
      <c r="D348" s="219" t="s">
        <v>196</v>
      </c>
      <c r="E348" s="220" t="s">
        <v>2179</v>
      </c>
      <c r="F348" s="221" t="s">
        <v>2180</v>
      </c>
      <c r="G348" s="222" t="s">
        <v>217</v>
      </c>
      <c r="H348" s="223">
        <v>3.2999999999999998</v>
      </c>
      <c r="I348" s="224"/>
      <c r="J348" s="225">
        <f>ROUND(I348*H348,2)</f>
        <v>0</v>
      </c>
      <c r="K348" s="221" t="s">
        <v>200</v>
      </c>
      <c r="L348" s="42"/>
      <c r="M348" s="226" t="s">
        <v>19</v>
      </c>
      <c r="N348" s="227" t="s">
        <v>44</v>
      </c>
      <c r="O348" s="82"/>
      <c r="P348" s="228">
        <f>O348*H348</f>
        <v>0</v>
      </c>
      <c r="Q348" s="228">
        <v>0</v>
      </c>
      <c r="R348" s="228">
        <f>Q348*H348</f>
        <v>0</v>
      </c>
      <c r="S348" s="228">
        <v>0</v>
      </c>
      <c r="T348" s="229">
        <f>S348*H348</f>
        <v>0</v>
      </c>
      <c r="AR348" s="230" t="s">
        <v>280</v>
      </c>
      <c r="AT348" s="230" t="s">
        <v>196</v>
      </c>
      <c r="AU348" s="230" t="s">
        <v>82</v>
      </c>
      <c r="AY348" s="16" t="s">
        <v>194</v>
      </c>
      <c r="BE348" s="231">
        <f>IF(N348="základní",J348,0)</f>
        <v>0</v>
      </c>
      <c r="BF348" s="231">
        <f>IF(N348="snížená",J348,0)</f>
        <v>0</v>
      </c>
      <c r="BG348" s="231">
        <f>IF(N348="zákl. přenesená",J348,0)</f>
        <v>0</v>
      </c>
      <c r="BH348" s="231">
        <f>IF(N348="sníž. přenesená",J348,0)</f>
        <v>0</v>
      </c>
      <c r="BI348" s="231">
        <f>IF(N348="nulová",J348,0)</f>
        <v>0</v>
      </c>
      <c r="BJ348" s="16" t="s">
        <v>80</v>
      </c>
      <c r="BK348" s="231">
        <f>ROUND(I348*H348,2)</f>
        <v>0</v>
      </c>
      <c r="BL348" s="16" t="s">
        <v>280</v>
      </c>
      <c r="BM348" s="230" t="s">
        <v>2181</v>
      </c>
    </row>
    <row r="349" s="1" customFormat="1">
      <c r="B349" s="37"/>
      <c r="C349" s="38"/>
      <c r="D349" s="232" t="s">
        <v>203</v>
      </c>
      <c r="E349" s="38"/>
      <c r="F349" s="233" t="s">
        <v>2180</v>
      </c>
      <c r="G349" s="38"/>
      <c r="H349" s="38"/>
      <c r="I349" s="145"/>
      <c r="J349" s="38"/>
      <c r="K349" s="38"/>
      <c r="L349" s="42"/>
      <c r="M349" s="234"/>
      <c r="N349" s="82"/>
      <c r="O349" s="82"/>
      <c r="P349" s="82"/>
      <c r="Q349" s="82"/>
      <c r="R349" s="82"/>
      <c r="S349" s="82"/>
      <c r="T349" s="83"/>
      <c r="AT349" s="16" t="s">
        <v>203</v>
      </c>
      <c r="AU349" s="16" t="s">
        <v>82</v>
      </c>
    </row>
    <row r="350" s="1" customFormat="1" ht="16.5" customHeight="1">
      <c r="B350" s="37"/>
      <c r="C350" s="258" t="s">
        <v>700</v>
      </c>
      <c r="D350" s="258" t="s">
        <v>350</v>
      </c>
      <c r="E350" s="259" t="s">
        <v>2182</v>
      </c>
      <c r="F350" s="260" t="s">
        <v>2183</v>
      </c>
      <c r="G350" s="261" t="s">
        <v>217</v>
      </c>
      <c r="H350" s="262">
        <v>3.2999999999999998</v>
      </c>
      <c r="I350" s="263"/>
      <c r="J350" s="264">
        <f>ROUND(I350*H350,2)</f>
        <v>0</v>
      </c>
      <c r="K350" s="260" t="s">
        <v>200</v>
      </c>
      <c r="L350" s="265"/>
      <c r="M350" s="266" t="s">
        <v>19</v>
      </c>
      <c r="N350" s="267" t="s">
        <v>44</v>
      </c>
      <c r="O350" s="82"/>
      <c r="P350" s="228">
        <f>O350*H350</f>
        <v>0</v>
      </c>
      <c r="Q350" s="228">
        <v>0.0028999999999999998</v>
      </c>
      <c r="R350" s="228">
        <f>Q350*H350</f>
        <v>0.0095699999999999986</v>
      </c>
      <c r="S350" s="228">
        <v>0</v>
      </c>
      <c r="T350" s="229">
        <f>S350*H350</f>
        <v>0</v>
      </c>
      <c r="AR350" s="230" t="s">
        <v>381</v>
      </c>
      <c r="AT350" s="230" t="s">
        <v>350</v>
      </c>
      <c r="AU350" s="230" t="s">
        <v>82</v>
      </c>
      <c r="AY350" s="16" t="s">
        <v>194</v>
      </c>
      <c r="BE350" s="231">
        <f>IF(N350="základní",J350,0)</f>
        <v>0</v>
      </c>
      <c r="BF350" s="231">
        <f>IF(N350="snížená",J350,0)</f>
        <v>0</v>
      </c>
      <c r="BG350" s="231">
        <f>IF(N350="zákl. přenesená",J350,0)</f>
        <v>0</v>
      </c>
      <c r="BH350" s="231">
        <f>IF(N350="sníž. přenesená",J350,0)</f>
        <v>0</v>
      </c>
      <c r="BI350" s="231">
        <f>IF(N350="nulová",J350,0)</f>
        <v>0</v>
      </c>
      <c r="BJ350" s="16" t="s">
        <v>80</v>
      </c>
      <c r="BK350" s="231">
        <f>ROUND(I350*H350,2)</f>
        <v>0</v>
      </c>
      <c r="BL350" s="16" t="s">
        <v>280</v>
      </c>
      <c r="BM350" s="230" t="s">
        <v>2184</v>
      </c>
    </row>
    <row r="351" s="1" customFormat="1">
      <c r="B351" s="37"/>
      <c r="C351" s="38"/>
      <c r="D351" s="232" t="s">
        <v>203</v>
      </c>
      <c r="E351" s="38"/>
      <c r="F351" s="233" t="s">
        <v>2183</v>
      </c>
      <c r="G351" s="38"/>
      <c r="H351" s="38"/>
      <c r="I351" s="145"/>
      <c r="J351" s="38"/>
      <c r="K351" s="38"/>
      <c r="L351" s="42"/>
      <c r="M351" s="234"/>
      <c r="N351" s="82"/>
      <c r="O351" s="82"/>
      <c r="P351" s="82"/>
      <c r="Q351" s="82"/>
      <c r="R351" s="82"/>
      <c r="S351" s="82"/>
      <c r="T351" s="83"/>
      <c r="AT351" s="16" t="s">
        <v>203</v>
      </c>
      <c r="AU351" s="16" t="s">
        <v>82</v>
      </c>
    </row>
    <row r="352" s="1" customFormat="1" ht="24" customHeight="1">
      <c r="B352" s="37"/>
      <c r="C352" s="219" t="s">
        <v>709</v>
      </c>
      <c r="D352" s="219" t="s">
        <v>196</v>
      </c>
      <c r="E352" s="220" t="s">
        <v>2185</v>
      </c>
      <c r="F352" s="221" t="s">
        <v>2186</v>
      </c>
      <c r="G352" s="222" t="s">
        <v>1682</v>
      </c>
      <c r="H352" s="223">
        <v>1000</v>
      </c>
      <c r="I352" s="224"/>
      <c r="J352" s="225">
        <f>ROUND(I352*H352,2)</f>
        <v>0</v>
      </c>
      <c r="K352" s="221" t="s">
        <v>200</v>
      </c>
      <c r="L352" s="42"/>
      <c r="M352" s="226" t="s">
        <v>19</v>
      </c>
      <c r="N352" s="227" t="s">
        <v>44</v>
      </c>
      <c r="O352" s="82"/>
      <c r="P352" s="228">
        <f>O352*H352</f>
        <v>0</v>
      </c>
      <c r="Q352" s="228">
        <v>0</v>
      </c>
      <c r="R352" s="228">
        <f>Q352*H352</f>
        <v>0</v>
      </c>
      <c r="S352" s="228">
        <v>0.001</v>
      </c>
      <c r="T352" s="229">
        <f>S352*H352</f>
        <v>1</v>
      </c>
      <c r="AR352" s="230" t="s">
        <v>280</v>
      </c>
      <c r="AT352" s="230" t="s">
        <v>196</v>
      </c>
      <c r="AU352" s="230" t="s">
        <v>82</v>
      </c>
      <c r="AY352" s="16" t="s">
        <v>194</v>
      </c>
      <c r="BE352" s="231">
        <f>IF(N352="základní",J352,0)</f>
        <v>0</v>
      </c>
      <c r="BF352" s="231">
        <f>IF(N352="snížená",J352,0)</f>
        <v>0</v>
      </c>
      <c r="BG352" s="231">
        <f>IF(N352="zákl. přenesená",J352,0)</f>
        <v>0</v>
      </c>
      <c r="BH352" s="231">
        <f>IF(N352="sníž. přenesená",J352,0)</f>
        <v>0</v>
      </c>
      <c r="BI352" s="231">
        <f>IF(N352="nulová",J352,0)</f>
        <v>0</v>
      </c>
      <c r="BJ352" s="16" t="s">
        <v>80</v>
      </c>
      <c r="BK352" s="231">
        <f>ROUND(I352*H352,2)</f>
        <v>0</v>
      </c>
      <c r="BL352" s="16" t="s">
        <v>280</v>
      </c>
      <c r="BM352" s="230" t="s">
        <v>2187</v>
      </c>
    </row>
    <row r="353" s="1" customFormat="1">
      <c r="B353" s="37"/>
      <c r="C353" s="38"/>
      <c r="D353" s="232" t="s">
        <v>203</v>
      </c>
      <c r="E353" s="38"/>
      <c r="F353" s="233" t="s">
        <v>2188</v>
      </c>
      <c r="G353" s="38"/>
      <c r="H353" s="38"/>
      <c r="I353" s="145"/>
      <c r="J353" s="38"/>
      <c r="K353" s="38"/>
      <c r="L353" s="42"/>
      <c r="M353" s="234"/>
      <c r="N353" s="82"/>
      <c r="O353" s="82"/>
      <c r="P353" s="82"/>
      <c r="Q353" s="82"/>
      <c r="R353" s="82"/>
      <c r="S353" s="82"/>
      <c r="T353" s="83"/>
      <c r="AT353" s="16" t="s">
        <v>203</v>
      </c>
      <c r="AU353" s="16" t="s">
        <v>82</v>
      </c>
    </row>
    <row r="354" s="1" customFormat="1">
      <c r="B354" s="37"/>
      <c r="C354" s="38"/>
      <c r="D354" s="232" t="s">
        <v>306</v>
      </c>
      <c r="E354" s="38"/>
      <c r="F354" s="257" t="s">
        <v>2189</v>
      </c>
      <c r="G354" s="38"/>
      <c r="H354" s="38"/>
      <c r="I354" s="145"/>
      <c r="J354" s="38"/>
      <c r="K354" s="38"/>
      <c r="L354" s="42"/>
      <c r="M354" s="234"/>
      <c r="N354" s="82"/>
      <c r="O354" s="82"/>
      <c r="P354" s="82"/>
      <c r="Q354" s="82"/>
      <c r="R354" s="82"/>
      <c r="S354" s="82"/>
      <c r="T354" s="83"/>
      <c r="AT354" s="16" t="s">
        <v>306</v>
      </c>
      <c r="AU354" s="16" t="s">
        <v>82</v>
      </c>
    </row>
    <row r="355" s="1" customFormat="1" ht="24" customHeight="1">
      <c r="B355" s="37"/>
      <c r="C355" s="219" t="s">
        <v>719</v>
      </c>
      <c r="D355" s="219" t="s">
        <v>196</v>
      </c>
      <c r="E355" s="220" t="s">
        <v>1695</v>
      </c>
      <c r="F355" s="221" t="s">
        <v>1696</v>
      </c>
      <c r="G355" s="222" t="s">
        <v>336</v>
      </c>
      <c r="H355" s="223">
        <v>0.059999999999999998</v>
      </c>
      <c r="I355" s="224"/>
      <c r="J355" s="225">
        <f>ROUND(I355*H355,2)</f>
        <v>0</v>
      </c>
      <c r="K355" s="221" t="s">
        <v>200</v>
      </c>
      <c r="L355" s="42"/>
      <c r="M355" s="226" t="s">
        <v>19</v>
      </c>
      <c r="N355" s="227" t="s">
        <v>44</v>
      </c>
      <c r="O355" s="82"/>
      <c r="P355" s="228">
        <f>O355*H355</f>
        <v>0</v>
      </c>
      <c r="Q355" s="228">
        <v>0</v>
      </c>
      <c r="R355" s="228">
        <f>Q355*H355</f>
        <v>0</v>
      </c>
      <c r="S355" s="228">
        <v>0</v>
      </c>
      <c r="T355" s="229">
        <f>S355*H355</f>
        <v>0</v>
      </c>
      <c r="AR355" s="230" t="s">
        <v>280</v>
      </c>
      <c r="AT355" s="230" t="s">
        <v>196</v>
      </c>
      <c r="AU355" s="230" t="s">
        <v>82</v>
      </c>
      <c r="AY355" s="16" t="s">
        <v>194</v>
      </c>
      <c r="BE355" s="231">
        <f>IF(N355="základní",J355,0)</f>
        <v>0</v>
      </c>
      <c r="BF355" s="231">
        <f>IF(N355="snížená",J355,0)</f>
        <v>0</v>
      </c>
      <c r="BG355" s="231">
        <f>IF(N355="zákl. přenesená",J355,0)</f>
        <v>0</v>
      </c>
      <c r="BH355" s="231">
        <f>IF(N355="sníž. přenesená",J355,0)</f>
        <v>0</v>
      </c>
      <c r="BI355" s="231">
        <f>IF(N355="nulová",J355,0)</f>
        <v>0</v>
      </c>
      <c r="BJ355" s="16" t="s">
        <v>80</v>
      </c>
      <c r="BK355" s="231">
        <f>ROUND(I355*H355,2)</f>
        <v>0</v>
      </c>
      <c r="BL355" s="16" t="s">
        <v>280</v>
      </c>
      <c r="BM355" s="230" t="s">
        <v>2190</v>
      </c>
    </row>
    <row r="356" s="1" customFormat="1">
      <c r="B356" s="37"/>
      <c r="C356" s="38"/>
      <c r="D356" s="232" t="s">
        <v>203</v>
      </c>
      <c r="E356" s="38"/>
      <c r="F356" s="233" t="s">
        <v>1698</v>
      </c>
      <c r="G356" s="38"/>
      <c r="H356" s="38"/>
      <c r="I356" s="145"/>
      <c r="J356" s="38"/>
      <c r="K356" s="38"/>
      <c r="L356" s="42"/>
      <c r="M356" s="234"/>
      <c r="N356" s="82"/>
      <c r="O356" s="82"/>
      <c r="P356" s="82"/>
      <c r="Q356" s="82"/>
      <c r="R356" s="82"/>
      <c r="S356" s="82"/>
      <c r="T356" s="83"/>
      <c r="AT356" s="16" t="s">
        <v>203</v>
      </c>
      <c r="AU356" s="16" t="s">
        <v>82</v>
      </c>
    </row>
    <row r="357" s="1" customFormat="1" ht="24" customHeight="1">
      <c r="B357" s="37"/>
      <c r="C357" s="219" t="s">
        <v>725</v>
      </c>
      <c r="D357" s="219" t="s">
        <v>196</v>
      </c>
      <c r="E357" s="220" t="s">
        <v>1700</v>
      </c>
      <c r="F357" s="221" t="s">
        <v>1701</v>
      </c>
      <c r="G357" s="222" t="s">
        <v>336</v>
      </c>
      <c r="H357" s="223">
        <v>0.059999999999999998</v>
      </c>
      <c r="I357" s="224"/>
      <c r="J357" s="225">
        <f>ROUND(I357*H357,2)</f>
        <v>0</v>
      </c>
      <c r="K357" s="221" t="s">
        <v>200</v>
      </c>
      <c r="L357" s="42"/>
      <c r="M357" s="226" t="s">
        <v>19</v>
      </c>
      <c r="N357" s="227" t="s">
        <v>44</v>
      </c>
      <c r="O357" s="82"/>
      <c r="P357" s="228">
        <f>O357*H357</f>
        <v>0</v>
      </c>
      <c r="Q357" s="228">
        <v>0</v>
      </c>
      <c r="R357" s="228">
        <f>Q357*H357</f>
        <v>0</v>
      </c>
      <c r="S357" s="228">
        <v>0</v>
      </c>
      <c r="T357" s="229">
        <f>S357*H357</f>
        <v>0</v>
      </c>
      <c r="AR357" s="230" t="s">
        <v>280</v>
      </c>
      <c r="AT357" s="230" t="s">
        <v>196</v>
      </c>
      <c r="AU357" s="230" t="s">
        <v>82</v>
      </c>
      <c r="AY357" s="16" t="s">
        <v>194</v>
      </c>
      <c r="BE357" s="231">
        <f>IF(N357="základní",J357,0)</f>
        <v>0</v>
      </c>
      <c r="BF357" s="231">
        <f>IF(N357="snížená",J357,0)</f>
        <v>0</v>
      </c>
      <c r="BG357" s="231">
        <f>IF(N357="zákl. přenesená",J357,0)</f>
        <v>0</v>
      </c>
      <c r="BH357" s="231">
        <f>IF(N357="sníž. přenesená",J357,0)</f>
        <v>0</v>
      </c>
      <c r="BI357" s="231">
        <f>IF(N357="nulová",J357,0)</f>
        <v>0</v>
      </c>
      <c r="BJ357" s="16" t="s">
        <v>80</v>
      </c>
      <c r="BK357" s="231">
        <f>ROUND(I357*H357,2)</f>
        <v>0</v>
      </c>
      <c r="BL357" s="16" t="s">
        <v>280</v>
      </c>
      <c r="BM357" s="230" t="s">
        <v>2191</v>
      </c>
    </row>
    <row r="358" s="1" customFormat="1">
      <c r="B358" s="37"/>
      <c r="C358" s="38"/>
      <c r="D358" s="232" t="s">
        <v>203</v>
      </c>
      <c r="E358" s="38"/>
      <c r="F358" s="233" t="s">
        <v>1703</v>
      </c>
      <c r="G358" s="38"/>
      <c r="H358" s="38"/>
      <c r="I358" s="145"/>
      <c r="J358" s="38"/>
      <c r="K358" s="38"/>
      <c r="L358" s="42"/>
      <c r="M358" s="234"/>
      <c r="N358" s="82"/>
      <c r="O358" s="82"/>
      <c r="P358" s="82"/>
      <c r="Q358" s="82"/>
      <c r="R358" s="82"/>
      <c r="S358" s="82"/>
      <c r="T358" s="83"/>
      <c r="AT358" s="16" t="s">
        <v>203</v>
      </c>
      <c r="AU358" s="16" t="s">
        <v>82</v>
      </c>
    </row>
    <row r="359" s="11" customFormat="1" ht="22.8" customHeight="1">
      <c r="B359" s="203"/>
      <c r="C359" s="204"/>
      <c r="D359" s="205" t="s">
        <v>72</v>
      </c>
      <c r="E359" s="217" t="s">
        <v>1704</v>
      </c>
      <c r="F359" s="217" t="s">
        <v>1705</v>
      </c>
      <c r="G359" s="204"/>
      <c r="H359" s="204"/>
      <c r="I359" s="207"/>
      <c r="J359" s="218">
        <f>BK359</f>
        <v>0</v>
      </c>
      <c r="K359" s="204"/>
      <c r="L359" s="209"/>
      <c r="M359" s="210"/>
      <c r="N359" s="211"/>
      <c r="O359" s="211"/>
      <c r="P359" s="212">
        <f>SUM(P360:P377)</f>
        <v>0</v>
      </c>
      <c r="Q359" s="211"/>
      <c r="R359" s="212">
        <f>SUM(R360:R377)</f>
        <v>2.3425839999999996</v>
      </c>
      <c r="S359" s="211"/>
      <c r="T359" s="213">
        <f>SUM(T360:T377)</f>
        <v>0</v>
      </c>
      <c r="AR359" s="214" t="s">
        <v>82</v>
      </c>
      <c r="AT359" s="215" t="s">
        <v>72</v>
      </c>
      <c r="AU359" s="215" t="s">
        <v>80</v>
      </c>
      <c r="AY359" s="214" t="s">
        <v>194</v>
      </c>
      <c r="BK359" s="216">
        <f>SUM(BK360:BK377)</f>
        <v>0</v>
      </c>
    </row>
    <row r="360" s="1" customFormat="1" ht="16.5" customHeight="1">
      <c r="B360" s="37"/>
      <c r="C360" s="219" t="s">
        <v>730</v>
      </c>
      <c r="D360" s="219" t="s">
        <v>196</v>
      </c>
      <c r="E360" s="220" t="s">
        <v>1707</v>
      </c>
      <c r="F360" s="221" t="s">
        <v>1708</v>
      </c>
      <c r="G360" s="222" t="s">
        <v>199</v>
      </c>
      <c r="H360" s="223">
        <v>66.099999999999994</v>
      </c>
      <c r="I360" s="224"/>
      <c r="J360" s="225">
        <f>ROUND(I360*H360,2)</f>
        <v>0</v>
      </c>
      <c r="K360" s="221" t="s">
        <v>200</v>
      </c>
      <c r="L360" s="42"/>
      <c r="M360" s="226" t="s">
        <v>19</v>
      </c>
      <c r="N360" s="227" t="s">
        <v>44</v>
      </c>
      <c r="O360" s="82"/>
      <c r="P360" s="228">
        <f>O360*H360</f>
        <v>0</v>
      </c>
      <c r="Q360" s="228">
        <v>0</v>
      </c>
      <c r="R360" s="228">
        <f>Q360*H360</f>
        <v>0</v>
      </c>
      <c r="S360" s="228">
        <v>0</v>
      </c>
      <c r="T360" s="229">
        <f>S360*H360</f>
        <v>0</v>
      </c>
      <c r="AR360" s="230" t="s">
        <v>280</v>
      </c>
      <c r="AT360" s="230" t="s">
        <v>196</v>
      </c>
      <c r="AU360" s="230" t="s">
        <v>82</v>
      </c>
      <c r="AY360" s="16" t="s">
        <v>194</v>
      </c>
      <c r="BE360" s="231">
        <f>IF(N360="základní",J360,0)</f>
        <v>0</v>
      </c>
      <c r="BF360" s="231">
        <f>IF(N360="snížená",J360,0)</f>
        <v>0</v>
      </c>
      <c r="BG360" s="231">
        <f>IF(N360="zákl. přenesená",J360,0)</f>
        <v>0</v>
      </c>
      <c r="BH360" s="231">
        <f>IF(N360="sníž. přenesená",J360,0)</f>
        <v>0</v>
      </c>
      <c r="BI360" s="231">
        <f>IF(N360="nulová",J360,0)</f>
        <v>0</v>
      </c>
      <c r="BJ360" s="16" t="s">
        <v>80</v>
      </c>
      <c r="BK360" s="231">
        <f>ROUND(I360*H360,2)</f>
        <v>0</v>
      </c>
      <c r="BL360" s="16" t="s">
        <v>280</v>
      </c>
      <c r="BM360" s="230" t="s">
        <v>2192</v>
      </c>
    </row>
    <row r="361" s="1" customFormat="1">
      <c r="B361" s="37"/>
      <c r="C361" s="38"/>
      <c r="D361" s="232" t="s">
        <v>203</v>
      </c>
      <c r="E361" s="38"/>
      <c r="F361" s="233" t="s">
        <v>1710</v>
      </c>
      <c r="G361" s="38"/>
      <c r="H361" s="38"/>
      <c r="I361" s="145"/>
      <c r="J361" s="38"/>
      <c r="K361" s="38"/>
      <c r="L361" s="42"/>
      <c r="M361" s="234"/>
      <c r="N361" s="82"/>
      <c r="O361" s="82"/>
      <c r="P361" s="82"/>
      <c r="Q361" s="82"/>
      <c r="R361" s="82"/>
      <c r="S361" s="82"/>
      <c r="T361" s="83"/>
      <c r="AT361" s="16" t="s">
        <v>203</v>
      </c>
      <c r="AU361" s="16" t="s">
        <v>82</v>
      </c>
    </row>
    <row r="362" s="12" customFormat="1">
      <c r="B362" s="235"/>
      <c r="C362" s="236"/>
      <c r="D362" s="232" t="s">
        <v>272</v>
      </c>
      <c r="E362" s="237" t="s">
        <v>19</v>
      </c>
      <c r="F362" s="238" t="s">
        <v>2076</v>
      </c>
      <c r="G362" s="236"/>
      <c r="H362" s="239">
        <v>66.099999999999994</v>
      </c>
      <c r="I362" s="240"/>
      <c r="J362" s="236"/>
      <c r="K362" s="236"/>
      <c r="L362" s="241"/>
      <c r="M362" s="242"/>
      <c r="N362" s="243"/>
      <c r="O362" s="243"/>
      <c r="P362" s="243"/>
      <c r="Q362" s="243"/>
      <c r="R362" s="243"/>
      <c r="S362" s="243"/>
      <c r="T362" s="244"/>
      <c r="AT362" s="245" t="s">
        <v>272</v>
      </c>
      <c r="AU362" s="245" t="s">
        <v>82</v>
      </c>
      <c r="AV362" s="12" t="s">
        <v>82</v>
      </c>
      <c r="AW362" s="12" t="s">
        <v>35</v>
      </c>
      <c r="AX362" s="12" t="s">
        <v>80</v>
      </c>
      <c r="AY362" s="245" t="s">
        <v>194</v>
      </c>
    </row>
    <row r="363" s="1" customFormat="1" ht="16.5" customHeight="1">
      <c r="B363" s="37"/>
      <c r="C363" s="219" t="s">
        <v>739</v>
      </c>
      <c r="D363" s="219" t="s">
        <v>196</v>
      </c>
      <c r="E363" s="220" t="s">
        <v>1714</v>
      </c>
      <c r="F363" s="221" t="s">
        <v>1715</v>
      </c>
      <c r="G363" s="222" t="s">
        <v>199</v>
      </c>
      <c r="H363" s="223">
        <v>66.099999999999994</v>
      </c>
      <c r="I363" s="224"/>
      <c r="J363" s="225">
        <f>ROUND(I363*H363,2)</f>
        <v>0</v>
      </c>
      <c r="K363" s="221" t="s">
        <v>200</v>
      </c>
      <c r="L363" s="42"/>
      <c r="M363" s="226" t="s">
        <v>19</v>
      </c>
      <c r="N363" s="227" t="s">
        <v>44</v>
      </c>
      <c r="O363" s="82"/>
      <c r="P363" s="228">
        <f>O363*H363</f>
        <v>0</v>
      </c>
      <c r="Q363" s="228">
        <v>0.00029999999999999997</v>
      </c>
      <c r="R363" s="228">
        <f>Q363*H363</f>
        <v>0.019829999999999997</v>
      </c>
      <c r="S363" s="228">
        <v>0</v>
      </c>
      <c r="T363" s="229">
        <f>S363*H363</f>
        <v>0</v>
      </c>
      <c r="AR363" s="230" t="s">
        <v>280</v>
      </c>
      <c r="AT363" s="230" t="s">
        <v>196</v>
      </c>
      <c r="AU363" s="230" t="s">
        <v>82</v>
      </c>
      <c r="AY363" s="16" t="s">
        <v>194</v>
      </c>
      <c r="BE363" s="231">
        <f>IF(N363="základní",J363,0)</f>
        <v>0</v>
      </c>
      <c r="BF363" s="231">
        <f>IF(N363="snížená",J363,0)</f>
        <v>0</v>
      </c>
      <c r="BG363" s="231">
        <f>IF(N363="zákl. přenesená",J363,0)</f>
        <v>0</v>
      </c>
      <c r="BH363" s="231">
        <f>IF(N363="sníž. přenesená",J363,0)</f>
        <v>0</v>
      </c>
      <c r="BI363" s="231">
        <f>IF(N363="nulová",J363,0)</f>
        <v>0</v>
      </c>
      <c r="BJ363" s="16" t="s">
        <v>80</v>
      </c>
      <c r="BK363" s="231">
        <f>ROUND(I363*H363,2)</f>
        <v>0</v>
      </c>
      <c r="BL363" s="16" t="s">
        <v>280</v>
      </c>
      <c r="BM363" s="230" t="s">
        <v>2193</v>
      </c>
    </row>
    <row r="364" s="1" customFormat="1">
      <c r="B364" s="37"/>
      <c r="C364" s="38"/>
      <c r="D364" s="232" t="s">
        <v>203</v>
      </c>
      <c r="E364" s="38"/>
      <c r="F364" s="233" t="s">
        <v>1717</v>
      </c>
      <c r="G364" s="38"/>
      <c r="H364" s="38"/>
      <c r="I364" s="145"/>
      <c r="J364" s="38"/>
      <c r="K364" s="38"/>
      <c r="L364" s="42"/>
      <c r="M364" s="234"/>
      <c r="N364" s="82"/>
      <c r="O364" s="82"/>
      <c r="P364" s="82"/>
      <c r="Q364" s="82"/>
      <c r="R364" s="82"/>
      <c r="S364" s="82"/>
      <c r="T364" s="83"/>
      <c r="AT364" s="16" t="s">
        <v>203</v>
      </c>
      <c r="AU364" s="16" t="s">
        <v>82</v>
      </c>
    </row>
    <row r="365" s="12" customFormat="1">
      <c r="B365" s="235"/>
      <c r="C365" s="236"/>
      <c r="D365" s="232" t="s">
        <v>272</v>
      </c>
      <c r="E365" s="237" t="s">
        <v>19</v>
      </c>
      <c r="F365" s="238" t="s">
        <v>2076</v>
      </c>
      <c r="G365" s="236"/>
      <c r="H365" s="239">
        <v>66.099999999999994</v>
      </c>
      <c r="I365" s="240"/>
      <c r="J365" s="236"/>
      <c r="K365" s="236"/>
      <c r="L365" s="241"/>
      <c r="M365" s="242"/>
      <c r="N365" s="243"/>
      <c r="O365" s="243"/>
      <c r="P365" s="243"/>
      <c r="Q365" s="243"/>
      <c r="R365" s="243"/>
      <c r="S365" s="243"/>
      <c r="T365" s="244"/>
      <c r="AT365" s="245" t="s">
        <v>272</v>
      </c>
      <c r="AU365" s="245" t="s">
        <v>82</v>
      </c>
      <c r="AV365" s="12" t="s">
        <v>82</v>
      </c>
      <c r="AW365" s="12" t="s">
        <v>35</v>
      </c>
      <c r="AX365" s="12" t="s">
        <v>80</v>
      </c>
      <c r="AY365" s="245" t="s">
        <v>194</v>
      </c>
    </row>
    <row r="366" s="1" customFormat="1" ht="16.5" customHeight="1">
      <c r="B366" s="37"/>
      <c r="C366" s="219" t="s">
        <v>746</v>
      </c>
      <c r="D366" s="219" t="s">
        <v>196</v>
      </c>
      <c r="E366" s="220" t="s">
        <v>1719</v>
      </c>
      <c r="F366" s="221" t="s">
        <v>1720</v>
      </c>
      <c r="G366" s="222" t="s">
        <v>199</v>
      </c>
      <c r="H366" s="223">
        <v>66.099999999999994</v>
      </c>
      <c r="I366" s="224"/>
      <c r="J366" s="225">
        <f>ROUND(I366*H366,2)</f>
        <v>0</v>
      </c>
      <c r="K366" s="221" t="s">
        <v>200</v>
      </c>
      <c r="L366" s="42"/>
      <c r="M366" s="226" t="s">
        <v>19</v>
      </c>
      <c r="N366" s="227" t="s">
        <v>44</v>
      </c>
      <c r="O366" s="82"/>
      <c r="P366" s="228">
        <f>O366*H366</f>
        <v>0</v>
      </c>
      <c r="Q366" s="228">
        <v>0.0074999999999999997</v>
      </c>
      <c r="R366" s="228">
        <f>Q366*H366</f>
        <v>0.49574999999999991</v>
      </c>
      <c r="S366" s="228">
        <v>0</v>
      </c>
      <c r="T366" s="229">
        <f>S366*H366</f>
        <v>0</v>
      </c>
      <c r="AR366" s="230" t="s">
        <v>280</v>
      </c>
      <c r="AT366" s="230" t="s">
        <v>196</v>
      </c>
      <c r="AU366" s="230" t="s">
        <v>82</v>
      </c>
      <c r="AY366" s="16" t="s">
        <v>194</v>
      </c>
      <c r="BE366" s="231">
        <f>IF(N366="základní",J366,0)</f>
        <v>0</v>
      </c>
      <c r="BF366" s="231">
        <f>IF(N366="snížená",J366,0)</f>
        <v>0</v>
      </c>
      <c r="BG366" s="231">
        <f>IF(N366="zákl. přenesená",J366,0)</f>
        <v>0</v>
      </c>
      <c r="BH366" s="231">
        <f>IF(N366="sníž. přenesená",J366,0)</f>
        <v>0</v>
      </c>
      <c r="BI366" s="231">
        <f>IF(N366="nulová",J366,0)</f>
        <v>0</v>
      </c>
      <c r="BJ366" s="16" t="s">
        <v>80</v>
      </c>
      <c r="BK366" s="231">
        <f>ROUND(I366*H366,2)</f>
        <v>0</v>
      </c>
      <c r="BL366" s="16" t="s">
        <v>280</v>
      </c>
      <c r="BM366" s="230" t="s">
        <v>2194</v>
      </c>
    </row>
    <row r="367" s="1" customFormat="1">
      <c r="B367" s="37"/>
      <c r="C367" s="38"/>
      <c r="D367" s="232" t="s">
        <v>203</v>
      </c>
      <c r="E367" s="38"/>
      <c r="F367" s="233" t="s">
        <v>1722</v>
      </c>
      <c r="G367" s="38"/>
      <c r="H367" s="38"/>
      <c r="I367" s="145"/>
      <c r="J367" s="38"/>
      <c r="K367" s="38"/>
      <c r="L367" s="42"/>
      <c r="M367" s="234"/>
      <c r="N367" s="82"/>
      <c r="O367" s="82"/>
      <c r="P367" s="82"/>
      <c r="Q367" s="82"/>
      <c r="R367" s="82"/>
      <c r="S367" s="82"/>
      <c r="T367" s="83"/>
      <c r="AT367" s="16" t="s">
        <v>203</v>
      </c>
      <c r="AU367" s="16" t="s">
        <v>82</v>
      </c>
    </row>
    <row r="368" s="12" customFormat="1">
      <c r="B368" s="235"/>
      <c r="C368" s="236"/>
      <c r="D368" s="232" t="s">
        <v>272</v>
      </c>
      <c r="E368" s="237" t="s">
        <v>19</v>
      </c>
      <c r="F368" s="238" t="s">
        <v>2076</v>
      </c>
      <c r="G368" s="236"/>
      <c r="H368" s="239">
        <v>66.099999999999994</v>
      </c>
      <c r="I368" s="240"/>
      <c r="J368" s="236"/>
      <c r="K368" s="236"/>
      <c r="L368" s="241"/>
      <c r="M368" s="242"/>
      <c r="N368" s="243"/>
      <c r="O368" s="243"/>
      <c r="P368" s="243"/>
      <c r="Q368" s="243"/>
      <c r="R368" s="243"/>
      <c r="S368" s="243"/>
      <c r="T368" s="244"/>
      <c r="AT368" s="245" t="s">
        <v>272</v>
      </c>
      <c r="AU368" s="245" t="s">
        <v>82</v>
      </c>
      <c r="AV368" s="12" t="s">
        <v>82</v>
      </c>
      <c r="AW368" s="12" t="s">
        <v>35</v>
      </c>
      <c r="AX368" s="12" t="s">
        <v>80</v>
      </c>
      <c r="AY368" s="245" t="s">
        <v>194</v>
      </c>
    </row>
    <row r="369" s="1" customFormat="1" ht="36" customHeight="1">
      <c r="B369" s="37"/>
      <c r="C369" s="219" t="s">
        <v>753</v>
      </c>
      <c r="D369" s="219" t="s">
        <v>196</v>
      </c>
      <c r="E369" s="220" t="s">
        <v>1743</v>
      </c>
      <c r="F369" s="221" t="s">
        <v>1744</v>
      </c>
      <c r="G369" s="222" t="s">
        <v>199</v>
      </c>
      <c r="H369" s="223">
        <v>66.099999999999994</v>
      </c>
      <c r="I369" s="224"/>
      <c r="J369" s="225">
        <f>ROUND(I369*H369,2)</f>
        <v>0</v>
      </c>
      <c r="K369" s="221" t="s">
        <v>200</v>
      </c>
      <c r="L369" s="42"/>
      <c r="M369" s="226" t="s">
        <v>19</v>
      </c>
      <c r="N369" s="227" t="s">
        <v>44</v>
      </c>
      <c r="O369" s="82"/>
      <c r="P369" s="228">
        <f>O369*H369</f>
        <v>0</v>
      </c>
      <c r="Q369" s="228">
        <v>0.00694</v>
      </c>
      <c r="R369" s="228">
        <f>Q369*H369</f>
        <v>0.45873399999999998</v>
      </c>
      <c r="S369" s="228">
        <v>0</v>
      </c>
      <c r="T369" s="229">
        <f>S369*H369</f>
        <v>0</v>
      </c>
      <c r="AR369" s="230" t="s">
        <v>280</v>
      </c>
      <c r="AT369" s="230" t="s">
        <v>196</v>
      </c>
      <c r="AU369" s="230" t="s">
        <v>82</v>
      </c>
      <c r="AY369" s="16" t="s">
        <v>194</v>
      </c>
      <c r="BE369" s="231">
        <f>IF(N369="základní",J369,0)</f>
        <v>0</v>
      </c>
      <c r="BF369" s="231">
        <f>IF(N369="snížená",J369,0)</f>
        <v>0</v>
      </c>
      <c r="BG369" s="231">
        <f>IF(N369="zákl. přenesená",J369,0)</f>
        <v>0</v>
      </c>
      <c r="BH369" s="231">
        <f>IF(N369="sníž. přenesená",J369,0)</f>
        <v>0</v>
      </c>
      <c r="BI369" s="231">
        <f>IF(N369="nulová",J369,0)</f>
        <v>0</v>
      </c>
      <c r="BJ369" s="16" t="s">
        <v>80</v>
      </c>
      <c r="BK369" s="231">
        <f>ROUND(I369*H369,2)</f>
        <v>0</v>
      </c>
      <c r="BL369" s="16" t="s">
        <v>280</v>
      </c>
      <c r="BM369" s="230" t="s">
        <v>2195</v>
      </c>
    </row>
    <row r="370" s="1" customFormat="1">
      <c r="B370" s="37"/>
      <c r="C370" s="38"/>
      <c r="D370" s="232" t="s">
        <v>203</v>
      </c>
      <c r="E370" s="38"/>
      <c r="F370" s="233" t="s">
        <v>1746</v>
      </c>
      <c r="G370" s="38"/>
      <c r="H370" s="38"/>
      <c r="I370" s="145"/>
      <c r="J370" s="38"/>
      <c r="K370" s="38"/>
      <c r="L370" s="42"/>
      <c r="M370" s="234"/>
      <c r="N370" s="82"/>
      <c r="O370" s="82"/>
      <c r="P370" s="82"/>
      <c r="Q370" s="82"/>
      <c r="R370" s="82"/>
      <c r="S370" s="82"/>
      <c r="T370" s="83"/>
      <c r="AT370" s="16" t="s">
        <v>203</v>
      </c>
      <c r="AU370" s="16" t="s">
        <v>82</v>
      </c>
    </row>
    <row r="371" s="12" customFormat="1">
      <c r="B371" s="235"/>
      <c r="C371" s="236"/>
      <c r="D371" s="232" t="s">
        <v>272</v>
      </c>
      <c r="E371" s="237" t="s">
        <v>19</v>
      </c>
      <c r="F371" s="238" t="s">
        <v>2076</v>
      </c>
      <c r="G371" s="236"/>
      <c r="H371" s="239">
        <v>66.099999999999994</v>
      </c>
      <c r="I371" s="240"/>
      <c r="J371" s="236"/>
      <c r="K371" s="236"/>
      <c r="L371" s="241"/>
      <c r="M371" s="242"/>
      <c r="N371" s="243"/>
      <c r="O371" s="243"/>
      <c r="P371" s="243"/>
      <c r="Q371" s="243"/>
      <c r="R371" s="243"/>
      <c r="S371" s="243"/>
      <c r="T371" s="244"/>
      <c r="AT371" s="245" t="s">
        <v>272</v>
      </c>
      <c r="AU371" s="245" t="s">
        <v>82</v>
      </c>
      <c r="AV371" s="12" t="s">
        <v>82</v>
      </c>
      <c r="AW371" s="12" t="s">
        <v>35</v>
      </c>
      <c r="AX371" s="12" t="s">
        <v>80</v>
      </c>
      <c r="AY371" s="245" t="s">
        <v>194</v>
      </c>
    </row>
    <row r="372" s="1" customFormat="1" ht="24" customHeight="1">
      <c r="B372" s="37"/>
      <c r="C372" s="258" t="s">
        <v>760</v>
      </c>
      <c r="D372" s="258" t="s">
        <v>350</v>
      </c>
      <c r="E372" s="259" t="s">
        <v>1748</v>
      </c>
      <c r="F372" s="260" t="s">
        <v>1749</v>
      </c>
      <c r="G372" s="261" t="s">
        <v>199</v>
      </c>
      <c r="H372" s="262">
        <v>66.099999999999994</v>
      </c>
      <c r="I372" s="263"/>
      <c r="J372" s="264">
        <f>ROUND(I372*H372,2)</f>
        <v>0</v>
      </c>
      <c r="K372" s="260" t="s">
        <v>200</v>
      </c>
      <c r="L372" s="265"/>
      <c r="M372" s="266" t="s">
        <v>19</v>
      </c>
      <c r="N372" s="267" t="s">
        <v>44</v>
      </c>
      <c r="O372" s="82"/>
      <c r="P372" s="228">
        <f>O372*H372</f>
        <v>0</v>
      </c>
      <c r="Q372" s="228">
        <v>0.0207</v>
      </c>
      <c r="R372" s="228">
        <f>Q372*H372</f>
        <v>1.3682699999999999</v>
      </c>
      <c r="S372" s="228">
        <v>0</v>
      </c>
      <c r="T372" s="229">
        <f>S372*H372</f>
        <v>0</v>
      </c>
      <c r="AR372" s="230" t="s">
        <v>381</v>
      </c>
      <c r="AT372" s="230" t="s">
        <v>350</v>
      </c>
      <c r="AU372" s="230" t="s">
        <v>82</v>
      </c>
      <c r="AY372" s="16" t="s">
        <v>194</v>
      </c>
      <c r="BE372" s="231">
        <f>IF(N372="základní",J372,0)</f>
        <v>0</v>
      </c>
      <c r="BF372" s="231">
        <f>IF(N372="snížená",J372,0)</f>
        <v>0</v>
      </c>
      <c r="BG372" s="231">
        <f>IF(N372="zákl. přenesená",J372,0)</f>
        <v>0</v>
      </c>
      <c r="BH372" s="231">
        <f>IF(N372="sníž. přenesená",J372,0)</f>
        <v>0</v>
      </c>
      <c r="BI372" s="231">
        <f>IF(N372="nulová",J372,0)</f>
        <v>0</v>
      </c>
      <c r="BJ372" s="16" t="s">
        <v>80</v>
      </c>
      <c r="BK372" s="231">
        <f>ROUND(I372*H372,2)</f>
        <v>0</v>
      </c>
      <c r="BL372" s="16" t="s">
        <v>280</v>
      </c>
      <c r="BM372" s="230" t="s">
        <v>2196</v>
      </c>
    </row>
    <row r="373" s="1" customFormat="1">
      <c r="B373" s="37"/>
      <c r="C373" s="38"/>
      <c r="D373" s="232" t="s">
        <v>203</v>
      </c>
      <c r="E373" s="38"/>
      <c r="F373" s="233" t="s">
        <v>1749</v>
      </c>
      <c r="G373" s="38"/>
      <c r="H373" s="38"/>
      <c r="I373" s="145"/>
      <c r="J373" s="38"/>
      <c r="K373" s="38"/>
      <c r="L373" s="42"/>
      <c r="M373" s="234"/>
      <c r="N373" s="82"/>
      <c r="O373" s="82"/>
      <c r="P373" s="82"/>
      <c r="Q373" s="82"/>
      <c r="R373" s="82"/>
      <c r="S373" s="82"/>
      <c r="T373" s="83"/>
      <c r="AT373" s="16" t="s">
        <v>203</v>
      </c>
      <c r="AU373" s="16" t="s">
        <v>82</v>
      </c>
    </row>
    <row r="374" s="1" customFormat="1" ht="24" customHeight="1">
      <c r="B374" s="37"/>
      <c r="C374" s="219" t="s">
        <v>765</v>
      </c>
      <c r="D374" s="219" t="s">
        <v>196</v>
      </c>
      <c r="E374" s="220" t="s">
        <v>1752</v>
      </c>
      <c r="F374" s="221" t="s">
        <v>1753</v>
      </c>
      <c r="G374" s="222" t="s">
        <v>199</v>
      </c>
      <c r="H374" s="223">
        <v>3.2999999999999998</v>
      </c>
      <c r="I374" s="224"/>
      <c r="J374" s="225">
        <f>ROUND(I374*H374,2)</f>
        <v>0</v>
      </c>
      <c r="K374" s="221" t="s">
        <v>200</v>
      </c>
      <c r="L374" s="42"/>
      <c r="M374" s="226" t="s">
        <v>19</v>
      </c>
      <c r="N374" s="227" t="s">
        <v>44</v>
      </c>
      <c r="O374" s="82"/>
      <c r="P374" s="228">
        <f>O374*H374</f>
        <v>0</v>
      </c>
      <c r="Q374" s="228">
        <v>0</v>
      </c>
      <c r="R374" s="228">
        <f>Q374*H374</f>
        <v>0</v>
      </c>
      <c r="S374" s="228">
        <v>0</v>
      </c>
      <c r="T374" s="229">
        <f>S374*H374</f>
        <v>0</v>
      </c>
      <c r="AR374" s="230" t="s">
        <v>280</v>
      </c>
      <c r="AT374" s="230" t="s">
        <v>196</v>
      </c>
      <c r="AU374" s="230" t="s">
        <v>82</v>
      </c>
      <c r="AY374" s="16" t="s">
        <v>194</v>
      </c>
      <c r="BE374" s="231">
        <f>IF(N374="základní",J374,0)</f>
        <v>0</v>
      </c>
      <c r="BF374" s="231">
        <f>IF(N374="snížená",J374,0)</f>
        <v>0</v>
      </c>
      <c r="BG374" s="231">
        <f>IF(N374="zákl. přenesená",J374,0)</f>
        <v>0</v>
      </c>
      <c r="BH374" s="231">
        <f>IF(N374="sníž. přenesená",J374,0)</f>
        <v>0</v>
      </c>
      <c r="BI374" s="231">
        <f>IF(N374="nulová",J374,0)</f>
        <v>0</v>
      </c>
      <c r="BJ374" s="16" t="s">
        <v>80</v>
      </c>
      <c r="BK374" s="231">
        <f>ROUND(I374*H374,2)</f>
        <v>0</v>
      </c>
      <c r="BL374" s="16" t="s">
        <v>280</v>
      </c>
      <c r="BM374" s="230" t="s">
        <v>2197</v>
      </c>
    </row>
    <row r="375" s="1" customFormat="1">
      <c r="B375" s="37"/>
      <c r="C375" s="38"/>
      <c r="D375" s="232" t="s">
        <v>203</v>
      </c>
      <c r="E375" s="38"/>
      <c r="F375" s="233" t="s">
        <v>1755</v>
      </c>
      <c r="G375" s="38"/>
      <c r="H375" s="38"/>
      <c r="I375" s="145"/>
      <c r="J375" s="38"/>
      <c r="K375" s="38"/>
      <c r="L375" s="42"/>
      <c r="M375" s="234"/>
      <c r="N375" s="82"/>
      <c r="O375" s="82"/>
      <c r="P375" s="82"/>
      <c r="Q375" s="82"/>
      <c r="R375" s="82"/>
      <c r="S375" s="82"/>
      <c r="T375" s="83"/>
      <c r="AT375" s="16" t="s">
        <v>203</v>
      </c>
      <c r="AU375" s="16" t="s">
        <v>82</v>
      </c>
    </row>
    <row r="376" s="1" customFormat="1" ht="24" customHeight="1">
      <c r="B376" s="37"/>
      <c r="C376" s="219" t="s">
        <v>770</v>
      </c>
      <c r="D376" s="219" t="s">
        <v>196</v>
      </c>
      <c r="E376" s="220" t="s">
        <v>1757</v>
      </c>
      <c r="F376" s="221" t="s">
        <v>1758</v>
      </c>
      <c r="G376" s="222" t="s">
        <v>199</v>
      </c>
      <c r="H376" s="223">
        <v>3.2999999999999998</v>
      </c>
      <c r="I376" s="224"/>
      <c r="J376" s="225">
        <f>ROUND(I376*H376,2)</f>
        <v>0</v>
      </c>
      <c r="K376" s="221" t="s">
        <v>200</v>
      </c>
      <c r="L376" s="42"/>
      <c r="M376" s="226" t="s">
        <v>19</v>
      </c>
      <c r="N376" s="227" t="s">
        <v>44</v>
      </c>
      <c r="O376" s="82"/>
      <c r="P376" s="228">
        <f>O376*H376</f>
        <v>0</v>
      </c>
      <c r="Q376" s="228">
        <v>0</v>
      </c>
      <c r="R376" s="228">
        <f>Q376*H376</f>
        <v>0</v>
      </c>
      <c r="S376" s="228">
        <v>0</v>
      </c>
      <c r="T376" s="229">
        <f>S376*H376</f>
        <v>0</v>
      </c>
      <c r="AR376" s="230" t="s">
        <v>280</v>
      </c>
      <c r="AT376" s="230" t="s">
        <v>196</v>
      </c>
      <c r="AU376" s="230" t="s">
        <v>82</v>
      </c>
      <c r="AY376" s="16" t="s">
        <v>194</v>
      </c>
      <c r="BE376" s="231">
        <f>IF(N376="základní",J376,0)</f>
        <v>0</v>
      </c>
      <c r="BF376" s="231">
        <f>IF(N376="snížená",J376,0)</f>
        <v>0</v>
      </c>
      <c r="BG376" s="231">
        <f>IF(N376="zákl. přenesená",J376,0)</f>
        <v>0</v>
      </c>
      <c r="BH376" s="231">
        <f>IF(N376="sníž. přenesená",J376,0)</f>
        <v>0</v>
      </c>
      <c r="BI376" s="231">
        <f>IF(N376="nulová",J376,0)</f>
        <v>0</v>
      </c>
      <c r="BJ376" s="16" t="s">
        <v>80</v>
      </c>
      <c r="BK376" s="231">
        <f>ROUND(I376*H376,2)</f>
        <v>0</v>
      </c>
      <c r="BL376" s="16" t="s">
        <v>280</v>
      </c>
      <c r="BM376" s="230" t="s">
        <v>2198</v>
      </c>
    </row>
    <row r="377" s="1" customFormat="1">
      <c r="B377" s="37"/>
      <c r="C377" s="38"/>
      <c r="D377" s="232" t="s">
        <v>203</v>
      </c>
      <c r="E377" s="38"/>
      <c r="F377" s="233" t="s">
        <v>1760</v>
      </c>
      <c r="G377" s="38"/>
      <c r="H377" s="38"/>
      <c r="I377" s="145"/>
      <c r="J377" s="38"/>
      <c r="K377" s="38"/>
      <c r="L377" s="42"/>
      <c r="M377" s="234"/>
      <c r="N377" s="82"/>
      <c r="O377" s="82"/>
      <c r="P377" s="82"/>
      <c r="Q377" s="82"/>
      <c r="R377" s="82"/>
      <c r="S377" s="82"/>
      <c r="T377" s="83"/>
      <c r="AT377" s="16" t="s">
        <v>203</v>
      </c>
      <c r="AU377" s="16" t="s">
        <v>82</v>
      </c>
    </row>
    <row r="378" s="11" customFormat="1" ht="22.8" customHeight="1">
      <c r="B378" s="203"/>
      <c r="C378" s="204"/>
      <c r="D378" s="205" t="s">
        <v>72</v>
      </c>
      <c r="E378" s="217" t="s">
        <v>1850</v>
      </c>
      <c r="F378" s="217" t="s">
        <v>1851</v>
      </c>
      <c r="G378" s="204"/>
      <c r="H378" s="204"/>
      <c r="I378" s="207"/>
      <c r="J378" s="218">
        <f>BK378</f>
        <v>0</v>
      </c>
      <c r="K378" s="204"/>
      <c r="L378" s="209"/>
      <c r="M378" s="210"/>
      <c r="N378" s="211"/>
      <c r="O378" s="211"/>
      <c r="P378" s="212">
        <f>SUM(P379:P399)</f>
        <v>0</v>
      </c>
      <c r="Q378" s="211"/>
      <c r="R378" s="212">
        <f>SUM(R379:R399)</f>
        <v>0.32538</v>
      </c>
      <c r="S378" s="211"/>
      <c r="T378" s="213">
        <f>SUM(T379:T399)</f>
        <v>0</v>
      </c>
      <c r="AR378" s="214" t="s">
        <v>82</v>
      </c>
      <c r="AT378" s="215" t="s">
        <v>72</v>
      </c>
      <c r="AU378" s="215" t="s">
        <v>80</v>
      </c>
      <c r="AY378" s="214" t="s">
        <v>194</v>
      </c>
      <c r="BK378" s="216">
        <f>SUM(BK379:BK399)</f>
        <v>0</v>
      </c>
    </row>
    <row r="379" s="1" customFormat="1" ht="16.5" customHeight="1">
      <c r="B379" s="37"/>
      <c r="C379" s="219" t="s">
        <v>777</v>
      </c>
      <c r="D379" s="219" t="s">
        <v>196</v>
      </c>
      <c r="E379" s="220" t="s">
        <v>1853</v>
      </c>
      <c r="F379" s="221" t="s">
        <v>1854</v>
      </c>
      <c r="G379" s="222" t="s">
        <v>199</v>
      </c>
      <c r="H379" s="223">
        <v>19.800000000000001</v>
      </c>
      <c r="I379" s="224"/>
      <c r="J379" s="225">
        <f>ROUND(I379*H379,2)</f>
        <v>0</v>
      </c>
      <c r="K379" s="221" t="s">
        <v>200</v>
      </c>
      <c r="L379" s="42"/>
      <c r="M379" s="226" t="s">
        <v>19</v>
      </c>
      <c r="N379" s="227" t="s">
        <v>44</v>
      </c>
      <c r="O379" s="82"/>
      <c r="P379" s="228">
        <f>O379*H379</f>
        <v>0</v>
      </c>
      <c r="Q379" s="228">
        <v>0</v>
      </c>
      <c r="R379" s="228">
        <f>Q379*H379</f>
        <v>0</v>
      </c>
      <c r="S379" s="228">
        <v>0</v>
      </c>
      <c r="T379" s="229">
        <f>S379*H379</f>
        <v>0</v>
      </c>
      <c r="AR379" s="230" t="s">
        <v>280</v>
      </c>
      <c r="AT379" s="230" t="s">
        <v>196</v>
      </c>
      <c r="AU379" s="230" t="s">
        <v>82</v>
      </c>
      <c r="AY379" s="16" t="s">
        <v>194</v>
      </c>
      <c r="BE379" s="231">
        <f>IF(N379="základní",J379,0)</f>
        <v>0</v>
      </c>
      <c r="BF379" s="231">
        <f>IF(N379="snížená",J379,0)</f>
        <v>0</v>
      </c>
      <c r="BG379" s="231">
        <f>IF(N379="zákl. přenesená",J379,0)</f>
        <v>0</v>
      </c>
      <c r="BH379" s="231">
        <f>IF(N379="sníž. přenesená",J379,0)</f>
        <v>0</v>
      </c>
      <c r="BI379" s="231">
        <f>IF(N379="nulová",J379,0)</f>
        <v>0</v>
      </c>
      <c r="BJ379" s="16" t="s">
        <v>80</v>
      </c>
      <c r="BK379" s="231">
        <f>ROUND(I379*H379,2)</f>
        <v>0</v>
      </c>
      <c r="BL379" s="16" t="s">
        <v>280</v>
      </c>
      <c r="BM379" s="230" t="s">
        <v>2199</v>
      </c>
    </row>
    <row r="380" s="1" customFormat="1">
      <c r="B380" s="37"/>
      <c r="C380" s="38"/>
      <c r="D380" s="232" t="s">
        <v>203</v>
      </c>
      <c r="E380" s="38"/>
      <c r="F380" s="233" t="s">
        <v>1856</v>
      </c>
      <c r="G380" s="38"/>
      <c r="H380" s="38"/>
      <c r="I380" s="145"/>
      <c r="J380" s="38"/>
      <c r="K380" s="38"/>
      <c r="L380" s="42"/>
      <c r="M380" s="234"/>
      <c r="N380" s="82"/>
      <c r="O380" s="82"/>
      <c r="P380" s="82"/>
      <c r="Q380" s="82"/>
      <c r="R380" s="82"/>
      <c r="S380" s="82"/>
      <c r="T380" s="83"/>
      <c r="AT380" s="16" t="s">
        <v>203</v>
      </c>
      <c r="AU380" s="16" t="s">
        <v>82</v>
      </c>
    </row>
    <row r="381" s="12" customFormat="1">
      <c r="B381" s="235"/>
      <c r="C381" s="236"/>
      <c r="D381" s="232" t="s">
        <v>272</v>
      </c>
      <c r="E381" s="237" t="s">
        <v>19</v>
      </c>
      <c r="F381" s="238" t="s">
        <v>2200</v>
      </c>
      <c r="G381" s="236"/>
      <c r="H381" s="239">
        <v>19.800000000000001</v>
      </c>
      <c r="I381" s="240"/>
      <c r="J381" s="236"/>
      <c r="K381" s="236"/>
      <c r="L381" s="241"/>
      <c r="M381" s="242"/>
      <c r="N381" s="243"/>
      <c r="O381" s="243"/>
      <c r="P381" s="243"/>
      <c r="Q381" s="243"/>
      <c r="R381" s="243"/>
      <c r="S381" s="243"/>
      <c r="T381" s="244"/>
      <c r="AT381" s="245" t="s">
        <v>272</v>
      </c>
      <c r="AU381" s="245" t="s">
        <v>82</v>
      </c>
      <c r="AV381" s="12" t="s">
        <v>82</v>
      </c>
      <c r="AW381" s="12" t="s">
        <v>35</v>
      </c>
      <c r="AX381" s="12" t="s">
        <v>80</v>
      </c>
      <c r="AY381" s="245" t="s">
        <v>194</v>
      </c>
    </row>
    <row r="382" s="1" customFormat="1" ht="16.5" customHeight="1">
      <c r="B382" s="37"/>
      <c r="C382" s="219" t="s">
        <v>784</v>
      </c>
      <c r="D382" s="219" t="s">
        <v>196</v>
      </c>
      <c r="E382" s="220" t="s">
        <v>1860</v>
      </c>
      <c r="F382" s="221" t="s">
        <v>1861</v>
      </c>
      <c r="G382" s="222" t="s">
        <v>199</v>
      </c>
      <c r="H382" s="223">
        <v>19.800000000000001</v>
      </c>
      <c r="I382" s="224"/>
      <c r="J382" s="225">
        <f>ROUND(I382*H382,2)</f>
        <v>0</v>
      </c>
      <c r="K382" s="221" t="s">
        <v>200</v>
      </c>
      <c r="L382" s="42"/>
      <c r="M382" s="226" t="s">
        <v>19</v>
      </c>
      <c r="N382" s="227" t="s">
        <v>44</v>
      </c>
      <c r="O382" s="82"/>
      <c r="P382" s="228">
        <f>O382*H382</f>
        <v>0</v>
      </c>
      <c r="Q382" s="228">
        <v>0.00029999999999999997</v>
      </c>
      <c r="R382" s="228">
        <f>Q382*H382</f>
        <v>0.00594</v>
      </c>
      <c r="S382" s="228">
        <v>0</v>
      </c>
      <c r="T382" s="229">
        <f>S382*H382</f>
        <v>0</v>
      </c>
      <c r="AR382" s="230" t="s">
        <v>280</v>
      </c>
      <c r="AT382" s="230" t="s">
        <v>196</v>
      </c>
      <c r="AU382" s="230" t="s">
        <v>82</v>
      </c>
      <c r="AY382" s="16" t="s">
        <v>194</v>
      </c>
      <c r="BE382" s="231">
        <f>IF(N382="základní",J382,0)</f>
        <v>0</v>
      </c>
      <c r="BF382" s="231">
        <f>IF(N382="snížená",J382,0)</f>
        <v>0</v>
      </c>
      <c r="BG382" s="231">
        <f>IF(N382="zákl. přenesená",J382,0)</f>
        <v>0</v>
      </c>
      <c r="BH382" s="231">
        <f>IF(N382="sníž. přenesená",J382,0)</f>
        <v>0</v>
      </c>
      <c r="BI382" s="231">
        <f>IF(N382="nulová",J382,0)</f>
        <v>0</v>
      </c>
      <c r="BJ382" s="16" t="s">
        <v>80</v>
      </c>
      <c r="BK382" s="231">
        <f>ROUND(I382*H382,2)</f>
        <v>0</v>
      </c>
      <c r="BL382" s="16" t="s">
        <v>280</v>
      </c>
      <c r="BM382" s="230" t="s">
        <v>2201</v>
      </c>
    </row>
    <row r="383" s="1" customFormat="1">
      <c r="B383" s="37"/>
      <c r="C383" s="38"/>
      <c r="D383" s="232" t="s">
        <v>203</v>
      </c>
      <c r="E383" s="38"/>
      <c r="F383" s="233" t="s">
        <v>1863</v>
      </c>
      <c r="G383" s="38"/>
      <c r="H383" s="38"/>
      <c r="I383" s="145"/>
      <c r="J383" s="38"/>
      <c r="K383" s="38"/>
      <c r="L383" s="42"/>
      <c r="M383" s="234"/>
      <c r="N383" s="82"/>
      <c r="O383" s="82"/>
      <c r="P383" s="82"/>
      <c r="Q383" s="82"/>
      <c r="R383" s="82"/>
      <c r="S383" s="82"/>
      <c r="T383" s="83"/>
      <c r="AT383" s="16" t="s">
        <v>203</v>
      </c>
      <c r="AU383" s="16" t="s">
        <v>82</v>
      </c>
    </row>
    <row r="384" s="12" customFormat="1">
      <c r="B384" s="235"/>
      <c r="C384" s="236"/>
      <c r="D384" s="232" t="s">
        <v>272</v>
      </c>
      <c r="E384" s="237" t="s">
        <v>19</v>
      </c>
      <c r="F384" s="238" t="s">
        <v>2200</v>
      </c>
      <c r="G384" s="236"/>
      <c r="H384" s="239">
        <v>19.800000000000001</v>
      </c>
      <c r="I384" s="240"/>
      <c r="J384" s="236"/>
      <c r="K384" s="236"/>
      <c r="L384" s="241"/>
      <c r="M384" s="242"/>
      <c r="N384" s="243"/>
      <c r="O384" s="243"/>
      <c r="P384" s="243"/>
      <c r="Q384" s="243"/>
      <c r="R384" s="243"/>
      <c r="S384" s="243"/>
      <c r="T384" s="244"/>
      <c r="AT384" s="245" t="s">
        <v>272</v>
      </c>
      <c r="AU384" s="245" t="s">
        <v>82</v>
      </c>
      <c r="AV384" s="12" t="s">
        <v>82</v>
      </c>
      <c r="AW384" s="12" t="s">
        <v>35</v>
      </c>
      <c r="AX384" s="12" t="s">
        <v>80</v>
      </c>
      <c r="AY384" s="245" t="s">
        <v>194</v>
      </c>
    </row>
    <row r="385" s="1" customFormat="1" ht="24" customHeight="1">
      <c r="B385" s="37"/>
      <c r="C385" s="219" t="s">
        <v>790</v>
      </c>
      <c r="D385" s="219" t="s">
        <v>196</v>
      </c>
      <c r="E385" s="220" t="s">
        <v>1865</v>
      </c>
      <c r="F385" s="221" t="s">
        <v>1866</v>
      </c>
      <c r="G385" s="222" t="s">
        <v>217</v>
      </c>
      <c r="H385" s="223">
        <v>6</v>
      </c>
      <c r="I385" s="224"/>
      <c r="J385" s="225">
        <f>ROUND(I385*H385,2)</f>
        <v>0</v>
      </c>
      <c r="K385" s="221" t="s">
        <v>200</v>
      </c>
      <c r="L385" s="42"/>
      <c r="M385" s="226" t="s">
        <v>19</v>
      </c>
      <c r="N385" s="227" t="s">
        <v>44</v>
      </c>
      <c r="O385" s="82"/>
      <c r="P385" s="228">
        <f>O385*H385</f>
        <v>0</v>
      </c>
      <c r="Q385" s="228">
        <v>0</v>
      </c>
      <c r="R385" s="228">
        <f>Q385*H385</f>
        <v>0</v>
      </c>
      <c r="S385" s="228">
        <v>0</v>
      </c>
      <c r="T385" s="229">
        <f>S385*H385</f>
        <v>0</v>
      </c>
      <c r="AR385" s="230" t="s">
        <v>280</v>
      </c>
      <c r="AT385" s="230" t="s">
        <v>196</v>
      </c>
      <c r="AU385" s="230" t="s">
        <v>82</v>
      </c>
      <c r="AY385" s="16" t="s">
        <v>194</v>
      </c>
      <c r="BE385" s="231">
        <f>IF(N385="základní",J385,0)</f>
        <v>0</v>
      </c>
      <c r="BF385" s="231">
        <f>IF(N385="snížená",J385,0)</f>
        <v>0</v>
      </c>
      <c r="BG385" s="231">
        <f>IF(N385="zákl. přenesená",J385,0)</f>
        <v>0</v>
      </c>
      <c r="BH385" s="231">
        <f>IF(N385="sníž. přenesená",J385,0)</f>
        <v>0</v>
      </c>
      <c r="BI385" s="231">
        <f>IF(N385="nulová",J385,0)</f>
        <v>0</v>
      </c>
      <c r="BJ385" s="16" t="s">
        <v>80</v>
      </c>
      <c r="BK385" s="231">
        <f>ROUND(I385*H385,2)</f>
        <v>0</v>
      </c>
      <c r="BL385" s="16" t="s">
        <v>280</v>
      </c>
      <c r="BM385" s="230" t="s">
        <v>2202</v>
      </c>
    </row>
    <row r="386" s="1" customFormat="1">
      <c r="B386" s="37"/>
      <c r="C386" s="38"/>
      <c r="D386" s="232" t="s">
        <v>203</v>
      </c>
      <c r="E386" s="38"/>
      <c r="F386" s="233" t="s">
        <v>1868</v>
      </c>
      <c r="G386" s="38"/>
      <c r="H386" s="38"/>
      <c r="I386" s="145"/>
      <c r="J386" s="38"/>
      <c r="K386" s="38"/>
      <c r="L386" s="42"/>
      <c r="M386" s="234"/>
      <c r="N386" s="82"/>
      <c r="O386" s="82"/>
      <c r="P386" s="82"/>
      <c r="Q386" s="82"/>
      <c r="R386" s="82"/>
      <c r="S386" s="82"/>
      <c r="T386" s="83"/>
      <c r="AT386" s="16" t="s">
        <v>203</v>
      </c>
      <c r="AU386" s="16" t="s">
        <v>82</v>
      </c>
    </row>
    <row r="387" s="1" customFormat="1" ht="24" customHeight="1">
      <c r="B387" s="37"/>
      <c r="C387" s="258" t="s">
        <v>795</v>
      </c>
      <c r="D387" s="258" t="s">
        <v>350</v>
      </c>
      <c r="E387" s="259" t="s">
        <v>1872</v>
      </c>
      <c r="F387" s="260" t="s">
        <v>1873</v>
      </c>
      <c r="G387" s="261" t="s">
        <v>217</v>
      </c>
      <c r="H387" s="262">
        <v>6.5999999999999996</v>
      </c>
      <c r="I387" s="263"/>
      <c r="J387" s="264">
        <f>ROUND(I387*H387,2)</f>
        <v>0</v>
      </c>
      <c r="K387" s="260" t="s">
        <v>200</v>
      </c>
      <c r="L387" s="265"/>
      <c r="M387" s="266" t="s">
        <v>19</v>
      </c>
      <c r="N387" s="267" t="s">
        <v>44</v>
      </c>
      <c r="O387" s="82"/>
      <c r="P387" s="228">
        <f>O387*H387</f>
        <v>0</v>
      </c>
      <c r="Q387" s="228">
        <v>4.0000000000000003E-05</v>
      </c>
      <c r="R387" s="228">
        <f>Q387*H387</f>
        <v>0.00026400000000000002</v>
      </c>
      <c r="S387" s="228">
        <v>0</v>
      </c>
      <c r="T387" s="229">
        <f>S387*H387</f>
        <v>0</v>
      </c>
      <c r="AR387" s="230" t="s">
        <v>381</v>
      </c>
      <c r="AT387" s="230" t="s">
        <v>350</v>
      </c>
      <c r="AU387" s="230" t="s">
        <v>82</v>
      </c>
      <c r="AY387" s="16" t="s">
        <v>194</v>
      </c>
      <c r="BE387" s="231">
        <f>IF(N387="základní",J387,0)</f>
        <v>0</v>
      </c>
      <c r="BF387" s="231">
        <f>IF(N387="snížená",J387,0)</f>
        <v>0</v>
      </c>
      <c r="BG387" s="231">
        <f>IF(N387="zákl. přenesená",J387,0)</f>
        <v>0</v>
      </c>
      <c r="BH387" s="231">
        <f>IF(N387="sníž. přenesená",J387,0)</f>
        <v>0</v>
      </c>
      <c r="BI387" s="231">
        <f>IF(N387="nulová",J387,0)</f>
        <v>0</v>
      </c>
      <c r="BJ387" s="16" t="s">
        <v>80</v>
      </c>
      <c r="BK387" s="231">
        <f>ROUND(I387*H387,2)</f>
        <v>0</v>
      </c>
      <c r="BL387" s="16" t="s">
        <v>280</v>
      </c>
      <c r="BM387" s="230" t="s">
        <v>2203</v>
      </c>
    </row>
    <row r="388" s="1" customFormat="1">
      <c r="B388" s="37"/>
      <c r="C388" s="38"/>
      <c r="D388" s="232" t="s">
        <v>203</v>
      </c>
      <c r="E388" s="38"/>
      <c r="F388" s="233" t="s">
        <v>1873</v>
      </c>
      <c r="G388" s="38"/>
      <c r="H388" s="38"/>
      <c r="I388" s="145"/>
      <c r="J388" s="38"/>
      <c r="K388" s="38"/>
      <c r="L388" s="42"/>
      <c r="M388" s="234"/>
      <c r="N388" s="82"/>
      <c r="O388" s="82"/>
      <c r="P388" s="82"/>
      <c r="Q388" s="82"/>
      <c r="R388" s="82"/>
      <c r="S388" s="82"/>
      <c r="T388" s="83"/>
      <c r="AT388" s="16" t="s">
        <v>203</v>
      </c>
      <c r="AU388" s="16" t="s">
        <v>82</v>
      </c>
    </row>
    <row r="389" s="12" customFormat="1">
      <c r="B389" s="235"/>
      <c r="C389" s="236"/>
      <c r="D389" s="232" t="s">
        <v>272</v>
      </c>
      <c r="E389" s="236"/>
      <c r="F389" s="238" t="s">
        <v>2204</v>
      </c>
      <c r="G389" s="236"/>
      <c r="H389" s="239">
        <v>6.5999999999999996</v>
      </c>
      <c r="I389" s="240"/>
      <c r="J389" s="236"/>
      <c r="K389" s="236"/>
      <c r="L389" s="241"/>
      <c r="M389" s="242"/>
      <c r="N389" s="243"/>
      <c r="O389" s="243"/>
      <c r="P389" s="243"/>
      <c r="Q389" s="243"/>
      <c r="R389" s="243"/>
      <c r="S389" s="243"/>
      <c r="T389" s="244"/>
      <c r="AT389" s="245" t="s">
        <v>272</v>
      </c>
      <c r="AU389" s="245" t="s">
        <v>82</v>
      </c>
      <c r="AV389" s="12" t="s">
        <v>82</v>
      </c>
      <c r="AW389" s="12" t="s">
        <v>4</v>
      </c>
      <c r="AX389" s="12" t="s">
        <v>80</v>
      </c>
      <c r="AY389" s="245" t="s">
        <v>194</v>
      </c>
    </row>
    <row r="390" s="1" customFormat="1" ht="24" customHeight="1">
      <c r="B390" s="37"/>
      <c r="C390" s="219" t="s">
        <v>800</v>
      </c>
      <c r="D390" s="219" t="s">
        <v>196</v>
      </c>
      <c r="E390" s="220" t="s">
        <v>1889</v>
      </c>
      <c r="F390" s="221" t="s">
        <v>1890</v>
      </c>
      <c r="G390" s="222" t="s">
        <v>199</v>
      </c>
      <c r="H390" s="223">
        <v>19.800000000000001</v>
      </c>
      <c r="I390" s="224"/>
      <c r="J390" s="225">
        <f>ROUND(I390*H390,2)</f>
        <v>0</v>
      </c>
      <c r="K390" s="221" t="s">
        <v>200</v>
      </c>
      <c r="L390" s="42"/>
      <c r="M390" s="226" t="s">
        <v>19</v>
      </c>
      <c r="N390" s="227" t="s">
        <v>44</v>
      </c>
      <c r="O390" s="82"/>
      <c r="P390" s="228">
        <f>O390*H390</f>
        <v>0</v>
      </c>
      <c r="Q390" s="228">
        <v>0.0048999999999999998</v>
      </c>
      <c r="R390" s="228">
        <f>Q390*H390</f>
        <v>0.097019999999999995</v>
      </c>
      <c r="S390" s="228">
        <v>0</v>
      </c>
      <c r="T390" s="229">
        <f>S390*H390</f>
        <v>0</v>
      </c>
      <c r="AR390" s="230" t="s">
        <v>280</v>
      </c>
      <c r="AT390" s="230" t="s">
        <v>196</v>
      </c>
      <c r="AU390" s="230" t="s">
        <v>82</v>
      </c>
      <c r="AY390" s="16" t="s">
        <v>194</v>
      </c>
      <c r="BE390" s="231">
        <f>IF(N390="základní",J390,0)</f>
        <v>0</v>
      </c>
      <c r="BF390" s="231">
        <f>IF(N390="snížená",J390,0)</f>
        <v>0</v>
      </c>
      <c r="BG390" s="231">
        <f>IF(N390="zákl. přenesená",J390,0)</f>
        <v>0</v>
      </c>
      <c r="BH390" s="231">
        <f>IF(N390="sníž. přenesená",J390,0)</f>
        <v>0</v>
      </c>
      <c r="BI390" s="231">
        <f>IF(N390="nulová",J390,0)</f>
        <v>0</v>
      </c>
      <c r="BJ390" s="16" t="s">
        <v>80</v>
      </c>
      <c r="BK390" s="231">
        <f>ROUND(I390*H390,2)</f>
        <v>0</v>
      </c>
      <c r="BL390" s="16" t="s">
        <v>280</v>
      </c>
      <c r="BM390" s="230" t="s">
        <v>2205</v>
      </c>
    </row>
    <row r="391" s="1" customFormat="1">
      <c r="B391" s="37"/>
      <c r="C391" s="38"/>
      <c r="D391" s="232" t="s">
        <v>203</v>
      </c>
      <c r="E391" s="38"/>
      <c r="F391" s="233" t="s">
        <v>1892</v>
      </c>
      <c r="G391" s="38"/>
      <c r="H391" s="38"/>
      <c r="I391" s="145"/>
      <c r="J391" s="38"/>
      <c r="K391" s="38"/>
      <c r="L391" s="42"/>
      <c r="M391" s="234"/>
      <c r="N391" s="82"/>
      <c r="O391" s="82"/>
      <c r="P391" s="82"/>
      <c r="Q391" s="82"/>
      <c r="R391" s="82"/>
      <c r="S391" s="82"/>
      <c r="T391" s="83"/>
      <c r="AT391" s="16" t="s">
        <v>203</v>
      </c>
      <c r="AU391" s="16" t="s">
        <v>82</v>
      </c>
    </row>
    <row r="392" s="12" customFormat="1">
      <c r="B392" s="235"/>
      <c r="C392" s="236"/>
      <c r="D392" s="232" t="s">
        <v>272</v>
      </c>
      <c r="E392" s="237" t="s">
        <v>19</v>
      </c>
      <c r="F392" s="238" t="s">
        <v>2200</v>
      </c>
      <c r="G392" s="236"/>
      <c r="H392" s="239">
        <v>19.800000000000001</v>
      </c>
      <c r="I392" s="240"/>
      <c r="J392" s="236"/>
      <c r="K392" s="236"/>
      <c r="L392" s="241"/>
      <c r="M392" s="242"/>
      <c r="N392" s="243"/>
      <c r="O392" s="243"/>
      <c r="P392" s="243"/>
      <c r="Q392" s="243"/>
      <c r="R392" s="243"/>
      <c r="S392" s="243"/>
      <c r="T392" s="244"/>
      <c r="AT392" s="245" t="s">
        <v>272</v>
      </c>
      <c r="AU392" s="245" t="s">
        <v>82</v>
      </c>
      <c r="AV392" s="12" t="s">
        <v>82</v>
      </c>
      <c r="AW392" s="12" t="s">
        <v>35</v>
      </c>
      <c r="AX392" s="12" t="s">
        <v>80</v>
      </c>
      <c r="AY392" s="245" t="s">
        <v>194</v>
      </c>
    </row>
    <row r="393" s="1" customFormat="1" ht="16.5" customHeight="1">
      <c r="B393" s="37"/>
      <c r="C393" s="258" t="s">
        <v>807</v>
      </c>
      <c r="D393" s="258" t="s">
        <v>350</v>
      </c>
      <c r="E393" s="259" t="s">
        <v>1894</v>
      </c>
      <c r="F393" s="260" t="s">
        <v>1895</v>
      </c>
      <c r="G393" s="261" t="s">
        <v>199</v>
      </c>
      <c r="H393" s="262">
        <v>21.780000000000001</v>
      </c>
      <c r="I393" s="263"/>
      <c r="J393" s="264">
        <f>ROUND(I393*H393,2)</f>
        <v>0</v>
      </c>
      <c r="K393" s="260" t="s">
        <v>200</v>
      </c>
      <c r="L393" s="265"/>
      <c r="M393" s="266" t="s">
        <v>19</v>
      </c>
      <c r="N393" s="267" t="s">
        <v>44</v>
      </c>
      <c r="O393" s="82"/>
      <c r="P393" s="228">
        <f>O393*H393</f>
        <v>0</v>
      </c>
      <c r="Q393" s="228">
        <v>0.010200000000000001</v>
      </c>
      <c r="R393" s="228">
        <f>Q393*H393</f>
        <v>0.22215600000000002</v>
      </c>
      <c r="S393" s="228">
        <v>0</v>
      </c>
      <c r="T393" s="229">
        <f>S393*H393</f>
        <v>0</v>
      </c>
      <c r="AR393" s="230" t="s">
        <v>381</v>
      </c>
      <c r="AT393" s="230" t="s">
        <v>350</v>
      </c>
      <c r="AU393" s="230" t="s">
        <v>82</v>
      </c>
      <c r="AY393" s="16" t="s">
        <v>194</v>
      </c>
      <c r="BE393" s="231">
        <f>IF(N393="základní",J393,0)</f>
        <v>0</v>
      </c>
      <c r="BF393" s="231">
        <f>IF(N393="snížená",J393,0)</f>
        <v>0</v>
      </c>
      <c r="BG393" s="231">
        <f>IF(N393="zákl. přenesená",J393,0)</f>
        <v>0</v>
      </c>
      <c r="BH393" s="231">
        <f>IF(N393="sníž. přenesená",J393,0)</f>
        <v>0</v>
      </c>
      <c r="BI393" s="231">
        <f>IF(N393="nulová",J393,0)</f>
        <v>0</v>
      </c>
      <c r="BJ393" s="16" t="s">
        <v>80</v>
      </c>
      <c r="BK393" s="231">
        <f>ROUND(I393*H393,2)</f>
        <v>0</v>
      </c>
      <c r="BL393" s="16" t="s">
        <v>280</v>
      </c>
      <c r="BM393" s="230" t="s">
        <v>2206</v>
      </c>
    </row>
    <row r="394" s="1" customFormat="1">
      <c r="B394" s="37"/>
      <c r="C394" s="38"/>
      <c r="D394" s="232" t="s">
        <v>203</v>
      </c>
      <c r="E394" s="38"/>
      <c r="F394" s="233" t="s">
        <v>1895</v>
      </c>
      <c r="G394" s="38"/>
      <c r="H394" s="38"/>
      <c r="I394" s="145"/>
      <c r="J394" s="38"/>
      <c r="K394" s="38"/>
      <c r="L394" s="42"/>
      <c r="M394" s="234"/>
      <c r="N394" s="82"/>
      <c r="O394" s="82"/>
      <c r="P394" s="82"/>
      <c r="Q394" s="82"/>
      <c r="R394" s="82"/>
      <c r="S394" s="82"/>
      <c r="T394" s="83"/>
      <c r="AT394" s="16" t="s">
        <v>203</v>
      </c>
      <c r="AU394" s="16" t="s">
        <v>82</v>
      </c>
    </row>
    <row r="395" s="12" customFormat="1">
      <c r="B395" s="235"/>
      <c r="C395" s="236"/>
      <c r="D395" s="232" t="s">
        <v>272</v>
      </c>
      <c r="E395" s="236"/>
      <c r="F395" s="238" t="s">
        <v>2207</v>
      </c>
      <c r="G395" s="236"/>
      <c r="H395" s="239">
        <v>21.780000000000001</v>
      </c>
      <c r="I395" s="240"/>
      <c r="J395" s="236"/>
      <c r="K395" s="236"/>
      <c r="L395" s="241"/>
      <c r="M395" s="242"/>
      <c r="N395" s="243"/>
      <c r="O395" s="243"/>
      <c r="P395" s="243"/>
      <c r="Q395" s="243"/>
      <c r="R395" s="243"/>
      <c r="S395" s="243"/>
      <c r="T395" s="244"/>
      <c r="AT395" s="245" t="s">
        <v>272</v>
      </c>
      <c r="AU395" s="245" t="s">
        <v>82</v>
      </c>
      <c r="AV395" s="12" t="s">
        <v>82</v>
      </c>
      <c r="AW395" s="12" t="s">
        <v>4</v>
      </c>
      <c r="AX395" s="12" t="s">
        <v>80</v>
      </c>
      <c r="AY395" s="245" t="s">
        <v>194</v>
      </c>
    </row>
    <row r="396" s="1" customFormat="1" ht="24" customHeight="1">
      <c r="B396" s="37"/>
      <c r="C396" s="219" t="s">
        <v>814</v>
      </c>
      <c r="D396" s="219" t="s">
        <v>196</v>
      </c>
      <c r="E396" s="220" t="s">
        <v>1899</v>
      </c>
      <c r="F396" s="221" t="s">
        <v>1900</v>
      </c>
      <c r="G396" s="222" t="s">
        <v>336</v>
      </c>
      <c r="H396" s="223">
        <v>0.32500000000000001</v>
      </c>
      <c r="I396" s="224"/>
      <c r="J396" s="225">
        <f>ROUND(I396*H396,2)</f>
        <v>0</v>
      </c>
      <c r="K396" s="221" t="s">
        <v>200</v>
      </c>
      <c r="L396" s="42"/>
      <c r="M396" s="226" t="s">
        <v>19</v>
      </c>
      <c r="N396" s="227" t="s">
        <v>44</v>
      </c>
      <c r="O396" s="82"/>
      <c r="P396" s="228">
        <f>O396*H396</f>
        <v>0</v>
      </c>
      <c r="Q396" s="228">
        <v>0</v>
      </c>
      <c r="R396" s="228">
        <f>Q396*H396</f>
        <v>0</v>
      </c>
      <c r="S396" s="228">
        <v>0</v>
      </c>
      <c r="T396" s="229">
        <f>S396*H396</f>
        <v>0</v>
      </c>
      <c r="AR396" s="230" t="s">
        <v>280</v>
      </c>
      <c r="AT396" s="230" t="s">
        <v>196</v>
      </c>
      <c r="AU396" s="230" t="s">
        <v>82</v>
      </c>
      <c r="AY396" s="16" t="s">
        <v>194</v>
      </c>
      <c r="BE396" s="231">
        <f>IF(N396="základní",J396,0)</f>
        <v>0</v>
      </c>
      <c r="BF396" s="231">
        <f>IF(N396="snížená",J396,0)</f>
        <v>0</v>
      </c>
      <c r="BG396" s="231">
        <f>IF(N396="zákl. přenesená",J396,0)</f>
        <v>0</v>
      </c>
      <c r="BH396" s="231">
        <f>IF(N396="sníž. přenesená",J396,0)</f>
        <v>0</v>
      </c>
      <c r="BI396" s="231">
        <f>IF(N396="nulová",J396,0)</f>
        <v>0</v>
      </c>
      <c r="BJ396" s="16" t="s">
        <v>80</v>
      </c>
      <c r="BK396" s="231">
        <f>ROUND(I396*H396,2)</f>
        <v>0</v>
      </c>
      <c r="BL396" s="16" t="s">
        <v>280</v>
      </c>
      <c r="BM396" s="230" t="s">
        <v>2208</v>
      </c>
    </row>
    <row r="397" s="1" customFormat="1">
      <c r="B397" s="37"/>
      <c r="C397" s="38"/>
      <c r="D397" s="232" t="s">
        <v>203</v>
      </c>
      <c r="E397" s="38"/>
      <c r="F397" s="233" t="s">
        <v>1902</v>
      </c>
      <c r="G397" s="38"/>
      <c r="H397" s="38"/>
      <c r="I397" s="145"/>
      <c r="J397" s="38"/>
      <c r="K397" s="38"/>
      <c r="L397" s="42"/>
      <c r="M397" s="234"/>
      <c r="N397" s="82"/>
      <c r="O397" s="82"/>
      <c r="P397" s="82"/>
      <c r="Q397" s="82"/>
      <c r="R397" s="82"/>
      <c r="S397" s="82"/>
      <c r="T397" s="83"/>
      <c r="AT397" s="16" t="s">
        <v>203</v>
      </c>
      <c r="AU397" s="16" t="s">
        <v>82</v>
      </c>
    </row>
    <row r="398" s="1" customFormat="1" ht="24" customHeight="1">
      <c r="B398" s="37"/>
      <c r="C398" s="219" t="s">
        <v>819</v>
      </c>
      <c r="D398" s="219" t="s">
        <v>196</v>
      </c>
      <c r="E398" s="220" t="s">
        <v>1904</v>
      </c>
      <c r="F398" s="221" t="s">
        <v>1905</v>
      </c>
      <c r="G398" s="222" t="s">
        <v>336</v>
      </c>
      <c r="H398" s="223">
        <v>0.32500000000000001</v>
      </c>
      <c r="I398" s="224"/>
      <c r="J398" s="225">
        <f>ROUND(I398*H398,2)</f>
        <v>0</v>
      </c>
      <c r="K398" s="221" t="s">
        <v>200</v>
      </c>
      <c r="L398" s="42"/>
      <c r="M398" s="226" t="s">
        <v>19</v>
      </c>
      <c r="N398" s="227" t="s">
        <v>44</v>
      </c>
      <c r="O398" s="82"/>
      <c r="P398" s="228">
        <f>O398*H398</f>
        <v>0</v>
      </c>
      <c r="Q398" s="228">
        <v>0</v>
      </c>
      <c r="R398" s="228">
        <f>Q398*H398</f>
        <v>0</v>
      </c>
      <c r="S398" s="228">
        <v>0</v>
      </c>
      <c r="T398" s="229">
        <f>S398*H398</f>
        <v>0</v>
      </c>
      <c r="AR398" s="230" t="s">
        <v>280</v>
      </c>
      <c r="AT398" s="230" t="s">
        <v>196</v>
      </c>
      <c r="AU398" s="230" t="s">
        <v>82</v>
      </c>
      <c r="AY398" s="16" t="s">
        <v>194</v>
      </c>
      <c r="BE398" s="231">
        <f>IF(N398="základní",J398,0)</f>
        <v>0</v>
      </c>
      <c r="BF398" s="231">
        <f>IF(N398="snížená",J398,0)</f>
        <v>0</v>
      </c>
      <c r="BG398" s="231">
        <f>IF(N398="zákl. přenesená",J398,0)</f>
        <v>0</v>
      </c>
      <c r="BH398" s="231">
        <f>IF(N398="sníž. přenesená",J398,0)</f>
        <v>0</v>
      </c>
      <c r="BI398" s="231">
        <f>IF(N398="nulová",J398,0)</f>
        <v>0</v>
      </c>
      <c r="BJ398" s="16" t="s">
        <v>80</v>
      </c>
      <c r="BK398" s="231">
        <f>ROUND(I398*H398,2)</f>
        <v>0</v>
      </c>
      <c r="BL398" s="16" t="s">
        <v>280</v>
      </c>
      <c r="BM398" s="230" t="s">
        <v>2209</v>
      </c>
    </row>
    <row r="399" s="1" customFormat="1">
      <c r="B399" s="37"/>
      <c r="C399" s="38"/>
      <c r="D399" s="232" t="s">
        <v>203</v>
      </c>
      <c r="E399" s="38"/>
      <c r="F399" s="233" t="s">
        <v>1907</v>
      </c>
      <c r="G399" s="38"/>
      <c r="H399" s="38"/>
      <c r="I399" s="145"/>
      <c r="J399" s="38"/>
      <c r="K399" s="38"/>
      <c r="L399" s="42"/>
      <c r="M399" s="234"/>
      <c r="N399" s="82"/>
      <c r="O399" s="82"/>
      <c r="P399" s="82"/>
      <c r="Q399" s="82"/>
      <c r="R399" s="82"/>
      <c r="S399" s="82"/>
      <c r="T399" s="83"/>
      <c r="AT399" s="16" t="s">
        <v>203</v>
      </c>
      <c r="AU399" s="16" t="s">
        <v>82</v>
      </c>
    </row>
    <row r="400" s="11" customFormat="1" ht="22.8" customHeight="1">
      <c r="B400" s="203"/>
      <c r="C400" s="204"/>
      <c r="D400" s="205" t="s">
        <v>72</v>
      </c>
      <c r="E400" s="217" t="s">
        <v>1908</v>
      </c>
      <c r="F400" s="217" t="s">
        <v>1909</v>
      </c>
      <c r="G400" s="204"/>
      <c r="H400" s="204"/>
      <c r="I400" s="207"/>
      <c r="J400" s="218">
        <f>BK400</f>
        <v>0</v>
      </c>
      <c r="K400" s="204"/>
      <c r="L400" s="209"/>
      <c r="M400" s="210"/>
      <c r="N400" s="211"/>
      <c r="O400" s="211"/>
      <c r="P400" s="212">
        <f>SUM(P401:P404)</f>
        <v>0</v>
      </c>
      <c r="Q400" s="211"/>
      <c r="R400" s="212">
        <f>SUM(R401:R404)</f>
        <v>0.0039330000000000007</v>
      </c>
      <c r="S400" s="211"/>
      <c r="T400" s="213">
        <f>SUM(T401:T404)</f>
        <v>0</v>
      </c>
      <c r="AR400" s="214" t="s">
        <v>82</v>
      </c>
      <c r="AT400" s="215" t="s">
        <v>72</v>
      </c>
      <c r="AU400" s="215" t="s">
        <v>80</v>
      </c>
      <c r="AY400" s="214" t="s">
        <v>194</v>
      </c>
      <c r="BK400" s="216">
        <f>SUM(BK401:BK404)</f>
        <v>0</v>
      </c>
    </row>
    <row r="401" s="1" customFormat="1" ht="24" customHeight="1">
      <c r="B401" s="37"/>
      <c r="C401" s="219" t="s">
        <v>825</v>
      </c>
      <c r="D401" s="219" t="s">
        <v>196</v>
      </c>
      <c r="E401" s="220" t="s">
        <v>1911</v>
      </c>
      <c r="F401" s="221" t="s">
        <v>1912</v>
      </c>
      <c r="G401" s="222" t="s">
        <v>199</v>
      </c>
      <c r="H401" s="223">
        <v>17.100000000000001</v>
      </c>
      <c r="I401" s="224"/>
      <c r="J401" s="225">
        <f>ROUND(I401*H401,2)</f>
        <v>0</v>
      </c>
      <c r="K401" s="221" t="s">
        <v>200</v>
      </c>
      <c r="L401" s="42"/>
      <c r="M401" s="226" t="s">
        <v>19</v>
      </c>
      <c r="N401" s="227" t="s">
        <v>44</v>
      </c>
      <c r="O401" s="82"/>
      <c r="P401" s="228">
        <f>O401*H401</f>
        <v>0</v>
      </c>
      <c r="Q401" s="228">
        <v>0.00023000000000000001</v>
      </c>
      <c r="R401" s="228">
        <f>Q401*H401</f>
        <v>0.0039330000000000007</v>
      </c>
      <c r="S401" s="228">
        <v>0</v>
      </c>
      <c r="T401" s="229">
        <f>S401*H401</f>
        <v>0</v>
      </c>
      <c r="AR401" s="230" t="s">
        <v>280</v>
      </c>
      <c r="AT401" s="230" t="s">
        <v>196</v>
      </c>
      <c r="AU401" s="230" t="s">
        <v>82</v>
      </c>
      <c r="AY401" s="16" t="s">
        <v>194</v>
      </c>
      <c r="BE401" s="231">
        <f>IF(N401="základní",J401,0)</f>
        <v>0</v>
      </c>
      <c r="BF401" s="231">
        <f>IF(N401="snížená",J401,0)</f>
        <v>0</v>
      </c>
      <c r="BG401" s="231">
        <f>IF(N401="zákl. přenesená",J401,0)</f>
        <v>0</v>
      </c>
      <c r="BH401" s="231">
        <f>IF(N401="sníž. přenesená",J401,0)</f>
        <v>0</v>
      </c>
      <c r="BI401" s="231">
        <f>IF(N401="nulová",J401,0)</f>
        <v>0</v>
      </c>
      <c r="BJ401" s="16" t="s">
        <v>80</v>
      </c>
      <c r="BK401" s="231">
        <f>ROUND(I401*H401,2)</f>
        <v>0</v>
      </c>
      <c r="BL401" s="16" t="s">
        <v>280</v>
      </c>
      <c r="BM401" s="230" t="s">
        <v>2210</v>
      </c>
    </row>
    <row r="402" s="1" customFormat="1">
      <c r="B402" s="37"/>
      <c r="C402" s="38"/>
      <c r="D402" s="232" t="s">
        <v>203</v>
      </c>
      <c r="E402" s="38"/>
      <c r="F402" s="233" t="s">
        <v>1914</v>
      </c>
      <c r="G402" s="38"/>
      <c r="H402" s="38"/>
      <c r="I402" s="145"/>
      <c r="J402" s="38"/>
      <c r="K402" s="38"/>
      <c r="L402" s="42"/>
      <c r="M402" s="234"/>
      <c r="N402" s="82"/>
      <c r="O402" s="82"/>
      <c r="P402" s="82"/>
      <c r="Q402" s="82"/>
      <c r="R402" s="82"/>
      <c r="S402" s="82"/>
      <c r="T402" s="83"/>
      <c r="AT402" s="16" t="s">
        <v>203</v>
      </c>
      <c r="AU402" s="16" t="s">
        <v>82</v>
      </c>
    </row>
    <row r="403" s="1" customFormat="1">
      <c r="B403" s="37"/>
      <c r="C403" s="38"/>
      <c r="D403" s="232" t="s">
        <v>306</v>
      </c>
      <c r="E403" s="38"/>
      <c r="F403" s="257" t="s">
        <v>805</v>
      </c>
      <c r="G403" s="38"/>
      <c r="H403" s="38"/>
      <c r="I403" s="145"/>
      <c r="J403" s="38"/>
      <c r="K403" s="38"/>
      <c r="L403" s="42"/>
      <c r="M403" s="234"/>
      <c r="N403" s="82"/>
      <c r="O403" s="82"/>
      <c r="P403" s="82"/>
      <c r="Q403" s="82"/>
      <c r="R403" s="82"/>
      <c r="S403" s="82"/>
      <c r="T403" s="83"/>
      <c r="AT403" s="16" t="s">
        <v>306</v>
      </c>
      <c r="AU403" s="16" t="s">
        <v>82</v>
      </c>
    </row>
    <row r="404" s="12" customFormat="1">
      <c r="B404" s="235"/>
      <c r="C404" s="236"/>
      <c r="D404" s="232" t="s">
        <v>272</v>
      </c>
      <c r="E404" s="237" t="s">
        <v>19</v>
      </c>
      <c r="F404" s="238" t="s">
        <v>2059</v>
      </c>
      <c r="G404" s="236"/>
      <c r="H404" s="239">
        <v>17.100000000000001</v>
      </c>
      <c r="I404" s="240"/>
      <c r="J404" s="236"/>
      <c r="K404" s="236"/>
      <c r="L404" s="241"/>
      <c r="M404" s="242"/>
      <c r="N404" s="243"/>
      <c r="O404" s="243"/>
      <c r="P404" s="243"/>
      <c r="Q404" s="243"/>
      <c r="R404" s="243"/>
      <c r="S404" s="243"/>
      <c r="T404" s="244"/>
      <c r="AT404" s="245" t="s">
        <v>272</v>
      </c>
      <c r="AU404" s="245" t="s">
        <v>82</v>
      </c>
      <c r="AV404" s="12" t="s">
        <v>82</v>
      </c>
      <c r="AW404" s="12" t="s">
        <v>35</v>
      </c>
      <c r="AX404" s="12" t="s">
        <v>80</v>
      </c>
      <c r="AY404" s="245" t="s">
        <v>194</v>
      </c>
    </row>
    <row r="405" s="11" customFormat="1" ht="22.8" customHeight="1">
      <c r="B405" s="203"/>
      <c r="C405" s="204"/>
      <c r="D405" s="205" t="s">
        <v>72</v>
      </c>
      <c r="E405" s="217" t="s">
        <v>1917</v>
      </c>
      <c r="F405" s="217" t="s">
        <v>1918</v>
      </c>
      <c r="G405" s="204"/>
      <c r="H405" s="204"/>
      <c r="I405" s="207"/>
      <c r="J405" s="218">
        <f>BK405</f>
        <v>0</v>
      </c>
      <c r="K405" s="204"/>
      <c r="L405" s="209"/>
      <c r="M405" s="210"/>
      <c r="N405" s="211"/>
      <c r="O405" s="211"/>
      <c r="P405" s="212">
        <f>SUM(P406:P414)</f>
        <v>0</v>
      </c>
      <c r="Q405" s="211"/>
      <c r="R405" s="212">
        <f>SUM(R406:R414)</f>
        <v>0.04956</v>
      </c>
      <c r="S405" s="211"/>
      <c r="T405" s="213">
        <f>SUM(T406:T414)</f>
        <v>0</v>
      </c>
      <c r="AR405" s="214" t="s">
        <v>82</v>
      </c>
      <c r="AT405" s="215" t="s">
        <v>72</v>
      </c>
      <c r="AU405" s="215" t="s">
        <v>80</v>
      </c>
      <c r="AY405" s="214" t="s">
        <v>194</v>
      </c>
      <c r="BK405" s="216">
        <f>SUM(BK406:BK414)</f>
        <v>0</v>
      </c>
    </row>
    <row r="406" s="1" customFormat="1" ht="24" customHeight="1">
      <c r="B406" s="37"/>
      <c r="C406" s="219" t="s">
        <v>831</v>
      </c>
      <c r="D406" s="219" t="s">
        <v>196</v>
      </c>
      <c r="E406" s="220" t="s">
        <v>1940</v>
      </c>
      <c r="F406" s="221" t="s">
        <v>1941</v>
      </c>
      <c r="G406" s="222" t="s">
        <v>199</v>
      </c>
      <c r="H406" s="223">
        <v>206.5</v>
      </c>
      <c r="I406" s="224"/>
      <c r="J406" s="225">
        <f>ROUND(I406*H406,2)</f>
        <v>0</v>
      </c>
      <c r="K406" s="221" t="s">
        <v>200</v>
      </c>
      <c r="L406" s="42"/>
      <c r="M406" s="226" t="s">
        <v>19</v>
      </c>
      <c r="N406" s="227" t="s">
        <v>44</v>
      </c>
      <c r="O406" s="82"/>
      <c r="P406" s="228">
        <f>O406*H406</f>
        <v>0</v>
      </c>
      <c r="Q406" s="228">
        <v>2.0000000000000002E-05</v>
      </c>
      <c r="R406" s="228">
        <f>Q406*H406</f>
        <v>0.00413</v>
      </c>
      <c r="S406" s="228">
        <v>0</v>
      </c>
      <c r="T406" s="229">
        <f>S406*H406</f>
        <v>0</v>
      </c>
      <c r="AR406" s="230" t="s">
        <v>280</v>
      </c>
      <c r="AT406" s="230" t="s">
        <v>196</v>
      </c>
      <c r="AU406" s="230" t="s">
        <v>82</v>
      </c>
      <c r="AY406" s="16" t="s">
        <v>194</v>
      </c>
      <c r="BE406" s="231">
        <f>IF(N406="základní",J406,0)</f>
        <v>0</v>
      </c>
      <c r="BF406" s="231">
        <f>IF(N406="snížená",J406,0)</f>
        <v>0</v>
      </c>
      <c r="BG406" s="231">
        <f>IF(N406="zákl. přenesená",J406,0)</f>
        <v>0</v>
      </c>
      <c r="BH406" s="231">
        <f>IF(N406="sníž. přenesená",J406,0)</f>
        <v>0</v>
      </c>
      <c r="BI406" s="231">
        <f>IF(N406="nulová",J406,0)</f>
        <v>0</v>
      </c>
      <c r="BJ406" s="16" t="s">
        <v>80</v>
      </c>
      <c r="BK406" s="231">
        <f>ROUND(I406*H406,2)</f>
        <v>0</v>
      </c>
      <c r="BL406" s="16" t="s">
        <v>280</v>
      </c>
      <c r="BM406" s="230" t="s">
        <v>2211</v>
      </c>
    </row>
    <row r="407" s="1" customFormat="1">
      <c r="B407" s="37"/>
      <c r="C407" s="38"/>
      <c r="D407" s="232" t="s">
        <v>203</v>
      </c>
      <c r="E407" s="38"/>
      <c r="F407" s="233" t="s">
        <v>1943</v>
      </c>
      <c r="G407" s="38"/>
      <c r="H407" s="38"/>
      <c r="I407" s="145"/>
      <c r="J407" s="38"/>
      <c r="K407" s="38"/>
      <c r="L407" s="42"/>
      <c r="M407" s="234"/>
      <c r="N407" s="82"/>
      <c r="O407" s="82"/>
      <c r="P407" s="82"/>
      <c r="Q407" s="82"/>
      <c r="R407" s="82"/>
      <c r="S407" s="82"/>
      <c r="T407" s="83"/>
      <c r="AT407" s="16" t="s">
        <v>203</v>
      </c>
      <c r="AU407" s="16" t="s">
        <v>82</v>
      </c>
    </row>
    <row r="408" s="12" customFormat="1">
      <c r="B408" s="235"/>
      <c r="C408" s="236"/>
      <c r="D408" s="232" t="s">
        <v>272</v>
      </c>
      <c r="E408" s="237" t="s">
        <v>19</v>
      </c>
      <c r="F408" s="238" t="s">
        <v>2212</v>
      </c>
      <c r="G408" s="236"/>
      <c r="H408" s="239">
        <v>206.5</v>
      </c>
      <c r="I408" s="240"/>
      <c r="J408" s="236"/>
      <c r="K408" s="236"/>
      <c r="L408" s="241"/>
      <c r="M408" s="242"/>
      <c r="N408" s="243"/>
      <c r="O408" s="243"/>
      <c r="P408" s="243"/>
      <c r="Q408" s="243"/>
      <c r="R408" s="243"/>
      <c r="S408" s="243"/>
      <c r="T408" s="244"/>
      <c r="AT408" s="245" t="s">
        <v>272</v>
      </c>
      <c r="AU408" s="245" t="s">
        <v>82</v>
      </c>
      <c r="AV408" s="12" t="s">
        <v>82</v>
      </c>
      <c r="AW408" s="12" t="s">
        <v>35</v>
      </c>
      <c r="AX408" s="12" t="s">
        <v>80</v>
      </c>
      <c r="AY408" s="245" t="s">
        <v>194</v>
      </c>
    </row>
    <row r="409" s="1" customFormat="1" ht="24" customHeight="1">
      <c r="B409" s="37"/>
      <c r="C409" s="219" t="s">
        <v>837</v>
      </c>
      <c r="D409" s="219" t="s">
        <v>196</v>
      </c>
      <c r="E409" s="220" t="s">
        <v>1946</v>
      </c>
      <c r="F409" s="221" t="s">
        <v>1947</v>
      </c>
      <c r="G409" s="222" t="s">
        <v>199</v>
      </c>
      <c r="H409" s="223">
        <v>206.5</v>
      </c>
      <c r="I409" s="224"/>
      <c r="J409" s="225">
        <f>ROUND(I409*H409,2)</f>
        <v>0</v>
      </c>
      <c r="K409" s="221" t="s">
        <v>200</v>
      </c>
      <c r="L409" s="42"/>
      <c r="M409" s="226" t="s">
        <v>19</v>
      </c>
      <c r="N409" s="227" t="s">
        <v>44</v>
      </c>
      <c r="O409" s="82"/>
      <c r="P409" s="228">
        <f>O409*H409</f>
        <v>0</v>
      </c>
      <c r="Q409" s="228">
        <v>0</v>
      </c>
      <c r="R409" s="228">
        <f>Q409*H409</f>
        <v>0</v>
      </c>
      <c r="S409" s="228">
        <v>0</v>
      </c>
      <c r="T409" s="229">
        <f>S409*H409</f>
        <v>0</v>
      </c>
      <c r="AR409" s="230" t="s">
        <v>280</v>
      </c>
      <c r="AT409" s="230" t="s">
        <v>196</v>
      </c>
      <c r="AU409" s="230" t="s">
        <v>82</v>
      </c>
      <c r="AY409" s="16" t="s">
        <v>194</v>
      </c>
      <c r="BE409" s="231">
        <f>IF(N409="základní",J409,0)</f>
        <v>0</v>
      </c>
      <c r="BF409" s="231">
        <f>IF(N409="snížená",J409,0)</f>
        <v>0</v>
      </c>
      <c r="BG409" s="231">
        <f>IF(N409="zákl. přenesená",J409,0)</f>
        <v>0</v>
      </c>
      <c r="BH409" s="231">
        <f>IF(N409="sníž. přenesená",J409,0)</f>
        <v>0</v>
      </c>
      <c r="BI409" s="231">
        <f>IF(N409="nulová",J409,0)</f>
        <v>0</v>
      </c>
      <c r="BJ409" s="16" t="s">
        <v>80</v>
      </c>
      <c r="BK409" s="231">
        <f>ROUND(I409*H409,2)</f>
        <v>0</v>
      </c>
      <c r="BL409" s="16" t="s">
        <v>280</v>
      </c>
      <c r="BM409" s="230" t="s">
        <v>2213</v>
      </c>
    </row>
    <row r="410" s="1" customFormat="1">
      <c r="B410" s="37"/>
      <c r="C410" s="38"/>
      <c r="D410" s="232" t="s">
        <v>203</v>
      </c>
      <c r="E410" s="38"/>
      <c r="F410" s="233" t="s">
        <v>1949</v>
      </c>
      <c r="G410" s="38"/>
      <c r="H410" s="38"/>
      <c r="I410" s="145"/>
      <c r="J410" s="38"/>
      <c r="K410" s="38"/>
      <c r="L410" s="42"/>
      <c r="M410" s="234"/>
      <c r="N410" s="82"/>
      <c r="O410" s="82"/>
      <c r="P410" s="82"/>
      <c r="Q410" s="82"/>
      <c r="R410" s="82"/>
      <c r="S410" s="82"/>
      <c r="T410" s="83"/>
      <c r="AT410" s="16" t="s">
        <v>203</v>
      </c>
      <c r="AU410" s="16" t="s">
        <v>82</v>
      </c>
    </row>
    <row r="411" s="12" customFormat="1">
      <c r="B411" s="235"/>
      <c r="C411" s="236"/>
      <c r="D411" s="232" t="s">
        <v>272</v>
      </c>
      <c r="E411" s="237" t="s">
        <v>19</v>
      </c>
      <c r="F411" s="238" t="s">
        <v>2212</v>
      </c>
      <c r="G411" s="236"/>
      <c r="H411" s="239">
        <v>206.5</v>
      </c>
      <c r="I411" s="240"/>
      <c r="J411" s="236"/>
      <c r="K411" s="236"/>
      <c r="L411" s="241"/>
      <c r="M411" s="242"/>
      <c r="N411" s="243"/>
      <c r="O411" s="243"/>
      <c r="P411" s="243"/>
      <c r="Q411" s="243"/>
      <c r="R411" s="243"/>
      <c r="S411" s="243"/>
      <c r="T411" s="244"/>
      <c r="AT411" s="245" t="s">
        <v>272</v>
      </c>
      <c r="AU411" s="245" t="s">
        <v>82</v>
      </c>
      <c r="AV411" s="12" t="s">
        <v>82</v>
      </c>
      <c r="AW411" s="12" t="s">
        <v>35</v>
      </c>
      <c r="AX411" s="12" t="s">
        <v>80</v>
      </c>
      <c r="AY411" s="245" t="s">
        <v>194</v>
      </c>
    </row>
    <row r="412" s="1" customFormat="1" ht="24" customHeight="1">
      <c r="B412" s="37"/>
      <c r="C412" s="219" t="s">
        <v>844</v>
      </c>
      <c r="D412" s="219" t="s">
        <v>196</v>
      </c>
      <c r="E412" s="220" t="s">
        <v>1951</v>
      </c>
      <c r="F412" s="221" t="s">
        <v>1952</v>
      </c>
      <c r="G412" s="222" t="s">
        <v>199</v>
      </c>
      <c r="H412" s="223">
        <v>206.5</v>
      </c>
      <c r="I412" s="224"/>
      <c r="J412" s="225">
        <f>ROUND(I412*H412,2)</f>
        <v>0</v>
      </c>
      <c r="K412" s="221" t="s">
        <v>200</v>
      </c>
      <c r="L412" s="42"/>
      <c r="M412" s="226" t="s">
        <v>19</v>
      </c>
      <c r="N412" s="227" t="s">
        <v>44</v>
      </c>
      <c r="O412" s="82"/>
      <c r="P412" s="228">
        <f>O412*H412</f>
        <v>0</v>
      </c>
      <c r="Q412" s="228">
        <v>0.00022000000000000001</v>
      </c>
      <c r="R412" s="228">
        <f>Q412*H412</f>
        <v>0.045429999999999998</v>
      </c>
      <c r="S412" s="228">
        <v>0</v>
      </c>
      <c r="T412" s="229">
        <f>S412*H412</f>
        <v>0</v>
      </c>
      <c r="AR412" s="230" t="s">
        <v>280</v>
      </c>
      <c r="AT412" s="230" t="s">
        <v>196</v>
      </c>
      <c r="AU412" s="230" t="s">
        <v>82</v>
      </c>
      <c r="AY412" s="16" t="s">
        <v>194</v>
      </c>
      <c r="BE412" s="231">
        <f>IF(N412="základní",J412,0)</f>
        <v>0</v>
      </c>
      <c r="BF412" s="231">
        <f>IF(N412="snížená",J412,0)</f>
        <v>0</v>
      </c>
      <c r="BG412" s="231">
        <f>IF(N412="zákl. přenesená",J412,0)</f>
        <v>0</v>
      </c>
      <c r="BH412" s="231">
        <f>IF(N412="sníž. přenesená",J412,0)</f>
        <v>0</v>
      </c>
      <c r="BI412" s="231">
        <f>IF(N412="nulová",J412,0)</f>
        <v>0</v>
      </c>
      <c r="BJ412" s="16" t="s">
        <v>80</v>
      </c>
      <c r="BK412" s="231">
        <f>ROUND(I412*H412,2)</f>
        <v>0</v>
      </c>
      <c r="BL412" s="16" t="s">
        <v>280</v>
      </c>
      <c r="BM412" s="230" t="s">
        <v>2214</v>
      </c>
    </row>
    <row r="413" s="1" customFormat="1">
      <c r="B413" s="37"/>
      <c r="C413" s="38"/>
      <c r="D413" s="232" t="s">
        <v>203</v>
      </c>
      <c r="E413" s="38"/>
      <c r="F413" s="233" t="s">
        <v>1954</v>
      </c>
      <c r="G413" s="38"/>
      <c r="H413" s="38"/>
      <c r="I413" s="145"/>
      <c r="J413" s="38"/>
      <c r="K413" s="38"/>
      <c r="L413" s="42"/>
      <c r="M413" s="234"/>
      <c r="N413" s="82"/>
      <c r="O413" s="82"/>
      <c r="P413" s="82"/>
      <c r="Q413" s="82"/>
      <c r="R413" s="82"/>
      <c r="S413" s="82"/>
      <c r="T413" s="83"/>
      <c r="AT413" s="16" t="s">
        <v>203</v>
      </c>
      <c r="AU413" s="16" t="s">
        <v>82</v>
      </c>
    </row>
    <row r="414" s="12" customFormat="1">
      <c r="B414" s="235"/>
      <c r="C414" s="236"/>
      <c r="D414" s="232" t="s">
        <v>272</v>
      </c>
      <c r="E414" s="237" t="s">
        <v>19</v>
      </c>
      <c r="F414" s="238" t="s">
        <v>2212</v>
      </c>
      <c r="G414" s="236"/>
      <c r="H414" s="239">
        <v>206.5</v>
      </c>
      <c r="I414" s="240"/>
      <c r="J414" s="236"/>
      <c r="K414" s="236"/>
      <c r="L414" s="241"/>
      <c r="M414" s="242"/>
      <c r="N414" s="243"/>
      <c r="O414" s="243"/>
      <c r="P414" s="243"/>
      <c r="Q414" s="243"/>
      <c r="R414" s="243"/>
      <c r="S414" s="243"/>
      <c r="T414" s="244"/>
      <c r="AT414" s="245" t="s">
        <v>272</v>
      </c>
      <c r="AU414" s="245" t="s">
        <v>82</v>
      </c>
      <c r="AV414" s="12" t="s">
        <v>82</v>
      </c>
      <c r="AW414" s="12" t="s">
        <v>35</v>
      </c>
      <c r="AX414" s="12" t="s">
        <v>80</v>
      </c>
      <c r="AY414" s="245" t="s">
        <v>194</v>
      </c>
    </row>
    <row r="415" s="11" customFormat="1" ht="22.8" customHeight="1">
      <c r="B415" s="203"/>
      <c r="C415" s="204"/>
      <c r="D415" s="205" t="s">
        <v>72</v>
      </c>
      <c r="E415" s="217" t="s">
        <v>1961</v>
      </c>
      <c r="F415" s="217" t="s">
        <v>1962</v>
      </c>
      <c r="G415" s="204"/>
      <c r="H415" s="204"/>
      <c r="I415" s="207"/>
      <c r="J415" s="218">
        <f>BK415</f>
        <v>0</v>
      </c>
      <c r="K415" s="204"/>
      <c r="L415" s="209"/>
      <c r="M415" s="210"/>
      <c r="N415" s="211"/>
      <c r="O415" s="211"/>
      <c r="P415" s="212">
        <f>SUM(P416:P443)</f>
        <v>0</v>
      </c>
      <c r="Q415" s="211"/>
      <c r="R415" s="212">
        <f>SUM(R416:R443)</f>
        <v>0.15182151999999999</v>
      </c>
      <c r="S415" s="211"/>
      <c r="T415" s="213">
        <f>SUM(T416:T443)</f>
        <v>0</v>
      </c>
      <c r="AR415" s="214" t="s">
        <v>82</v>
      </c>
      <c r="AT415" s="215" t="s">
        <v>72</v>
      </c>
      <c r="AU415" s="215" t="s">
        <v>80</v>
      </c>
      <c r="AY415" s="214" t="s">
        <v>194</v>
      </c>
      <c r="BK415" s="216">
        <f>SUM(BK416:BK443)</f>
        <v>0</v>
      </c>
    </row>
    <row r="416" s="1" customFormat="1" ht="16.5" customHeight="1">
      <c r="B416" s="37"/>
      <c r="C416" s="219" t="s">
        <v>849</v>
      </c>
      <c r="D416" s="219" t="s">
        <v>196</v>
      </c>
      <c r="E416" s="220" t="s">
        <v>1964</v>
      </c>
      <c r="F416" s="221" t="s">
        <v>1965</v>
      </c>
      <c r="G416" s="222" t="s">
        <v>199</v>
      </c>
      <c r="H416" s="223">
        <v>66.099999999999994</v>
      </c>
      <c r="I416" s="224"/>
      <c r="J416" s="225">
        <f>ROUND(I416*H416,2)</f>
        <v>0</v>
      </c>
      <c r="K416" s="221" t="s">
        <v>200</v>
      </c>
      <c r="L416" s="42"/>
      <c r="M416" s="226" t="s">
        <v>19</v>
      </c>
      <c r="N416" s="227" t="s">
        <v>44</v>
      </c>
      <c r="O416" s="82"/>
      <c r="P416" s="228">
        <f>O416*H416</f>
        <v>0</v>
      </c>
      <c r="Q416" s="228">
        <v>0</v>
      </c>
      <c r="R416" s="228">
        <f>Q416*H416</f>
        <v>0</v>
      </c>
      <c r="S416" s="228">
        <v>0</v>
      </c>
      <c r="T416" s="229">
        <f>S416*H416</f>
        <v>0</v>
      </c>
      <c r="AR416" s="230" t="s">
        <v>280</v>
      </c>
      <c r="AT416" s="230" t="s">
        <v>196</v>
      </c>
      <c r="AU416" s="230" t="s">
        <v>82</v>
      </c>
      <c r="AY416" s="16" t="s">
        <v>194</v>
      </c>
      <c r="BE416" s="231">
        <f>IF(N416="základní",J416,0)</f>
        <v>0</v>
      </c>
      <c r="BF416" s="231">
        <f>IF(N416="snížená",J416,0)</f>
        <v>0</v>
      </c>
      <c r="BG416" s="231">
        <f>IF(N416="zákl. přenesená",J416,0)</f>
        <v>0</v>
      </c>
      <c r="BH416" s="231">
        <f>IF(N416="sníž. přenesená",J416,0)</f>
        <v>0</v>
      </c>
      <c r="BI416" s="231">
        <f>IF(N416="nulová",J416,0)</f>
        <v>0</v>
      </c>
      <c r="BJ416" s="16" t="s">
        <v>80</v>
      </c>
      <c r="BK416" s="231">
        <f>ROUND(I416*H416,2)</f>
        <v>0</v>
      </c>
      <c r="BL416" s="16" t="s">
        <v>280</v>
      </c>
      <c r="BM416" s="230" t="s">
        <v>2215</v>
      </c>
    </row>
    <row r="417" s="1" customFormat="1">
      <c r="B417" s="37"/>
      <c r="C417" s="38"/>
      <c r="D417" s="232" t="s">
        <v>203</v>
      </c>
      <c r="E417" s="38"/>
      <c r="F417" s="233" t="s">
        <v>1967</v>
      </c>
      <c r="G417" s="38"/>
      <c r="H417" s="38"/>
      <c r="I417" s="145"/>
      <c r="J417" s="38"/>
      <c r="K417" s="38"/>
      <c r="L417" s="42"/>
      <c r="M417" s="234"/>
      <c r="N417" s="82"/>
      <c r="O417" s="82"/>
      <c r="P417" s="82"/>
      <c r="Q417" s="82"/>
      <c r="R417" s="82"/>
      <c r="S417" s="82"/>
      <c r="T417" s="83"/>
      <c r="AT417" s="16" t="s">
        <v>203</v>
      </c>
      <c r="AU417" s="16" t="s">
        <v>82</v>
      </c>
    </row>
    <row r="418" s="12" customFormat="1">
      <c r="B418" s="235"/>
      <c r="C418" s="236"/>
      <c r="D418" s="232" t="s">
        <v>272</v>
      </c>
      <c r="E418" s="237" t="s">
        <v>19</v>
      </c>
      <c r="F418" s="238" t="s">
        <v>2076</v>
      </c>
      <c r="G418" s="236"/>
      <c r="H418" s="239">
        <v>66.099999999999994</v>
      </c>
      <c r="I418" s="240"/>
      <c r="J418" s="236"/>
      <c r="K418" s="236"/>
      <c r="L418" s="241"/>
      <c r="M418" s="242"/>
      <c r="N418" s="243"/>
      <c r="O418" s="243"/>
      <c r="P418" s="243"/>
      <c r="Q418" s="243"/>
      <c r="R418" s="243"/>
      <c r="S418" s="243"/>
      <c r="T418" s="244"/>
      <c r="AT418" s="245" t="s">
        <v>272</v>
      </c>
      <c r="AU418" s="245" t="s">
        <v>82</v>
      </c>
      <c r="AV418" s="12" t="s">
        <v>82</v>
      </c>
      <c r="AW418" s="12" t="s">
        <v>35</v>
      </c>
      <c r="AX418" s="12" t="s">
        <v>80</v>
      </c>
      <c r="AY418" s="245" t="s">
        <v>194</v>
      </c>
    </row>
    <row r="419" s="1" customFormat="1" ht="16.5" customHeight="1">
      <c r="B419" s="37"/>
      <c r="C419" s="258" t="s">
        <v>853</v>
      </c>
      <c r="D419" s="258" t="s">
        <v>350</v>
      </c>
      <c r="E419" s="259" t="s">
        <v>1969</v>
      </c>
      <c r="F419" s="260" t="s">
        <v>1970</v>
      </c>
      <c r="G419" s="261" t="s">
        <v>199</v>
      </c>
      <c r="H419" s="262">
        <v>69.405000000000001</v>
      </c>
      <c r="I419" s="263"/>
      <c r="J419" s="264">
        <f>ROUND(I419*H419,2)</f>
        <v>0</v>
      </c>
      <c r="K419" s="260" t="s">
        <v>200</v>
      </c>
      <c r="L419" s="265"/>
      <c r="M419" s="266" t="s">
        <v>19</v>
      </c>
      <c r="N419" s="267" t="s">
        <v>44</v>
      </c>
      <c r="O419" s="82"/>
      <c r="P419" s="228">
        <f>O419*H419</f>
        <v>0</v>
      </c>
      <c r="Q419" s="228">
        <v>0</v>
      </c>
      <c r="R419" s="228">
        <f>Q419*H419</f>
        <v>0</v>
      </c>
      <c r="S419" s="228">
        <v>0</v>
      </c>
      <c r="T419" s="229">
        <f>S419*H419</f>
        <v>0</v>
      </c>
      <c r="AR419" s="230" t="s">
        <v>381</v>
      </c>
      <c r="AT419" s="230" t="s">
        <v>350</v>
      </c>
      <c r="AU419" s="230" t="s">
        <v>82</v>
      </c>
      <c r="AY419" s="16" t="s">
        <v>194</v>
      </c>
      <c r="BE419" s="231">
        <f>IF(N419="základní",J419,0)</f>
        <v>0</v>
      </c>
      <c r="BF419" s="231">
        <f>IF(N419="snížená",J419,0)</f>
        <v>0</v>
      </c>
      <c r="BG419" s="231">
        <f>IF(N419="zákl. přenesená",J419,0)</f>
        <v>0</v>
      </c>
      <c r="BH419" s="231">
        <f>IF(N419="sníž. přenesená",J419,0)</f>
        <v>0</v>
      </c>
      <c r="BI419" s="231">
        <f>IF(N419="nulová",J419,0)</f>
        <v>0</v>
      </c>
      <c r="BJ419" s="16" t="s">
        <v>80</v>
      </c>
      <c r="BK419" s="231">
        <f>ROUND(I419*H419,2)</f>
        <v>0</v>
      </c>
      <c r="BL419" s="16" t="s">
        <v>280</v>
      </c>
      <c r="BM419" s="230" t="s">
        <v>2216</v>
      </c>
    </row>
    <row r="420" s="1" customFormat="1">
      <c r="B420" s="37"/>
      <c r="C420" s="38"/>
      <c r="D420" s="232" t="s">
        <v>203</v>
      </c>
      <c r="E420" s="38"/>
      <c r="F420" s="233" t="s">
        <v>1970</v>
      </c>
      <c r="G420" s="38"/>
      <c r="H420" s="38"/>
      <c r="I420" s="145"/>
      <c r="J420" s="38"/>
      <c r="K420" s="38"/>
      <c r="L420" s="42"/>
      <c r="M420" s="234"/>
      <c r="N420" s="82"/>
      <c r="O420" s="82"/>
      <c r="P420" s="82"/>
      <c r="Q420" s="82"/>
      <c r="R420" s="82"/>
      <c r="S420" s="82"/>
      <c r="T420" s="83"/>
      <c r="AT420" s="16" t="s">
        <v>203</v>
      </c>
      <c r="AU420" s="16" t="s">
        <v>82</v>
      </c>
    </row>
    <row r="421" s="12" customFormat="1">
      <c r="B421" s="235"/>
      <c r="C421" s="236"/>
      <c r="D421" s="232" t="s">
        <v>272</v>
      </c>
      <c r="E421" s="236"/>
      <c r="F421" s="238" t="s">
        <v>2217</v>
      </c>
      <c r="G421" s="236"/>
      <c r="H421" s="239">
        <v>69.405000000000001</v>
      </c>
      <c r="I421" s="240"/>
      <c r="J421" s="236"/>
      <c r="K421" s="236"/>
      <c r="L421" s="241"/>
      <c r="M421" s="242"/>
      <c r="N421" s="243"/>
      <c r="O421" s="243"/>
      <c r="P421" s="243"/>
      <c r="Q421" s="243"/>
      <c r="R421" s="243"/>
      <c r="S421" s="243"/>
      <c r="T421" s="244"/>
      <c r="AT421" s="245" t="s">
        <v>272</v>
      </c>
      <c r="AU421" s="245" t="s">
        <v>82</v>
      </c>
      <c r="AV421" s="12" t="s">
        <v>82</v>
      </c>
      <c r="AW421" s="12" t="s">
        <v>4</v>
      </c>
      <c r="AX421" s="12" t="s">
        <v>80</v>
      </c>
      <c r="AY421" s="245" t="s">
        <v>194</v>
      </c>
    </row>
    <row r="422" s="1" customFormat="1" ht="24" customHeight="1">
      <c r="B422" s="37"/>
      <c r="C422" s="219" t="s">
        <v>857</v>
      </c>
      <c r="D422" s="219" t="s">
        <v>196</v>
      </c>
      <c r="E422" s="220" t="s">
        <v>1974</v>
      </c>
      <c r="F422" s="221" t="s">
        <v>1975</v>
      </c>
      <c r="G422" s="222" t="s">
        <v>199</v>
      </c>
      <c r="H422" s="223">
        <v>320.762</v>
      </c>
      <c r="I422" s="224"/>
      <c r="J422" s="225">
        <f>ROUND(I422*H422,2)</f>
        <v>0</v>
      </c>
      <c r="K422" s="221" t="s">
        <v>200</v>
      </c>
      <c r="L422" s="42"/>
      <c r="M422" s="226" t="s">
        <v>19</v>
      </c>
      <c r="N422" s="227" t="s">
        <v>44</v>
      </c>
      <c r="O422" s="82"/>
      <c r="P422" s="228">
        <f>O422*H422</f>
        <v>0</v>
      </c>
      <c r="Q422" s="228">
        <v>0.00020000000000000001</v>
      </c>
      <c r="R422" s="228">
        <f>Q422*H422</f>
        <v>0.064152399999999998</v>
      </c>
      <c r="S422" s="228">
        <v>0</v>
      </c>
      <c r="T422" s="229">
        <f>S422*H422</f>
        <v>0</v>
      </c>
      <c r="AR422" s="230" t="s">
        <v>280</v>
      </c>
      <c r="AT422" s="230" t="s">
        <v>196</v>
      </c>
      <c r="AU422" s="230" t="s">
        <v>82</v>
      </c>
      <c r="AY422" s="16" t="s">
        <v>194</v>
      </c>
      <c r="BE422" s="231">
        <f>IF(N422="základní",J422,0)</f>
        <v>0</v>
      </c>
      <c r="BF422" s="231">
        <f>IF(N422="snížená",J422,0)</f>
        <v>0</v>
      </c>
      <c r="BG422" s="231">
        <f>IF(N422="zákl. přenesená",J422,0)</f>
        <v>0</v>
      </c>
      <c r="BH422" s="231">
        <f>IF(N422="sníž. přenesená",J422,0)</f>
        <v>0</v>
      </c>
      <c r="BI422" s="231">
        <f>IF(N422="nulová",J422,0)</f>
        <v>0</v>
      </c>
      <c r="BJ422" s="16" t="s">
        <v>80</v>
      </c>
      <c r="BK422" s="231">
        <f>ROUND(I422*H422,2)</f>
        <v>0</v>
      </c>
      <c r="BL422" s="16" t="s">
        <v>280</v>
      </c>
      <c r="BM422" s="230" t="s">
        <v>2218</v>
      </c>
    </row>
    <row r="423" s="1" customFormat="1">
      <c r="B423" s="37"/>
      <c r="C423" s="38"/>
      <c r="D423" s="232" t="s">
        <v>203</v>
      </c>
      <c r="E423" s="38"/>
      <c r="F423" s="233" t="s">
        <v>1977</v>
      </c>
      <c r="G423" s="38"/>
      <c r="H423" s="38"/>
      <c r="I423" s="145"/>
      <c r="J423" s="38"/>
      <c r="K423" s="38"/>
      <c r="L423" s="42"/>
      <c r="M423" s="234"/>
      <c r="N423" s="82"/>
      <c r="O423" s="82"/>
      <c r="P423" s="82"/>
      <c r="Q423" s="82"/>
      <c r="R423" s="82"/>
      <c r="S423" s="82"/>
      <c r="T423" s="83"/>
      <c r="AT423" s="16" t="s">
        <v>203</v>
      </c>
      <c r="AU423" s="16" t="s">
        <v>82</v>
      </c>
    </row>
    <row r="424" s="12" customFormat="1">
      <c r="B424" s="235"/>
      <c r="C424" s="236"/>
      <c r="D424" s="232" t="s">
        <v>272</v>
      </c>
      <c r="E424" s="237" t="s">
        <v>19</v>
      </c>
      <c r="F424" s="238" t="s">
        <v>2219</v>
      </c>
      <c r="G424" s="236"/>
      <c r="H424" s="239">
        <v>66.099999999999994</v>
      </c>
      <c r="I424" s="240"/>
      <c r="J424" s="236"/>
      <c r="K424" s="236"/>
      <c r="L424" s="241"/>
      <c r="M424" s="242"/>
      <c r="N424" s="243"/>
      <c r="O424" s="243"/>
      <c r="P424" s="243"/>
      <c r="Q424" s="243"/>
      <c r="R424" s="243"/>
      <c r="S424" s="243"/>
      <c r="T424" s="244"/>
      <c r="AT424" s="245" t="s">
        <v>272</v>
      </c>
      <c r="AU424" s="245" t="s">
        <v>82</v>
      </c>
      <c r="AV424" s="12" t="s">
        <v>82</v>
      </c>
      <c r="AW424" s="12" t="s">
        <v>35</v>
      </c>
      <c r="AX424" s="12" t="s">
        <v>73</v>
      </c>
      <c r="AY424" s="245" t="s">
        <v>194</v>
      </c>
    </row>
    <row r="425" s="12" customFormat="1">
      <c r="B425" s="235"/>
      <c r="C425" s="236"/>
      <c r="D425" s="232" t="s">
        <v>272</v>
      </c>
      <c r="E425" s="237" t="s">
        <v>19</v>
      </c>
      <c r="F425" s="238" t="s">
        <v>2220</v>
      </c>
      <c r="G425" s="236"/>
      <c r="H425" s="239">
        <v>7.7000000000000002</v>
      </c>
      <c r="I425" s="240"/>
      <c r="J425" s="236"/>
      <c r="K425" s="236"/>
      <c r="L425" s="241"/>
      <c r="M425" s="242"/>
      <c r="N425" s="243"/>
      <c r="O425" s="243"/>
      <c r="P425" s="243"/>
      <c r="Q425" s="243"/>
      <c r="R425" s="243"/>
      <c r="S425" s="243"/>
      <c r="T425" s="244"/>
      <c r="AT425" s="245" t="s">
        <v>272</v>
      </c>
      <c r="AU425" s="245" t="s">
        <v>82</v>
      </c>
      <c r="AV425" s="12" t="s">
        <v>82</v>
      </c>
      <c r="AW425" s="12" t="s">
        <v>35</v>
      </c>
      <c r="AX425" s="12" t="s">
        <v>73</v>
      </c>
      <c r="AY425" s="245" t="s">
        <v>194</v>
      </c>
    </row>
    <row r="426" s="12" customFormat="1">
      <c r="B426" s="235"/>
      <c r="C426" s="236"/>
      <c r="D426" s="232" t="s">
        <v>272</v>
      </c>
      <c r="E426" s="237" t="s">
        <v>19</v>
      </c>
      <c r="F426" s="238" t="s">
        <v>2221</v>
      </c>
      <c r="G426" s="236"/>
      <c r="H426" s="239">
        <v>139.75</v>
      </c>
      <c r="I426" s="240"/>
      <c r="J426" s="236"/>
      <c r="K426" s="236"/>
      <c r="L426" s="241"/>
      <c r="M426" s="242"/>
      <c r="N426" s="243"/>
      <c r="O426" s="243"/>
      <c r="P426" s="243"/>
      <c r="Q426" s="243"/>
      <c r="R426" s="243"/>
      <c r="S426" s="243"/>
      <c r="T426" s="244"/>
      <c r="AT426" s="245" t="s">
        <v>272</v>
      </c>
      <c r="AU426" s="245" t="s">
        <v>82</v>
      </c>
      <c r="AV426" s="12" t="s">
        <v>82</v>
      </c>
      <c r="AW426" s="12" t="s">
        <v>35</v>
      </c>
      <c r="AX426" s="12" t="s">
        <v>73</v>
      </c>
      <c r="AY426" s="245" t="s">
        <v>194</v>
      </c>
    </row>
    <row r="427" s="12" customFormat="1">
      <c r="B427" s="235"/>
      <c r="C427" s="236"/>
      <c r="D427" s="232" t="s">
        <v>272</v>
      </c>
      <c r="E427" s="237" t="s">
        <v>19</v>
      </c>
      <c r="F427" s="238" t="s">
        <v>2040</v>
      </c>
      <c r="G427" s="236"/>
      <c r="H427" s="239">
        <v>9.7520000000000007</v>
      </c>
      <c r="I427" s="240"/>
      <c r="J427" s="236"/>
      <c r="K427" s="236"/>
      <c r="L427" s="241"/>
      <c r="M427" s="242"/>
      <c r="N427" s="243"/>
      <c r="O427" s="243"/>
      <c r="P427" s="243"/>
      <c r="Q427" s="243"/>
      <c r="R427" s="243"/>
      <c r="S427" s="243"/>
      <c r="T427" s="244"/>
      <c r="AT427" s="245" t="s">
        <v>272</v>
      </c>
      <c r="AU427" s="245" t="s">
        <v>82</v>
      </c>
      <c r="AV427" s="12" t="s">
        <v>82</v>
      </c>
      <c r="AW427" s="12" t="s">
        <v>35</v>
      </c>
      <c r="AX427" s="12" t="s">
        <v>73</v>
      </c>
      <c r="AY427" s="245" t="s">
        <v>194</v>
      </c>
    </row>
    <row r="428" s="12" customFormat="1">
      <c r="B428" s="235"/>
      <c r="C428" s="236"/>
      <c r="D428" s="232" t="s">
        <v>272</v>
      </c>
      <c r="E428" s="237" t="s">
        <v>19</v>
      </c>
      <c r="F428" s="238" t="s">
        <v>2222</v>
      </c>
      <c r="G428" s="236"/>
      <c r="H428" s="239">
        <v>97.459999999999994</v>
      </c>
      <c r="I428" s="240"/>
      <c r="J428" s="236"/>
      <c r="K428" s="236"/>
      <c r="L428" s="241"/>
      <c r="M428" s="242"/>
      <c r="N428" s="243"/>
      <c r="O428" s="243"/>
      <c r="P428" s="243"/>
      <c r="Q428" s="243"/>
      <c r="R428" s="243"/>
      <c r="S428" s="243"/>
      <c r="T428" s="244"/>
      <c r="AT428" s="245" t="s">
        <v>272</v>
      </c>
      <c r="AU428" s="245" t="s">
        <v>82</v>
      </c>
      <c r="AV428" s="12" t="s">
        <v>82</v>
      </c>
      <c r="AW428" s="12" t="s">
        <v>35</v>
      </c>
      <c r="AX428" s="12" t="s">
        <v>73</v>
      </c>
      <c r="AY428" s="245" t="s">
        <v>194</v>
      </c>
    </row>
    <row r="429" s="13" customFormat="1">
      <c r="B429" s="246"/>
      <c r="C429" s="247"/>
      <c r="D429" s="232" t="s">
        <v>272</v>
      </c>
      <c r="E429" s="248" t="s">
        <v>19</v>
      </c>
      <c r="F429" s="249" t="s">
        <v>295</v>
      </c>
      <c r="G429" s="247"/>
      <c r="H429" s="250">
        <v>320.762</v>
      </c>
      <c r="I429" s="251"/>
      <c r="J429" s="247"/>
      <c r="K429" s="247"/>
      <c r="L429" s="252"/>
      <c r="M429" s="253"/>
      <c r="N429" s="254"/>
      <c r="O429" s="254"/>
      <c r="P429" s="254"/>
      <c r="Q429" s="254"/>
      <c r="R429" s="254"/>
      <c r="S429" s="254"/>
      <c r="T429" s="255"/>
      <c r="AT429" s="256" t="s">
        <v>272</v>
      </c>
      <c r="AU429" s="256" t="s">
        <v>82</v>
      </c>
      <c r="AV429" s="13" t="s">
        <v>201</v>
      </c>
      <c r="AW429" s="13" t="s">
        <v>35</v>
      </c>
      <c r="AX429" s="13" t="s">
        <v>80</v>
      </c>
      <c r="AY429" s="256" t="s">
        <v>194</v>
      </c>
    </row>
    <row r="430" s="1" customFormat="1" ht="24" customHeight="1">
      <c r="B430" s="37"/>
      <c r="C430" s="219" t="s">
        <v>861</v>
      </c>
      <c r="D430" s="219" t="s">
        <v>196</v>
      </c>
      <c r="E430" s="220" t="s">
        <v>1984</v>
      </c>
      <c r="F430" s="221" t="s">
        <v>1985</v>
      </c>
      <c r="G430" s="222" t="s">
        <v>199</v>
      </c>
      <c r="H430" s="223">
        <v>320.762</v>
      </c>
      <c r="I430" s="224"/>
      <c r="J430" s="225">
        <f>ROUND(I430*H430,2)</f>
        <v>0</v>
      </c>
      <c r="K430" s="221" t="s">
        <v>200</v>
      </c>
      <c r="L430" s="42"/>
      <c r="M430" s="226" t="s">
        <v>19</v>
      </c>
      <c r="N430" s="227" t="s">
        <v>44</v>
      </c>
      <c r="O430" s="82"/>
      <c r="P430" s="228">
        <f>O430*H430</f>
        <v>0</v>
      </c>
      <c r="Q430" s="228">
        <v>0.00025999999999999998</v>
      </c>
      <c r="R430" s="228">
        <f>Q430*H430</f>
        <v>0.083398119999999992</v>
      </c>
      <c r="S430" s="228">
        <v>0</v>
      </c>
      <c r="T430" s="229">
        <f>S430*H430</f>
        <v>0</v>
      </c>
      <c r="AR430" s="230" t="s">
        <v>280</v>
      </c>
      <c r="AT430" s="230" t="s">
        <v>196</v>
      </c>
      <c r="AU430" s="230" t="s">
        <v>82</v>
      </c>
      <c r="AY430" s="16" t="s">
        <v>194</v>
      </c>
      <c r="BE430" s="231">
        <f>IF(N430="základní",J430,0)</f>
        <v>0</v>
      </c>
      <c r="BF430" s="231">
        <f>IF(N430="snížená",J430,0)</f>
        <v>0</v>
      </c>
      <c r="BG430" s="231">
        <f>IF(N430="zákl. přenesená",J430,0)</f>
        <v>0</v>
      </c>
      <c r="BH430" s="231">
        <f>IF(N430="sníž. přenesená",J430,0)</f>
        <v>0</v>
      </c>
      <c r="BI430" s="231">
        <f>IF(N430="nulová",J430,0)</f>
        <v>0</v>
      </c>
      <c r="BJ430" s="16" t="s">
        <v>80</v>
      </c>
      <c r="BK430" s="231">
        <f>ROUND(I430*H430,2)</f>
        <v>0</v>
      </c>
      <c r="BL430" s="16" t="s">
        <v>280</v>
      </c>
      <c r="BM430" s="230" t="s">
        <v>2223</v>
      </c>
    </row>
    <row r="431" s="1" customFormat="1">
      <c r="B431" s="37"/>
      <c r="C431" s="38"/>
      <c r="D431" s="232" t="s">
        <v>203</v>
      </c>
      <c r="E431" s="38"/>
      <c r="F431" s="233" t="s">
        <v>1987</v>
      </c>
      <c r="G431" s="38"/>
      <c r="H431" s="38"/>
      <c r="I431" s="145"/>
      <c r="J431" s="38"/>
      <c r="K431" s="38"/>
      <c r="L431" s="42"/>
      <c r="M431" s="234"/>
      <c r="N431" s="82"/>
      <c r="O431" s="82"/>
      <c r="P431" s="82"/>
      <c r="Q431" s="82"/>
      <c r="R431" s="82"/>
      <c r="S431" s="82"/>
      <c r="T431" s="83"/>
      <c r="AT431" s="16" t="s">
        <v>203</v>
      </c>
      <c r="AU431" s="16" t="s">
        <v>82</v>
      </c>
    </row>
    <row r="432" s="12" customFormat="1">
      <c r="B432" s="235"/>
      <c r="C432" s="236"/>
      <c r="D432" s="232" t="s">
        <v>272</v>
      </c>
      <c r="E432" s="237" t="s">
        <v>19</v>
      </c>
      <c r="F432" s="238" t="s">
        <v>2219</v>
      </c>
      <c r="G432" s="236"/>
      <c r="H432" s="239">
        <v>66.099999999999994</v>
      </c>
      <c r="I432" s="240"/>
      <c r="J432" s="236"/>
      <c r="K432" s="236"/>
      <c r="L432" s="241"/>
      <c r="M432" s="242"/>
      <c r="N432" s="243"/>
      <c r="O432" s="243"/>
      <c r="P432" s="243"/>
      <c r="Q432" s="243"/>
      <c r="R432" s="243"/>
      <c r="S432" s="243"/>
      <c r="T432" s="244"/>
      <c r="AT432" s="245" t="s">
        <v>272</v>
      </c>
      <c r="AU432" s="245" t="s">
        <v>82</v>
      </c>
      <c r="AV432" s="12" t="s">
        <v>82</v>
      </c>
      <c r="AW432" s="12" t="s">
        <v>35</v>
      </c>
      <c r="AX432" s="12" t="s">
        <v>73</v>
      </c>
      <c r="AY432" s="245" t="s">
        <v>194</v>
      </c>
    </row>
    <row r="433" s="12" customFormat="1">
      <c r="B433" s="235"/>
      <c r="C433" s="236"/>
      <c r="D433" s="232" t="s">
        <v>272</v>
      </c>
      <c r="E433" s="237" t="s">
        <v>19</v>
      </c>
      <c r="F433" s="238" t="s">
        <v>2220</v>
      </c>
      <c r="G433" s="236"/>
      <c r="H433" s="239">
        <v>7.7000000000000002</v>
      </c>
      <c r="I433" s="240"/>
      <c r="J433" s="236"/>
      <c r="K433" s="236"/>
      <c r="L433" s="241"/>
      <c r="M433" s="242"/>
      <c r="N433" s="243"/>
      <c r="O433" s="243"/>
      <c r="P433" s="243"/>
      <c r="Q433" s="243"/>
      <c r="R433" s="243"/>
      <c r="S433" s="243"/>
      <c r="T433" s="244"/>
      <c r="AT433" s="245" t="s">
        <v>272</v>
      </c>
      <c r="AU433" s="245" t="s">
        <v>82</v>
      </c>
      <c r="AV433" s="12" t="s">
        <v>82</v>
      </c>
      <c r="AW433" s="12" t="s">
        <v>35</v>
      </c>
      <c r="AX433" s="12" t="s">
        <v>73</v>
      </c>
      <c r="AY433" s="245" t="s">
        <v>194</v>
      </c>
    </row>
    <row r="434" s="12" customFormat="1">
      <c r="B434" s="235"/>
      <c r="C434" s="236"/>
      <c r="D434" s="232" t="s">
        <v>272</v>
      </c>
      <c r="E434" s="237" t="s">
        <v>19</v>
      </c>
      <c r="F434" s="238" t="s">
        <v>2221</v>
      </c>
      <c r="G434" s="236"/>
      <c r="H434" s="239">
        <v>139.75</v>
      </c>
      <c r="I434" s="240"/>
      <c r="J434" s="236"/>
      <c r="K434" s="236"/>
      <c r="L434" s="241"/>
      <c r="M434" s="242"/>
      <c r="N434" s="243"/>
      <c r="O434" s="243"/>
      <c r="P434" s="243"/>
      <c r="Q434" s="243"/>
      <c r="R434" s="243"/>
      <c r="S434" s="243"/>
      <c r="T434" s="244"/>
      <c r="AT434" s="245" t="s">
        <v>272</v>
      </c>
      <c r="AU434" s="245" t="s">
        <v>82</v>
      </c>
      <c r="AV434" s="12" t="s">
        <v>82</v>
      </c>
      <c r="AW434" s="12" t="s">
        <v>35</v>
      </c>
      <c r="AX434" s="12" t="s">
        <v>73</v>
      </c>
      <c r="AY434" s="245" t="s">
        <v>194</v>
      </c>
    </row>
    <row r="435" s="12" customFormat="1">
      <c r="B435" s="235"/>
      <c r="C435" s="236"/>
      <c r="D435" s="232" t="s">
        <v>272</v>
      </c>
      <c r="E435" s="237" t="s">
        <v>19</v>
      </c>
      <c r="F435" s="238" t="s">
        <v>2040</v>
      </c>
      <c r="G435" s="236"/>
      <c r="H435" s="239">
        <v>9.7520000000000007</v>
      </c>
      <c r="I435" s="240"/>
      <c r="J435" s="236"/>
      <c r="K435" s="236"/>
      <c r="L435" s="241"/>
      <c r="M435" s="242"/>
      <c r="N435" s="243"/>
      <c r="O435" s="243"/>
      <c r="P435" s="243"/>
      <c r="Q435" s="243"/>
      <c r="R435" s="243"/>
      <c r="S435" s="243"/>
      <c r="T435" s="244"/>
      <c r="AT435" s="245" t="s">
        <v>272</v>
      </c>
      <c r="AU435" s="245" t="s">
        <v>82</v>
      </c>
      <c r="AV435" s="12" t="s">
        <v>82</v>
      </c>
      <c r="AW435" s="12" t="s">
        <v>35</v>
      </c>
      <c r="AX435" s="12" t="s">
        <v>73</v>
      </c>
      <c r="AY435" s="245" t="s">
        <v>194</v>
      </c>
    </row>
    <row r="436" s="12" customFormat="1">
      <c r="B436" s="235"/>
      <c r="C436" s="236"/>
      <c r="D436" s="232" t="s">
        <v>272</v>
      </c>
      <c r="E436" s="237" t="s">
        <v>19</v>
      </c>
      <c r="F436" s="238" t="s">
        <v>2222</v>
      </c>
      <c r="G436" s="236"/>
      <c r="H436" s="239">
        <v>97.459999999999994</v>
      </c>
      <c r="I436" s="240"/>
      <c r="J436" s="236"/>
      <c r="K436" s="236"/>
      <c r="L436" s="241"/>
      <c r="M436" s="242"/>
      <c r="N436" s="243"/>
      <c r="O436" s="243"/>
      <c r="P436" s="243"/>
      <c r="Q436" s="243"/>
      <c r="R436" s="243"/>
      <c r="S436" s="243"/>
      <c r="T436" s="244"/>
      <c r="AT436" s="245" t="s">
        <v>272</v>
      </c>
      <c r="AU436" s="245" t="s">
        <v>82</v>
      </c>
      <c r="AV436" s="12" t="s">
        <v>82</v>
      </c>
      <c r="AW436" s="12" t="s">
        <v>35</v>
      </c>
      <c r="AX436" s="12" t="s">
        <v>73</v>
      </c>
      <c r="AY436" s="245" t="s">
        <v>194</v>
      </c>
    </row>
    <row r="437" s="13" customFormat="1">
      <c r="B437" s="246"/>
      <c r="C437" s="247"/>
      <c r="D437" s="232" t="s">
        <v>272</v>
      </c>
      <c r="E437" s="248" t="s">
        <v>19</v>
      </c>
      <c r="F437" s="249" t="s">
        <v>295</v>
      </c>
      <c r="G437" s="247"/>
      <c r="H437" s="250">
        <v>320.762</v>
      </c>
      <c r="I437" s="251"/>
      <c r="J437" s="247"/>
      <c r="K437" s="247"/>
      <c r="L437" s="252"/>
      <c r="M437" s="253"/>
      <c r="N437" s="254"/>
      <c r="O437" s="254"/>
      <c r="P437" s="254"/>
      <c r="Q437" s="254"/>
      <c r="R437" s="254"/>
      <c r="S437" s="254"/>
      <c r="T437" s="255"/>
      <c r="AT437" s="256" t="s">
        <v>272</v>
      </c>
      <c r="AU437" s="256" t="s">
        <v>82</v>
      </c>
      <c r="AV437" s="13" t="s">
        <v>201</v>
      </c>
      <c r="AW437" s="13" t="s">
        <v>35</v>
      </c>
      <c r="AX437" s="13" t="s">
        <v>80</v>
      </c>
      <c r="AY437" s="256" t="s">
        <v>194</v>
      </c>
    </row>
    <row r="438" s="1" customFormat="1" ht="36" customHeight="1">
      <c r="B438" s="37"/>
      <c r="C438" s="219" t="s">
        <v>865</v>
      </c>
      <c r="D438" s="219" t="s">
        <v>196</v>
      </c>
      <c r="E438" s="220" t="s">
        <v>1989</v>
      </c>
      <c r="F438" s="221" t="s">
        <v>1990</v>
      </c>
      <c r="G438" s="222" t="s">
        <v>199</v>
      </c>
      <c r="H438" s="223">
        <v>213.55000000000001</v>
      </c>
      <c r="I438" s="224"/>
      <c r="J438" s="225">
        <f>ROUND(I438*H438,2)</f>
        <v>0</v>
      </c>
      <c r="K438" s="221" t="s">
        <v>200</v>
      </c>
      <c r="L438" s="42"/>
      <c r="M438" s="226" t="s">
        <v>19</v>
      </c>
      <c r="N438" s="227" t="s">
        <v>44</v>
      </c>
      <c r="O438" s="82"/>
      <c r="P438" s="228">
        <f>O438*H438</f>
        <v>0</v>
      </c>
      <c r="Q438" s="228">
        <v>2.0000000000000002E-05</v>
      </c>
      <c r="R438" s="228">
        <f>Q438*H438</f>
        <v>0.0042710000000000005</v>
      </c>
      <c r="S438" s="228">
        <v>0</v>
      </c>
      <c r="T438" s="229">
        <f>S438*H438</f>
        <v>0</v>
      </c>
      <c r="AR438" s="230" t="s">
        <v>280</v>
      </c>
      <c r="AT438" s="230" t="s">
        <v>196</v>
      </c>
      <c r="AU438" s="230" t="s">
        <v>82</v>
      </c>
      <c r="AY438" s="16" t="s">
        <v>194</v>
      </c>
      <c r="BE438" s="231">
        <f>IF(N438="základní",J438,0)</f>
        <v>0</v>
      </c>
      <c r="BF438" s="231">
        <f>IF(N438="snížená",J438,0)</f>
        <v>0</v>
      </c>
      <c r="BG438" s="231">
        <f>IF(N438="zákl. přenesená",J438,0)</f>
        <v>0</v>
      </c>
      <c r="BH438" s="231">
        <f>IF(N438="sníž. přenesená",J438,0)</f>
        <v>0</v>
      </c>
      <c r="BI438" s="231">
        <f>IF(N438="nulová",J438,0)</f>
        <v>0</v>
      </c>
      <c r="BJ438" s="16" t="s">
        <v>80</v>
      </c>
      <c r="BK438" s="231">
        <f>ROUND(I438*H438,2)</f>
        <v>0</v>
      </c>
      <c r="BL438" s="16" t="s">
        <v>280</v>
      </c>
      <c r="BM438" s="230" t="s">
        <v>2224</v>
      </c>
    </row>
    <row r="439" s="1" customFormat="1">
      <c r="B439" s="37"/>
      <c r="C439" s="38"/>
      <c r="D439" s="232" t="s">
        <v>203</v>
      </c>
      <c r="E439" s="38"/>
      <c r="F439" s="233" t="s">
        <v>1992</v>
      </c>
      <c r="G439" s="38"/>
      <c r="H439" s="38"/>
      <c r="I439" s="145"/>
      <c r="J439" s="38"/>
      <c r="K439" s="38"/>
      <c r="L439" s="42"/>
      <c r="M439" s="234"/>
      <c r="N439" s="82"/>
      <c r="O439" s="82"/>
      <c r="P439" s="82"/>
      <c r="Q439" s="82"/>
      <c r="R439" s="82"/>
      <c r="S439" s="82"/>
      <c r="T439" s="83"/>
      <c r="AT439" s="16" t="s">
        <v>203</v>
      </c>
      <c r="AU439" s="16" t="s">
        <v>82</v>
      </c>
    </row>
    <row r="440" s="12" customFormat="1">
      <c r="B440" s="235"/>
      <c r="C440" s="236"/>
      <c r="D440" s="232" t="s">
        <v>272</v>
      </c>
      <c r="E440" s="237" t="s">
        <v>19</v>
      </c>
      <c r="F440" s="238" t="s">
        <v>2219</v>
      </c>
      <c r="G440" s="236"/>
      <c r="H440" s="239">
        <v>66.099999999999994</v>
      </c>
      <c r="I440" s="240"/>
      <c r="J440" s="236"/>
      <c r="K440" s="236"/>
      <c r="L440" s="241"/>
      <c r="M440" s="242"/>
      <c r="N440" s="243"/>
      <c r="O440" s="243"/>
      <c r="P440" s="243"/>
      <c r="Q440" s="243"/>
      <c r="R440" s="243"/>
      <c r="S440" s="243"/>
      <c r="T440" s="244"/>
      <c r="AT440" s="245" t="s">
        <v>272</v>
      </c>
      <c r="AU440" s="245" t="s">
        <v>82</v>
      </c>
      <c r="AV440" s="12" t="s">
        <v>82</v>
      </c>
      <c r="AW440" s="12" t="s">
        <v>35</v>
      </c>
      <c r="AX440" s="12" t="s">
        <v>73</v>
      </c>
      <c r="AY440" s="245" t="s">
        <v>194</v>
      </c>
    </row>
    <row r="441" s="12" customFormat="1">
      <c r="B441" s="235"/>
      <c r="C441" s="236"/>
      <c r="D441" s="232" t="s">
        <v>272</v>
      </c>
      <c r="E441" s="237" t="s">
        <v>19</v>
      </c>
      <c r="F441" s="238" t="s">
        <v>2220</v>
      </c>
      <c r="G441" s="236"/>
      <c r="H441" s="239">
        <v>7.7000000000000002</v>
      </c>
      <c r="I441" s="240"/>
      <c r="J441" s="236"/>
      <c r="K441" s="236"/>
      <c r="L441" s="241"/>
      <c r="M441" s="242"/>
      <c r="N441" s="243"/>
      <c r="O441" s="243"/>
      <c r="P441" s="243"/>
      <c r="Q441" s="243"/>
      <c r="R441" s="243"/>
      <c r="S441" s="243"/>
      <c r="T441" s="244"/>
      <c r="AT441" s="245" t="s">
        <v>272</v>
      </c>
      <c r="AU441" s="245" t="s">
        <v>82</v>
      </c>
      <c r="AV441" s="12" t="s">
        <v>82</v>
      </c>
      <c r="AW441" s="12" t="s">
        <v>35</v>
      </c>
      <c r="AX441" s="12" t="s">
        <v>73</v>
      </c>
      <c r="AY441" s="245" t="s">
        <v>194</v>
      </c>
    </row>
    <row r="442" s="12" customFormat="1">
      <c r="B442" s="235"/>
      <c r="C442" s="236"/>
      <c r="D442" s="232" t="s">
        <v>272</v>
      </c>
      <c r="E442" s="237" t="s">
        <v>19</v>
      </c>
      <c r="F442" s="238" t="s">
        <v>2221</v>
      </c>
      <c r="G442" s="236"/>
      <c r="H442" s="239">
        <v>139.75</v>
      </c>
      <c r="I442" s="240"/>
      <c r="J442" s="236"/>
      <c r="K442" s="236"/>
      <c r="L442" s="241"/>
      <c r="M442" s="242"/>
      <c r="N442" s="243"/>
      <c r="O442" s="243"/>
      <c r="P442" s="243"/>
      <c r="Q442" s="243"/>
      <c r="R442" s="243"/>
      <c r="S442" s="243"/>
      <c r="T442" s="244"/>
      <c r="AT442" s="245" t="s">
        <v>272</v>
      </c>
      <c r="AU442" s="245" t="s">
        <v>82</v>
      </c>
      <c r="AV442" s="12" t="s">
        <v>82</v>
      </c>
      <c r="AW442" s="12" t="s">
        <v>35</v>
      </c>
      <c r="AX442" s="12" t="s">
        <v>73</v>
      </c>
      <c r="AY442" s="245" t="s">
        <v>194</v>
      </c>
    </row>
    <row r="443" s="13" customFormat="1">
      <c r="B443" s="246"/>
      <c r="C443" s="247"/>
      <c r="D443" s="232" t="s">
        <v>272</v>
      </c>
      <c r="E443" s="248" t="s">
        <v>19</v>
      </c>
      <c r="F443" s="249" t="s">
        <v>295</v>
      </c>
      <c r="G443" s="247"/>
      <c r="H443" s="250">
        <v>213.55000000000001</v>
      </c>
      <c r="I443" s="251"/>
      <c r="J443" s="247"/>
      <c r="K443" s="247"/>
      <c r="L443" s="252"/>
      <c r="M443" s="271"/>
      <c r="N443" s="272"/>
      <c r="O443" s="272"/>
      <c r="P443" s="272"/>
      <c r="Q443" s="272"/>
      <c r="R443" s="272"/>
      <c r="S443" s="272"/>
      <c r="T443" s="273"/>
      <c r="AT443" s="256" t="s">
        <v>272</v>
      </c>
      <c r="AU443" s="256" t="s">
        <v>82</v>
      </c>
      <c r="AV443" s="13" t="s">
        <v>201</v>
      </c>
      <c r="AW443" s="13" t="s">
        <v>35</v>
      </c>
      <c r="AX443" s="13" t="s">
        <v>80</v>
      </c>
      <c r="AY443" s="256" t="s">
        <v>194</v>
      </c>
    </row>
    <row r="444" s="1" customFormat="1" ht="6.96" customHeight="1">
      <c r="B444" s="57"/>
      <c r="C444" s="58"/>
      <c r="D444" s="58"/>
      <c r="E444" s="58"/>
      <c r="F444" s="58"/>
      <c r="G444" s="58"/>
      <c r="H444" s="58"/>
      <c r="I444" s="170"/>
      <c r="J444" s="58"/>
      <c r="K444" s="58"/>
      <c r="L444" s="42"/>
    </row>
  </sheetData>
  <sheetProtection sheet="1" autoFilter="0" formatColumns="0" formatRows="0" objects="1" scenarios="1" spinCount="100000" saltValue="wOMCtZ58IUvyPC4xyYtKBeQr9zGAKTtVIltm9F7F0imyueh4rGpYkdvIU0YO/TCr/wI8qgMS3lyAOUDPKX75lw==" hashValue="+3+mhX9Ry1ltyWKcXBj2GcsQeyMPu41ZY2kYEk2xGlTPhnqyuu8ptrjwzf/lJzCio23Km3elfU1JzI8mLzhHEQ==" algorithmName="SHA-512" password="C87A"/>
  <autoFilter ref="C104:K44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3:H93"/>
    <mergeCell ref="E95:H95"/>
    <mergeCell ref="E97:H9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95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2225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2226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ROUND(J93,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ROUND((SUM(BE93:BE181)),  2)</f>
        <v>0</v>
      </c>
      <c r="I35" s="159">
        <v>0.20999999999999999</v>
      </c>
      <c r="J35" s="158">
        <f>ROUND(((SUM(BE93:BE181))*I35),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ROUND((SUM(BF93:BF181)),  2)</f>
        <v>0</v>
      </c>
      <c r="I36" s="159">
        <v>0.14999999999999999</v>
      </c>
      <c r="J36" s="158">
        <f>ROUND(((SUM(BF93:BF181))*I36),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ROUND((SUM(BG93:BG181)),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ROUND((SUM(BH93:BH181)),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ROUND((SUM(BI93:BI181)),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2225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D.1.4.a-1 -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J93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J94</f>
        <v>0</v>
      </c>
      <c r="K64" s="181"/>
      <c r="L64" s="186"/>
    </row>
    <row r="65" s="9" customFormat="1" ht="19.92" customHeight="1">
      <c r="B65" s="187"/>
      <c r="C65" s="123"/>
      <c r="D65" s="188" t="s">
        <v>159</v>
      </c>
      <c r="E65" s="189"/>
      <c r="F65" s="189"/>
      <c r="G65" s="189"/>
      <c r="H65" s="189"/>
      <c r="I65" s="190"/>
      <c r="J65" s="191">
        <f>J95</f>
        <v>0</v>
      </c>
      <c r="K65" s="123"/>
      <c r="L65" s="192"/>
    </row>
    <row r="66" s="8" customFormat="1" ht="24.96" customHeight="1">
      <c r="B66" s="180"/>
      <c r="C66" s="181"/>
      <c r="D66" s="182" t="s">
        <v>163</v>
      </c>
      <c r="E66" s="183"/>
      <c r="F66" s="183"/>
      <c r="G66" s="183"/>
      <c r="H66" s="183"/>
      <c r="I66" s="184"/>
      <c r="J66" s="185">
        <f>J100</f>
        <v>0</v>
      </c>
      <c r="K66" s="181"/>
      <c r="L66" s="186"/>
    </row>
    <row r="67" s="9" customFormat="1" ht="19.92" customHeight="1">
      <c r="B67" s="187"/>
      <c r="C67" s="123"/>
      <c r="D67" s="188" t="s">
        <v>2227</v>
      </c>
      <c r="E67" s="189"/>
      <c r="F67" s="189"/>
      <c r="G67" s="189"/>
      <c r="H67" s="189"/>
      <c r="I67" s="190"/>
      <c r="J67" s="191">
        <f>J101</f>
        <v>0</v>
      </c>
      <c r="K67" s="123"/>
      <c r="L67" s="192"/>
    </row>
    <row r="68" s="9" customFormat="1" ht="19.92" customHeight="1">
      <c r="B68" s="187"/>
      <c r="C68" s="123"/>
      <c r="D68" s="188" t="s">
        <v>2228</v>
      </c>
      <c r="E68" s="189"/>
      <c r="F68" s="189"/>
      <c r="G68" s="189"/>
      <c r="H68" s="189"/>
      <c r="I68" s="190"/>
      <c r="J68" s="191">
        <f>J129</f>
        <v>0</v>
      </c>
      <c r="K68" s="123"/>
      <c r="L68" s="192"/>
    </row>
    <row r="69" s="9" customFormat="1" ht="19.92" customHeight="1">
      <c r="B69" s="187"/>
      <c r="C69" s="123"/>
      <c r="D69" s="188" t="s">
        <v>2229</v>
      </c>
      <c r="E69" s="189"/>
      <c r="F69" s="189"/>
      <c r="G69" s="189"/>
      <c r="H69" s="189"/>
      <c r="I69" s="190"/>
      <c r="J69" s="191">
        <f>J149</f>
        <v>0</v>
      </c>
      <c r="K69" s="123"/>
      <c r="L69" s="192"/>
    </row>
    <row r="70" s="9" customFormat="1" ht="19.92" customHeight="1">
      <c r="B70" s="187"/>
      <c r="C70" s="123"/>
      <c r="D70" s="188" t="s">
        <v>2230</v>
      </c>
      <c r="E70" s="189"/>
      <c r="F70" s="189"/>
      <c r="G70" s="189"/>
      <c r="H70" s="189"/>
      <c r="I70" s="190"/>
      <c r="J70" s="191">
        <f>J160</f>
        <v>0</v>
      </c>
      <c r="K70" s="123"/>
      <c r="L70" s="192"/>
    </row>
    <row r="71" s="9" customFormat="1" ht="19.92" customHeight="1">
      <c r="B71" s="187"/>
      <c r="C71" s="123"/>
      <c r="D71" s="188" t="s">
        <v>2231</v>
      </c>
      <c r="E71" s="189"/>
      <c r="F71" s="189"/>
      <c r="G71" s="189"/>
      <c r="H71" s="189"/>
      <c r="I71" s="190"/>
      <c r="J71" s="191">
        <f>J177</f>
        <v>0</v>
      </c>
      <c r="K71" s="123"/>
      <c r="L71" s="192"/>
    </row>
    <row r="72" s="1" customFormat="1" ht="21.84" customHeight="1">
      <c r="B72" s="37"/>
      <c r="C72" s="38"/>
      <c r="D72" s="38"/>
      <c r="E72" s="38"/>
      <c r="F72" s="38"/>
      <c r="G72" s="38"/>
      <c r="H72" s="38"/>
      <c r="I72" s="145"/>
      <c r="J72" s="38"/>
      <c r="K72" s="38"/>
      <c r="L72" s="42"/>
    </row>
    <row r="73" s="1" customFormat="1" ht="6.96" customHeight="1">
      <c r="B73" s="57"/>
      <c r="C73" s="58"/>
      <c r="D73" s="58"/>
      <c r="E73" s="58"/>
      <c r="F73" s="58"/>
      <c r="G73" s="58"/>
      <c r="H73" s="58"/>
      <c r="I73" s="170"/>
      <c r="J73" s="58"/>
      <c r="K73" s="58"/>
      <c r="L73" s="42"/>
    </row>
    <row r="77" s="1" customFormat="1" ht="6.96" customHeight="1">
      <c r="B77" s="59"/>
      <c r="C77" s="60"/>
      <c r="D77" s="60"/>
      <c r="E77" s="60"/>
      <c r="F77" s="60"/>
      <c r="G77" s="60"/>
      <c r="H77" s="60"/>
      <c r="I77" s="173"/>
      <c r="J77" s="60"/>
      <c r="K77" s="60"/>
      <c r="L77" s="42"/>
    </row>
    <row r="78" s="1" customFormat="1" ht="24.96" customHeight="1">
      <c r="B78" s="37"/>
      <c r="C78" s="22" t="s">
        <v>179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6.96" customHeight="1">
      <c r="B79" s="37"/>
      <c r="C79" s="38"/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2" customHeight="1">
      <c r="B80" s="37"/>
      <c r="C80" s="31" t="s">
        <v>16</v>
      </c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16.5" customHeight="1">
      <c r="B81" s="37"/>
      <c r="C81" s="38"/>
      <c r="D81" s="38"/>
      <c r="E81" s="174" t="str">
        <f>E7</f>
        <v>Stavební úpravy objektů č.p. 6 a st.p.č. 17-6, obec Malšovice - revize č.01</v>
      </c>
      <c r="F81" s="31"/>
      <c r="G81" s="31"/>
      <c r="H81" s="31"/>
      <c r="I81" s="145"/>
      <c r="J81" s="38"/>
      <c r="K81" s="38"/>
      <c r="L81" s="42"/>
    </row>
    <row r="82" ht="12" customHeight="1">
      <c r="B82" s="20"/>
      <c r="C82" s="31" t="s">
        <v>144</v>
      </c>
      <c r="D82" s="21"/>
      <c r="E82" s="21"/>
      <c r="F82" s="21"/>
      <c r="G82" s="21"/>
      <c r="H82" s="21"/>
      <c r="I82" s="137"/>
      <c r="J82" s="21"/>
      <c r="K82" s="21"/>
      <c r="L82" s="19"/>
    </row>
    <row r="83" s="1" customFormat="1" ht="16.5" customHeight="1">
      <c r="B83" s="37"/>
      <c r="C83" s="38"/>
      <c r="D83" s="38"/>
      <c r="E83" s="174" t="s">
        <v>2225</v>
      </c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146</v>
      </c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16.5" customHeight="1">
      <c r="B85" s="37"/>
      <c r="C85" s="38"/>
      <c r="D85" s="38"/>
      <c r="E85" s="67" t="str">
        <f>E11</f>
        <v>D.1.4.a-1 - Objekt č.p.6</v>
      </c>
      <c r="F85" s="38"/>
      <c r="G85" s="38"/>
      <c r="H85" s="38"/>
      <c r="I85" s="145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2" customHeight="1">
      <c r="B87" s="37"/>
      <c r="C87" s="31" t="s">
        <v>21</v>
      </c>
      <c r="D87" s="38"/>
      <c r="E87" s="38"/>
      <c r="F87" s="26" t="str">
        <f>F14</f>
        <v>Malšovice</v>
      </c>
      <c r="G87" s="38"/>
      <c r="H87" s="38"/>
      <c r="I87" s="147" t="s">
        <v>23</v>
      </c>
      <c r="J87" s="70" t="str">
        <f>IF(J14="","",J14)</f>
        <v>22. 6. 2019</v>
      </c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43.05" customHeight="1">
      <c r="B89" s="37"/>
      <c r="C89" s="31" t="s">
        <v>25</v>
      </c>
      <c r="D89" s="38"/>
      <c r="E89" s="38"/>
      <c r="F89" s="26" t="str">
        <f>E17</f>
        <v>Obec Malšovice, Malšovice 16, 405 02 Děčín 2</v>
      </c>
      <c r="G89" s="38"/>
      <c r="H89" s="38"/>
      <c r="I89" s="147" t="s">
        <v>32</v>
      </c>
      <c r="J89" s="35" t="str">
        <f>E23</f>
        <v>INTECON, spol. s r.o., Ústí nad Labem</v>
      </c>
      <c r="K89" s="38"/>
      <c r="L89" s="42"/>
    </row>
    <row r="90" s="1" customFormat="1" ht="43.05" customHeight="1">
      <c r="B90" s="37"/>
      <c r="C90" s="31" t="s">
        <v>30</v>
      </c>
      <c r="D90" s="38"/>
      <c r="E90" s="38"/>
      <c r="F90" s="26" t="str">
        <f>IF(E20="","",E20)</f>
        <v>Vyplň údaj</v>
      </c>
      <c r="G90" s="38"/>
      <c r="H90" s="38"/>
      <c r="I90" s="147" t="s">
        <v>36</v>
      </c>
      <c r="J90" s="35" t="str">
        <f>E26</f>
        <v>INTECON, spol. s r.o., Ústí nad Labem</v>
      </c>
      <c r="K90" s="38"/>
      <c r="L90" s="42"/>
    </row>
    <row r="91" s="1" customFormat="1" ht="10.32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0" customFormat="1" ht="29.28" customHeight="1">
      <c r="B92" s="193"/>
      <c r="C92" s="194" t="s">
        <v>180</v>
      </c>
      <c r="D92" s="195" t="s">
        <v>58</v>
      </c>
      <c r="E92" s="195" t="s">
        <v>54</v>
      </c>
      <c r="F92" s="195" t="s">
        <v>55</v>
      </c>
      <c r="G92" s="195" t="s">
        <v>181</v>
      </c>
      <c r="H92" s="195" t="s">
        <v>182</v>
      </c>
      <c r="I92" s="196" t="s">
        <v>183</v>
      </c>
      <c r="J92" s="195" t="s">
        <v>150</v>
      </c>
      <c r="K92" s="197" t="s">
        <v>184</v>
      </c>
      <c r="L92" s="198"/>
      <c r="M92" s="90" t="s">
        <v>19</v>
      </c>
      <c r="N92" s="91" t="s">
        <v>43</v>
      </c>
      <c r="O92" s="91" t="s">
        <v>185</v>
      </c>
      <c r="P92" s="91" t="s">
        <v>186</v>
      </c>
      <c r="Q92" s="91" t="s">
        <v>187</v>
      </c>
      <c r="R92" s="91" t="s">
        <v>188</v>
      </c>
      <c r="S92" s="91" t="s">
        <v>189</v>
      </c>
      <c r="T92" s="92" t="s">
        <v>190</v>
      </c>
    </row>
    <row r="93" s="1" customFormat="1" ht="22.8" customHeight="1">
      <c r="B93" s="37"/>
      <c r="C93" s="97" t="s">
        <v>191</v>
      </c>
      <c r="D93" s="38"/>
      <c r="E93" s="38"/>
      <c r="F93" s="38"/>
      <c r="G93" s="38"/>
      <c r="H93" s="38"/>
      <c r="I93" s="145"/>
      <c r="J93" s="199">
        <f>BK93</f>
        <v>0</v>
      </c>
      <c r="K93" s="38"/>
      <c r="L93" s="42"/>
      <c r="M93" s="93"/>
      <c r="N93" s="94"/>
      <c r="O93" s="94"/>
      <c r="P93" s="200">
        <f>P94+P100</f>
        <v>0</v>
      </c>
      <c r="Q93" s="94"/>
      <c r="R93" s="200">
        <f>R94+R100</f>
        <v>0.41896999999999995</v>
      </c>
      <c r="S93" s="94"/>
      <c r="T93" s="201">
        <f>T94+T100</f>
        <v>0</v>
      </c>
      <c r="AT93" s="16" t="s">
        <v>72</v>
      </c>
      <c r="AU93" s="16" t="s">
        <v>151</v>
      </c>
      <c r="BK93" s="202">
        <f>BK94+BK100</f>
        <v>0</v>
      </c>
    </row>
    <row r="94" s="11" customFormat="1" ht="25.92" customHeight="1">
      <c r="B94" s="203"/>
      <c r="C94" s="204"/>
      <c r="D94" s="205" t="s">
        <v>72</v>
      </c>
      <c r="E94" s="206" t="s">
        <v>192</v>
      </c>
      <c r="F94" s="206" t="s">
        <v>193</v>
      </c>
      <c r="G94" s="204"/>
      <c r="H94" s="204"/>
      <c r="I94" s="207"/>
      <c r="J94" s="208">
        <f>BK94</f>
        <v>0</v>
      </c>
      <c r="K94" s="204"/>
      <c r="L94" s="209"/>
      <c r="M94" s="210"/>
      <c r="N94" s="211"/>
      <c r="O94" s="211"/>
      <c r="P94" s="212">
        <f>P95</f>
        <v>0</v>
      </c>
      <c r="Q94" s="211"/>
      <c r="R94" s="212">
        <f>R95</f>
        <v>0.0014400000000000001</v>
      </c>
      <c r="S94" s="211"/>
      <c r="T94" s="213">
        <f>T95</f>
        <v>0</v>
      </c>
      <c r="AR94" s="214" t="s">
        <v>80</v>
      </c>
      <c r="AT94" s="215" t="s">
        <v>72</v>
      </c>
      <c r="AU94" s="215" t="s">
        <v>73</v>
      </c>
      <c r="AY94" s="214" t="s">
        <v>194</v>
      </c>
      <c r="BK94" s="216">
        <f>BK95</f>
        <v>0</v>
      </c>
    </row>
    <row r="95" s="11" customFormat="1" ht="22.8" customHeight="1">
      <c r="B95" s="203"/>
      <c r="C95" s="204"/>
      <c r="D95" s="205" t="s">
        <v>72</v>
      </c>
      <c r="E95" s="217" t="s">
        <v>236</v>
      </c>
      <c r="F95" s="217" t="s">
        <v>892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SUM(P96:P99)</f>
        <v>0</v>
      </c>
      <c r="Q95" s="211"/>
      <c r="R95" s="212">
        <f>SUM(R96:R99)</f>
        <v>0.0014400000000000001</v>
      </c>
      <c r="S95" s="211"/>
      <c r="T95" s="213">
        <f>SUM(T96:T99)</f>
        <v>0</v>
      </c>
      <c r="AR95" s="214" t="s">
        <v>80</v>
      </c>
      <c r="AT95" s="215" t="s">
        <v>72</v>
      </c>
      <c r="AU95" s="215" t="s">
        <v>80</v>
      </c>
      <c r="AY95" s="214" t="s">
        <v>194</v>
      </c>
      <c r="BK95" s="216">
        <f>SUM(BK96:BK99)</f>
        <v>0</v>
      </c>
    </row>
    <row r="96" s="1" customFormat="1" ht="16.5" customHeight="1">
      <c r="B96" s="37"/>
      <c r="C96" s="219" t="s">
        <v>80</v>
      </c>
      <c r="D96" s="219" t="s">
        <v>196</v>
      </c>
      <c r="E96" s="220" t="s">
        <v>2232</v>
      </c>
      <c r="F96" s="221" t="s">
        <v>2233</v>
      </c>
      <c r="G96" s="222" t="s">
        <v>228</v>
      </c>
      <c r="H96" s="223">
        <v>1</v>
      </c>
      <c r="I96" s="224"/>
      <c r="J96" s="225">
        <f>ROUND(I96*H96,2)</f>
        <v>0</v>
      </c>
      <c r="K96" s="221" t="s">
        <v>200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0.00072000000000000005</v>
      </c>
      <c r="R96" s="228">
        <f>Q96*H96</f>
        <v>0.00072000000000000005</v>
      </c>
      <c r="S96" s="228">
        <v>0</v>
      </c>
      <c r="T96" s="229">
        <f>S96*H96</f>
        <v>0</v>
      </c>
      <c r="AR96" s="230" t="s">
        <v>201</v>
      </c>
      <c r="AT96" s="230" t="s">
        <v>196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2234</v>
      </c>
    </row>
    <row r="97" s="1" customFormat="1">
      <c r="B97" s="37"/>
      <c r="C97" s="38"/>
      <c r="D97" s="232" t="s">
        <v>203</v>
      </c>
      <c r="E97" s="38"/>
      <c r="F97" s="233" t="s">
        <v>2235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16.5" customHeight="1">
      <c r="B98" s="37"/>
      <c r="C98" s="219" t="s">
        <v>82</v>
      </c>
      <c r="D98" s="219" t="s">
        <v>196</v>
      </c>
      <c r="E98" s="220" t="s">
        <v>2236</v>
      </c>
      <c r="F98" s="221" t="s">
        <v>2237</v>
      </c>
      <c r="G98" s="222" t="s">
        <v>228</v>
      </c>
      <c r="H98" s="223">
        <v>1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0.00072000000000000005</v>
      </c>
      <c r="R98" s="228">
        <f>Q98*H98</f>
        <v>0.00072000000000000005</v>
      </c>
      <c r="S98" s="228">
        <v>0</v>
      </c>
      <c r="T98" s="229">
        <f>S98*H98</f>
        <v>0</v>
      </c>
      <c r="AR98" s="230" t="s">
        <v>201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2238</v>
      </c>
    </row>
    <row r="99" s="1" customFormat="1">
      <c r="B99" s="37"/>
      <c r="C99" s="38"/>
      <c r="D99" s="232" t="s">
        <v>203</v>
      </c>
      <c r="E99" s="38"/>
      <c r="F99" s="233" t="s">
        <v>2239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1" customFormat="1" ht="25.92" customHeight="1">
      <c r="B100" s="203"/>
      <c r="C100" s="204"/>
      <c r="D100" s="205" t="s">
        <v>72</v>
      </c>
      <c r="E100" s="206" t="s">
        <v>1256</v>
      </c>
      <c r="F100" s="206" t="s">
        <v>1257</v>
      </c>
      <c r="G100" s="204"/>
      <c r="H100" s="204"/>
      <c r="I100" s="207"/>
      <c r="J100" s="208">
        <f>BK100</f>
        <v>0</v>
      </c>
      <c r="K100" s="204"/>
      <c r="L100" s="209"/>
      <c r="M100" s="210"/>
      <c r="N100" s="211"/>
      <c r="O100" s="211"/>
      <c r="P100" s="212">
        <f>P101+P129+P149+P160+P177</f>
        <v>0</v>
      </c>
      <c r="Q100" s="211"/>
      <c r="R100" s="212">
        <f>R101+R129+R149+R160+R177</f>
        <v>0.41752999999999996</v>
      </c>
      <c r="S100" s="211"/>
      <c r="T100" s="213">
        <f>T101+T129+T149+T160+T177</f>
        <v>0</v>
      </c>
      <c r="AR100" s="214" t="s">
        <v>82</v>
      </c>
      <c r="AT100" s="215" t="s">
        <v>72</v>
      </c>
      <c r="AU100" s="215" t="s">
        <v>73</v>
      </c>
      <c r="AY100" s="214" t="s">
        <v>194</v>
      </c>
      <c r="BK100" s="216">
        <f>BK101+BK129+BK149+BK160+BK177</f>
        <v>0</v>
      </c>
    </row>
    <row r="101" s="11" customFormat="1" ht="22.8" customHeight="1">
      <c r="B101" s="203"/>
      <c r="C101" s="204"/>
      <c r="D101" s="205" t="s">
        <v>72</v>
      </c>
      <c r="E101" s="217" t="s">
        <v>2240</v>
      </c>
      <c r="F101" s="217" t="s">
        <v>2241</v>
      </c>
      <c r="G101" s="204"/>
      <c r="H101" s="204"/>
      <c r="I101" s="207"/>
      <c r="J101" s="218">
        <f>BK101</f>
        <v>0</v>
      </c>
      <c r="K101" s="204"/>
      <c r="L101" s="209"/>
      <c r="M101" s="210"/>
      <c r="N101" s="211"/>
      <c r="O101" s="211"/>
      <c r="P101" s="212">
        <f>SUM(P102:P128)</f>
        <v>0</v>
      </c>
      <c r="Q101" s="211"/>
      <c r="R101" s="212">
        <f>SUM(R102:R128)</f>
        <v>0.081439999999999998</v>
      </c>
      <c r="S101" s="211"/>
      <c r="T101" s="213">
        <f>SUM(T102:T128)</f>
        <v>0</v>
      </c>
      <c r="AR101" s="214" t="s">
        <v>82</v>
      </c>
      <c r="AT101" s="215" t="s">
        <v>72</v>
      </c>
      <c r="AU101" s="215" t="s">
        <v>80</v>
      </c>
      <c r="AY101" s="214" t="s">
        <v>194</v>
      </c>
      <c r="BK101" s="216">
        <f>SUM(BK102:BK128)</f>
        <v>0</v>
      </c>
    </row>
    <row r="102" s="1" customFormat="1" ht="16.5" customHeight="1">
      <c r="B102" s="37"/>
      <c r="C102" s="219" t="s">
        <v>117</v>
      </c>
      <c r="D102" s="219" t="s">
        <v>196</v>
      </c>
      <c r="E102" s="220" t="s">
        <v>2242</v>
      </c>
      <c r="F102" s="221" t="s">
        <v>2243</v>
      </c>
      <c r="G102" s="222" t="s">
        <v>228</v>
      </c>
      <c r="H102" s="223">
        <v>6</v>
      </c>
      <c r="I102" s="224"/>
      <c r="J102" s="225">
        <f>ROUND(I102*H102,2)</f>
        <v>0</v>
      </c>
      <c r="K102" s="221" t="s">
        <v>200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0.00247</v>
      </c>
      <c r="R102" s="228">
        <f>Q102*H102</f>
        <v>0.01482</v>
      </c>
      <c r="S102" s="228">
        <v>0</v>
      </c>
      <c r="T102" s="229">
        <f>S102*H102</f>
        <v>0</v>
      </c>
      <c r="AR102" s="230" t="s">
        <v>280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280</v>
      </c>
      <c r="BM102" s="230" t="s">
        <v>2244</v>
      </c>
    </row>
    <row r="103" s="1" customFormat="1">
      <c r="B103" s="37"/>
      <c r="C103" s="38"/>
      <c r="D103" s="232" t="s">
        <v>203</v>
      </c>
      <c r="E103" s="38"/>
      <c r="F103" s="233" t="s">
        <v>2245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16.5" customHeight="1">
      <c r="B104" s="37"/>
      <c r="C104" s="219" t="s">
        <v>201</v>
      </c>
      <c r="D104" s="219" t="s">
        <v>196</v>
      </c>
      <c r="E104" s="220" t="s">
        <v>2246</v>
      </c>
      <c r="F104" s="221" t="s">
        <v>2247</v>
      </c>
      <c r="G104" s="222" t="s">
        <v>217</v>
      </c>
      <c r="H104" s="223">
        <v>7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0.0011000000000000001</v>
      </c>
      <c r="R104" s="228">
        <f>Q104*H104</f>
        <v>0.0077000000000000002</v>
      </c>
      <c r="S104" s="228">
        <v>0</v>
      </c>
      <c r="T104" s="229">
        <f>S104*H104</f>
        <v>0</v>
      </c>
      <c r="AR104" s="230" t="s">
        <v>280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280</v>
      </c>
      <c r="BM104" s="230" t="s">
        <v>2248</v>
      </c>
    </row>
    <row r="105" s="1" customFormat="1">
      <c r="B105" s="37"/>
      <c r="C105" s="38"/>
      <c r="D105" s="232" t="s">
        <v>203</v>
      </c>
      <c r="E105" s="38"/>
      <c r="F105" s="233" t="s">
        <v>2249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19" t="s">
        <v>220</v>
      </c>
      <c r="D106" s="219" t="s">
        <v>196</v>
      </c>
      <c r="E106" s="220" t="s">
        <v>2250</v>
      </c>
      <c r="F106" s="221" t="s">
        <v>2251</v>
      </c>
      <c r="G106" s="222" t="s">
        <v>217</v>
      </c>
      <c r="H106" s="223">
        <v>39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0.0012099999999999999</v>
      </c>
      <c r="R106" s="228">
        <f>Q106*H106</f>
        <v>0.047189999999999996</v>
      </c>
      <c r="S106" s="228">
        <v>0</v>
      </c>
      <c r="T106" s="229">
        <f>S106*H106</f>
        <v>0</v>
      </c>
      <c r="AR106" s="230" t="s">
        <v>280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2252</v>
      </c>
    </row>
    <row r="107" s="1" customFormat="1">
      <c r="B107" s="37"/>
      <c r="C107" s="38"/>
      <c r="D107" s="232" t="s">
        <v>203</v>
      </c>
      <c r="E107" s="38"/>
      <c r="F107" s="233" t="s">
        <v>2253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2" customFormat="1">
      <c r="B108" s="235"/>
      <c r="C108" s="236"/>
      <c r="D108" s="232" t="s">
        <v>272</v>
      </c>
      <c r="E108" s="237" t="s">
        <v>19</v>
      </c>
      <c r="F108" s="238" t="s">
        <v>2254</v>
      </c>
      <c r="G108" s="236"/>
      <c r="H108" s="239">
        <v>39</v>
      </c>
      <c r="I108" s="240"/>
      <c r="J108" s="236"/>
      <c r="K108" s="236"/>
      <c r="L108" s="241"/>
      <c r="M108" s="242"/>
      <c r="N108" s="243"/>
      <c r="O108" s="243"/>
      <c r="P108" s="243"/>
      <c r="Q108" s="243"/>
      <c r="R108" s="243"/>
      <c r="S108" s="243"/>
      <c r="T108" s="244"/>
      <c r="AT108" s="245" t="s">
        <v>272</v>
      </c>
      <c r="AU108" s="245" t="s">
        <v>82</v>
      </c>
      <c r="AV108" s="12" t="s">
        <v>82</v>
      </c>
      <c r="AW108" s="12" t="s">
        <v>35</v>
      </c>
      <c r="AX108" s="12" t="s">
        <v>80</v>
      </c>
      <c r="AY108" s="245" t="s">
        <v>194</v>
      </c>
    </row>
    <row r="109" s="1" customFormat="1" ht="16.5" customHeight="1">
      <c r="B109" s="37"/>
      <c r="C109" s="219" t="s">
        <v>225</v>
      </c>
      <c r="D109" s="219" t="s">
        <v>196</v>
      </c>
      <c r="E109" s="220" t="s">
        <v>2255</v>
      </c>
      <c r="F109" s="221" t="s">
        <v>2256</v>
      </c>
      <c r="G109" s="222" t="s">
        <v>217</v>
      </c>
      <c r="H109" s="223">
        <v>8</v>
      </c>
      <c r="I109" s="224"/>
      <c r="J109" s="225">
        <f>ROUND(I109*H109,2)</f>
        <v>0</v>
      </c>
      <c r="K109" s="221" t="s">
        <v>200</v>
      </c>
      <c r="L109" s="42"/>
      <c r="M109" s="226" t="s">
        <v>19</v>
      </c>
      <c r="N109" s="227" t="s">
        <v>44</v>
      </c>
      <c r="O109" s="82"/>
      <c r="P109" s="228">
        <f>O109*H109</f>
        <v>0</v>
      </c>
      <c r="Q109" s="228">
        <v>0.00035</v>
      </c>
      <c r="R109" s="228">
        <f>Q109*H109</f>
        <v>0.0028</v>
      </c>
      <c r="S109" s="228">
        <v>0</v>
      </c>
      <c r="T109" s="229">
        <f>S109*H109</f>
        <v>0</v>
      </c>
      <c r="AR109" s="230" t="s">
        <v>280</v>
      </c>
      <c r="AT109" s="230" t="s">
        <v>196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280</v>
      </c>
      <c r="BM109" s="230" t="s">
        <v>2257</v>
      </c>
    </row>
    <row r="110" s="1" customFormat="1">
      <c r="B110" s="37"/>
      <c r="C110" s="38"/>
      <c r="D110" s="232" t="s">
        <v>203</v>
      </c>
      <c r="E110" s="38"/>
      <c r="F110" s="233" t="s">
        <v>2258</v>
      </c>
      <c r="G110" s="38"/>
      <c r="H110" s="38"/>
      <c r="I110" s="145"/>
      <c r="J110" s="38"/>
      <c r="K110" s="38"/>
      <c r="L110" s="42"/>
      <c r="M110" s="234"/>
      <c r="N110" s="82"/>
      <c r="O110" s="82"/>
      <c r="P110" s="82"/>
      <c r="Q110" s="82"/>
      <c r="R110" s="82"/>
      <c r="S110" s="82"/>
      <c r="T110" s="83"/>
      <c r="AT110" s="16" t="s">
        <v>203</v>
      </c>
      <c r="AU110" s="16" t="s">
        <v>82</v>
      </c>
    </row>
    <row r="111" s="1" customFormat="1" ht="16.5" customHeight="1">
      <c r="B111" s="37"/>
      <c r="C111" s="219" t="s">
        <v>231</v>
      </c>
      <c r="D111" s="219" t="s">
        <v>196</v>
      </c>
      <c r="E111" s="220" t="s">
        <v>2259</v>
      </c>
      <c r="F111" s="221" t="s">
        <v>2260</v>
      </c>
      <c r="G111" s="222" t="s">
        <v>228</v>
      </c>
      <c r="H111" s="223">
        <v>2</v>
      </c>
      <c r="I111" s="224"/>
      <c r="J111" s="225">
        <f>ROUND(I111*H111,2)</f>
        <v>0</v>
      </c>
      <c r="K111" s="221" t="s">
        <v>19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0.00034000000000000002</v>
      </c>
      <c r="R111" s="228">
        <f>Q111*H111</f>
        <v>0.00068000000000000005</v>
      </c>
      <c r="S111" s="228">
        <v>0</v>
      </c>
      <c r="T111" s="229">
        <f>S111*H111</f>
        <v>0</v>
      </c>
      <c r="AR111" s="230" t="s">
        <v>280</v>
      </c>
      <c r="AT111" s="230" t="s">
        <v>196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280</v>
      </c>
      <c r="BM111" s="230" t="s">
        <v>2261</v>
      </c>
    </row>
    <row r="112" s="1" customFormat="1">
      <c r="B112" s="37"/>
      <c r="C112" s="38"/>
      <c r="D112" s="232" t="s">
        <v>203</v>
      </c>
      <c r="E112" s="38"/>
      <c r="F112" s="233" t="s">
        <v>2262</v>
      </c>
      <c r="G112" s="38"/>
      <c r="H112" s="38"/>
      <c r="I112" s="145"/>
      <c r="J112" s="38"/>
      <c r="K112" s="38"/>
      <c r="L112" s="42"/>
      <c r="M112" s="234"/>
      <c r="N112" s="82"/>
      <c r="O112" s="82"/>
      <c r="P112" s="82"/>
      <c r="Q112" s="82"/>
      <c r="R112" s="82"/>
      <c r="S112" s="82"/>
      <c r="T112" s="83"/>
      <c r="AT112" s="16" t="s">
        <v>203</v>
      </c>
      <c r="AU112" s="16" t="s">
        <v>82</v>
      </c>
    </row>
    <row r="113" s="1" customFormat="1" ht="16.5" customHeight="1">
      <c r="B113" s="37"/>
      <c r="C113" s="219" t="s">
        <v>236</v>
      </c>
      <c r="D113" s="219" t="s">
        <v>196</v>
      </c>
      <c r="E113" s="220" t="s">
        <v>2263</v>
      </c>
      <c r="F113" s="221" t="s">
        <v>2264</v>
      </c>
      <c r="G113" s="222" t="s">
        <v>228</v>
      </c>
      <c r="H113" s="223">
        <v>6</v>
      </c>
      <c r="I113" s="224"/>
      <c r="J113" s="225">
        <f>ROUND(I113*H113,2)</f>
        <v>0</v>
      </c>
      <c r="K113" s="221" t="s">
        <v>200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0.00029</v>
      </c>
      <c r="R113" s="228">
        <f>Q113*H113</f>
        <v>0.00174</v>
      </c>
      <c r="S113" s="228">
        <v>0</v>
      </c>
      <c r="T113" s="229">
        <f>S113*H113</f>
        <v>0</v>
      </c>
      <c r="AR113" s="230" t="s">
        <v>280</v>
      </c>
      <c r="AT113" s="230" t="s">
        <v>196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280</v>
      </c>
      <c r="BM113" s="230" t="s">
        <v>2265</v>
      </c>
    </row>
    <row r="114" s="1" customFormat="1">
      <c r="B114" s="37"/>
      <c r="C114" s="38"/>
      <c r="D114" s="232" t="s">
        <v>203</v>
      </c>
      <c r="E114" s="38"/>
      <c r="F114" s="233" t="s">
        <v>2266</v>
      </c>
      <c r="G114" s="38"/>
      <c r="H114" s="38"/>
      <c r="I114" s="145"/>
      <c r="J114" s="38"/>
      <c r="K114" s="38"/>
      <c r="L114" s="42"/>
      <c r="M114" s="234"/>
      <c r="N114" s="82"/>
      <c r="O114" s="82"/>
      <c r="P114" s="82"/>
      <c r="Q114" s="82"/>
      <c r="R114" s="82"/>
      <c r="S114" s="82"/>
      <c r="T114" s="83"/>
      <c r="AT114" s="16" t="s">
        <v>203</v>
      </c>
      <c r="AU114" s="16" t="s">
        <v>82</v>
      </c>
    </row>
    <row r="115" s="1" customFormat="1" ht="16.5" customHeight="1">
      <c r="B115" s="37"/>
      <c r="C115" s="219" t="s">
        <v>241</v>
      </c>
      <c r="D115" s="219" t="s">
        <v>196</v>
      </c>
      <c r="E115" s="220" t="s">
        <v>2267</v>
      </c>
      <c r="F115" s="221" t="s">
        <v>2268</v>
      </c>
      <c r="G115" s="222" t="s">
        <v>228</v>
      </c>
      <c r="H115" s="223">
        <v>6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0.00014999999999999999</v>
      </c>
      <c r="R115" s="228">
        <f>Q115*H115</f>
        <v>0.00089999999999999998</v>
      </c>
      <c r="S115" s="228">
        <v>0</v>
      </c>
      <c r="T115" s="229">
        <f>S115*H115</f>
        <v>0</v>
      </c>
      <c r="AR115" s="230" t="s">
        <v>280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280</v>
      </c>
      <c r="BM115" s="230" t="s">
        <v>2269</v>
      </c>
    </row>
    <row r="116" s="1" customFormat="1">
      <c r="B116" s="37"/>
      <c r="C116" s="38"/>
      <c r="D116" s="232" t="s">
        <v>203</v>
      </c>
      <c r="E116" s="38"/>
      <c r="F116" s="233" t="s">
        <v>2270</v>
      </c>
      <c r="G116" s="38"/>
      <c r="H116" s="38"/>
      <c r="I116" s="145"/>
      <c r="J116" s="38"/>
      <c r="K116" s="38"/>
      <c r="L116" s="42"/>
      <c r="M116" s="234"/>
      <c r="N116" s="82"/>
      <c r="O116" s="82"/>
      <c r="P116" s="82"/>
      <c r="Q116" s="82"/>
      <c r="R116" s="82"/>
      <c r="S116" s="82"/>
      <c r="T116" s="83"/>
      <c r="AT116" s="16" t="s">
        <v>203</v>
      </c>
      <c r="AU116" s="16" t="s">
        <v>82</v>
      </c>
    </row>
    <row r="117" s="1" customFormat="1" ht="16.5" customHeight="1">
      <c r="B117" s="37"/>
      <c r="C117" s="219" t="s">
        <v>246</v>
      </c>
      <c r="D117" s="219" t="s">
        <v>196</v>
      </c>
      <c r="E117" s="220" t="s">
        <v>2271</v>
      </c>
      <c r="F117" s="221" t="s">
        <v>2272</v>
      </c>
      <c r="G117" s="222" t="s">
        <v>217</v>
      </c>
      <c r="H117" s="223">
        <v>62.5</v>
      </c>
      <c r="I117" s="224"/>
      <c r="J117" s="225">
        <f>ROUND(I117*H117,2)</f>
        <v>0</v>
      </c>
      <c r="K117" s="221" t="s">
        <v>200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280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280</v>
      </c>
      <c r="BM117" s="230" t="s">
        <v>2273</v>
      </c>
    </row>
    <row r="118" s="1" customFormat="1">
      <c r="B118" s="37"/>
      <c r="C118" s="38"/>
      <c r="D118" s="232" t="s">
        <v>203</v>
      </c>
      <c r="E118" s="38"/>
      <c r="F118" s="233" t="s">
        <v>2274</v>
      </c>
      <c r="G118" s="38"/>
      <c r="H118" s="38"/>
      <c r="I118" s="145"/>
      <c r="J118" s="38"/>
      <c r="K118" s="38"/>
      <c r="L118" s="42"/>
      <c r="M118" s="234"/>
      <c r="N118" s="82"/>
      <c r="O118" s="82"/>
      <c r="P118" s="82"/>
      <c r="Q118" s="82"/>
      <c r="R118" s="82"/>
      <c r="S118" s="82"/>
      <c r="T118" s="83"/>
      <c r="AT118" s="16" t="s">
        <v>203</v>
      </c>
      <c r="AU118" s="16" t="s">
        <v>82</v>
      </c>
    </row>
    <row r="119" s="1" customFormat="1" ht="24" customHeight="1">
      <c r="B119" s="37"/>
      <c r="C119" s="219" t="s">
        <v>251</v>
      </c>
      <c r="D119" s="219" t="s">
        <v>196</v>
      </c>
      <c r="E119" s="220" t="s">
        <v>2275</v>
      </c>
      <c r="F119" s="221" t="s">
        <v>2276</v>
      </c>
      <c r="G119" s="222" t="s">
        <v>228</v>
      </c>
      <c r="H119" s="223">
        <v>6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280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280</v>
      </c>
      <c r="BM119" s="230" t="s">
        <v>2277</v>
      </c>
    </row>
    <row r="120" s="1" customFormat="1">
      <c r="B120" s="37"/>
      <c r="C120" s="38"/>
      <c r="D120" s="232" t="s">
        <v>203</v>
      </c>
      <c r="E120" s="38"/>
      <c r="F120" s="233" t="s">
        <v>2278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82</v>
      </c>
    </row>
    <row r="121" s="1" customFormat="1" ht="24" customHeight="1">
      <c r="B121" s="37"/>
      <c r="C121" s="219" t="s">
        <v>256</v>
      </c>
      <c r="D121" s="219" t="s">
        <v>196</v>
      </c>
      <c r="E121" s="220" t="s">
        <v>2279</v>
      </c>
      <c r="F121" s="221" t="s">
        <v>2280</v>
      </c>
      <c r="G121" s="222" t="s">
        <v>217</v>
      </c>
      <c r="H121" s="223">
        <v>8.5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0.00066</v>
      </c>
      <c r="R121" s="228">
        <f>Q121*H121</f>
        <v>0.0056100000000000004</v>
      </c>
      <c r="S121" s="228">
        <v>0</v>
      </c>
      <c r="T121" s="229">
        <f>S121*H121</f>
        <v>0</v>
      </c>
      <c r="AR121" s="230" t="s">
        <v>280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280</v>
      </c>
      <c r="BM121" s="230" t="s">
        <v>2281</v>
      </c>
    </row>
    <row r="122" s="1" customFormat="1">
      <c r="B122" s="37"/>
      <c r="C122" s="38"/>
      <c r="D122" s="232" t="s">
        <v>203</v>
      </c>
      <c r="E122" s="38"/>
      <c r="F122" s="233" t="s">
        <v>2282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82</v>
      </c>
    </row>
    <row r="123" s="1" customFormat="1" ht="16.5" customHeight="1">
      <c r="B123" s="37"/>
      <c r="C123" s="219" t="s">
        <v>261</v>
      </c>
      <c r="D123" s="219" t="s">
        <v>196</v>
      </c>
      <c r="E123" s="220" t="s">
        <v>2283</v>
      </c>
      <c r="F123" s="221" t="s">
        <v>2284</v>
      </c>
      <c r="G123" s="222" t="s">
        <v>228</v>
      </c>
      <c r="H123" s="223">
        <v>12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280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280</v>
      </c>
      <c r="BM123" s="230" t="s">
        <v>2285</v>
      </c>
    </row>
    <row r="124" s="1" customFormat="1">
      <c r="B124" s="37"/>
      <c r="C124" s="38"/>
      <c r="D124" s="232" t="s">
        <v>203</v>
      </c>
      <c r="E124" s="38"/>
      <c r="F124" s="233" t="s">
        <v>2286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82</v>
      </c>
    </row>
    <row r="125" s="1" customFormat="1" ht="24" customHeight="1">
      <c r="B125" s="37"/>
      <c r="C125" s="219" t="s">
        <v>266</v>
      </c>
      <c r="D125" s="219" t="s">
        <v>196</v>
      </c>
      <c r="E125" s="220" t="s">
        <v>2287</v>
      </c>
      <c r="F125" s="221" t="s">
        <v>2288</v>
      </c>
      <c r="G125" s="222" t="s">
        <v>336</v>
      </c>
      <c r="H125" s="223">
        <v>0.081000000000000003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280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280</v>
      </c>
      <c r="BM125" s="230" t="s">
        <v>2289</v>
      </c>
    </row>
    <row r="126" s="1" customFormat="1">
      <c r="B126" s="37"/>
      <c r="C126" s="38"/>
      <c r="D126" s="232" t="s">
        <v>203</v>
      </c>
      <c r="E126" s="38"/>
      <c r="F126" s="233" t="s">
        <v>2290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82</v>
      </c>
    </row>
    <row r="127" s="1" customFormat="1" ht="24" customHeight="1">
      <c r="B127" s="37"/>
      <c r="C127" s="219" t="s">
        <v>8</v>
      </c>
      <c r="D127" s="219" t="s">
        <v>196</v>
      </c>
      <c r="E127" s="220" t="s">
        <v>2291</v>
      </c>
      <c r="F127" s="221" t="s">
        <v>2292</v>
      </c>
      <c r="G127" s="222" t="s">
        <v>336</v>
      </c>
      <c r="H127" s="223">
        <v>0.081000000000000003</v>
      </c>
      <c r="I127" s="224"/>
      <c r="J127" s="225">
        <f>ROUND(I127*H127,2)</f>
        <v>0</v>
      </c>
      <c r="K127" s="221" t="s">
        <v>200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280</v>
      </c>
      <c r="AT127" s="230" t="s">
        <v>196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280</v>
      </c>
      <c r="BM127" s="230" t="s">
        <v>2293</v>
      </c>
    </row>
    <row r="128" s="1" customFormat="1">
      <c r="B128" s="37"/>
      <c r="C128" s="38"/>
      <c r="D128" s="232" t="s">
        <v>203</v>
      </c>
      <c r="E128" s="38"/>
      <c r="F128" s="233" t="s">
        <v>2294</v>
      </c>
      <c r="G128" s="38"/>
      <c r="H128" s="38"/>
      <c r="I128" s="145"/>
      <c r="J128" s="38"/>
      <c r="K128" s="38"/>
      <c r="L128" s="42"/>
      <c r="M128" s="234"/>
      <c r="N128" s="82"/>
      <c r="O128" s="82"/>
      <c r="P128" s="82"/>
      <c r="Q128" s="82"/>
      <c r="R128" s="82"/>
      <c r="S128" s="82"/>
      <c r="T128" s="83"/>
      <c r="AT128" s="16" t="s">
        <v>203</v>
      </c>
      <c r="AU128" s="16" t="s">
        <v>82</v>
      </c>
    </row>
    <row r="129" s="11" customFormat="1" ht="22.8" customHeight="1">
      <c r="B129" s="203"/>
      <c r="C129" s="204"/>
      <c r="D129" s="205" t="s">
        <v>72</v>
      </c>
      <c r="E129" s="217" t="s">
        <v>2295</v>
      </c>
      <c r="F129" s="217" t="s">
        <v>2296</v>
      </c>
      <c r="G129" s="204"/>
      <c r="H129" s="204"/>
      <c r="I129" s="207"/>
      <c r="J129" s="218">
        <f>BK129</f>
        <v>0</v>
      </c>
      <c r="K129" s="204"/>
      <c r="L129" s="209"/>
      <c r="M129" s="210"/>
      <c r="N129" s="211"/>
      <c r="O129" s="211"/>
      <c r="P129" s="212">
        <f>SUM(P130:P148)</f>
        <v>0</v>
      </c>
      <c r="Q129" s="211"/>
      <c r="R129" s="212">
        <f>SUM(R130:R148)</f>
        <v>0.11348000000000001</v>
      </c>
      <c r="S129" s="211"/>
      <c r="T129" s="213">
        <f>SUM(T130:T148)</f>
        <v>0</v>
      </c>
      <c r="AR129" s="214" t="s">
        <v>82</v>
      </c>
      <c r="AT129" s="215" t="s">
        <v>72</v>
      </c>
      <c r="AU129" s="215" t="s">
        <v>80</v>
      </c>
      <c r="AY129" s="214" t="s">
        <v>194</v>
      </c>
      <c r="BK129" s="216">
        <f>SUM(BK130:BK148)</f>
        <v>0</v>
      </c>
    </row>
    <row r="130" s="1" customFormat="1" ht="24" customHeight="1">
      <c r="B130" s="37"/>
      <c r="C130" s="219" t="s">
        <v>280</v>
      </c>
      <c r="D130" s="219" t="s">
        <v>196</v>
      </c>
      <c r="E130" s="220" t="s">
        <v>2297</v>
      </c>
      <c r="F130" s="221" t="s">
        <v>2298</v>
      </c>
      <c r="G130" s="222" t="s">
        <v>217</v>
      </c>
      <c r="H130" s="223">
        <v>95</v>
      </c>
      <c r="I130" s="224"/>
      <c r="J130" s="225">
        <f>ROUND(I130*H130,2)</f>
        <v>0</v>
      </c>
      <c r="K130" s="221" t="s">
        <v>200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0.00077999999999999999</v>
      </c>
      <c r="R130" s="228">
        <f>Q130*H130</f>
        <v>0.074099999999999999</v>
      </c>
      <c r="S130" s="228">
        <v>0</v>
      </c>
      <c r="T130" s="229">
        <f>S130*H130</f>
        <v>0</v>
      </c>
      <c r="AR130" s="230" t="s">
        <v>280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280</v>
      </c>
      <c r="BM130" s="230" t="s">
        <v>2299</v>
      </c>
    </row>
    <row r="131" s="1" customFormat="1">
      <c r="B131" s="37"/>
      <c r="C131" s="38"/>
      <c r="D131" s="232" t="s">
        <v>203</v>
      </c>
      <c r="E131" s="38"/>
      <c r="F131" s="233" t="s">
        <v>2300</v>
      </c>
      <c r="G131" s="38"/>
      <c r="H131" s="38"/>
      <c r="I131" s="145"/>
      <c r="J131" s="38"/>
      <c r="K131" s="38"/>
      <c r="L131" s="42"/>
      <c r="M131" s="234"/>
      <c r="N131" s="82"/>
      <c r="O131" s="82"/>
      <c r="P131" s="82"/>
      <c r="Q131" s="82"/>
      <c r="R131" s="82"/>
      <c r="S131" s="82"/>
      <c r="T131" s="83"/>
      <c r="AT131" s="16" t="s">
        <v>203</v>
      </c>
      <c r="AU131" s="16" t="s">
        <v>82</v>
      </c>
    </row>
    <row r="132" s="1" customFormat="1" ht="16.5" customHeight="1">
      <c r="B132" s="37"/>
      <c r="C132" s="219" t="s">
        <v>286</v>
      </c>
      <c r="D132" s="219" t="s">
        <v>196</v>
      </c>
      <c r="E132" s="220" t="s">
        <v>2283</v>
      </c>
      <c r="F132" s="221" t="s">
        <v>2284</v>
      </c>
      <c r="G132" s="222" t="s">
        <v>228</v>
      </c>
      <c r="H132" s="223">
        <v>16</v>
      </c>
      <c r="I132" s="224"/>
      <c r="J132" s="225">
        <f>ROUND(I132*H132,2)</f>
        <v>0</v>
      </c>
      <c r="K132" s="221" t="s">
        <v>200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AR132" s="230" t="s">
        <v>280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280</v>
      </c>
      <c r="BM132" s="230" t="s">
        <v>2301</v>
      </c>
    </row>
    <row r="133" s="1" customFormat="1">
      <c r="B133" s="37"/>
      <c r="C133" s="38"/>
      <c r="D133" s="232" t="s">
        <v>203</v>
      </c>
      <c r="E133" s="38"/>
      <c r="F133" s="233" t="s">
        <v>2286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82</v>
      </c>
    </row>
    <row r="134" s="1" customFormat="1" ht="16.5" customHeight="1">
      <c r="B134" s="37"/>
      <c r="C134" s="219" t="s">
        <v>296</v>
      </c>
      <c r="D134" s="219" t="s">
        <v>196</v>
      </c>
      <c r="E134" s="220" t="s">
        <v>2302</v>
      </c>
      <c r="F134" s="221" t="s">
        <v>2303</v>
      </c>
      <c r="G134" s="222" t="s">
        <v>228</v>
      </c>
      <c r="H134" s="223">
        <v>8</v>
      </c>
      <c r="I134" s="224"/>
      <c r="J134" s="225">
        <f>ROUND(I134*H134,2)</f>
        <v>0</v>
      </c>
      <c r="K134" s="221" t="s">
        <v>200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0.00072000000000000005</v>
      </c>
      <c r="R134" s="228">
        <f>Q134*H134</f>
        <v>0.0057600000000000004</v>
      </c>
      <c r="S134" s="228">
        <v>0</v>
      </c>
      <c r="T134" s="229">
        <f>S134*H134</f>
        <v>0</v>
      </c>
      <c r="AR134" s="230" t="s">
        <v>280</v>
      </c>
      <c r="AT134" s="230" t="s">
        <v>196</v>
      </c>
      <c r="AU134" s="230" t="s">
        <v>82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280</v>
      </c>
      <c r="BM134" s="230" t="s">
        <v>2304</v>
      </c>
    </row>
    <row r="135" s="1" customFormat="1">
      <c r="B135" s="37"/>
      <c r="C135" s="38"/>
      <c r="D135" s="232" t="s">
        <v>203</v>
      </c>
      <c r="E135" s="38"/>
      <c r="F135" s="233" t="s">
        <v>2305</v>
      </c>
      <c r="G135" s="38"/>
      <c r="H135" s="38"/>
      <c r="I135" s="145"/>
      <c r="J135" s="38"/>
      <c r="K135" s="38"/>
      <c r="L135" s="42"/>
      <c r="M135" s="234"/>
      <c r="N135" s="82"/>
      <c r="O135" s="82"/>
      <c r="P135" s="82"/>
      <c r="Q135" s="82"/>
      <c r="R135" s="82"/>
      <c r="S135" s="82"/>
      <c r="T135" s="83"/>
      <c r="AT135" s="16" t="s">
        <v>203</v>
      </c>
      <c r="AU135" s="16" t="s">
        <v>82</v>
      </c>
    </row>
    <row r="136" s="1" customFormat="1">
      <c r="B136" s="37"/>
      <c r="C136" s="38"/>
      <c r="D136" s="232" t="s">
        <v>306</v>
      </c>
      <c r="E136" s="38"/>
      <c r="F136" s="257" t="s">
        <v>2306</v>
      </c>
      <c r="G136" s="38"/>
      <c r="H136" s="38"/>
      <c r="I136" s="145"/>
      <c r="J136" s="38"/>
      <c r="K136" s="38"/>
      <c r="L136" s="42"/>
      <c r="M136" s="234"/>
      <c r="N136" s="82"/>
      <c r="O136" s="82"/>
      <c r="P136" s="82"/>
      <c r="Q136" s="82"/>
      <c r="R136" s="82"/>
      <c r="S136" s="82"/>
      <c r="T136" s="83"/>
      <c r="AT136" s="16" t="s">
        <v>306</v>
      </c>
      <c r="AU136" s="16" t="s">
        <v>82</v>
      </c>
    </row>
    <row r="137" s="1" customFormat="1" ht="16.5" customHeight="1">
      <c r="B137" s="37"/>
      <c r="C137" s="219" t="s">
        <v>301</v>
      </c>
      <c r="D137" s="219" t="s">
        <v>196</v>
      </c>
      <c r="E137" s="220" t="s">
        <v>2307</v>
      </c>
      <c r="F137" s="221" t="s">
        <v>2308</v>
      </c>
      <c r="G137" s="222" t="s">
        <v>228</v>
      </c>
      <c r="H137" s="223">
        <v>4</v>
      </c>
      <c r="I137" s="224"/>
      <c r="J137" s="225">
        <f>ROUND(I137*H137,2)</f>
        <v>0</v>
      </c>
      <c r="K137" s="221" t="s">
        <v>200</v>
      </c>
      <c r="L137" s="42"/>
      <c r="M137" s="226" t="s">
        <v>19</v>
      </c>
      <c r="N137" s="227" t="s">
        <v>44</v>
      </c>
      <c r="O137" s="82"/>
      <c r="P137" s="228">
        <f>O137*H137</f>
        <v>0</v>
      </c>
      <c r="Q137" s="228">
        <v>0.00076000000000000004</v>
      </c>
      <c r="R137" s="228">
        <f>Q137*H137</f>
        <v>0.0030400000000000002</v>
      </c>
      <c r="S137" s="228">
        <v>0</v>
      </c>
      <c r="T137" s="229">
        <f>S137*H137</f>
        <v>0</v>
      </c>
      <c r="AR137" s="230" t="s">
        <v>280</v>
      </c>
      <c r="AT137" s="230" t="s">
        <v>196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280</v>
      </c>
      <c r="BM137" s="230" t="s">
        <v>2309</v>
      </c>
    </row>
    <row r="138" s="1" customFormat="1">
      <c r="B138" s="37"/>
      <c r="C138" s="38"/>
      <c r="D138" s="232" t="s">
        <v>203</v>
      </c>
      <c r="E138" s="38"/>
      <c r="F138" s="233" t="s">
        <v>2310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203</v>
      </c>
      <c r="AU138" s="16" t="s">
        <v>82</v>
      </c>
    </row>
    <row r="139" s="1" customFormat="1" ht="24" customHeight="1">
      <c r="B139" s="37"/>
      <c r="C139" s="219" t="s">
        <v>308</v>
      </c>
      <c r="D139" s="219" t="s">
        <v>196</v>
      </c>
      <c r="E139" s="220" t="s">
        <v>2311</v>
      </c>
      <c r="F139" s="221" t="s">
        <v>2312</v>
      </c>
      <c r="G139" s="222" t="s">
        <v>228</v>
      </c>
      <c r="H139" s="223">
        <v>1</v>
      </c>
      <c r="I139" s="224"/>
      <c r="J139" s="225">
        <f>ROUND(I139*H139,2)</f>
        <v>0</v>
      </c>
      <c r="K139" s="221" t="s">
        <v>200</v>
      </c>
      <c r="L139" s="42"/>
      <c r="M139" s="226" t="s">
        <v>19</v>
      </c>
      <c r="N139" s="227" t="s">
        <v>44</v>
      </c>
      <c r="O139" s="82"/>
      <c r="P139" s="228">
        <f>O139*H139</f>
        <v>0</v>
      </c>
      <c r="Q139" s="228">
        <v>0.01158</v>
      </c>
      <c r="R139" s="228">
        <f>Q139*H139</f>
        <v>0.01158</v>
      </c>
      <c r="S139" s="228">
        <v>0</v>
      </c>
      <c r="T139" s="229">
        <f>S139*H139</f>
        <v>0</v>
      </c>
      <c r="AR139" s="230" t="s">
        <v>280</v>
      </c>
      <c r="AT139" s="230" t="s">
        <v>196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280</v>
      </c>
      <c r="BM139" s="230" t="s">
        <v>2313</v>
      </c>
    </row>
    <row r="140" s="1" customFormat="1">
      <c r="B140" s="37"/>
      <c r="C140" s="38"/>
      <c r="D140" s="232" t="s">
        <v>203</v>
      </c>
      <c r="E140" s="38"/>
      <c r="F140" s="233" t="s">
        <v>2314</v>
      </c>
      <c r="G140" s="38"/>
      <c r="H140" s="38"/>
      <c r="I140" s="145"/>
      <c r="J140" s="38"/>
      <c r="K140" s="38"/>
      <c r="L140" s="42"/>
      <c r="M140" s="234"/>
      <c r="N140" s="82"/>
      <c r="O140" s="82"/>
      <c r="P140" s="82"/>
      <c r="Q140" s="82"/>
      <c r="R140" s="82"/>
      <c r="S140" s="82"/>
      <c r="T140" s="83"/>
      <c r="AT140" s="16" t="s">
        <v>203</v>
      </c>
      <c r="AU140" s="16" t="s">
        <v>82</v>
      </c>
    </row>
    <row r="141" s="1" customFormat="1" ht="24" customHeight="1">
      <c r="B141" s="37"/>
      <c r="C141" s="219" t="s">
        <v>7</v>
      </c>
      <c r="D141" s="219" t="s">
        <v>196</v>
      </c>
      <c r="E141" s="220" t="s">
        <v>2315</v>
      </c>
      <c r="F141" s="221" t="s">
        <v>2316</v>
      </c>
      <c r="G141" s="222" t="s">
        <v>217</v>
      </c>
      <c r="H141" s="223">
        <v>95</v>
      </c>
      <c r="I141" s="224"/>
      <c r="J141" s="225">
        <f>ROUND(I141*H141,2)</f>
        <v>0</v>
      </c>
      <c r="K141" s="221" t="s">
        <v>200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0.00019000000000000001</v>
      </c>
      <c r="R141" s="228">
        <f>Q141*H141</f>
        <v>0.01805</v>
      </c>
      <c r="S141" s="228">
        <v>0</v>
      </c>
      <c r="T141" s="229">
        <f>S141*H141</f>
        <v>0</v>
      </c>
      <c r="AR141" s="230" t="s">
        <v>280</v>
      </c>
      <c r="AT141" s="230" t="s">
        <v>196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280</v>
      </c>
      <c r="BM141" s="230" t="s">
        <v>2317</v>
      </c>
    </row>
    <row r="142" s="1" customFormat="1">
      <c r="B142" s="37"/>
      <c r="C142" s="38"/>
      <c r="D142" s="232" t="s">
        <v>203</v>
      </c>
      <c r="E142" s="38"/>
      <c r="F142" s="233" t="s">
        <v>2318</v>
      </c>
      <c r="G142" s="38"/>
      <c r="H142" s="38"/>
      <c r="I142" s="145"/>
      <c r="J142" s="38"/>
      <c r="K142" s="38"/>
      <c r="L142" s="42"/>
      <c r="M142" s="234"/>
      <c r="N142" s="82"/>
      <c r="O142" s="82"/>
      <c r="P142" s="82"/>
      <c r="Q142" s="82"/>
      <c r="R142" s="82"/>
      <c r="S142" s="82"/>
      <c r="T142" s="83"/>
      <c r="AT142" s="16" t="s">
        <v>203</v>
      </c>
      <c r="AU142" s="16" t="s">
        <v>82</v>
      </c>
    </row>
    <row r="143" s="1" customFormat="1" ht="16.5" customHeight="1">
      <c r="B143" s="37"/>
      <c r="C143" s="219" t="s">
        <v>317</v>
      </c>
      <c r="D143" s="219" t="s">
        <v>196</v>
      </c>
      <c r="E143" s="220" t="s">
        <v>2319</v>
      </c>
      <c r="F143" s="221" t="s">
        <v>2320</v>
      </c>
      <c r="G143" s="222" t="s">
        <v>217</v>
      </c>
      <c r="H143" s="223">
        <v>95</v>
      </c>
      <c r="I143" s="224"/>
      <c r="J143" s="225">
        <f>ROUND(I143*H143,2)</f>
        <v>0</v>
      </c>
      <c r="K143" s="221" t="s">
        <v>200</v>
      </c>
      <c r="L143" s="42"/>
      <c r="M143" s="226" t="s">
        <v>19</v>
      </c>
      <c r="N143" s="227" t="s">
        <v>44</v>
      </c>
      <c r="O143" s="82"/>
      <c r="P143" s="228">
        <f>O143*H143</f>
        <v>0</v>
      </c>
      <c r="Q143" s="228">
        <v>1.0000000000000001E-05</v>
      </c>
      <c r="R143" s="228">
        <f>Q143*H143</f>
        <v>0.00095000000000000011</v>
      </c>
      <c r="S143" s="228">
        <v>0</v>
      </c>
      <c r="T143" s="229">
        <f>S143*H143</f>
        <v>0</v>
      </c>
      <c r="AR143" s="230" t="s">
        <v>280</v>
      </c>
      <c r="AT143" s="230" t="s">
        <v>196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280</v>
      </c>
      <c r="BM143" s="230" t="s">
        <v>2321</v>
      </c>
    </row>
    <row r="144" s="1" customFormat="1">
      <c r="B144" s="37"/>
      <c r="C144" s="38"/>
      <c r="D144" s="232" t="s">
        <v>203</v>
      </c>
      <c r="E144" s="38"/>
      <c r="F144" s="233" t="s">
        <v>2322</v>
      </c>
      <c r="G144" s="38"/>
      <c r="H144" s="38"/>
      <c r="I144" s="145"/>
      <c r="J144" s="38"/>
      <c r="K144" s="38"/>
      <c r="L144" s="42"/>
      <c r="M144" s="234"/>
      <c r="N144" s="82"/>
      <c r="O144" s="82"/>
      <c r="P144" s="82"/>
      <c r="Q144" s="82"/>
      <c r="R144" s="82"/>
      <c r="S144" s="82"/>
      <c r="T144" s="83"/>
      <c r="AT144" s="16" t="s">
        <v>203</v>
      </c>
      <c r="AU144" s="16" t="s">
        <v>82</v>
      </c>
    </row>
    <row r="145" s="1" customFormat="1" ht="24" customHeight="1">
      <c r="B145" s="37"/>
      <c r="C145" s="219" t="s">
        <v>323</v>
      </c>
      <c r="D145" s="219" t="s">
        <v>196</v>
      </c>
      <c r="E145" s="220" t="s">
        <v>2323</v>
      </c>
      <c r="F145" s="221" t="s">
        <v>2324</v>
      </c>
      <c r="G145" s="222" t="s">
        <v>336</v>
      </c>
      <c r="H145" s="223">
        <v>0.113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2325</v>
      </c>
    </row>
    <row r="146" s="1" customFormat="1">
      <c r="B146" s="37"/>
      <c r="C146" s="38"/>
      <c r="D146" s="232" t="s">
        <v>203</v>
      </c>
      <c r="E146" s="38"/>
      <c r="F146" s="233" t="s">
        <v>2326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24" customHeight="1">
      <c r="B147" s="37"/>
      <c r="C147" s="219" t="s">
        <v>328</v>
      </c>
      <c r="D147" s="219" t="s">
        <v>196</v>
      </c>
      <c r="E147" s="220" t="s">
        <v>2327</v>
      </c>
      <c r="F147" s="221" t="s">
        <v>2328</v>
      </c>
      <c r="G147" s="222" t="s">
        <v>336</v>
      </c>
      <c r="H147" s="223">
        <v>0.113</v>
      </c>
      <c r="I147" s="224"/>
      <c r="J147" s="225">
        <f>ROUND(I147*H147,2)</f>
        <v>0</v>
      </c>
      <c r="K147" s="221" t="s">
        <v>200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AR147" s="230" t="s">
        <v>280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2329</v>
      </c>
    </row>
    <row r="148" s="1" customFormat="1">
      <c r="B148" s="37"/>
      <c r="C148" s="38"/>
      <c r="D148" s="232" t="s">
        <v>203</v>
      </c>
      <c r="E148" s="38"/>
      <c r="F148" s="233" t="s">
        <v>2330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1" customFormat="1" ht="22.8" customHeight="1">
      <c r="B149" s="203"/>
      <c r="C149" s="204"/>
      <c r="D149" s="205" t="s">
        <v>72</v>
      </c>
      <c r="E149" s="217" t="s">
        <v>2331</v>
      </c>
      <c r="F149" s="217" t="s">
        <v>2332</v>
      </c>
      <c r="G149" s="204"/>
      <c r="H149" s="204"/>
      <c r="I149" s="207"/>
      <c r="J149" s="218">
        <f>BK149</f>
        <v>0</v>
      </c>
      <c r="K149" s="204"/>
      <c r="L149" s="209"/>
      <c r="M149" s="210"/>
      <c r="N149" s="211"/>
      <c r="O149" s="211"/>
      <c r="P149" s="212">
        <f>SUM(P150:P159)</f>
        <v>0</v>
      </c>
      <c r="Q149" s="211"/>
      <c r="R149" s="212">
        <f>SUM(R150:R159)</f>
        <v>0.01221</v>
      </c>
      <c r="S149" s="211"/>
      <c r="T149" s="213">
        <f>SUM(T150:T159)</f>
        <v>0</v>
      </c>
      <c r="AR149" s="214" t="s">
        <v>82</v>
      </c>
      <c r="AT149" s="215" t="s">
        <v>72</v>
      </c>
      <c r="AU149" s="215" t="s">
        <v>80</v>
      </c>
      <c r="AY149" s="214" t="s">
        <v>194</v>
      </c>
      <c r="BK149" s="216">
        <f>SUM(BK150:BK159)</f>
        <v>0</v>
      </c>
    </row>
    <row r="150" s="1" customFormat="1" ht="24" customHeight="1">
      <c r="B150" s="37"/>
      <c r="C150" s="219" t="s">
        <v>333</v>
      </c>
      <c r="D150" s="219" t="s">
        <v>196</v>
      </c>
      <c r="E150" s="220" t="s">
        <v>2333</v>
      </c>
      <c r="F150" s="221" t="s">
        <v>2334</v>
      </c>
      <c r="G150" s="222" t="s">
        <v>424</v>
      </c>
      <c r="H150" s="223">
        <v>1</v>
      </c>
      <c r="I150" s="224"/>
      <c r="J150" s="225">
        <f>ROUND(I150*H150,2)</f>
        <v>0</v>
      </c>
      <c r="K150" s="221" t="s">
        <v>200</v>
      </c>
      <c r="L150" s="42"/>
      <c r="M150" s="226" t="s">
        <v>19</v>
      </c>
      <c r="N150" s="227" t="s">
        <v>44</v>
      </c>
      <c r="O150" s="82"/>
      <c r="P150" s="228">
        <f>O150*H150</f>
        <v>0</v>
      </c>
      <c r="Q150" s="228">
        <v>0.0055300000000000002</v>
      </c>
      <c r="R150" s="228">
        <f>Q150*H150</f>
        <v>0.0055300000000000002</v>
      </c>
      <c r="S150" s="228">
        <v>0</v>
      </c>
      <c r="T150" s="229">
        <f>S150*H150</f>
        <v>0</v>
      </c>
      <c r="AR150" s="230" t="s">
        <v>280</v>
      </c>
      <c r="AT150" s="230" t="s">
        <v>196</v>
      </c>
      <c r="AU150" s="230" t="s">
        <v>82</v>
      </c>
      <c r="AY150" s="16" t="s">
        <v>194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80</v>
      </c>
      <c r="BK150" s="231">
        <f>ROUND(I150*H150,2)</f>
        <v>0</v>
      </c>
      <c r="BL150" s="16" t="s">
        <v>280</v>
      </c>
      <c r="BM150" s="230" t="s">
        <v>2335</v>
      </c>
    </row>
    <row r="151" s="1" customFormat="1">
      <c r="B151" s="37"/>
      <c r="C151" s="38"/>
      <c r="D151" s="232" t="s">
        <v>203</v>
      </c>
      <c r="E151" s="38"/>
      <c r="F151" s="233" t="s">
        <v>2336</v>
      </c>
      <c r="G151" s="38"/>
      <c r="H151" s="38"/>
      <c r="I151" s="145"/>
      <c r="J151" s="38"/>
      <c r="K151" s="38"/>
      <c r="L151" s="42"/>
      <c r="M151" s="234"/>
      <c r="N151" s="82"/>
      <c r="O151" s="82"/>
      <c r="P151" s="82"/>
      <c r="Q151" s="82"/>
      <c r="R151" s="82"/>
      <c r="S151" s="82"/>
      <c r="T151" s="83"/>
      <c r="AT151" s="16" t="s">
        <v>203</v>
      </c>
      <c r="AU151" s="16" t="s">
        <v>82</v>
      </c>
    </row>
    <row r="152" s="1" customFormat="1" ht="16.5" customHeight="1">
      <c r="B152" s="37"/>
      <c r="C152" s="219" t="s">
        <v>343</v>
      </c>
      <c r="D152" s="219" t="s">
        <v>196</v>
      </c>
      <c r="E152" s="220" t="s">
        <v>2337</v>
      </c>
      <c r="F152" s="221" t="s">
        <v>2338</v>
      </c>
      <c r="G152" s="222" t="s">
        <v>424</v>
      </c>
      <c r="H152" s="223">
        <v>1</v>
      </c>
      <c r="I152" s="224"/>
      <c r="J152" s="225">
        <f>ROUND(I152*H152,2)</f>
        <v>0</v>
      </c>
      <c r="K152" s="221" t="s">
        <v>19</v>
      </c>
      <c r="L152" s="42"/>
      <c r="M152" s="226" t="s">
        <v>19</v>
      </c>
      <c r="N152" s="227" t="s">
        <v>44</v>
      </c>
      <c r="O152" s="82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AR152" s="230" t="s">
        <v>280</v>
      </c>
      <c r="AT152" s="230" t="s">
        <v>196</v>
      </c>
      <c r="AU152" s="230" t="s">
        <v>82</v>
      </c>
      <c r="AY152" s="16" t="s">
        <v>194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80</v>
      </c>
      <c r="BK152" s="231">
        <f>ROUND(I152*H152,2)</f>
        <v>0</v>
      </c>
      <c r="BL152" s="16" t="s">
        <v>280</v>
      </c>
      <c r="BM152" s="230" t="s">
        <v>2339</v>
      </c>
    </row>
    <row r="153" s="1" customFormat="1">
      <c r="B153" s="37"/>
      <c r="C153" s="38"/>
      <c r="D153" s="232" t="s">
        <v>203</v>
      </c>
      <c r="E153" s="38"/>
      <c r="F153" s="233" t="s">
        <v>2338</v>
      </c>
      <c r="G153" s="38"/>
      <c r="H153" s="38"/>
      <c r="I153" s="145"/>
      <c r="J153" s="38"/>
      <c r="K153" s="38"/>
      <c r="L153" s="42"/>
      <c r="M153" s="234"/>
      <c r="N153" s="82"/>
      <c r="O153" s="82"/>
      <c r="P153" s="82"/>
      <c r="Q153" s="82"/>
      <c r="R153" s="82"/>
      <c r="S153" s="82"/>
      <c r="T153" s="83"/>
      <c r="AT153" s="16" t="s">
        <v>203</v>
      </c>
      <c r="AU153" s="16" t="s">
        <v>82</v>
      </c>
    </row>
    <row r="154" s="1" customFormat="1" ht="24" customHeight="1">
      <c r="B154" s="37"/>
      <c r="C154" s="219" t="s">
        <v>349</v>
      </c>
      <c r="D154" s="219" t="s">
        <v>196</v>
      </c>
      <c r="E154" s="220" t="s">
        <v>2340</v>
      </c>
      <c r="F154" s="221" t="s">
        <v>2341</v>
      </c>
      <c r="G154" s="222" t="s">
        <v>424</v>
      </c>
      <c r="H154" s="223">
        <v>1</v>
      </c>
      <c r="I154" s="224"/>
      <c r="J154" s="225">
        <f>ROUND(I154*H154,2)</f>
        <v>0</v>
      </c>
      <c r="K154" s="221" t="s">
        <v>200</v>
      </c>
      <c r="L154" s="42"/>
      <c r="M154" s="226" t="s">
        <v>19</v>
      </c>
      <c r="N154" s="227" t="s">
        <v>44</v>
      </c>
      <c r="O154" s="82"/>
      <c r="P154" s="228">
        <f>O154*H154</f>
        <v>0</v>
      </c>
      <c r="Q154" s="228">
        <v>0.0066800000000000002</v>
      </c>
      <c r="R154" s="228">
        <f>Q154*H154</f>
        <v>0.0066800000000000002</v>
      </c>
      <c r="S154" s="228">
        <v>0</v>
      </c>
      <c r="T154" s="229">
        <f>S154*H154</f>
        <v>0</v>
      </c>
      <c r="AR154" s="230" t="s">
        <v>280</v>
      </c>
      <c r="AT154" s="230" t="s">
        <v>196</v>
      </c>
      <c r="AU154" s="230" t="s">
        <v>82</v>
      </c>
      <c r="AY154" s="16" t="s">
        <v>194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80</v>
      </c>
      <c r="BK154" s="231">
        <f>ROUND(I154*H154,2)</f>
        <v>0</v>
      </c>
      <c r="BL154" s="16" t="s">
        <v>280</v>
      </c>
      <c r="BM154" s="230" t="s">
        <v>2342</v>
      </c>
    </row>
    <row r="155" s="1" customFormat="1">
      <c r="B155" s="37"/>
      <c r="C155" s="38"/>
      <c r="D155" s="232" t="s">
        <v>203</v>
      </c>
      <c r="E155" s="38"/>
      <c r="F155" s="233" t="s">
        <v>2343</v>
      </c>
      <c r="G155" s="38"/>
      <c r="H155" s="38"/>
      <c r="I155" s="145"/>
      <c r="J155" s="38"/>
      <c r="K155" s="38"/>
      <c r="L155" s="42"/>
      <c r="M155" s="234"/>
      <c r="N155" s="82"/>
      <c r="O155" s="82"/>
      <c r="P155" s="82"/>
      <c r="Q155" s="82"/>
      <c r="R155" s="82"/>
      <c r="S155" s="82"/>
      <c r="T155" s="83"/>
      <c r="AT155" s="16" t="s">
        <v>203</v>
      </c>
      <c r="AU155" s="16" t="s">
        <v>82</v>
      </c>
    </row>
    <row r="156" s="1" customFormat="1" ht="24" customHeight="1">
      <c r="B156" s="37"/>
      <c r="C156" s="219" t="s">
        <v>355</v>
      </c>
      <c r="D156" s="219" t="s">
        <v>196</v>
      </c>
      <c r="E156" s="220" t="s">
        <v>2344</v>
      </c>
      <c r="F156" s="221" t="s">
        <v>2345</v>
      </c>
      <c r="G156" s="222" t="s">
        <v>336</v>
      </c>
      <c r="H156" s="223">
        <v>0.012</v>
      </c>
      <c r="I156" s="224"/>
      <c r="J156" s="225">
        <f>ROUND(I156*H156,2)</f>
        <v>0</v>
      </c>
      <c r="K156" s="221" t="s">
        <v>200</v>
      </c>
      <c r="L156" s="42"/>
      <c r="M156" s="226" t="s">
        <v>19</v>
      </c>
      <c r="N156" s="227" t="s">
        <v>44</v>
      </c>
      <c r="O156" s="82"/>
      <c r="P156" s="228">
        <f>O156*H156</f>
        <v>0</v>
      </c>
      <c r="Q156" s="228">
        <v>0</v>
      </c>
      <c r="R156" s="228">
        <f>Q156*H156</f>
        <v>0</v>
      </c>
      <c r="S156" s="228">
        <v>0</v>
      </c>
      <c r="T156" s="229">
        <f>S156*H156</f>
        <v>0</v>
      </c>
      <c r="AR156" s="230" t="s">
        <v>280</v>
      </c>
      <c r="AT156" s="230" t="s">
        <v>196</v>
      </c>
      <c r="AU156" s="230" t="s">
        <v>82</v>
      </c>
      <c r="AY156" s="16" t="s">
        <v>194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80</v>
      </c>
      <c r="BK156" s="231">
        <f>ROUND(I156*H156,2)</f>
        <v>0</v>
      </c>
      <c r="BL156" s="16" t="s">
        <v>280</v>
      </c>
      <c r="BM156" s="230" t="s">
        <v>2346</v>
      </c>
    </row>
    <row r="157" s="1" customFormat="1">
      <c r="B157" s="37"/>
      <c r="C157" s="38"/>
      <c r="D157" s="232" t="s">
        <v>203</v>
      </c>
      <c r="E157" s="38"/>
      <c r="F157" s="233" t="s">
        <v>2347</v>
      </c>
      <c r="G157" s="38"/>
      <c r="H157" s="38"/>
      <c r="I157" s="145"/>
      <c r="J157" s="38"/>
      <c r="K157" s="38"/>
      <c r="L157" s="42"/>
      <c r="M157" s="234"/>
      <c r="N157" s="82"/>
      <c r="O157" s="82"/>
      <c r="P157" s="82"/>
      <c r="Q157" s="82"/>
      <c r="R157" s="82"/>
      <c r="S157" s="82"/>
      <c r="T157" s="83"/>
      <c r="AT157" s="16" t="s">
        <v>203</v>
      </c>
      <c r="AU157" s="16" t="s">
        <v>82</v>
      </c>
    </row>
    <row r="158" s="1" customFormat="1" ht="24" customHeight="1">
      <c r="B158" s="37"/>
      <c r="C158" s="219" t="s">
        <v>362</v>
      </c>
      <c r="D158" s="219" t="s">
        <v>196</v>
      </c>
      <c r="E158" s="220" t="s">
        <v>2348</v>
      </c>
      <c r="F158" s="221" t="s">
        <v>2349</v>
      </c>
      <c r="G158" s="222" t="s">
        <v>336</v>
      </c>
      <c r="H158" s="223">
        <v>0.012</v>
      </c>
      <c r="I158" s="224"/>
      <c r="J158" s="225">
        <f>ROUND(I158*H158,2)</f>
        <v>0</v>
      </c>
      <c r="K158" s="221" t="s">
        <v>200</v>
      </c>
      <c r="L158" s="42"/>
      <c r="M158" s="226" t="s">
        <v>19</v>
      </c>
      <c r="N158" s="227" t="s">
        <v>44</v>
      </c>
      <c r="O158" s="82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AR158" s="230" t="s">
        <v>280</v>
      </c>
      <c r="AT158" s="230" t="s">
        <v>196</v>
      </c>
      <c r="AU158" s="230" t="s">
        <v>82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280</v>
      </c>
      <c r="BM158" s="230" t="s">
        <v>2350</v>
      </c>
    </row>
    <row r="159" s="1" customFormat="1">
      <c r="B159" s="37"/>
      <c r="C159" s="38"/>
      <c r="D159" s="232" t="s">
        <v>203</v>
      </c>
      <c r="E159" s="38"/>
      <c r="F159" s="233" t="s">
        <v>2351</v>
      </c>
      <c r="G159" s="38"/>
      <c r="H159" s="38"/>
      <c r="I159" s="145"/>
      <c r="J159" s="38"/>
      <c r="K159" s="38"/>
      <c r="L159" s="42"/>
      <c r="M159" s="234"/>
      <c r="N159" s="82"/>
      <c r="O159" s="82"/>
      <c r="P159" s="82"/>
      <c r="Q159" s="82"/>
      <c r="R159" s="82"/>
      <c r="S159" s="82"/>
      <c r="T159" s="83"/>
      <c r="AT159" s="16" t="s">
        <v>203</v>
      </c>
      <c r="AU159" s="16" t="s">
        <v>82</v>
      </c>
    </row>
    <row r="160" s="11" customFormat="1" ht="22.8" customHeight="1">
      <c r="B160" s="203"/>
      <c r="C160" s="204"/>
      <c r="D160" s="205" t="s">
        <v>72</v>
      </c>
      <c r="E160" s="217" t="s">
        <v>2352</v>
      </c>
      <c r="F160" s="217" t="s">
        <v>2353</v>
      </c>
      <c r="G160" s="204"/>
      <c r="H160" s="204"/>
      <c r="I160" s="207"/>
      <c r="J160" s="218">
        <f>BK160</f>
        <v>0</v>
      </c>
      <c r="K160" s="204"/>
      <c r="L160" s="209"/>
      <c r="M160" s="210"/>
      <c r="N160" s="211"/>
      <c r="O160" s="211"/>
      <c r="P160" s="212">
        <f>SUM(P161:P176)</f>
        <v>0</v>
      </c>
      <c r="Q160" s="211"/>
      <c r="R160" s="212">
        <f>SUM(R161:R176)</f>
        <v>0.20329999999999998</v>
      </c>
      <c r="S160" s="211"/>
      <c r="T160" s="213">
        <f>SUM(T161:T176)</f>
        <v>0</v>
      </c>
      <c r="AR160" s="214" t="s">
        <v>82</v>
      </c>
      <c r="AT160" s="215" t="s">
        <v>72</v>
      </c>
      <c r="AU160" s="215" t="s">
        <v>80</v>
      </c>
      <c r="AY160" s="214" t="s">
        <v>194</v>
      </c>
      <c r="BK160" s="216">
        <f>SUM(BK161:BK176)</f>
        <v>0</v>
      </c>
    </row>
    <row r="161" s="1" customFormat="1" ht="24" customHeight="1">
      <c r="B161" s="37"/>
      <c r="C161" s="219" t="s">
        <v>368</v>
      </c>
      <c r="D161" s="219" t="s">
        <v>196</v>
      </c>
      <c r="E161" s="220" t="s">
        <v>2354</v>
      </c>
      <c r="F161" s="221" t="s">
        <v>2355</v>
      </c>
      <c r="G161" s="222" t="s">
        <v>424</v>
      </c>
      <c r="H161" s="223">
        <v>4</v>
      </c>
      <c r="I161" s="224"/>
      <c r="J161" s="225">
        <f>ROUND(I161*H161,2)</f>
        <v>0</v>
      </c>
      <c r="K161" s="221" t="s">
        <v>200</v>
      </c>
      <c r="L161" s="42"/>
      <c r="M161" s="226" t="s">
        <v>19</v>
      </c>
      <c r="N161" s="227" t="s">
        <v>44</v>
      </c>
      <c r="O161" s="82"/>
      <c r="P161" s="228">
        <f>O161*H161</f>
        <v>0</v>
      </c>
      <c r="Q161" s="228">
        <v>0.023199999999999998</v>
      </c>
      <c r="R161" s="228">
        <f>Q161*H161</f>
        <v>0.092799999999999994</v>
      </c>
      <c r="S161" s="228">
        <v>0</v>
      </c>
      <c r="T161" s="229">
        <f>S161*H161</f>
        <v>0</v>
      </c>
      <c r="AR161" s="230" t="s">
        <v>280</v>
      </c>
      <c r="AT161" s="230" t="s">
        <v>196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280</v>
      </c>
      <c r="BM161" s="230" t="s">
        <v>2356</v>
      </c>
    </row>
    <row r="162" s="1" customFormat="1">
      <c r="B162" s="37"/>
      <c r="C162" s="38"/>
      <c r="D162" s="232" t="s">
        <v>203</v>
      </c>
      <c r="E162" s="38"/>
      <c r="F162" s="233" t="s">
        <v>2357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203</v>
      </c>
      <c r="AU162" s="16" t="s">
        <v>82</v>
      </c>
    </row>
    <row r="163" s="1" customFormat="1" ht="24" customHeight="1">
      <c r="B163" s="37"/>
      <c r="C163" s="219" t="s">
        <v>374</v>
      </c>
      <c r="D163" s="219" t="s">
        <v>196</v>
      </c>
      <c r="E163" s="220" t="s">
        <v>2358</v>
      </c>
      <c r="F163" s="221" t="s">
        <v>2359</v>
      </c>
      <c r="G163" s="222" t="s">
        <v>424</v>
      </c>
      <c r="H163" s="223">
        <v>4</v>
      </c>
      <c r="I163" s="224"/>
      <c r="J163" s="225">
        <f>ROUND(I163*H163,2)</f>
        <v>0</v>
      </c>
      <c r="K163" s="221" t="s">
        <v>200</v>
      </c>
      <c r="L163" s="42"/>
      <c r="M163" s="226" t="s">
        <v>19</v>
      </c>
      <c r="N163" s="227" t="s">
        <v>44</v>
      </c>
      <c r="O163" s="82"/>
      <c r="P163" s="228">
        <f>O163*H163</f>
        <v>0</v>
      </c>
      <c r="Q163" s="228">
        <v>0.021250000000000002</v>
      </c>
      <c r="R163" s="228">
        <f>Q163*H163</f>
        <v>0.085000000000000006</v>
      </c>
      <c r="S163" s="228">
        <v>0</v>
      </c>
      <c r="T163" s="229">
        <f>S163*H163</f>
        <v>0</v>
      </c>
      <c r="AR163" s="230" t="s">
        <v>280</v>
      </c>
      <c r="AT163" s="230" t="s">
        <v>196</v>
      </c>
      <c r="AU163" s="230" t="s">
        <v>82</v>
      </c>
      <c r="AY163" s="16" t="s">
        <v>194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80</v>
      </c>
      <c r="BK163" s="231">
        <f>ROUND(I163*H163,2)</f>
        <v>0</v>
      </c>
      <c r="BL163" s="16" t="s">
        <v>280</v>
      </c>
      <c r="BM163" s="230" t="s">
        <v>2360</v>
      </c>
    </row>
    <row r="164" s="1" customFormat="1">
      <c r="B164" s="37"/>
      <c r="C164" s="38"/>
      <c r="D164" s="232" t="s">
        <v>203</v>
      </c>
      <c r="E164" s="38"/>
      <c r="F164" s="233" t="s">
        <v>2361</v>
      </c>
      <c r="G164" s="38"/>
      <c r="H164" s="38"/>
      <c r="I164" s="145"/>
      <c r="J164" s="38"/>
      <c r="K164" s="38"/>
      <c r="L164" s="42"/>
      <c r="M164" s="234"/>
      <c r="N164" s="82"/>
      <c r="O164" s="82"/>
      <c r="P164" s="82"/>
      <c r="Q164" s="82"/>
      <c r="R164" s="82"/>
      <c r="S164" s="82"/>
      <c r="T164" s="83"/>
      <c r="AT164" s="16" t="s">
        <v>203</v>
      </c>
      <c r="AU164" s="16" t="s">
        <v>82</v>
      </c>
    </row>
    <row r="165" s="1" customFormat="1" ht="24" customHeight="1">
      <c r="B165" s="37"/>
      <c r="C165" s="219" t="s">
        <v>381</v>
      </c>
      <c r="D165" s="219" t="s">
        <v>196</v>
      </c>
      <c r="E165" s="220" t="s">
        <v>2362</v>
      </c>
      <c r="F165" s="221" t="s">
        <v>2363</v>
      </c>
      <c r="G165" s="222" t="s">
        <v>424</v>
      </c>
      <c r="H165" s="223">
        <v>1</v>
      </c>
      <c r="I165" s="224"/>
      <c r="J165" s="225">
        <f>ROUND(I165*H165,2)</f>
        <v>0</v>
      </c>
      <c r="K165" s="221" t="s">
        <v>200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0.0147</v>
      </c>
      <c r="R165" s="228">
        <f>Q165*H165</f>
        <v>0.0147</v>
      </c>
      <c r="S165" s="228">
        <v>0</v>
      </c>
      <c r="T165" s="229">
        <f>S165*H165</f>
        <v>0</v>
      </c>
      <c r="AR165" s="230" t="s">
        <v>280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280</v>
      </c>
      <c r="BM165" s="230" t="s">
        <v>2364</v>
      </c>
    </row>
    <row r="166" s="1" customFormat="1">
      <c r="B166" s="37"/>
      <c r="C166" s="38"/>
      <c r="D166" s="232" t="s">
        <v>203</v>
      </c>
      <c r="E166" s="38"/>
      <c r="F166" s="233" t="s">
        <v>2365</v>
      </c>
      <c r="G166" s="38"/>
      <c r="H166" s="38"/>
      <c r="I166" s="145"/>
      <c r="J166" s="38"/>
      <c r="K166" s="38"/>
      <c r="L166" s="42"/>
      <c r="M166" s="234"/>
      <c r="N166" s="82"/>
      <c r="O166" s="82"/>
      <c r="P166" s="82"/>
      <c r="Q166" s="82"/>
      <c r="R166" s="82"/>
      <c r="S166" s="82"/>
      <c r="T166" s="83"/>
      <c r="AT166" s="16" t="s">
        <v>203</v>
      </c>
      <c r="AU166" s="16" t="s">
        <v>82</v>
      </c>
    </row>
    <row r="167" s="1" customFormat="1" ht="16.5" customHeight="1">
      <c r="B167" s="37"/>
      <c r="C167" s="219" t="s">
        <v>387</v>
      </c>
      <c r="D167" s="219" t="s">
        <v>196</v>
      </c>
      <c r="E167" s="220" t="s">
        <v>2366</v>
      </c>
      <c r="F167" s="221" t="s">
        <v>2367</v>
      </c>
      <c r="G167" s="222" t="s">
        <v>424</v>
      </c>
      <c r="H167" s="223">
        <v>4</v>
      </c>
      <c r="I167" s="224"/>
      <c r="J167" s="225">
        <f>ROUND(I167*H167,2)</f>
        <v>0</v>
      </c>
      <c r="K167" s="221" t="s">
        <v>200</v>
      </c>
      <c r="L167" s="42"/>
      <c r="M167" s="226" t="s">
        <v>19</v>
      </c>
      <c r="N167" s="227" t="s">
        <v>44</v>
      </c>
      <c r="O167" s="82"/>
      <c r="P167" s="228">
        <f>O167*H167</f>
        <v>0</v>
      </c>
      <c r="Q167" s="228">
        <v>9.0000000000000006E-05</v>
      </c>
      <c r="R167" s="228">
        <f>Q167*H167</f>
        <v>0.00036000000000000002</v>
      </c>
      <c r="S167" s="228">
        <v>0</v>
      </c>
      <c r="T167" s="229">
        <f>S167*H167</f>
        <v>0</v>
      </c>
      <c r="AR167" s="230" t="s">
        <v>280</v>
      </c>
      <c r="AT167" s="230" t="s">
        <v>196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280</v>
      </c>
      <c r="BM167" s="230" t="s">
        <v>2368</v>
      </c>
    </row>
    <row r="168" s="1" customFormat="1">
      <c r="B168" s="37"/>
      <c r="C168" s="38"/>
      <c r="D168" s="232" t="s">
        <v>203</v>
      </c>
      <c r="E168" s="38"/>
      <c r="F168" s="233" t="s">
        <v>2369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" customFormat="1" ht="24" customHeight="1">
      <c r="B169" s="37"/>
      <c r="C169" s="258" t="s">
        <v>392</v>
      </c>
      <c r="D169" s="258" t="s">
        <v>350</v>
      </c>
      <c r="E169" s="259" t="s">
        <v>2370</v>
      </c>
      <c r="F169" s="260" t="s">
        <v>2371</v>
      </c>
      <c r="G169" s="261" t="s">
        <v>228</v>
      </c>
      <c r="H169" s="262">
        <v>4</v>
      </c>
      <c r="I169" s="263"/>
      <c r="J169" s="264">
        <f>ROUND(I169*H169,2)</f>
        <v>0</v>
      </c>
      <c r="K169" s="260" t="s">
        <v>200</v>
      </c>
      <c r="L169" s="265"/>
      <c r="M169" s="266" t="s">
        <v>19</v>
      </c>
      <c r="N169" s="267" t="s">
        <v>44</v>
      </c>
      <c r="O169" s="82"/>
      <c r="P169" s="228">
        <f>O169*H169</f>
        <v>0</v>
      </c>
      <c r="Q169" s="228">
        <v>0.00031</v>
      </c>
      <c r="R169" s="228">
        <f>Q169*H169</f>
        <v>0.00124</v>
      </c>
      <c r="S169" s="228">
        <v>0</v>
      </c>
      <c r="T169" s="229">
        <f>S169*H169</f>
        <v>0</v>
      </c>
      <c r="AR169" s="230" t="s">
        <v>381</v>
      </c>
      <c r="AT169" s="230" t="s">
        <v>350</v>
      </c>
      <c r="AU169" s="230" t="s">
        <v>82</v>
      </c>
      <c r="AY169" s="16" t="s">
        <v>194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80</v>
      </c>
      <c r="BK169" s="231">
        <f>ROUND(I169*H169,2)</f>
        <v>0</v>
      </c>
      <c r="BL169" s="16" t="s">
        <v>280</v>
      </c>
      <c r="BM169" s="230" t="s">
        <v>2372</v>
      </c>
    </row>
    <row r="170" s="1" customFormat="1">
      <c r="B170" s="37"/>
      <c r="C170" s="38"/>
      <c r="D170" s="232" t="s">
        <v>203</v>
      </c>
      <c r="E170" s="38"/>
      <c r="F170" s="233" t="s">
        <v>2371</v>
      </c>
      <c r="G170" s="38"/>
      <c r="H170" s="38"/>
      <c r="I170" s="145"/>
      <c r="J170" s="38"/>
      <c r="K170" s="38"/>
      <c r="L170" s="42"/>
      <c r="M170" s="234"/>
      <c r="N170" s="82"/>
      <c r="O170" s="82"/>
      <c r="P170" s="82"/>
      <c r="Q170" s="82"/>
      <c r="R170" s="82"/>
      <c r="S170" s="82"/>
      <c r="T170" s="83"/>
      <c r="AT170" s="16" t="s">
        <v>203</v>
      </c>
      <c r="AU170" s="16" t="s">
        <v>82</v>
      </c>
    </row>
    <row r="171" s="1" customFormat="1" ht="16.5" customHeight="1">
      <c r="B171" s="37"/>
      <c r="C171" s="219" t="s">
        <v>398</v>
      </c>
      <c r="D171" s="219" t="s">
        <v>196</v>
      </c>
      <c r="E171" s="220" t="s">
        <v>2373</v>
      </c>
      <c r="F171" s="221" t="s">
        <v>2374</v>
      </c>
      <c r="G171" s="222" t="s">
        <v>424</v>
      </c>
      <c r="H171" s="223">
        <v>5</v>
      </c>
      <c r="I171" s="224"/>
      <c r="J171" s="225">
        <f>ROUND(I171*H171,2)</f>
        <v>0</v>
      </c>
      <c r="K171" s="221" t="s">
        <v>200</v>
      </c>
      <c r="L171" s="42"/>
      <c r="M171" s="226" t="s">
        <v>19</v>
      </c>
      <c r="N171" s="227" t="s">
        <v>44</v>
      </c>
      <c r="O171" s="82"/>
      <c r="P171" s="228">
        <f>O171*H171</f>
        <v>0</v>
      </c>
      <c r="Q171" s="228">
        <v>0.0018400000000000001</v>
      </c>
      <c r="R171" s="228">
        <f>Q171*H171</f>
        <v>0.0091999999999999998</v>
      </c>
      <c r="S171" s="228">
        <v>0</v>
      </c>
      <c r="T171" s="229">
        <f>S171*H171</f>
        <v>0</v>
      </c>
      <c r="AR171" s="230" t="s">
        <v>280</v>
      </c>
      <c r="AT171" s="230" t="s">
        <v>196</v>
      </c>
      <c r="AU171" s="230" t="s">
        <v>82</v>
      </c>
      <c r="AY171" s="16" t="s">
        <v>194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80</v>
      </c>
      <c r="BK171" s="231">
        <f>ROUND(I171*H171,2)</f>
        <v>0</v>
      </c>
      <c r="BL171" s="16" t="s">
        <v>280</v>
      </c>
      <c r="BM171" s="230" t="s">
        <v>2375</v>
      </c>
    </row>
    <row r="172" s="1" customFormat="1">
      <c r="B172" s="37"/>
      <c r="C172" s="38"/>
      <c r="D172" s="232" t="s">
        <v>203</v>
      </c>
      <c r="E172" s="38"/>
      <c r="F172" s="233" t="s">
        <v>2376</v>
      </c>
      <c r="G172" s="38"/>
      <c r="H172" s="38"/>
      <c r="I172" s="145"/>
      <c r="J172" s="38"/>
      <c r="K172" s="38"/>
      <c r="L172" s="42"/>
      <c r="M172" s="234"/>
      <c r="N172" s="82"/>
      <c r="O172" s="82"/>
      <c r="P172" s="82"/>
      <c r="Q172" s="82"/>
      <c r="R172" s="82"/>
      <c r="S172" s="82"/>
      <c r="T172" s="83"/>
      <c r="AT172" s="16" t="s">
        <v>203</v>
      </c>
      <c r="AU172" s="16" t="s">
        <v>82</v>
      </c>
    </row>
    <row r="173" s="1" customFormat="1" ht="24" customHeight="1">
      <c r="B173" s="37"/>
      <c r="C173" s="219" t="s">
        <v>404</v>
      </c>
      <c r="D173" s="219" t="s">
        <v>196</v>
      </c>
      <c r="E173" s="220" t="s">
        <v>2377</v>
      </c>
      <c r="F173" s="221" t="s">
        <v>2378</v>
      </c>
      <c r="G173" s="222" t="s">
        <v>336</v>
      </c>
      <c r="H173" s="223">
        <v>0.20300000000000001</v>
      </c>
      <c r="I173" s="224"/>
      <c r="J173" s="225">
        <f>ROUND(I173*H173,2)</f>
        <v>0</v>
      </c>
      <c r="K173" s="221" t="s">
        <v>200</v>
      </c>
      <c r="L173" s="42"/>
      <c r="M173" s="226" t="s">
        <v>19</v>
      </c>
      <c r="N173" s="227" t="s">
        <v>44</v>
      </c>
      <c r="O173" s="82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AR173" s="230" t="s">
        <v>280</v>
      </c>
      <c r="AT173" s="230" t="s">
        <v>196</v>
      </c>
      <c r="AU173" s="230" t="s">
        <v>82</v>
      </c>
      <c r="AY173" s="16" t="s">
        <v>194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80</v>
      </c>
      <c r="BK173" s="231">
        <f>ROUND(I173*H173,2)</f>
        <v>0</v>
      </c>
      <c r="BL173" s="16" t="s">
        <v>280</v>
      </c>
      <c r="BM173" s="230" t="s">
        <v>2379</v>
      </c>
    </row>
    <row r="174" s="1" customFormat="1">
      <c r="B174" s="37"/>
      <c r="C174" s="38"/>
      <c r="D174" s="232" t="s">
        <v>203</v>
      </c>
      <c r="E174" s="38"/>
      <c r="F174" s="233" t="s">
        <v>2380</v>
      </c>
      <c r="G174" s="38"/>
      <c r="H174" s="38"/>
      <c r="I174" s="145"/>
      <c r="J174" s="38"/>
      <c r="K174" s="38"/>
      <c r="L174" s="42"/>
      <c r="M174" s="234"/>
      <c r="N174" s="82"/>
      <c r="O174" s="82"/>
      <c r="P174" s="82"/>
      <c r="Q174" s="82"/>
      <c r="R174" s="82"/>
      <c r="S174" s="82"/>
      <c r="T174" s="83"/>
      <c r="AT174" s="16" t="s">
        <v>203</v>
      </c>
      <c r="AU174" s="16" t="s">
        <v>82</v>
      </c>
    </row>
    <row r="175" s="1" customFormat="1" ht="24" customHeight="1">
      <c r="B175" s="37"/>
      <c r="C175" s="219" t="s">
        <v>409</v>
      </c>
      <c r="D175" s="219" t="s">
        <v>196</v>
      </c>
      <c r="E175" s="220" t="s">
        <v>2381</v>
      </c>
      <c r="F175" s="221" t="s">
        <v>2382</v>
      </c>
      <c r="G175" s="222" t="s">
        <v>336</v>
      </c>
      <c r="H175" s="223">
        <v>0.20300000000000001</v>
      </c>
      <c r="I175" s="224"/>
      <c r="J175" s="225">
        <f>ROUND(I175*H175,2)</f>
        <v>0</v>
      </c>
      <c r="K175" s="221" t="s">
        <v>200</v>
      </c>
      <c r="L175" s="42"/>
      <c r="M175" s="226" t="s">
        <v>19</v>
      </c>
      <c r="N175" s="227" t="s">
        <v>44</v>
      </c>
      <c r="O175" s="8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AR175" s="230" t="s">
        <v>280</v>
      </c>
      <c r="AT175" s="230" t="s">
        <v>196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280</v>
      </c>
      <c r="BM175" s="230" t="s">
        <v>2383</v>
      </c>
    </row>
    <row r="176" s="1" customFormat="1">
      <c r="B176" s="37"/>
      <c r="C176" s="38"/>
      <c r="D176" s="232" t="s">
        <v>203</v>
      </c>
      <c r="E176" s="38"/>
      <c r="F176" s="233" t="s">
        <v>2384</v>
      </c>
      <c r="G176" s="38"/>
      <c r="H176" s="38"/>
      <c r="I176" s="145"/>
      <c r="J176" s="38"/>
      <c r="K176" s="38"/>
      <c r="L176" s="42"/>
      <c r="M176" s="234"/>
      <c r="N176" s="82"/>
      <c r="O176" s="82"/>
      <c r="P176" s="82"/>
      <c r="Q176" s="82"/>
      <c r="R176" s="82"/>
      <c r="S176" s="82"/>
      <c r="T176" s="83"/>
      <c r="AT176" s="16" t="s">
        <v>203</v>
      </c>
      <c r="AU176" s="16" t="s">
        <v>82</v>
      </c>
    </row>
    <row r="177" s="11" customFormat="1" ht="22.8" customHeight="1">
      <c r="B177" s="203"/>
      <c r="C177" s="204"/>
      <c r="D177" s="205" t="s">
        <v>72</v>
      </c>
      <c r="E177" s="217" t="s">
        <v>2385</v>
      </c>
      <c r="F177" s="217" t="s">
        <v>2386</v>
      </c>
      <c r="G177" s="204"/>
      <c r="H177" s="204"/>
      <c r="I177" s="207"/>
      <c r="J177" s="218">
        <f>BK177</f>
        <v>0</v>
      </c>
      <c r="K177" s="204"/>
      <c r="L177" s="209"/>
      <c r="M177" s="210"/>
      <c r="N177" s="211"/>
      <c r="O177" s="211"/>
      <c r="P177" s="212">
        <f>SUM(P178:P181)</f>
        <v>0</v>
      </c>
      <c r="Q177" s="211"/>
      <c r="R177" s="212">
        <f>SUM(R178:R181)</f>
        <v>0.0071000000000000004</v>
      </c>
      <c r="S177" s="211"/>
      <c r="T177" s="213">
        <f>SUM(T178:T181)</f>
        <v>0</v>
      </c>
      <c r="AR177" s="214" t="s">
        <v>82</v>
      </c>
      <c r="AT177" s="215" t="s">
        <v>72</v>
      </c>
      <c r="AU177" s="215" t="s">
        <v>80</v>
      </c>
      <c r="AY177" s="214" t="s">
        <v>194</v>
      </c>
      <c r="BK177" s="216">
        <f>SUM(BK178:BK181)</f>
        <v>0</v>
      </c>
    </row>
    <row r="178" s="1" customFormat="1" ht="24" customHeight="1">
      <c r="B178" s="37"/>
      <c r="C178" s="219" t="s">
        <v>414</v>
      </c>
      <c r="D178" s="219" t="s">
        <v>196</v>
      </c>
      <c r="E178" s="220" t="s">
        <v>2387</v>
      </c>
      <c r="F178" s="221" t="s">
        <v>2388</v>
      </c>
      <c r="G178" s="222" t="s">
        <v>228</v>
      </c>
      <c r="H178" s="223">
        <v>20</v>
      </c>
      <c r="I178" s="224"/>
      <c r="J178" s="225">
        <f>ROUND(I178*H178,2)</f>
        <v>0</v>
      </c>
      <c r="K178" s="221" t="s">
        <v>200</v>
      </c>
      <c r="L178" s="42"/>
      <c r="M178" s="226" t="s">
        <v>19</v>
      </c>
      <c r="N178" s="227" t="s">
        <v>44</v>
      </c>
      <c r="O178" s="82"/>
      <c r="P178" s="228">
        <f>O178*H178</f>
        <v>0</v>
      </c>
      <c r="Q178" s="228">
        <v>0.00025000000000000001</v>
      </c>
      <c r="R178" s="228">
        <f>Q178*H178</f>
        <v>0.0050000000000000001</v>
      </c>
      <c r="S178" s="228">
        <v>0</v>
      </c>
      <c r="T178" s="229">
        <f>S178*H178</f>
        <v>0</v>
      </c>
      <c r="AR178" s="230" t="s">
        <v>280</v>
      </c>
      <c r="AT178" s="230" t="s">
        <v>196</v>
      </c>
      <c r="AU178" s="230" t="s">
        <v>82</v>
      </c>
      <c r="AY178" s="16" t="s">
        <v>194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80</v>
      </c>
      <c r="BK178" s="231">
        <f>ROUND(I178*H178,2)</f>
        <v>0</v>
      </c>
      <c r="BL178" s="16" t="s">
        <v>280</v>
      </c>
      <c r="BM178" s="230" t="s">
        <v>2389</v>
      </c>
    </row>
    <row r="179" s="1" customFormat="1">
      <c r="B179" s="37"/>
      <c r="C179" s="38"/>
      <c r="D179" s="232" t="s">
        <v>203</v>
      </c>
      <c r="E179" s="38"/>
      <c r="F179" s="233" t="s">
        <v>2390</v>
      </c>
      <c r="G179" s="38"/>
      <c r="H179" s="38"/>
      <c r="I179" s="145"/>
      <c r="J179" s="38"/>
      <c r="K179" s="38"/>
      <c r="L179" s="42"/>
      <c r="M179" s="234"/>
      <c r="N179" s="82"/>
      <c r="O179" s="82"/>
      <c r="P179" s="82"/>
      <c r="Q179" s="82"/>
      <c r="R179" s="82"/>
      <c r="S179" s="82"/>
      <c r="T179" s="83"/>
      <c r="AT179" s="16" t="s">
        <v>203</v>
      </c>
      <c r="AU179" s="16" t="s">
        <v>82</v>
      </c>
    </row>
    <row r="180" s="1" customFormat="1" ht="24" customHeight="1">
      <c r="B180" s="37"/>
      <c r="C180" s="219" t="s">
        <v>421</v>
      </c>
      <c r="D180" s="219" t="s">
        <v>196</v>
      </c>
      <c r="E180" s="220" t="s">
        <v>2391</v>
      </c>
      <c r="F180" s="221" t="s">
        <v>2392</v>
      </c>
      <c r="G180" s="222" t="s">
        <v>228</v>
      </c>
      <c r="H180" s="223">
        <v>6</v>
      </c>
      <c r="I180" s="224"/>
      <c r="J180" s="225">
        <f>ROUND(I180*H180,2)</f>
        <v>0</v>
      </c>
      <c r="K180" s="221" t="s">
        <v>200</v>
      </c>
      <c r="L180" s="42"/>
      <c r="M180" s="226" t="s">
        <v>19</v>
      </c>
      <c r="N180" s="227" t="s">
        <v>44</v>
      </c>
      <c r="O180" s="82"/>
      <c r="P180" s="228">
        <f>O180*H180</f>
        <v>0</v>
      </c>
      <c r="Q180" s="228">
        <v>0.00035</v>
      </c>
      <c r="R180" s="228">
        <f>Q180*H180</f>
        <v>0.0020999999999999999</v>
      </c>
      <c r="S180" s="228">
        <v>0</v>
      </c>
      <c r="T180" s="229">
        <f>S180*H180</f>
        <v>0</v>
      </c>
      <c r="AR180" s="230" t="s">
        <v>280</v>
      </c>
      <c r="AT180" s="230" t="s">
        <v>196</v>
      </c>
      <c r="AU180" s="230" t="s">
        <v>82</v>
      </c>
      <c r="AY180" s="16" t="s">
        <v>194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80</v>
      </c>
      <c r="BK180" s="231">
        <f>ROUND(I180*H180,2)</f>
        <v>0</v>
      </c>
      <c r="BL180" s="16" t="s">
        <v>280</v>
      </c>
      <c r="BM180" s="230" t="s">
        <v>2393</v>
      </c>
    </row>
    <row r="181" s="1" customFormat="1">
      <c r="B181" s="37"/>
      <c r="C181" s="38"/>
      <c r="D181" s="232" t="s">
        <v>203</v>
      </c>
      <c r="E181" s="38"/>
      <c r="F181" s="233" t="s">
        <v>2394</v>
      </c>
      <c r="G181" s="38"/>
      <c r="H181" s="38"/>
      <c r="I181" s="145"/>
      <c r="J181" s="38"/>
      <c r="K181" s="38"/>
      <c r="L181" s="42"/>
      <c r="M181" s="268"/>
      <c r="N181" s="269"/>
      <c r="O181" s="269"/>
      <c r="P181" s="269"/>
      <c r="Q181" s="269"/>
      <c r="R181" s="269"/>
      <c r="S181" s="269"/>
      <c r="T181" s="270"/>
      <c r="AT181" s="16" t="s">
        <v>203</v>
      </c>
      <c r="AU181" s="16" t="s">
        <v>82</v>
      </c>
    </row>
    <row r="182" s="1" customFormat="1" ht="6.96" customHeight="1">
      <c r="B182" s="57"/>
      <c r="C182" s="58"/>
      <c r="D182" s="58"/>
      <c r="E182" s="58"/>
      <c r="F182" s="58"/>
      <c r="G182" s="58"/>
      <c r="H182" s="58"/>
      <c r="I182" s="170"/>
      <c r="J182" s="58"/>
      <c r="K182" s="58"/>
      <c r="L182" s="42"/>
    </row>
  </sheetData>
  <sheetProtection sheet="1" autoFilter="0" formatColumns="0" formatRows="0" objects="1" scenarios="1" spinCount="100000" saltValue="w+Dz+Gkm1pbmQtAmWkd+adguVv6ROfDTrqBnKhMaHJUU35c2M3x7XK4ln6k9/KK7+cywnkP/p0MOC8kfR9VBdg==" hashValue="zfI1HK8xGk0knlnYt/hFnrFricQUkOBFH2C+CxsLrukpm3fBfXIKnmN1JhpYKWPxiLPHsK6Gc6dkNiaQk45ZyA==" algorithmName="SHA-512" password="C87A"/>
  <autoFilter ref="C92:K18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97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2225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2395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ROUND(J89,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ROUND((SUM(BE89:BE156)),  2)</f>
        <v>0</v>
      </c>
      <c r="I35" s="159">
        <v>0.20999999999999999</v>
      </c>
      <c r="J35" s="158">
        <f>ROUND(((SUM(BE89:BE156))*I35),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ROUND((SUM(BF89:BF156)),  2)</f>
        <v>0</v>
      </c>
      <c r="I36" s="159">
        <v>0.14999999999999999</v>
      </c>
      <c r="J36" s="158">
        <f>ROUND(((SUM(BF89:BF156))*I36),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ROUND((SUM(BG89:BG156)),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ROUND((SUM(BH89:BH156)),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ROUND((SUM(BI89:BI156)),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2225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D.1.4.a-2 -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J89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J90</f>
        <v>0</v>
      </c>
      <c r="K64" s="181"/>
      <c r="L64" s="186"/>
    </row>
    <row r="65" s="9" customFormat="1" ht="19.92" customHeight="1">
      <c r="B65" s="187"/>
      <c r="C65" s="123"/>
      <c r="D65" s="188" t="s">
        <v>2227</v>
      </c>
      <c r="E65" s="189"/>
      <c r="F65" s="189"/>
      <c r="G65" s="189"/>
      <c r="H65" s="189"/>
      <c r="I65" s="190"/>
      <c r="J65" s="191">
        <f>J91</f>
        <v>0</v>
      </c>
      <c r="K65" s="123"/>
      <c r="L65" s="192"/>
    </row>
    <row r="66" s="9" customFormat="1" ht="19.92" customHeight="1">
      <c r="B66" s="187"/>
      <c r="C66" s="123"/>
      <c r="D66" s="188" t="s">
        <v>2228</v>
      </c>
      <c r="E66" s="189"/>
      <c r="F66" s="189"/>
      <c r="G66" s="189"/>
      <c r="H66" s="189"/>
      <c r="I66" s="190"/>
      <c r="J66" s="191">
        <f>J120</f>
        <v>0</v>
      </c>
      <c r="K66" s="123"/>
      <c r="L66" s="192"/>
    </row>
    <row r="67" s="9" customFormat="1" ht="19.92" customHeight="1">
      <c r="B67" s="187"/>
      <c r="C67" s="123"/>
      <c r="D67" s="188" t="s">
        <v>2230</v>
      </c>
      <c r="E67" s="189"/>
      <c r="F67" s="189"/>
      <c r="G67" s="189"/>
      <c r="H67" s="189"/>
      <c r="I67" s="190"/>
      <c r="J67" s="191">
        <f>J140</f>
        <v>0</v>
      </c>
      <c r="K67" s="123"/>
      <c r="L67" s="192"/>
    </row>
    <row r="68" s="1" customFormat="1" ht="21.84" customHeight="1">
      <c r="B68" s="37"/>
      <c r="C68" s="38"/>
      <c r="D68" s="38"/>
      <c r="E68" s="38"/>
      <c r="F68" s="38"/>
      <c r="G68" s="38"/>
      <c r="H68" s="38"/>
      <c r="I68" s="145"/>
      <c r="J68" s="38"/>
      <c r="K68" s="38"/>
      <c r="L68" s="42"/>
    </row>
    <row r="69" s="1" customFormat="1" ht="6.96" customHeight="1">
      <c r="B69" s="57"/>
      <c r="C69" s="58"/>
      <c r="D69" s="58"/>
      <c r="E69" s="58"/>
      <c r="F69" s="58"/>
      <c r="G69" s="58"/>
      <c r="H69" s="58"/>
      <c r="I69" s="170"/>
      <c r="J69" s="58"/>
      <c r="K69" s="58"/>
      <c r="L69" s="42"/>
    </row>
    <row r="73" s="1" customFormat="1" ht="6.96" customHeight="1">
      <c r="B73" s="59"/>
      <c r="C73" s="60"/>
      <c r="D73" s="60"/>
      <c r="E73" s="60"/>
      <c r="F73" s="60"/>
      <c r="G73" s="60"/>
      <c r="H73" s="60"/>
      <c r="I73" s="173"/>
      <c r="J73" s="60"/>
      <c r="K73" s="60"/>
      <c r="L73" s="42"/>
    </row>
    <row r="74" s="1" customFormat="1" ht="24.96" customHeight="1">
      <c r="B74" s="37"/>
      <c r="C74" s="22" t="s">
        <v>179</v>
      </c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6.96" customHeight="1">
      <c r="B75" s="37"/>
      <c r="C75" s="38"/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12" customHeight="1">
      <c r="B76" s="37"/>
      <c r="C76" s="31" t="s">
        <v>16</v>
      </c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16.5" customHeight="1">
      <c r="B77" s="37"/>
      <c r="C77" s="38"/>
      <c r="D77" s="38"/>
      <c r="E77" s="174" t="str">
        <f>E7</f>
        <v>Stavební úpravy objektů č.p. 6 a st.p.č. 17-6, obec Malšovice - revize č.01</v>
      </c>
      <c r="F77" s="31"/>
      <c r="G77" s="31"/>
      <c r="H77" s="31"/>
      <c r="I77" s="145"/>
      <c r="J77" s="38"/>
      <c r="K77" s="38"/>
      <c r="L77" s="42"/>
    </row>
    <row r="78" ht="12" customHeight="1">
      <c r="B78" s="20"/>
      <c r="C78" s="31" t="s">
        <v>144</v>
      </c>
      <c r="D78" s="21"/>
      <c r="E78" s="21"/>
      <c r="F78" s="21"/>
      <c r="G78" s="21"/>
      <c r="H78" s="21"/>
      <c r="I78" s="137"/>
      <c r="J78" s="21"/>
      <c r="K78" s="21"/>
      <c r="L78" s="19"/>
    </row>
    <row r="79" s="1" customFormat="1" ht="16.5" customHeight="1">
      <c r="B79" s="37"/>
      <c r="C79" s="38"/>
      <c r="D79" s="38"/>
      <c r="E79" s="174" t="s">
        <v>2225</v>
      </c>
      <c r="F79" s="38"/>
      <c r="G79" s="38"/>
      <c r="H79" s="38"/>
      <c r="I79" s="145"/>
      <c r="J79" s="38"/>
      <c r="K79" s="38"/>
      <c r="L79" s="42"/>
    </row>
    <row r="80" s="1" customFormat="1" ht="12" customHeight="1">
      <c r="B80" s="37"/>
      <c r="C80" s="31" t="s">
        <v>146</v>
      </c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16.5" customHeight="1">
      <c r="B81" s="37"/>
      <c r="C81" s="38"/>
      <c r="D81" s="38"/>
      <c r="E81" s="67" t="str">
        <f>E11</f>
        <v>D.1.4.a-2 - Objekt na st.p.č.17/6</v>
      </c>
      <c r="F81" s="38"/>
      <c r="G81" s="38"/>
      <c r="H81" s="38"/>
      <c r="I81" s="145"/>
      <c r="J81" s="38"/>
      <c r="K81" s="38"/>
      <c r="L81" s="42"/>
    </row>
    <row r="82" s="1" customFormat="1" ht="6.96" customHeight="1">
      <c r="B82" s="37"/>
      <c r="C82" s="38"/>
      <c r="D82" s="38"/>
      <c r="E82" s="38"/>
      <c r="F82" s="38"/>
      <c r="G82" s="38"/>
      <c r="H82" s="38"/>
      <c r="I82" s="145"/>
      <c r="J82" s="38"/>
      <c r="K82" s="38"/>
      <c r="L82" s="42"/>
    </row>
    <row r="83" s="1" customFormat="1" ht="12" customHeight="1">
      <c r="B83" s="37"/>
      <c r="C83" s="31" t="s">
        <v>21</v>
      </c>
      <c r="D83" s="38"/>
      <c r="E83" s="38"/>
      <c r="F83" s="26" t="str">
        <f>F14</f>
        <v>Malšovice</v>
      </c>
      <c r="G83" s="38"/>
      <c r="H83" s="38"/>
      <c r="I83" s="147" t="s">
        <v>23</v>
      </c>
      <c r="J83" s="70" t="str">
        <f>IF(J14="","",J14)</f>
        <v>22. 6. 2019</v>
      </c>
      <c r="K83" s="38"/>
      <c r="L83" s="42"/>
    </row>
    <row r="84" s="1" customFormat="1" ht="6.96" customHeight="1">
      <c r="B84" s="37"/>
      <c r="C84" s="38"/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43.05" customHeight="1">
      <c r="B85" s="37"/>
      <c r="C85" s="31" t="s">
        <v>25</v>
      </c>
      <c r="D85" s="38"/>
      <c r="E85" s="38"/>
      <c r="F85" s="26" t="str">
        <f>E17</f>
        <v>Obec Malšovice, Malšovice 16, 405 02 Děčín 2</v>
      </c>
      <c r="G85" s="38"/>
      <c r="H85" s="38"/>
      <c r="I85" s="147" t="s">
        <v>32</v>
      </c>
      <c r="J85" s="35" t="str">
        <f>E23</f>
        <v>INTECON, spol. s r.o., Ústí nad Labem</v>
      </c>
      <c r="K85" s="38"/>
      <c r="L85" s="42"/>
    </row>
    <row r="86" s="1" customFormat="1" ht="43.05" customHeight="1">
      <c r="B86" s="37"/>
      <c r="C86" s="31" t="s">
        <v>30</v>
      </c>
      <c r="D86" s="38"/>
      <c r="E86" s="38"/>
      <c r="F86" s="26" t="str">
        <f>IF(E20="","",E20)</f>
        <v>Vyplň údaj</v>
      </c>
      <c r="G86" s="38"/>
      <c r="H86" s="38"/>
      <c r="I86" s="147" t="s">
        <v>36</v>
      </c>
      <c r="J86" s="35" t="str">
        <f>E26</f>
        <v>INTECON, spol. s r.o., Ústí nad Labem</v>
      </c>
      <c r="K86" s="38"/>
      <c r="L86" s="42"/>
    </row>
    <row r="87" s="1" customFormat="1" ht="10.32" customHeight="1">
      <c r="B87" s="37"/>
      <c r="C87" s="38"/>
      <c r="D87" s="38"/>
      <c r="E87" s="38"/>
      <c r="F87" s="38"/>
      <c r="G87" s="38"/>
      <c r="H87" s="38"/>
      <c r="I87" s="145"/>
      <c r="J87" s="38"/>
      <c r="K87" s="38"/>
      <c r="L87" s="42"/>
    </row>
    <row r="88" s="10" customFormat="1" ht="29.28" customHeight="1">
      <c r="B88" s="193"/>
      <c r="C88" s="194" t="s">
        <v>180</v>
      </c>
      <c r="D88" s="195" t="s">
        <v>58</v>
      </c>
      <c r="E88" s="195" t="s">
        <v>54</v>
      </c>
      <c r="F88" s="195" t="s">
        <v>55</v>
      </c>
      <c r="G88" s="195" t="s">
        <v>181</v>
      </c>
      <c r="H88" s="195" t="s">
        <v>182</v>
      </c>
      <c r="I88" s="196" t="s">
        <v>183</v>
      </c>
      <c r="J88" s="195" t="s">
        <v>150</v>
      </c>
      <c r="K88" s="197" t="s">
        <v>184</v>
      </c>
      <c r="L88" s="198"/>
      <c r="M88" s="90" t="s">
        <v>19</v>
      </c>
      <c r="N88" s="91" t="s">
        <v>43</v>
      </c>
      <c r="O88" s="91" t="s">
        <v>185</v>
      </c>
      <c r="P88" s="91" t="s">
        <v>186</v>
      </c>
      <c r="Q88" s="91" t="s">
        <v>187</v>
      </c>
      <c r="R88" s="91" t="s">
        <v>188</v>
      </c>
      <c r="S88" s="91" t="s">
        <v>189</v>
      </c>
      <c r="T88" s="92" t="s">
        <v>190</v>
      </c>
    </row>
    <row r="89" s="1" customFormat="1" ht="22.8" customHeight="1">
      <c r="B89" s="37"/>
      <c r="C89" s="97" t="s">
        <v>191</v>
      </c>
      <c r="D89" s="38"/>
      <c r="E89" s="38"/>
      <c r="F89" s="38"/>
      <c r="G89" s="38"/>
      <c r="H89" s="38"/>
      <c r="I89" s="145"/>
      <c r="J89" s="199">
        <f>BK89</f>
        <v>0</v>
      </c>
      <c r="K89" s="38"/>
      <c r="L89" s="42"/>
      <c r="M89" s="93"/>
      <c r="N89" s="94"/>
      <c r="O89" s="94"/>
      <c r="P89" s="200">
        <f>P90</f>
        <v>0</v>
      </c>
      <c r="Q89" s="94"/>
      <c r="R89" s="200">
        <f>R90</f>
        <v>0.11484</v>
      </c>
      <c r="S89" s="94"/>
      <c r="T89" s="201">
        <f>T90</f>
        <v>0</v>
      </c>
      <c r="AT89" s="16" t="s">
        <v>72</v>
      </c>
      <c r="AU89" s="16" t="s">
        <v>151</v>
      </c>
      <c r="BK89" s="202">
        <f>BK90</f>
        <v>0</v>
      </c>
    </row>
    <row r="90" s="11" customFormat="1" ht="25.92" customHeight="1">
      <c r="B90" s="203"/>
      <c r="C90" s="204"/>
      <c r="D90" s="205" t="s">
        <v>72</v>
      </c>
      <c r="E90" s="206" t="s">
        <v>1256</v>
      </c>
      <c r="F90" s="206" t="s">
        <v>1257</v>
      </c>
      <c r="G90" s="204"/>
      <c r="H90" s="204"/>
      <c r="I90" s="207"/>
      <c r="J90" s="208">
        <f>BK90</f>
        <v>0</v>
      </c>
      <c r="K90" s="204"/>
      <c r="L90" s="209"/>
      <c r="M90" s="210"/>
      <c r="N90" s="211"/>
      <c r="O90" s="211"/>
      <c r="P90" s="212">
        <f>P91+P120+P140</f>
        <v>0</v>
      </c>
      <c r="Q90" s="211"/>
      <c r="R90" s="212">
        <f>R91+R120+R140</f>
        <v>0.11484</v>
      </c>
      <c r="S90" s="211"/>
      <c r="T90" s="213">
        <f>T91+T120+T140</f>
        <v>0</v>
      </c>
      <c r="AR90" s="214" t="s">
        <v>82</v>
      </c>
      <c r="AT90" s="215" t="s">
        <v>72</v>
      </c>
      <c r="AU90" s="215" t="s">
        <v>73</v>
      </c>
      <c r="AY90" s="214" t="s">
        <v>194</v>
      </c>
      <c r="BK90" s="216">
        <f>BK91+BK120+BK140</f>
        <v>0</v>
      </c>
    </row>
    <row r="91" s="11" customFormat="1" ht="22.8" customHeight="1">
      <c r="B91" s="203"/>
      <c r="C91" s="204"/>
      <c r="D91" s="205" t="s">
        <v>72</v>
      </c>
      <c r="E91" s="217" t="s">
        <v>2240</v>
      </c>
      <c r="F91" s="217" t="s">
        <v>2241</v>
      </c>
      <c r="G91" s="204"/>
      <c r="H91" s="204"/>
      <c r="I91" s="207"/>
      <c r="J91" s="218">
        <f>BK91</f>
        <v>0</v>
      </c>
      <c r="K91" s="204"/>
      <c r="L91" s="209"/>
      <c r="M91" s="210"/>
      <c r="N91" s="211"/>
      <c r="O91" s="211"/>
      <c r="P91" s="212">
        <f>SUM(P92:P119)</f>
        <v>0</v>
      </c>
      <c r="Q91" s="211"/>
      <c r="R91" s="212">
        <f>SUM(R92:R119)</f>
        <v>0.029950000000000001</v>
      </c>
      <c r="S91" s="211"/>
      <c r="T91" s="213">
        <f>SUM(T92:T119)</f>
        <v>0</v>
      </c>
      <c r="AR91" s="214" t="s">
        <v>82</v>
      </c>
      <c r="AT91" s="215" t="s">
        <v>72</v>
      </c>
      <c r="AU91" s="215" t="s">
        <v>80</v>
      </c>
      <c r="AY91" s="214" t="s">
        <v>194</v>
      </c>
      <c r="BK91" s="216">
        <f>SUM(BK92:BK119)</f>
        <v>0</v>
      </c>
    </row>
    <row r="92" s="1" customFormat="1" ht="16.5" customHeight="1">
      <c r="B92" s="37"/>
      <c r="C92" s="219" t="s">
        <v>80</v>
      </c>
      <c r="D92" s="219" t="s">
        <v>196</v>
      </c>
      <c r="E92" s="220" t="s">
        <v>2396</v>
      </c>
      <c r="F92" s="221" t="s">
        <v>2397</v>
      </c>
      <c r="G92" s="222" t="s">
        <v>228</v>
      </c>
      <c r="H92" s="223">
        <v>1</v>
      </c>
      <c r="I92" s="224"/>
      <c r="J92" s="225">
        <f>ROUND(I92*H92,2)</f>
        <v>0</v>
      </c>
      <c r="K92" s="221" t="s">
        <v>200</v>
      </c>
      <c r="L92" s="42"/>
      <c r="M92" s="226" t="s">
        <v>19</v>
      </c>
      <c r="N92" s="227" t="s">
        <v>44</v>
      </c>
      <c r="O92" s="82"/>
      <c r="P92" s="228">
        <f>O92*H92</f>
        <v>0</v>
      </c>
      <c r="Q92" s="228">
        <v>0.00050000000000000001</v>
      </c>
      <c r="R92" s="228">
        <f>Q92*H92</f>
        <v>0.00050000000000000001</v>
      </c>
      <c r="S92" s="228">
        <v>0</v>
      </c>
      <c r="T92" s="229">
        <f>S92*H92</f>
        <v>0</v>
      </c>
      <c r="AR92" s="230" t="s">
        <v>280</v>
      </c>
      <c r="AT92" s="230" t="s">
        <v>196</v>
      </c>
      <c r="AU92" s="230" t="s">
        <v>82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280</v>
      </c>
      <c r="BM92" s="230" t="s">
        <v>2398</v>
      </c>
    </row>
    <row r="93" s="1" customFormat="1">
      <c r="B93" s="37"/>
      <c r="C93" s="38"/>
      <c r="D93" s="232" t="s">
        <v>203</v>
      </c>
      <c r="E93" s="38"/>
      <c r="F93" s="233" t="s">
        <v>2399</v>
      </c>
      <c r="G93" s="38"/>
      <c r="H93" s="38"/>
      <c r="I93" s="145"/>
      <c r="J93" s="38"/>
      <c r="K93" s="38"/>
      <c r="L93" s="42"/>
      <c r="M93" s="234"/>
      <c r="N93" s="82"/>
      <c r="O93" s="82"/>
      <c r="P93" s="82"/>
      <c r="Q93" s="82"/>
      <c r="R93" s="82"/>
      <c r="S93" s="82"/>
      <c r="T93" s="83"/>
      <c r="AT93" s="16" t="s">
        <v>203</v>
      </c>
      <c r="AU93" s="16" t="s">
        <v>82</v>
      </c>
    </row>
    <row r="94" s="1" customFormat="1" ht="16.5" customHeight="1">
      <c r="B94" s="37"/>
      <c r="C94" s="219" t="s">
        <v>82</v>
      </c>
      <c r="D94" s="219" t="s">
        <v>196</v>
      </c>
      <c r="E94" s="220" t="s">
        <v>2242</v>
      </c>
      <c r="F94" s="221" t="s">
        <v>2243</v>
      </c>
      <c r="G94" s="222" t="s">
        <v>228</v>
      </c>
      <c r="H94" s="223">
        <v>2</v>
      </c>
      <c r="I94" s="224"/>
      <c r="J94" s="225">
        <f>ROUND(I94*H94,2)</f>
        <v>0</v>
      </c>
      <c r="K94" s="221" t="s">
        <v>200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0.00247</v>
      </c>
      <c r="R94" s="228">
        <f>Q94*H94</f>
        <v>0.0049399999999999999</v>
      </c>
      <c r="S94" s="228">
        <v>0</v>
      </c>
      <c r="T94" s="229">
        <f>S94*H94</f>
        <v>0</v>
      </c>
      <c r="AR94" s="230" t="s">
        <v>280</v>
      </c>
      <c r="AT94" s="230" t="s">
        <v>196</v>
      </c>
      <c r="AU94" s="230" t="s">
        <v>82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280</v>
      </c>
      <c r="BM94" s="230" t="s">
        <v>2400</v>
      </c>
    </row>
    <row r="95" s="1" customFormat="1">
      <c r="B95" s="37"/>
      <c r="C95" s="38"/>
      <c r="D95" s="232" t="s">
        <v>203</v>
      </c>
      <c r="E95" s="38"/>
      <c r="F95" s="233" t="s">
        <v>2245</v>
      </c>
      <c r="G95" s="38"/>
      <c r="H95" s="38"/>
      <c r="I95" s="145"/>
      <c r="J95" s="38"/>
      <c r="K95" s="38"/>
      <c r="L95" s="42"/>
      <c r="M95" s="234"/>
      <c r="N95" s="82"/>
      <c r="O95" s="82"/>
      <c r="P95" s="82"/>
      <c r="Q95" s="82"/>
      <c r="R95" s="82"/>
      <c r="S95" s="82"/>
      <c r="T95" s="83"/>
      <c r="AT95" s="16" t="s">
        <v>203</v>
      </c>
      <c r="AU95" s="16" t="s">
        <v>82</v>
      </c>
    </row>
    <row r="96" s="1" customFormat="1" ht="16.5" customHeight="1">
      <c r="B96" s="37"/>
      <c r="C96" s="219" t="s">
        <v>117</v>
      </c>
      <c r="D96" s="219" t="s">
        <v>196</v>
      </c>
      <c r="E96" s="220" t="s">
        <v>2250</v>
      </c>
      <c r="F96" s="221" t="s">
        <v>2251</v>
      </c>
      <c r="G96" s="222" t="s">
        <v>217</v>
      </c>
      <c r="H96" s="223">
        <v>5</v>
      </c>
      <c r="I96" s="224"/>
      <c r="J96" s="225">
        <f>ROUND(I96*H96,2)</f>
        <v>0</v>
      </c>
      <c r="K96" s="221" t="s">
        <v>200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0.0012099999999999999</v>
      </c>
      <c r="R96" s="228">
        <f>Q96*H96</f>
        <v>0.0060499999999999998</v>
      </c>
      <c r="S96" s="228">
        <v>0</v>
      </c>
      <c r="T96" s="229">
        <f>S96*H96</f>
        <v>0</v>
      </c>
      <c r="AR96" s="230" t="s">
        <v>280</v>
      </c>
      <c r="AT96" s="230" t="s">
        <v>196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280</v>
      </c>
      <c r="BM96" s="230" t="s">
        <v>2401</v>
      </c>
    </row>
    <row r="97" s="1" customFormat="1">
      <c r="B97" s="37"/>
      <c r="C97" s="38"/>
      <c r="D97" s="232" t="s">
        <v>203</v>
      </c>
      <c r="E97" s="38"/>
      <c r="F97" s="233" t="s">
        <v>2253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16.5" customHeight="1">
      <c r="B98" s="37"/>
      <c r="C98" s="219" t="s">
        <v>201</v>
      </c>
      <c r="D98" s="219" t="s">
        <v>196</v>
      </c>
      <c r="E98" s="220" t="s">
        <v>2263</v>
      </c>
      <c r="F98" s="221" t="s">
        <v>2264</v>
      </c>
      <c r="G98" s="222" t="s">
        <v>228</v>
      </c>
      <c r="H98" s="223">
        <v>1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0.00029</v>
      </c>
      <c r="R98" s="228">
        <f>Q98*H98</f>
        <v>0.00029</v>
      </c>
      <c r="S98" s="228">
        <v>0</v>
      </c>
      <c r="T98" s="229">
        <f>S98*H98</f>
        <v>0</v>
      </c>
      <c r="AR98" s="230" t="s">
        <v>280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280</v>
      </c>
      <c r="BM98" s="230" t="s">
        <v>2402</v>
      </c>
    </row>
    <row r="99" s="1" customFormat="1">
      <c r="B99" s="37"/>
      <c r="C99" s="38"/>
      <c r="D99" s="232" t="s">
        <v>203</v>
      </c>
      <c r="E99" s="38"/>
      <c r="F99" s="233" t="s">
        <v>2266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16.5" customHeight="1">
      <c r="B100" s="37"/>
      <c r="C100" s="219" t="s">
        <v>220</v>
      </c>
      <c r="D100" s="219" t="s">
        <v>196</v>
      </c>
      <c r="E100" s="220" t="s">
        <v>2267</v>
      </c>
      <c r="F100" s="221" t="s">
        <v>2268</v>
      </c>
      <c r="G100" s="222" t="s">
        <v>228</v>
      </c>
      <c r="H100" s="223">
        <v>1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0.00014999999999999999</v>
      </c>
      <c r="R100" s="228">
        <f>Q100*H100</f>
        <v>0.00014999999999999999</v>
      </c>
      <c r="S100" s="228">
        <v>0</v>
      </c>
      <c r="T100" s="229">
        <f>S100*H100</f>
        <v>0</v>
      </c>
      <c r="AR100" s="230" t="s">
        <v>280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280</v>
      </c>
      <c r="BM100" s="230" t="s">
        <v>2403</v>
      </c>
    </row>
    <row r="101" s="1" customFormat="1">
      <c r="B101" s="37"/>
      <c r="C101" s="38"/>
      <c r="D101" s="232" t="s">
        <v>203</v>
      </c>
      <c r="E101" s="38"/>
      <c r="F101" s="233" t="s">
        <v>2270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24" customHeight="1">
      <c r="B102" s="37"/>
      <c r="C102" s="219" t="s">
        <v>225</v>
      </c>
      <c r="D102" s="219" t="s">
        <v>196</v>
      </c>
      <c r="E102" s="220" t="s">
        <v>2404</v>
      </c>
      <c r="F102" s="221" t="s">
        <v>2405</v>
      </c>
      <c r="G102" s="222" t="s">
        <v>217</v>
      </c>
      <c r="H102" s="223">
        <v>1.5</v>
      </c>
      <c r="I102" s="224"/>
      <c r="J102" s="225">
        <f>ROUND(I102*H102,2)</f>
        <v>0</v>
      </c>
      <c r="K102" s="221" t="s">
        <v>200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0.00040000000000000002</v>
      </c>
      <c r="R102" s="228">
        <f>Q102*H102</f>
        <v>0.00060000000000000006</v>
      </c>
      <c r="S102" s="228">
        <v>0</v>
      </c>
      <c r="T102" s="229">
        <f>S102*H102</f>
        <v>0</v>
      </c>
      <c r="AR102" s="230" t="s">
        <v>280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280</v>
      </c>
      <c r="BM102" s="230" t="s">
        <v>2406</v>
      </c>
    </row>
    <row r="103" s="1" customFormat="1">
      <c r="B103" s="37"/>
      <c r="C103" s="38"/>
      <c r="D103" s="232" t="s">
        <v>203</v>
      </c>
      <c r="E103" s="38"/>
      <c r="F103" s="233" t="s">
        <v>2407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24" customHeight="1">
      <c r="B104" s="37"/>
      <c r="C104" s="219" t="s">
        <v>231</v>
      </c>
      <c r="D104" s="219" t="s">
        <v>196</v>
      </c>
      <c r="E104" s="220" t="s">
        <v>2279</v>
      </c>
      <c r="F104" s="221" t="s">
        <v>2280</v>
      </c>
      <c r="G104" s="222" t="s">
        <v>217</v>
      </c>
      <c r="H104" s="223">
        <v>1.5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0.00066</v>
      </c>
      <c r="R104" s="228">
        <f>Q104*H104</f>
        <v>0.00098999999999999999</v>
      </c>
      <c r="S104" s="228">
        <v>0</v>
      </c>
      <c r="T104" s="229">
        <f>S104*H104</f>
        <v>0</v>
      </c>
      <c r="AR104" s="230" t="s">
        <v>280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280</v>
      </c>
      <c r="BM104" s="230" t="s">
        <v>2408</v>
      </c>
    </row>
    <row r="105" s="1" customFormat="1">
      <c r="B105" s="37"/>
      <c r="C105" s="38"/>
      <c r="D105" s="232" t="s">
        <v>203</v>
      </c>
      <c r="E105" s="38"/>
      <c r="F105" s="233" t="s">
        <v>2282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24" customHeight="1">
      <c r="B106" s="37"/>
      <c r="C106" s="219" t="s">
        <v>236</v>
      </c>
      <c r="D106" s="219" t="s">
        <v>196</v>
      </c>
      <c r="E106" s="220" t="s">
        <v>2409</v>
      </c>
      <c r="F106" s="221" t="s">
        <v>2410</v>
      </c>
      <c r="G106" s="222" t="s">
        <v>217</v>
      </c>
      <c r="H106" s="223">
        <v>4.5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0.0035000000000000001</v>
      </c>
      <c r="R106" s="228">
        <f>Q106*H106</f>
        <v>0.01575</v>
      </c>
      <c r="S106" s="228">
        <v>0</v>
      </c>
      <c r="T106" s="229">
        <f>S106*H106</f>
        <v>0</v>
      </c>
      <c r="AR106" s="230" t="s">
        <v>280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2411</v>
      </c>
    </row>
    <row r="107" s="1" customFormat="1">
      <c r="B107" s="37"/>
      <c r="C107" s="38"/>
      <c r="D107" s="232" t="s">
        <v>203</v>
      </c>
      <c r="E107" s="38"/>
      <c r="F107" s="233" t="s">
        <v>2412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16.5" customHeight="1">
      <c r="B108" s="37"/>
      <c r="C108" s="219" t="s">
        <v>241</v>
      </c>
      <c r="D108" s="219" t="s">
        <v>196</v>
      </c>
      <c r="E108" s="220" t="s">
        <v>2259</v>
      </c>
      <c r="F108" s="221" t="s">
        <v>2260</v>
      </c>
      <c r="G108" s="222" t="s">
        <v>228</v>
      </c>
      <c r="H108" s="223">
        <v>2</v>
      </c>
      <c r="I108" s="224"/>
      <c r="J108" s="225">
        <f>ROUND(I108*H108,2)</f>
        <v>0</v>
      </c>
      <c r="K108" s="221" t="s">
        <v>19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0.00034000000000000002</v>
      </c>
      <c r="R108" s="228">
        <f>Q108*H108</f>
        <v>0.00068000000000000005</v>
      </c>
      <c r="S108" s="228">
        <v>0</v>
      </c>
      <c r="T108" s="229">
        <f>S108*H108</f>
        <v>0</v>
      </c>
      <c r="AR108" s="230" t="s">
        <v>280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280</v>
      </c>
      <c r="BM108" s="230" t="s">
        <v>2413</v>
      </c>
    </row>
    <row r="109" s="1" customFormat="1">
      <c r="B109" s="37"/>
      <c r="C109" s="38"/>
      <c r="D109" s="232" t="s">
        <v>203</v>
      </c>
      <c r="E109" s="38"/>
      <c r="F109" s="233" t="s">
        <v>2262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16.5" customHeight="1">
      <c r="B110" s="37"/>
      <c r="C110" s="219" t="s">
        <v>246</v>
      </c>
      <c r="D110" s="219" t="s">
        <v>196</v>
      </c>
      <c r="E110" s="220" t="s">
        <v>2271</v>
      </c>
      <c r="F110" s="221" t="s">
        <v>2272</v>
      </c>
      <c r="G110" s="222" t="s">
        <v>217</v>
      </c>
      <c r="H110" s="223">
        <v>12.5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280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280</v>
      </c>
      <c r="BM110" s="230" t="s">
        <v>2414</v>
      </c>
    </row>
    <row r="111" s="1" customFormat="1">
      <c r="B111" s="37"/>
      <c r="C111" s="38"/>
      <c r="D111" s="232" t="s">
        <v>203</v>
      </c>
      <c r="E111" s="38"/>
      <c r="F111" s="233" t="s">
        <v>2274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24" customHeight="1">
      <c r="B112" s="37"/>
      <c r="C112" s="219" t="s">
        <v>251</v>
      </c>
      <c r="D112" s="219" t="s">
        <v>196</v>
      </c>
      <c r="E112" s="220" t="s">
        <v>2275</v>
      </c>
      <c r="F112" s="221" t="s">
        <v>2276</v>
      </c>
      <c r="G112" s="222" t="s">
        <v>228</v>
      </c>
      <c r="H112" s="223">
        <v>1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280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280</v>
      </c>
      <c r="BM112" s="230" t="s">
        <v>2415</v>
      </c>
    </row>
    <row r="113" s="1" customFormat="1">
      <c r="B113" s="37"/>
      <c r="C113" s="38"/>
      <c r="D113" s="232" t="s">
        <v>203</v>
      </c>
      <c r="E113" s="38"/>
      <c r="F113" s="233" t="s">
        <v>2278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16.5" customHeight="1">
      <c r="B114" s="37"/>
      <c r="C114" s="219" t="s">
        <v>256</v>
      </c>
      <c r="D114" s="219" t="s">
        <v>196</v>
      </c>
      <c r="E114" s="220" t="s">
        <v>2283</v>
      </c>
      <c r="F114" s="221" t="s">
        <v>2284</v>
      </c>
      <c r="G114" s="222" t="s">
        <v>228</v>
      </c>
      <c r="H114" s="223">
        <v>3</v>
      </c>
      <c r="I114" s="224"/>
      <c r="J114" s="225">
        <f>ROUND(I114*H114,2)</f>
        <v>0</v>
      </c>
      <c r="K114" s="221" t="s">
        <v>200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280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280</v>
      </c>
      <c r="BM114" s="230" t="s">
        <v>2416</v>
      </c>
    </row>
    <row r="115" s="1" customFormat="1">
      <c r="B115" s="37"/>
      <c r="C115" s="38"/>
      <c r="D115" s="232" t="s">
        <v>203</v>
      </c>
      <c r="E115" s="38"/>
      <c r="F115" s="233" t="s">
        <v>2286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24" customHeight="1">
      <c r="B116" s="37"/>
      <c r="C116" s="219" t="s">
        <v>261</v>
      </c>
      <c r="D116" s="219" t="s">
        <v>196</v>
      </c>
      <c r="E116" s="220" t="s">
        <v>2287</v>
      </c>
      <c r="F116" s="221" t="s">
        <v>2288</v>
      </c>
      <c r="G116" s="222" t="s">
        <v>336</v>
      </c>
      <c r="H116" s="223">
        <v>0.029999999999999999</v>
      </c>
      <c r="I116" s="224"/>
      <c r="J116" s="225">
        <f>ROUND(I116*H116,2)</f>
        <v>0</v>
      </c>
      <c r="K116" s="221" t="s">
        <v>200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280</v>
      </c>
      <c r="AT116" s="230" t="s">
        <v>196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280</v>
      </c>
      <c r="BM116" s="230" t="s">
        <v>2417</v>
      </c>
    </row>
    <row r="117" s="1" customFormat="1">
      <c r="B117" s="37"/>
      <c r="C117" s="38"/>
      <c r="D117" s="232" t="s">
        <v>203</v>
      </c>
      <c r="E117" s="38"/>
      <c r="F117" s="233" t="s">
        <v>2290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" customFormat="1" ht="24" customHeight="1">
      <c r="B118" s="37"/>
      <c r="C118" s="219" t="s">
        <v>266</v>
      </c>
      <c r="D118" s="219" t="s">
        <v>196</v>
      </c>
      <c r="E118" s="220" t="s">
        <v>2291</v>
      </c>
      <c r="F118" s="221" t="s">
        <v>2292</v>
      </c>
      <c r="G118" s="222" t="s">
        <v>336</v>
      </c>
      <c r="H118" s="223">
        <v>0.029999999999999999</v>
      </c>
      <c r="I118" s="224"/>
      <c r="J118" s="225">
        <f>ROUND(I118*H118,2)</f>
        <v>0</v>
      </c>
      <c r="K118" s="221" t="s">
        <v>200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280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280</v>
      </c>
      <c r="BM118" s="230" t="s">
        <v>2418</v>
      </c>
    </row>
    <row r="119" s="1" customFormat="1">
      <c r="B119" s="37"/>
      <c r="C119" s="38"/>
      <c r="D119" s="232" t="s">
        <v>203</v>
      </c>
      <c r="E119" s="38"/>
      <c r="F119" s="233" t="s">
        <v>2294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1" customFormat="1" ht="22.8" customHeight="1">
      <c r="B120" s="203"/>
      <c r="C120" s="204"/>
      <c r="D120" s="205" t="s">
        <v>72</v>
      </c>
      <c r="E120" s="217" t="s">
        <v>2295</v>
      </c>
      <c r="F120" s="217" t="s">
        <v>2296</v>
      </c>
      <c r="G120" s="204"/>
      <c r="H120" s="204"/>
      <c r="I120" s="207"/>
      <c r="J120" s="218">
        <f>BK120</f>
        <v>0</v>
      </c>
      <c r="K120" s="204"/>
      <c r="L120" s="209"/>
      <c r="M120" s="210"/>
      <c r="N120" s="211"/>
      <c r="O120" s="211"/>
      <c r="P120" s="212">
        <f>SUM(P121:P139)</f>
        <v>0</v>
      </c>
      <c r="Q120" s="211"/>
      <c r="R120" s="212">
        <f>SUM(R121:R139)</f>
        <v>0.027539999999999999</v>
      </c>
      <c r="S120" s="211"/>
      <c r="T120" s="213">
        <f>SUM(T121:T139)</f>
        <v>0</v>
      </c>
      <c r="AR120" s="214" t="s">
        <v>82</v>
      </c>
      <c r="AT120" s="215" t="s">
        <v>72</v>
      </c>
      <c r="AU120" s="215" t="s">
        <v>80</v>
      </c>
      <c r="AY120" s="214" t="s">
        <v>194</v>
      </c>
      <c r="BK120" s="216">
        <f>SUM(BK121:BK139)</f>
        <v>0</v>
      </c>
    </row>
    <row r="121" s="1" customFormat="1" ht="24" customHeight="1">
      <c r="B121" s="37"/>
      <c r="C121" s="219" t="s">
        <v>8</v>
      </c>
      <c r="D121" s="219" t="s">
        <v>196</v>
      </c>
      <c r="E121" s="220" t="s">
        <v>2297</v>
      </c>
      <c r="F121" s="221" t="s">
        <v>2298</v>
      </c>
      <c r="G121" s="222" t="s">
        <v>217</v>
      </c>
      <c r="H121" s="223">
        <v>14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0.00077999999999999999</v>
      </c>
      <c r="R121" s="228">
        <f>Q121*H121</f>
        <v>0.010919999999999999</v>
      </c>
      <c r="S121" s="228">
        <v>0</v>
      </c>
      <c r="T121" s="229">
        <f>S121*H121</f>
        <v>0</v>
      </c>
      <c r="AR121" s="230" t="s">
        <v>280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280</v>
      </c>
      <c r="BM121" s="230" t="s">
        <v>2419</v>
      </c>
    </row>
    <row r="122" s="1" customFormat="1">
      <c r="B122" s="37"/>
      <c r="C122" s="38"/>
      <c r="D122" s="232" t="s">
        <v>203</v>
      </c>
      <c r="E122" s="38"/>
      <c r="F122" s="233" t="s">
        <v>2300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82</v>
      </c>
    </row>
    <row r="123" s="1" customFormat="1" ht="16.5" customHeight="1">
      <c r="B123" s="37"/>
      <c r="C123" s="219" t="s">
        <v>280</v>
      </c>
      <c r="D123" s="219" t="s">
        <v>196</v>
      </c>
      <c r="E123" s="220" t="s">
        <v>2283</v>
      </c>
      <c r="F123" s="221" t="s">
        <v>2284</v>
      </c>
      <c r="G123" s="222" t="s">
        <v>228</v>
      </c>
      <c r="H123" s="223">
        <v>5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280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280</v>
      </c>
      <c r="BM123" s="230" t="s">
        <v>2420</v>
      </c>
    </row>
    <row r="124" s="1" customFormat="1">
      <c r="B124" s="37"/>
      <c r="C124" s="38"/>
      <c r="D124" s="232" t="s">
        <v>203</v>
      </c>
      <c r="E124" s="38"/>
      <c r="F124" s="233" t="s">
        <v>2286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82</v>
      </c>
    </row>
    <row r="125" s="1" customFormat="1" ht="16.5" customHeight="1">
      <c r="B125" s="37"/>
      <c r="C125" s="219" t="s">
        <v>286</v>
      </c>
      <c r="D125" s="219" t="s">
        <v>196</v>
      </c>
      <c r="E125" s="220" t="s">
        <v>2302</v>
      </c>
      <c r="F125" s="221" t="s">
        <v>2303</v>
      </c>
      <c r="G125" s="222" t="s">
        <v>228</v>
      </c>
      <c r="H125" s="223">
        <v>1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0.00072000000000000005</v>
      </c>
      <c r="R125" s="228">
        <f>Q125*H125</f>
        <v>0.00072000000000000005</v>
      </c>
      <c r="S125" s="228">
        <v>0</v>
      </c>
      <c r="T125" s="229">
        <f>S125*H125</f>
        <v>0</v>
      </c>
      <c r="AR125" s="230" t="s">
        <v>280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280</v>
      </c>
      <c r="BM125" s="230" t="s">
        <v>2421</v>
      </c>
    </row>
    <row r="126" s="1" customFormat="1">
      <c r="B126" s="37"/>
      <c r="C126" s="38"/>
      <c r="D126" s="232" t="s">
        <v>203</v>
      </c>
      <c r="E126" s="38"/>
      <c r="F126" s="233" t="s">
        <v>2305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82</v>
      </c>
    </row>
    <row r="127" s="1" customFormat="1">
      <c r="B127" s="37"/>
      <c r="C127" s="38"/>
      <c r="D127" s="232" t="s">
        <v>306</v>
      </c>
      <c r="E127" s="38"/>
      <c r="F127" s="257" t="s">
        <v>2306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306</v>
      </c>
      <c r="AU127" s="16" t="s">
        <v>82</v>
      </c>
    </row>
    <row r="128" s="1" customFormat="1" ht="16.5" customHeight="1">
      <c r="B128" s="37"/>
      <c r="C128" s="219" t="s">
        <v>296</v>
      </c>
      <c r="D128" s="219" t="s">
        <v>196</v>
      </c>
      <c r="E128" s="220" t="s">
        <v>2307</v>
      </c>
      <c r="F128" s="221" t="s">
        <v>2308</v>
      </c>
      <c r="G128" s="222" t="s">
        <v>228</v>
      </c>
      <c r="H128" s="223">
        <v>2</v>
      </c>
      <c r="I128" s="224"/>
      <c r="J128" s="225">
        <f>ROUND(I128*H128,2)</f>
        <v>0</v>
      </c>
      <c r="K128" s="221" t="s">
        <v>200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0.00076000000000000004</v>
      </c>
      <c r="R128" s="228">
        <f>Q128*H128</f>
        <v>0.0015200000000000001</v>
      </c>
      <c r="S128" s="228">
        <v>0</v>
      </c>
      <c r="T128" s="229">
        <f>S128*H128</f>
        <v>0</v>
      </c>
      <c r="AR128" s="230" t="s">
        <v>280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280</v>
      </c>
      <c r="BM128" s="230" t="s">
        <v>2422</v>
      </c>
    </row>
    <row r="129" s="1" customFormat="1">
      <c r="B129" s="37"/>
      <c r="C129" s="38"/>
      <c r="D129" s="232" t="s">
        <v>203</v>
      </c>
      <c r="E129" s="38"/>
      <c r="F129" s="233" t="s">
        <v>2310</v>
      </c>
      <c r="G129" s="38"/>
      <c r="H129" s="38"/>
      <c r="I129" s="145"/>
      <c r="J129" s="38"/>
      <c r="K129" s="38"/>
      <c r="L129" s="42"/>
      <c r="M129" s="234"/>
      <c r="N129" s="82"/>
      <c r="O129" s="82"/>
      <c r="P129" s="82"/>
      <c r="Q129" s="82"/>
      <c r="R129" s="82"/>
      <c r="S129" s="82"/>
      <c r="T129" s="83"/>
      <c r="AT129" s="16" t="s">
        <v>203</v>
      </c>
      <c r="AU129" s="16" t="s">
        <v>82</v>
      </c>
    </row>
    <row r="130" s="1" customFormat="1" ht="24" customHeight="1">
      <c r="B130" s="37"/>
      <c r="C130" s="219" t="s">
        <v>301</v>
      </c>
      <c r="D130" s="219" t="s">
        <v>196</v>
      </c>
      <c r="E130" s="220" t="s">
        <v>2311</v>
      </c>
      <c r="F130" s="221" t="s">
        <v>2312</v>
      </c>
      <c r="G130" s="222" t="s">
        <v>228</v>
      </c>
      <c r="H130" s="223">
        <v>1</v>
      </c>
      <c r="I130" s="224"/>
      <c r="J130" s="225">
        <f>ROUND(I130*H130,2)</f>
        <v>0</v>
      </c>
      <c r="K130" s="221" t="s">
        <v>200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0.01158</v>
      </c>
      <c r="R130" s="228">
        <f>Q130*H130</f>
        <v>0.01158</v>
      </c>
      <c r="S130" s="228">
        <v>0</v>
      </c>
      <c r="T130" s="229">
        <f>S130*H130</f>
        <v>0</v>
      </c>
      <c r="AR130" s="230" t="s">
        <v>280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280</v>
      </c>
      <c r="BM130" s="230" t="s">
        <v>2423</v>
      </c>
    </row>
    <row r="131" s="1" customFormat="1">
      <c r="B131" s="37"/>
      <c r="C131" s="38"/>
      <c r="D131" s="232" t="s">
        <v>203</v>
      </c>
      <c r="E131" s="38"/>
      <c r="F131" s="233" t="s">
        <v>2314</v>
      </c>
      <c r="G131" s="38"/>
      <c r="H131" s="38"/>
      <c r="I131" s="145"/>
      <c r="J131" s="38"/>
      <c r="K131" s="38"/>
      <c r="L131" s="42"/>
      <c r="M131" s="234"/>
      <c r="N131" s="82"/>
      <c r="O131" s="82"/>
      <c r="P131" s="82"/>
      <c r="Q131" s="82"/>
      <c r="R131" s="82"/>
      <c r="S131" s="82"/>
      <c r="T131" s="83"/>
      <c r="AT131" s="16" t="s">
        <v>203</v>
      </c>
      <c r="AU131" s="16" t="s">
        <v>82</v>
      </c>
    </row>
    <row r="132" s="1" customFormat="1" ht="24" customHeight="1">
      <c r="B132" s="37"/>
      <c r="C132" s="219" t="s">
        <v>308</v>
      </c>
      <c r="D132" s="219" t="s">
        <v>196</v>
      </c>
      <c r="E132" s="220" t="s">
        <v>2315</v>
      </c>
      <c r="F132" s="221" t="s">
        <v>2316</v>
      </c>
      <c r="G132" s="222" t="s">
        <v>217</v>
      </c>
      <c r="H132" s="223">
        <v>14</v>
      </c>
      <c r="I132" s="224"/>
      <c r="J132" s="225">
        <f>ROUND(I132*H132,2)</f>
        <v>0</v>
      </c>
      <c r="K132" s="221" t="s">
        <v>200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0.00019000000000000001</v>
      </c>
      <c r="R132" s="228">
        <f>Q132*H132</f>
        <v>0.00266</v>
      </c>
      <c r="S132" s="228">
        <v>0</v>
      </c>
      <c r="T132" s="229">
        <f>S132*H132</f>
        <v>0</v>
      </c>
      <c r="AR132" s="230" t="s">
        <v>280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280</v>
      </c>
      <c r="BM132" s="230" t="s">
        <v>2424</v>
      </c>
    </row>
    <row r="133" s="1" customFormat="1">
      <c r="B133" s="37"/>
      <c r="C133" s="38"/>
      <c r="D133" s="232" t="s">
        <v>203</v>
      </c>
      <c r="E133" s="38"/>
      <c r="F133" s="233" t="s">
        <v>2318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82</v>
      </c>
    </row>
    <row r="134" s="1" customFormat="1" ht="16.5" customHeight="1">
      <c r="B134" s="37"/>
      <c r="C134" s="219" t="s">
        <v>7</v>
      </c>
      <c r="D134" s="219" t="s">
        <v>196</v>
      </c>
      <c r="E134" s="220" t="s">
        <v>2319</v>
      </c>
      <c r="F134" s="221" t="s">
        <v>2320</v>
      </c>
      <c r="G134" s="222" t="s">
        <v>217</v>
      </c>
      <c r="H134" s="223">
        <v>14</v>
      </c>
      <c r="I134" s="224"/>
      <c r="J134" s="225">
        <f>ROUND(I134*H134,2)</f>
        <v>0</v>
      </c>
      <c r="K134" s="221" t="s">
        <v>200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1.0000000000000001E-05</v>
      </c>
      <c r="R134" s="228">
        <f>Q134*H134</f>
        <v>0.00014000000000000002</v>
      </c>
      <c r="S134" s="228">
        <v>0</v>
      </c>
      <c r="T134" s="229">
        <f>S134*H134</f>
        <v>0</v>
      </c>
      <c r="AR134" s="230" t="s">
        <v>280</v>
      </c>
      <c r="AT134" s="230" t="s">
        <v>196</v>
      </c>
      <c r="AU134" s="230" t="s">
        <v>82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280</v>
      </c>
      <c r="BM134" s="230" t="s">
        <v>2425</v>
      </c>
    </row>
    <row r="135" s="1" customFormat="1">
      <c r="B135" s="37"/>
      <c r="C135" s="38"/>
      <c r="D135" s="232" t="s">
        <v>203</v>
      </c>
      <c r="E135" s="38"/>
      <c r="F135" s="233" t="s">
        <v>2322</v>
      </c>
      <c r="G135" s="38"/>
      <c r="H135" s="38"/>
      <c r="I135" s="145"/>
      <c r="J135" s="38"/>
      <c r="K135" s="38"/>
      <c r="L135" s="42"/>
      <c r="M135" s="234"/>
      <c r="N135" s="82"/>
      <c r="O135" s="82"/>
      <c r="P135" s="82"/>
      <c r="Q135" s="82"/>
      <c r="R135" s="82"/>
      <c r="S135" s="82"/>
      <c r="T135" s="83"/>
      <c r="AT135" s="16" t="s">
        <v>203</v>
      </c>
      <c r="AU135" s="16" t="s">
        <v>82</v>
      </c>
    </row>
    <row r="136" s="1" customFormat="1" ht="24" customHeight="1">
      <c r="B136" s="37"/>
      <c r="C136" s="219" t="s">
        <v>317</v>
      </c>
      <c r="D136" s="219" t="s">
        <v>196</v>
      </c>
      <c r="E136" s="220" t="s">
        <v>2323</v>
      </c>
      <c r="F136" s="221" t="s">
        <v>2324</v>
      </c>
      <c r="G136" s="222" t="s">
        <v>336</v>
      </c>
      <c r="H136" s="223">
        <v>0.028000000000000001</v>
      </c>
      <c r="I136" s="224"/>
      <c r="J136" s="225">
        <f>ROUND(I136*H136,2)</f>
        <v>0</v>
      </c>
      <c r="K136" s="221" t="s">
        <v>200</v>
      </c>
      <c r="L136" s="42"/>
      <c r="M136" s="226" t="s">
        <v>19</v>
      </c>
      <c r="N136" s="227" t="s">
        <v>44</v>
      </c>
      <c r="O136" s="82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AR136" s="230" t="s">
        <v>280</v>
      </c>
      <c r="AT136" s="230" t="s">
        <v>196</v>
      </c>
      <c r="AU136" s="230" t="s">
        <v>82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280</v>
      </c>
      <c r="BM136" s="230" t="s">
        <v>2426</v>
      </c>
    </row>
    <row r="137" s="1" customFormat="1">
      <c r="B137" s="37"/>
      <c r="C137" s="38"/>
      <c r="D137" s="232" t="s">
        <v>203</v>
      </c>
      <c r="E137" s="38"/>
      <c r="F137" s="233" t="s">
        <v>2326</v>
      </c>
      <c r="G137" s="38"/>
      <c r="H137" s="38"/>
      <c r="I137" s="145"/>
      <c r="J137" s="38"/>
      <c r="K137" s="38"/>
      <c r="L137" s="42"/>
      <c r="M137" s="234"/>
      <c r="N137" s="82"/>
      <c r="O137" s="82"/>
      <c r="P137" s="82"/>
      <c r="Q137" s="82"/>
      <c r="R137" s="82"/>
      <c r="S137" s="82"/>
      <c r="T137" s="83"/>
      <c r="AT137" s="16" t="s">
        <v>203</v>
      </c>
      <c r="AU137" s="16" t="s">
        <v>82</v>
      </c>
    </row>
    <row r="138" s="1" customFormat="1" ht="24" customHeight="1">
      <c r="B138" s="37"/>
      <c r="C138" s="219" t="s">
        <v>323</v>
      </c>
      <c r="D138" s="219" t="s">
        <v>196</v>
      </c>
      <c r="E138" s="220" t="s">
        <v>2327</v>
      </c>
      <c r="F138" s="221" t="s">
        <v>2328</v>
      </c>
      <c r="G138" s="222" t="s">
        <v>336</v>
      </c>
      <c r="H138" s="223">
        <v>0.028000000000000001</v>
      </c>
      <c r="I138" s="224"/>
      <c r="J138" s="225">
        <f>ROUND(I138*H138,2)</f>
        <v>0</v>
      </c>
      <c r="K138" s="221" t="s">
        <v>200</v>
      </c>
      <c r="L138" s="42"/>
      <c r="M138" s="226" t="s">
        <v>19</v>
      </c>
      <c r="N138" s="227" t="s">
        <v>44</v>
      </c>
      <c r="O138" s="82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AR138" s="230" t="s">
        <v>280</v>
      </c>
      <c r="AT138" s="230" t="s">
        <v>196</v>
      </c>
      <c r="AU138" s="230" t="s">
        <v>82</v>
      </c>
      <c r="AY138" s="16" t="s">
        <v>194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80</v>
      </c>
      <c r="BK138" s="231">
        <f>ROUND(I138*H138,2)</f>
        <v>0</v>
      </c>
      <c r="BL138" s="16" t="s">
        <v>280</v>
      </c>
      <c r="BM138" s="230" t="s">
        <v>2427</v>
      </c>
    </row>
    <row r="139" s="1" customFormat="1">
      <c r="B139" s="37"/>
      <c r="C139" s="38"/>
      <c r="D139" s="232" t="s">
        <v>203</v>
      </c>
      <c r="E139" s="38"/>
      <c r="F139" s="233" t="s">
        <v>2330</v>
      </c>
      <c r="G139" s="38"/>
      <c r="H139" s="38"/>
      <c r="I139" s="145"/>
      <c r="J139" s="38"/>
      <c r="K139" s="38"/>
      <c r="L139" s="42"/>
      <c r="M139" s="234"/>
      <c r="N139" s="82"/>
      <c r="O139" s="82"/>
      <c r="P139" s="82"/>
      <c r="Q139" s="82"/>
      <c r="R139" s="82"/>
      <c r="S139" s="82"/>
      <c r="T139" s="83"/>
      <c r="AT139" s="16" t="s">
        <v>203</v>
      </c>
      <c r="AU139" s="16" t="s">
        <v>82</v>
      </c>
    </row>
    <row r="140" s="11" customFormat="1" ht="22.8" customHeight="1">
      <c r="B140" s="203"/>
      <c r="C140" s="204"/>
      <c r="D140" s="205" t="s">
        <v>72</v>
      </c>
      <c r="E140" s="217" t="s">
        <v>2352</v>
      </c>
      <c r="F140" s="217" t="s">
        <v>2353</v>
      </c>
      <c r="G140" s="204"/>
      <c r="H140" s="204"/>
      <c r="I140" s="207"/>
      <c r="J140" s="218">
        <f>BK140</f>
        <v>0</v>
      </c>
      <c r="K140" s="204"/>
      <c r="L140" s="209"/>
      <c r="M140" s="210"/>
      <c r="N140" s="211"/>
      <c r="O140" s="211"/>
      <c r="P140" s="212">
        <f>SUM(P141:P156)</f>
        <v>0</v>
      </c>
      <c r="Q140" s="211"/>
      <c r="R140" s="212">
        <f>SUM(R141:R156)</f>
        <v>0.057350000000000005</v>
      </c>
      <c r="S140" s="211"/>
      <c r="T140" s="213">
        <f>SUM(T141:T156)</f>
        <v>0</v>
      </c>
      <c r="AR140" s="214" t="s">
        <v>82</v>
      </c>
      <c r="AT140" s="215" t="s">
        <v>72</v>
      </c>
      <c r="AU140" s="215" t="s">
        <v>80</v>
      </c>
      <c r="AY140" s="214" t="s">
        <v>194</v>
      </c>
      <c r="BK140" s="216">
        <f>SUM(BK141:BK156)</f>
        <v>0</v>
      </c>
    </row>
    <row r="141" s="1" customFormat="1" ht="24" customHeight="1">
      <c r="B141" s="37"/>
      <c r="C141" s="219" t="s">
        <v>328</v>
      </c>
      <c r="D141" s="219" t="s">
        <v>196</v>
      </c>
      <c r="E141" s="220" t="s">
        <v>2354</v>
      </c>
      <c r="F141" s="221" t="s">
        <v>2355</v>
      </c>
      <c r="G141" s="222" t="s">
        <v>424</v>
      </c>
      <c r="H141" s="223">
        <v>1</v>
      </c>
      <c r="I141" s="224"/>
      <c r="J141" s="225">
        <f>ROUND(I141*H141,2)</f>
        <v>0</v>
      </c>
      <c r="K141" s="221" t="s">
        <v>200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0.023199999999999998</v>
      </c>
      <c r="R141" s="228">
        <f>Q141*H141</f>
        <v>0.023199999999999998</v>
      </c>
      <c r="S141" s="228">
        <v>0</v>
      </c>
      <c r="T141" s="229">
        <f>S141*H141</f>
        <v>0</v>
      </c>
      <c r="AR141" s="230" t="s">
        <v>280</v>
      </c>
      <c r="AT141" s="230" t="s">
        <v>196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280</v>
      </c>
      <c r="BM141" s="230" t="s">
        <v>2428</v>
      </c>
    </row>
    <row r="142" s="1" customFormat="1">
      <c r="B142" s="37"/>
      <c r="C142" s="38"/>
      <c r="D142" s="232" t="s">
        <v>203</v>
      </c>
      <c r="E142" s="38"/>
      <c r="F142" s="233" t="s">
        <v>2357</v>
      </c>
      <c r="G142" s="38"/>
      <c r="H142" s="38"/>
      <c r="I142" s="145"/>
      <c r="J142" s="38"/>
      <c r="K142" s="38"/>
      <c r="L142" s="42"/>
      <c r="M142" s="234"/>
      <c r="N142" s="82"/>
      <c r="O142" s="82"/>
      <c r="P142" s="82"/>
      <c r="Q142" s="82"/>
      <c r="R142" s="82"/>
      <c r="S142" s="82"/>
      <c r="T142" s="83"/>
      <c r="AT142" s="16" t="s">
        <v>203</v>
      </c>
      <c r="AU142" s="16" t="s">
        <v>82</v>
      </c>
    </row>
    <row r="143" s="1" customFormat="1" ht="24" customHeight="1">
      <c r="B143" s="37"/>
      <c r="C143" s="219" t="s">
        <v>333</v>
      </c>
      <c r="D143" s="219" t="s">
        <v>196</v>
      </c>
      <c r="E143" s="220" t="s">
        <v>2358</v>
      </c>
      <c r="F143" s="221" t="s">
        <v>2359</v>
      </c>
      <c r="G143" s="222" t="s">
        <v>424</v>
      </c>
      <c r="H143" s="223">
        <v>1</v>
      </c>
      <c r="I143" s="224"/>
      <c r="J143" s="225">
        <f>ROUND(I143*H143,2)</f>
        <v>0</v>
      </c>
      <c r="K143" s="221" t="s">
        <v>200</v>
      </c>
      <c r="L143" s="42"/>
      <c r="M143" s="226" t="s">
        <v>19</v>
      </c>
      <c r="N143" s="227" t="s">
        <v>44</v>
      </c>
      <c r="O143" s="82"/>
      <c r="P143" s="228">
        <f>O143*H143</f>
        <v>0</v>
      </c>
      <c r="Q143" s="228">
        <v>0.021250000000000002</v>
      </c>
      <c r="R143" s="228">
        <f>Q143*H143</f>
        <v>0.021250000000000002</v>
      </c>
      <c r="S143" s="228">
        <v>0</v>
      </c>
      <c r="T143" s="229">
        <f>S143*H143</f>
        <v>0</v>
      </c>
      <c r="AR143" s="230" t="s">
        <v>280</v>
      </c>
      <c r="AT143" s="230" t="s">
        <v>196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280</v>
      </c>
      <c r="BM143" s="230" t="s">
        <v>2429</v>
      </c>
    </row>
    <row r="144" s="1" customFormat="1">
      <c r="B144" s="37"/>
      <c r="C144" s="38"/>
      <c r="D144" s="232" t="s">
        <v>203</v>
      </c>
      <c r="E144" s="38"/>
      <c r="F144" s="233" t="s">
        <v>2361</v>
      </c>
      <c r="G144" s="38"/>
      <c r="H144" s="38"/>
      <c r="I144" s="145"/>
      <c r="J144" s="38"/>
      <c r="K144" s="38"/>
      <c r="L144" s="42"/>
      <c r="M144" s="234"/>
      <c r="N144" s="82"/>
      <c r="O144" s="82"/>
      <c r="P144" s="82"/>
      <c r="Q144" s="82"/>
      <c r="R144" s="82"/>
      <c r="S144" s="82"/>
      <c r="T144" s="83"/>
      <c r="AT144" s="16" t="s">
        <v>203</v>
      </c>
      <c r="AU144" s="16" t="s">
        <v>82</v>
      </c>
    </row>
    <row r="145" s="1" customFormat="1" ht="24" customHeight="1">
      <c r="B145" s="37"/>
      <c r="C145" s="219" t="s">
        <v>343</v>
      </c>
      <c r="D145" s="219" t="s">
        <v>196</v>
      </c>
      <c r="E145" s="220" t="s">
        <v>2430</v>
      </c>
      <c r="F145" s="221" t="s">
        <v>2431</v>
      </c>
      <c r="G145" s="222" t="s">
        <v>424</v>
      </c>
      <c r="H145" s="223">
        <v>1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0.010659999999999999</v>
      </c>
      <c r="R145" s="228">
        <f>Q145*H145</f>
        <v>0.010659999999999999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2432</v>
      </c>
    </row>
    <row r="146" s="1" customFormat="1">
      <c r="B146" s="37"/>
      <c r="C146" s="38"/>
      <c r="D146" s="232" t="s">
        <v>203</v>
      </c>
      <c r="E146" s="38"/>
      <c r="F146" s="233" t="s">
        <v>2433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16.5" customHeight="1">
      <c r="B147" s="37"/>
      <c r="C147" s="219" t="s">
        <v>349</v>
      </c>
      <c r="D147" s="219" t="s">
        <v>196</v>
      </c>
      <c r="E147" s="220" t="s">
        <v>2366</v>
      </c>
      <c r="F147" s="221" t="s">
        <v>2367</v>
      </c>
      <c r="G147" s="222" t="s">
        <v>424</v>
      </c>
      <c r="H147" s="223">
        <v>1</v>
      </c>
      <c r="I147" s="224"/>
      <c r="J147" s="225">
        <f>ROUND(I147*H147,2)</f>
        <v>0</v>
      </c>
      <c r="K147" s="221" t="s">
        <v>200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9.0000000000000006E-05</v>
      </c>
      <c r="R147" s="228">
        <f>Q147*H147</f>
        <v>9.0000000000000006E-05</v>
      </c>
      <c r="S147" s="228">
        <v>0</v>
      </c>
      <c r="T147" s="229">
        <f>S147*H147</f>
        <v>0</v>
      </c>
      <c r="AR147" s="230" t="s">
        <v>280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2434</v>
      </c>
    </row>
    <row r="148" s="1" customFormat="1">
      <c r="B148" s="37"/>
      <c r="C148" s="38"/>
      <c r="D148" s="232" t="s">
        <v>203</v>
      </c>
      <c r="E148" s="38"/>
      <c r="F148" s="233" t="s">
        <v>2369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24" customHeight="1">
      <c r="B149" s="37"/>
      <c r="C149" s="258" t="s">
        <v>355</v>
      </c>
      <c r="D149" s="258" t="s">
        <v>350</v>
      </c>
      <c r="E149" s="259" t="s">
        <v>2370</v>
      </c>
      <c r="F149" s="260" t="s">
        <v>2371</v>
      </c>
      <c r="G149" s="261" t="s">
        <v>228</v>
      </c>
      <c r="H149" s="262">
        <v>1</v>
      </c>
      <c r="I149" s="263"/>
      <c r="J149" s="264">
        <f>ROUND(I149*H149,2)</f>
        <v>0</v>
      </c>
      <c r="K149" s="260" t="s">
        <v>200</v>
      </c>
      <c r="L149" s="265"/>
      <c r="M149" s="266" t="s">
        <v>19</v>
      </c>
      <c r="N149" s="267" t="s">
        <v>44</v>
      </c>
      <c r="O149" s="82"/>
      <c r="P149" s="228">
        <f>O149*H149</f>
        <v>0</v>
      </c>
      <c r="Q149" s="228">
        <v>0.00031</v>
      </c>
      <c r="R149" s="228">
        <f>Q149*H149</f>
        <v>0.00031</v>
      </c>
      <c r="S149" s="228">
        <v>0</v>
      </c>
      <c r="T149" s="229">
        <f>S149*H149</f>
        <v>0</v>
      </c>
      <c r="AR149" s="230" t="s">
        <v>381</v>
      </c>
      <c r="AT149" s="230" t="s">
        <v>350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280</v>
      </c>
      <c r="BM149" s="230" t="s">
        <v>2435</v>
      </c>
    </row>
    <row r="150" s="1" customFormat="1">
      <c r="B150" s="37"/>
      <c r="C150" s="38"/>
      <c r="D150" s="232" t="s">
        <v>203</v>
      </c>
      <c r="E150" s="38"/>
      <c r="F150" s="233" t="s">
        <v>2371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" customFormat="1" ht="16.5" customHeight="1">
      <c r="B151" s="37"/>
      <c r="C151" s="219" t="s">
        <v>362</v>
      </c>
      <c r="D151" s="219" t="s">
        <v>196</v>
      </c>
      <c r="E151" s="220" t="s">
        <v>2373</v>
      </c>
      <c r="F151" s="221" t="s">
        <v>2374</v>
      </c>
      <c r="G151" s="222" t="s">
        <v>424</v>
      </c>
      <c r="H151" s="223">
        <v>1</v>
      </c>
      <c r="I151" s="224"/>
      <c r="J151" s="225">
        <f>ROUND(I151*H151,2)</f>
        <v>0</v>
      </c>
      <c r="K151" s="221" t="s">
        <v>200</v>
      </c>
      <c r="L151" s="42"/>
      <c r="M151" s="226" t="s">
        <v>19</v>
      </c>
      <c r="N151" s="227" t="s">
        <v>44</v>
      </c>
      <c r="O151" s="82"/>
      <c r="P151" s="228">
        <f>O151*H151</f>
        <v>0</v>
      </c>
      <c r="Q151" s="228">
        <v>0.0018400000000000001</v>
      </c>
      <c r="R151" s="228">
        <f>Q151*H151</f>
        <v>0.0018400000000000001</v>
      </c>
      <c r="S151" s="228">
        <v>0</v>
      </c>
      <c r="T151" s="229">
        <f>S151*H151</f>
        <v>0</v>
      </c>
      <c r="AR151" s="230" t="s">
        <v>280</v>
      </c>
      <c r="AT151" s="230" t="s">
        <v>196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280</v>
      </c>
      <c r="BM151" s="230" t="s">
        <v>2436</v>
      </c>
    </row>
    <row r="152" s="1" customFormat="1">
      <c r="B152" s="37"/>
      <c r="C152" s="38"/>
      <c r="D152" s="232" t="s">
        <v>203</v>
      </c>
      <c r="E152" s="38"/>
      <c r="F152" s="233" t="s">
        <v>2376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" customFormat="1" ht="24" customHeight="1">
      <c r="B153" s="37"/>
      <c r="C153" s="219" t="s">
        <v>368</v>
      </c>
      <c r="D153" s="219" t="s">
        <v>196</v>
      </c>
      <c r="E153" s="220" t="s">
        <v>2377</v>
      </c>
      <c r="F153" s="221" t="s">
        <v>2378</v>
      </c>
      <c r="G153" s="222" t="s">
        <v>336</v>
      </c>
      <c r="H153" s="223">
        <v>0.057000000000000002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AR153" s="230" t="s">
        <v>280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280</v>
      </c>
      <c r="BM153" s="230" t="s">
        <v>2437</v>
      </c>
    </row>
    <row r="154" s="1" customFormat="1">
      <c r="B154" s="37"/>
      <c r="C154" s="38"/>
      <c r="D154" s="232" t="s">
        <v>203</v>
      </c>
      <c r="E154" s="38"/>
      <c r="F154" s="233" t="s">
        <v>2380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" customFormat="1" ht="24" customHeight="1">
      <c r="B155" s="37"/>
      <c r="C155" s="219" t="s">
        <v>374</v>
      </c>
      <c r="D155" s="219" t="s">
        <v>196</v>
      </c>
      <c r="E155" s="220" t="s">
        <v>2381</v>
      </c>
      <c r="F155" s="221" t="s">
        <v>2382</v>
      </c>
      <c r="G155" s="222" t="s">
        <v>336</v>
      </c>
      <c r="H155" s="223">
        <v>0.057000000000000002</v>
      </c>
      <c r="I155" s="224"/>
      <c r="J155" s="225">
        <f>ROUND(I155*H155,2)</f>
        <v>0</v>
      </c>
      <c r="K155" s="221" t="s">
        <v>200</v>
      </c>
      <c r="L155" s="42"/>
      <c r="M155" s="226" t="s">
        <v>19</v>
      </c>
      <c r="N155" s="227" t="s">
        <v>44</v>
      </c>
      <c r="O155" s="82"/>
      <c r="P155" s="228">
        <f>O155*H155</f>
        <v>0</v>
      </c>
      <c r="Q155" s="228">
        <v>0</v>
      </c>
      <c r="R155" s="228">
        <f>Q155*H155</f>
        <v>0</v>
      </c>
      <c r="S155" s="228">
        <v>0</v>
      </c>
      <c r="T155" s="229">
        <f>S155*H155</f>
        <v>0</v>
      </c>
      <c r="AR155" s="230" t="s">
        <v>280</v>
      </c>
      <c r="AT155" s="230" t="s">
        <v>196</v>
      </c>
      <c r="AU155" s="230" t="s">
        <v>82</v>
      </c>
      <c r="AY155" s="16" t="s">
        <v>194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80</v>
      </c>
      <c r="BK155" s="231">
        <f>ROUND(I155*H155,2)</f>
        <v>0</v>
      </c>
      <c r="BL155" s="16" t="s">
        <v>280</v>
      </c>
      <c r="BM155" s="230" t="s">
        <v>2438</v>
      </c>
    </row>
    <row r="156" s="1" customFormat="1">
      <c r="B156" s="37"/>
      <c r="C156" s="38"/>
      <c r="D156" s="232" t="s">
        <v>203</v>
      </c>
      <c r="E156" s="38"/>
      <c r="F156" s="233" t="s">
        <v>2384</v>
      </c>
      <c r="G156" s="38"/>
      <c r="H156" s="38"/>
      <c r="I156" s="145"/>
      <c r="J156" s="38"/>
      <c r="K156" s="38"/>
      <c r="L156" s="42"/>
      <c r="M156" s="268"/>
      <c r="N156" s="269"/>
      <c r="O156" s="269"/>
      <c r="P156" s="269"/>
      <c r="Q156" s="269"/>
      <c r="R156" s="269"/>
      <c r="S156" s="269"/>
      <c r="T156" s="270"/>
      <c r="AT156" s="16" t="s">
        <v>203</v>
      </c>
      <c r="AU156" s="16" t="s">
        <v>82</v>
      </c>
    </row>
    <row r="157" s="1" customFormat="1" ht="6.96" customHeight="1">
      <c r="B157" s="57"/>
      <c r="C157" s="58"/>
      <c r="D157" s="58"/>
      <c r="E157" s="58"/>
      <c r="F157" s="58"/>
      <c r="G157" s="58"/>
      <c r="H157" s="58"/>
      <c r="I157" s="170"/>
      <c r="J157" s="58"/>
      <c r="K157" s="58"/>
      <c r="L157" s="42"/>
    </row>
  </sheetData>
  <sheetProtection sheet="1" autoFilter="0" formatColumns="0" formatRows="0" objects="1" scenarios="1" spinCount="100000" saltValue="T5dI+uKne4Q+JU+WHSvW5B4QJeEy6MGpuswvJOVYShmLTRoinLha3EJhbLwKf9xY3498DialCVSVp9GIHiyoUw==" hashValue="qMIbD/eSdUdNQ3sEmBlmRG2Kmk6s61aLeZXWXXgJrIeV9+VsVfp/5Oo639zOcMjizczpgFzzNHaolfzALy9V5w==" algorithmName="SHA-512" password="C87A"/>
  <autoFilter ref="C88:K15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102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2439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2440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ROUND(J88,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ROUND((SUM(BE88:BE178)),  2)</f>
        <v>0</v>
      </c>
      <c r="I35" s="159">
        <v>0.20999999999999999</v>
      </c>
      <c r="J35" s="158">
        <f>ROUND(((SUM(BE88:BE178))*I35),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ROUND((SUM(BF88:BF178)),  2)</f>
        <v>0</v>
      </c>
      <c r="I36" s="159">
        <v>0.14999999999999999</v>
      </c>
      <c r="J36" s="158">
        <f>ROUND(((SUM(BF88:BF178))*I36),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ROUND((SUM(BG88:BG178)),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ROUND((SUM(BH88:BH178)),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ROUND((SUM(BI88:BI178)),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2439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D.1.4.b-1 -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J88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J89</f>
        <v>0</v>
      </c>
      <c r="K64" s="181"/>
      <c r="L64" s="186"/>
    </row>
    <row r="65" s="9" customFormat="1" ht="19.92" customHeight="1">
      <c r="B65" s="187"/>
      <c r="C65" s="123"/>
      <c r="D65" s="188" t="s">
        <v>164</v>
      </c>
      <c r="E65" s="189"/>
      <c r="F65" s="189"/>
      <c r="G65" s="189"/>
      <c r="H65" s="189"/>
      <c r="I65" s="190"/>
      <c r="J65" s="191">
        <f>J90</f>
        <v>0</v>
      </c>
      <c r="K65" s="123"/>
      <c r="L65" s="192"/>
    </row>
    <row r="66" s="9" customFormat="1" ht="19.92" customHeight="1">
      <c r="B66" s="187"/>
      <c r="C66" s="123"/>
      <c r="D66" s="188" t="s">
        <v>2441</v>
      </c>
      <c r="E66" s="189"/>
      <c r="F66" s="189"/>
      <c r="G66" s="189"/>
      <c r="H66" s="189"/>
      <c r="I66" s="190"/>
      <c r="J66" s="191">
        <f>J95</f>
        <v>0</v>
      </c>
      <c r="K66" s="123"/>
      <c r="L66" s="192"/>
    </row>
    <row r="67" s="1" customFormat="1" ht="21.84" customHeight="1">
      <c r="B67" s="37"/>
      <c r="C67" s="38"/>
      <c r="D67" s="38"/>
      <c r="E67" s="38"/>
      <c r="F67" s="38"/>
      <c r="G67" s="38"/>
      <c r="H67" s="38"/>
      <c r="I67" s="145"/>
      <c r="J67" s="38"/>
      <c r="K67" s="38"/>
      <c r="L67" s="42"/>
    </row>
    <row r="68" s="1" customFormat="1" ht="6.96" customHeight="1">
      <c r="B68" s="57"/>
      <c r="C68" s="58"/>
      <c r="D68" s="58"/>
      <c r="E68" s="58"/>
      <c r="F68" s="58"/>
      <c r="G68" s="58"/>
      <c r="H68" s="58"/>
      <c r="I68" s="170"/>
      <c r="J68" s="58"/>
      <c r="K68" s="58"/>
      <c r="L68" s="42"/>
    </row>
    <row r="72" s="1" customFormat="1" ht="6.96" customHeight="1">
      <c r="B72" s="59"/>
      <c r="C72" s="60"/>
      <c r="D72" s="60"/>
      <c r="E72" s="60"/>
      <c r="F72" s="60"/>
      <c r="G72" s="60"/>
      <c r="H72" s="60"/>
      <c r="I72" s="173"/>
      <c r="J72" s="60"/>
      <c r="K72" s="60"/>
      <c r="L72" s="42"/>
    </row>
    <row r="73" s="1" customFormat="1" ht="24.96" customHeight="1">
      <c r="B73" s="37"/>
      <c r="C73" s="22" t="s">
        <v>179</v>
      </c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6.96" customHeight="1">
      <c r="B74" s="37"/>
      <c r="C74" s="38"/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12" customHeight="1">
      <c r="B75" s="37"/>
      <c r="C75" s="31" t="s">
        <v>16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16.5" customHeight="1">
      <c r="B76" s="37"/>
      <c r="C76" s="38"/>
      <c r="D76" s="38"/>
      <c r="E76" s="174" t="str">
        <f>E7</f>
        <v>Stavební úpravy objektů č.p. 6 a st.p.č. 17-6, obec Malšovice - revize č.01</v>
      </c>
      <c r="F76" s="31"/>
      <c r="G76" s="31"/>
      <c r="H76" s="31"/>
      <c r="I76" s="145"/>
      <c r="J76" s="38"/>
      <c r="K76" s="38"/>
      <c r="L76" s="42"/>
    </row>
    <row r="77" ht="12" customHeight="1">
      <c r="B77" s="20"/>
      <c r="C77" s="31" t="s">
        <v>144</v>
      </c>
      <c r="D77" s="21"/>
      <c r="E77" s="21"/>
      <c r="F77" s="21"/>
      <c r="G77" s="21"/>
      <c r="H77" s="21"/>
      <c r="I77" s="137"/>
      <c r="J77" s="21"/>
      <c r="K77" s="21"/>
      <c r="L77" s="19"/>
    </row>
    <row r="78" s="1" customFormat="1" ht="16.5" customHeight="1">
      <c r="B78" s="37"/>
      <c r="C78" s="38"/>
      <c r="D78" s="38"/>
      <c r="E78" s="174" t="s">
        <v>2439</v>
      </c>
      <c r="F78" s="38"/>
      <c r="G78" s="38"/>
      <c r="H78" s="38"/>
      <c r="I78" s="145"/>
      <c r="J78" s="38"/>
      <c r="K78" s="38"/>
      <c r="L78" s="42"/>
    </row>
    <row r="79" s="1" customFormat="1" ht="12" customHeight="1">
      <c r="B79" s="37"/>
      <c r="C79" s="31" t="s">
        <v>146</v>
      </c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6.5" customHeight="1">
      <c r="B80" s="37"/>
      <c r="C80" s="38"/>
      <c r="D80" s="38"/>
      <c r="E80" s="67" t="str">
        <f>E11</f>
        <v>D.1.4.b-1 - Objekt č.p.6</v>
      </c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37"/>
      <c r="C81" s="38"/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2" customHeight="1">
      <c r="B82" s="37"/>
      <c r="C82" s="31" t="s">
        <v>21</v>
      </c>
      <c r="D82" s="38"/>
      <c r="E82" s="38"/>
      <c r="F82" s="26" t="str">
        <f>F14</f>
        <v>Malšovice</v>
      </c>
      <c r="G82" s="38"/>
      <c r="H82" s="38"/>
      <c r="I82" s="147" t="s">
        <v>23</v>
      </c>
      <c r="J82" s="70" t="str">
        <f>IF(J14="","",J14)</f>
        <v>22. 6. 2019</v>
      </c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43.05" customHeight="1">
      <c r="B84" s="37"/>
      <c r="C84" s="31" t="s">
        <v>25</v>
      </c>
      <c r="D84" s="38"/>
      <c r="E84" s="38"/>
      <c r="F84" s="26" t="str">
        <f>E17</f>
        <v>Obec Malšovice, Malšovice 16, 405 02 Děčín 2</v>
      </c>
      <c r="G84" s="38"/>
      <c r="H84" s="38"/>
      <c r="I84" s="147" t="s">
        <v>32</v>
      </c>
      <c r="J84" s="35" t="str">
        <f>E23</f>
        <v>INTECON, spol. s r.o., Ústí nad Labem</v>
      </c>
      <c r="K84" s="38"/>
      <c r="L84" s="42"/>
    </row>
    <row r="85" s="1" customFormat="1" ht="43.05" customHeight="1">
      <c r="B85" s="37"/>
      <c r="C85" s="31" t="s">
        <v>30</v>
      </c>
      <c r="D85" s="38"/>
      <c r="E85" s="38"/>
      <c r="F85" s="26" t="str">
        <f>IF(E20="","",E20)</f>
        <v>Vyplň údaj</v>
      </c>
      <c r="G85" s="38"/>
      <c r="H85" s="38"/>
      <c r="I85" s="147" t="s">
        <v>36</v>
      </c>
      <c r="J85" s="35" t="str">
        <f>E26</f>
        <v>INTECON, spol. s r.o., Ústí nad Labem</v>
      </c>
      <c r="K85" s="38"/>
      <c r="L85" s="42"/>
    </row>
    <row r="86" s="1" customFormat="1" ht="10.32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0" customFormat="1" ht="29.28" customHeight="1">
      <c r="B87" s="193"/>
      <c r="C87" s="194" t="s">
        <v>180</v>
      </c>
      <c r="D87" s="195" t="s">
        <v>58</v>
      </c>
      <c r="E87" s="195" t="s">
        <v>54</v>
      </c>
      <c r="F87" s="195" t="s">
        <v>55</v>
      </c>
      <c r="G87" s="195" t="s">
        <v>181</v>
      </c>
      <c r="H87" s="195" t="s">
        <v>182</v>
      </c>
      <c r="I87" s="196" t="s">
        <v>183</v>
      </c>
      <c r="J87" s="195" t="s">
        <v>150</v>
      </c>
      <c r="K87" s="197" t="s">
        <v>184</v>
      </c>
      <c r="L87" s="198"/>
      <c r="M87" s="90" t="s">
        <v>19</v>
      </c>
      <c r="N87" s="91" t="s">
        <v>43</v>
      </c>
      <c r="O87" s="91" t="s">
        <v>185</v>
      </c>
      <c r="P87" s="91" t="s">
        <v>186</v>
      </c>
      <c r="Q87" s="91" t="s">
        <v>187</v>
      </c>
      <c r="R87" s="91" t="s">
        <v>188</v>
      </c>
      <c r="S87" s="91" t="s">
        <v>189</v>
      </c>
      <c r="T87" s="92" t="s">
        <v>190</v>
      </c>
    </row>
    <row r="88" s="1" customFormat="1" ht="22.8" customHeight="1">
      <c r="B88" s="37"/>
      <c r="C88" s="97" t="s">
        <v>191</v>
      </c>
      <c r="D88" s="38"/>
      <c r="E88" s="38"/>
      <c r="F88" s="38"/>
      <c r="G88" s="38"/>
      <c r="H88" s="38"/>
      <c r="I88" s="145"/>
      <c r="J88" s="199">
        <f>BK88</f>
        <v>0</v>
      </c>
      <c r="K88" s="38"/>
      <c r="L88" s="42"/>
      <c r="M88" s="93"/>
      <c r="N88" s="94"/>
      <c r="O88" s="94"/>
      <c r="P88" s="200">
        <f>P89</f>
        <v>0</v>
      </c>
      <c r="Q88" s="94"/>
      <c r="R88" s="200">
        <f>R89</f>
        <v>0.23557</v>
      </c>
      <c r="S88" s="94"/>
      <c r="T88" s="201">
        <f>T89</f>
        <v>0</v>
      </c>
      <c r="AT88" s="16" t="s">
        <v>72</v>
      </c>
      <c r="AU88" s="16" t="s">
        <v>151</v>
      </c>
      <c r="BK88" s="202">
        <f>BK89</f>
        <v>0</v>
      </c>
    </row>
    <row r="89" s="11" customFormat="1" ht="25.92" customHeight="1">
      <c r="B89" s="203"/>
      <c r="C89" s="204"/>
      <c r="D89" s="205" t="s">
        <v>72</v>
      </c>
      <c r="E89" s="206" t="s">
        <v>1256</v>
      </c>
      <c r="F89" s="206" t="s">
        <v>1257</v>
      </c>
      <c r="G89" s="204"/>
      <c r="H89" s="204"/>
      <c r="I89" s="207"/>
      <c r="J89" s="208">
        <f>BK89</f>
        <v>0</v>
      </c>
      <c r="K89" s="204"/>
      <c r="L89" s="209"/>
      <c r="M89" s="210"/>
      <c r="N89" s="211"/>
      <c r="O89" s="211"/>
      <c r="P89" s="212">
        <f>P90+P95</f>
        <v>0</v>
      </c>
      <c r="Q89" s="211"/>
      <c r="R89" s="212">
        <f>R90+R95</f>
        <v>0.23557</v>
      </c>
      <c r="S89" s="211"/>
      <c r="T89" s="213">
        <f>T90+T95</f>
        <v>0</v>
      </c>
      <c r="AR89" s="214" t="s">
        <v>82</v>
      </c>
      <c r="AT89" s="215" t="s">
        <v>72</v>
      </c>
      <c r="AU89" s="215" t="s">
        <v>73</v>
      </c>
      <c r="AY89" s="214" t="s">
        <v>194</v>
      </c>
      <c r="BK89" s="216">
        <f>BK90+BK95</f>
        <v>0</v>
      </c>
    </row>
    <row r="90" s="11" customFormat="1" ht="22.8" customHeight="1">
      <c r="B90" s="203"/>
      <c r="C90" s="204"/>
      <c r="D90" s="205" t="s">
        <v>72</v>
      </c>
      <c r="E90" s="217" t="s">
        <v>1258</v>
      </c>
      <c r="F90" s="217" t="s">
        <v>1259</v>
      </c>
      <c r="G90" s="204"/>
      <c r="H90" s="204"/>
      <c r="I90" s="207"/>
      <c r="J90" s="218">
        <f>BK90</f>
        <v>0</v>
      </c>
      <c r="K90" s="204"/>
      <c r="L90" s="209"/>
      <c r="M90" s="210"/>
      <c r="N90" s="211"/>
      <c r="O90" s="211"/>
      <c r="P90" s="212">
        <f>SUM(P91:P94)</f>
        <v>0</v>
      </c>
      <c r="Q90" s="211"/>
      <c r="R90" s="212">
        <f>SUM(R91:R94)</f>
        <v>0.021299999999999999</v>
      </c>
      <c r="S90" s="211"/>
      <c r="T90" s="213">
        <f>SUM(T91:T94)</f>
        <v>0</v>
      </c>
      <c r="AR90" s="214" t="s">
        <v>82</v>
      </c>
      <c r="AT90" s="215" t="s">
        <v>72</v>
      </c>
      <c r="AU90" s="215" t="s">
        <v>80</v>
      </c>
      <c r="AY90" s="214" t="s">
        <v>194</v>
      </c>
      <c r="BK90" s="216">
        <f>SUM(BK91:BK94)</f>
        <v>0</v>
      </c>
    </row>
    <row r="91" s="1" customFormat="1" ht="24" customHeight="1">
      <c r="B91" s="37"/>
      <c r="C91" s="219" t="s">
        <v>80</v>
      </c>
      <c r="D91" s="219" t="s">
        <v>196</v>
      </c>
      <c r="E91" s="220" t="s">
        <v>2442</v>
      </c>
      <c r="F91" s="221" t="s">
        <v>2443</v>
      </c>
      <c r="G91" s="222" t="s">
        <v>199</v>
      </c>
      <c r="H91" s="223">
        <v>5</v>
      </c>
      <c r="I91" s="224"/>
      <c r="J91" s="225">
        <f>ROUND(I91*H91,2)</f>
        <v>0</v>
      </c>
      <c r="K91" s="221" t="s">
        <v>200</v>
      </c>
      <c r="L91" s="42"/>
      <c r="M91" s="226" t="s">
        <v>19</v>
      </c>
      <c r="N91" s="227" t="s">
        <v>44</v>
      </c>
      <c r="O91" s="82"/>
      <c r="P91" s="228">
        <f>O91*H91</f>
        <v>0</v>
      </c>
      <c r="Q91" s="228">
        <v>0.00036000000000000002</v>
      </c>
      <c r="R91" s="228">
        <f>Q91*H91</f>
        <v>0.0018000000000000002</v>
      </c>
      <c r="S91" s="228">
        <v>0</v>
      </c>
      <c r="T91" s="229">
        <f>S91*H91</f>
        <v>0</v>
      </c>
      <c r="AR91" s="230" t="s">
        <v>280</v>
      </c>
      <c r="AT91" s="230" t="s">
        <v>196</v>
      </c>
      <c r="AU91" s="230" t="s">
        <v>82</v>
      </c>
      <c r="AY91" s="16" t="s">
        <v>194</v>
      </c>
      <c r="BE91" s="231">
        <f>IF(N91="základní",J91,0)</f>
        <v>0</v>
      </c>
      <c r="BF91" s="231">
        <f>IF(N91="snížená",J91,0)</f>
        <v>0</v>
      </c>
      <c r="BG91" s="231">
        <f>IF(N91="zákl. přenesená",J91,0)</f>
        <v>0</v>
      </c>
      <c r="BH91" s="231">
        <f>IF(N91="sníž. přenesená",J91,0)</f>
        <v>0</v>
      </c>
      <c r="BI91" s="231">
        <f>IF(N91="nulová",J91,0)</f>
        <v>0</v>
      </c>
      <c r="BJ91" s="16" t="s">
        <v>80</v>
      </c>
      <c r="BK91" s="231">
        <f>ROUND(I91*H91,2)</f>
        <v>0</v>
      </c>
      <c r="BL91" s="16" t="s">
        <v>280</v>
      </c>
      <c r="BM91" s="230" t="s">
        <v>2444</v>
      </c>
    </row>
    <row r="92" s="1" customFormat="1">
      <c r="B92" s="37"/>
      <c r="C92" s="38"/>
      <c r="D92" s="232" t="s">
        <v>203</v>
      </c>
      <c r="E92" s="38"/>
      <c r="F92" s="233" t="s">
        <v>2445</v>
      </c>
      <c r="G92" s="38"/>
      <c r="H92" s="38"/>
      <c r="I92" s="145"/>
      <c r="J92" s="38"/>
      <c r="K92" s="38"/>
      <c r="L92" s="42"/>
      <c r="M92" s="234"/>
      <c r="N92" s="82"/>
      <c r="O92" s="82"/>
      <c r="P92" s="82"/>
      <c r="Q92" s="82"/>
      <c r="R92" s="82"/>
      <c r="S92" s="82"/>
      <c r="T92" s="83"/>
      <c r="AT92" s="16" t="s">
        <v>203</v>
      </c>
      <c r="AU92" s="16" t="s">
        <v>82</v>
      </c>
    </row>
    <row r="93" s="1" customFormat="1" ht="24" customHeight="1">
      <c r="B93" s="37"/>
      <c r="C93" s="258" t="s">
        <v>82</v>
      </c>
      <c r="D93" s="258" t="s">
        <v>350</v>
      </c>
      <c r="E93" s="259" t="s">
        <v>2446</v>
      </c>
      <c r="F93" s="260" t="s">
        <v>2447</v>
      </c>
      <c r="G93" s="261" t="s">
        <v>199</v>
      </c>
      <c r="H93" s="262">
        <v>5</v>
      </c>
      <c r="I93" s="263"/>
      <c r="J93" s="264">
        <f>ROUND(I93*H93,2)</f>
        <v>0</v>
      </c>
      <c r="K93" s="260" t="s">
        <v>200</v>
      </c>
      <c r="L93" s="265"/>
      <c r="M93" s="266" t="s">
        <v>19</v>
      </c>
      <c r="N93" s="267" t="s">
        <v>44</v>
      </c>
      <c r="O93" s="82"/>
      <c r="P93" s="228">
        <f>O93*H93</f>
        <v>0</v>
      </c>
      <c r="Q93" s="228">
        <v>0.0038999999999999998</v>
      </c>
      <c r="R93" s="228">
        <f>Q93*H93</f>
        <v>0.0195</v>
      </c>
      <c r="S93" s="228">
        <v>0</v>
      </c>
      <c r="T93" s="229">
        <f>S93*H93</f>
        <v>0</v>
      </c>
      <c r="AR93" s="230" t="s">
        <v>381</v>
      </c>
      <c r="AT93" s="230" t="s">
        <v>350</v>
      </c>
      <c r="AU93" s="230" t="s">
        <v>82</v>
      </c>
      <c r="AY93" s="16" t="s">
        <v>194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16" t="s">
        <v>80</v>
      </c>
      <c r="BK93" s="231">
        <f>ROUND(I93*H93,2)</f>
        <v>0</v>
      </c>
      <c r="BL93" s="16" t="s">
        <v>280</v>
      </c>
      <c r="BM93" s="230" t="s">
        <v>2448</v>
      </c>
    </row>
    <row r="94" s="1" customFormat="1">
      <c r="B94" s="37"/>
      <c r="C94" s="38"/>
      <c r="D94" s="232" t="s">
        <v>203</v>
      </c>
      <c r="E94" s="38"/>
      <c r="F94" s="233" t="s">
        <v>2447</v>
      </c>
      <c r="G94" s="38"/>
      <c r="H94" s="38"/>
      <c r="I94" s="145"/>
      <c r="J94" s="38"/>
      <c r="K94" s="38"/>
      <c r="L94" s="42"/>
      <c r="M94" s="234"/>
      <c r="N94" s="82"/>
      <c r="O94" s="82"/>
      <c r="P94" s="82"/>
      <c r="Q94" s="82"/>
      <c r="R94" s="82"/>
      <c r="S94" s="82"/>
      <c r="T94" s="83"/>
      <c r="AT94" s="16" t="s">
        <v>203</v>
      </c>
      <c r="AU94" s="16" t="s">
        <v>82</v>
      </c>
    </row>
    <row r="95" s="11" customFormat="1" ht="22.8" customHeight="1">
      <c r="B95" s="203"/>
      <c r="C95" s="204"/>
      <c r="D95" s="205" t="s">
        <v>72</v>
      </c>
      <c r="E95" s="217" t="s">
        <v>2449</v>
      </c>
      <c r="F95" s="217" t="s">
        <v>2450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SUM(P96:P178)</f>
        <v>0</v>
      </c>
      <c r="Q95" s="211"/>
      <c r="R95" s="212">
        <f>SUM(R96:R178)</f>
        <v>0.21426999999999999</v>
      </c>
      <c r="S95" s="211"/>
      <c r="T95" s="213">
        <f>SUM(T96:T178)</f>
        <v>0</v>
      </c>
      <c r="AR95" s="214" t="s">
        <v>82</v>
      </c>
      <c r="AT95" s="215" t="s">
        <v>72</v>
      </c>
      <c r="AU95" s="215" t="s">
        <v>80</v>
      </c>
      <c r="AY95" s="214" t="s">
        <v>194</v>
      </c>
      <c r="BK95" s="216">
        <f>SUM(BK96:BK178)</f>
        <v>0</v>
      </c>
    </row>
    <row r="96" s="1" customFormat="1" ht="24" customHeight="1">
      <c r="B96" s="37"/>
      <c r="C96" s="219" t="s">
        <v>117</v>
      </c>
      <c r="D96" s="219" t="s">
        <v>196</v>
      </c>
      <c r="E96" s="220" t="s">
        <v>2451</v>
      </c>
      <c r="F96" s="221" t="s">
        <v>2452</v>
      </c>
      <c r="G96" s="222" t="s">
        <v>228</v>
      </c>
      <c r="H96" s="223">
        <v>4</v>
      </c>
      <c r="I96" s="224"/>
      <c r="J96" s="225">
        <f>ROUND(I96*H96,2)</f>
        <v>0</v>
      </c>
      <c r="K96" s="221" t="s">
        <v>200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280</v>
      </c>
      <c r="AT96" s="230" t="s">
        <v>196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280</v>
      </c>
      <c r="BM96" s="230" t="s">
        <v>2453</v>
      </c>
    </row>
    <row r="97" s="1" customFormat="1">
      <c r="B97" s="37"/>
      <c r="C97" s="38"/>
      <c r="D97" s="232" t="s">
        <v>203</v>
      </c>
      <c r="E97" s="38"/>
      <c r="F97" s="233" t="s">
        <v>2454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16.5" customHeight="1">
      <c r="B98" s="37"/>
      <c r="C98" s="258" t="s">
        <v>201</v>
      </c>
      <c r="D98" s="258" t="s">
        <v>350</v>
      </c>
      <c r="E98" s="259" t="s">
        <v>2455</v>
      </c>
      <c r="F98" s="260" t="s">
        <v>2456</v>
      </c>
      <c r="G98" s="261" t="s">
        <v>1492</v>
      </c>
      <c r="H98" s="262">
        <v>2</v>
      </c>
      <c r="I98" s="263"/>
      <c r="J98" s="264">
        <f>ROUND(I98*H98,2)</f>
        <v>0</v>
      </c>
      <c r="K98" s="260" t="s">
        <v>19</v>
      </c>
      <c r="L98" s="265"/>
      <c r="M98" s="266" t="s">
        <v>19</v>
      </c>
      <c r="N98" s="26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381</v>
      </c>
      <c r="AT98" s="230" t="s">
        <v>350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280</v>
      </c>
      <c r="BM98" s="230" t="s">
        <v>2457</v>
      </c>
    </row>
    <row r="99" s="1" customFormat="1">
      <c r="B99" s="37"/>
      <c r="C99" s="38"/>
      <c r="D99" s="232" t="s">
        <v>203</v>
      </c>
      <c r="E99" s="38"/>
      <c r="F99" s="233" t="s">
        <v>2458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16.5" customHeight="1">
      <c r="B100" s="37"/>
      <c r="C100" s="258" t="s">
        <v>220</v>
      </c>
      <c r="D100" s="258" t="s">
        <v>350</v>
      </c>
      <c r="E100" s="259" t="s">
        <v>2459</v>
      </c>
      <c r="F100" s="260" t="s">
        <v>2460</v>
      </c>
      <c r="G100" s="261" t="s">
        <v>1492</v>
      </c>
      <c r="H100" s="262">
        <v>1</v>
      </c>
      <c r="I100" s="263"/>
      <c r="J100" s="264">
        <f>ROUND(I100*H100,2)</f>
        <v>0</v>
      </c>
      <c r="K100" s="260" t="s">
        <v>19</v>
      </c>
      <c r="L100" s="265"/>
      <c r="M100" s="266" t="s">
        <v>19</v>
      </c>
      <c r="N100" s="26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381</v>
      </c>
      <c r="AT100" s="230" t="s">
        <v>350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280</v>
      </c>
      <c r="BM100" s="230" t="s">
        <v>2461</v>
      </c>
    </row>
    <row r="101" s="1" customFormat="1">
      <c r="B101" s="37"/>
      <c r="C101" s="38"/>
      <c r="D101" s="232" t="s">
        <v>203</v>
      </c>
      <c r="E101" s="38"/>
      <c r="F101" s="233" t="s">
        <v>2462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16.5" customHeight="1">
      <c r="B102" s="37"/>
      <c r="C102" s="258" t="s">
        <v>225</v>
      </c>
      <c r="D102" s="258" t="s">
        <v>350</v>
      </c>
      <c r="E102" s="259" t="s">
        <v>2463</v>
      </c>
      <c r="F102" s="260" t="s">
        <v>2464</v>
      </c>
      <c r="G102" s="261" t="s">
        <v>1492</v>
      </c>
      <c r="H102" s="262">
        <v>1</v>
      </c>
      <c r="I102" s="263"/>
      <c r="J102" s="264">
        <f>ROUND(I102*H102,2)</f>
        <v>0</v>
      </c>
      <c r="K102" s="260" t="s">
        <v>19</v>
      </c>
      <c r="L102" s="265"/>
      <c r="M102" s="266" t="s">
        <v>19</v>
      </c>
      <c r="N102" s="26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381</v>
      </c>
      <c r="AT102" s="230" t="s">
        <v>350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280</v>
      </c>
      <c r="BM102" s="230" t="s">
        <v>2465</v>
      </c>
    </row>
    <row r="103" s="1" customFormat="1">
      <c r="B103" s="37"/>
      <c r="C103" s="38"/>
      <c r="D103" s="232" t="s">
        <v>203</v>
      </c>
      <c r="E103" s="38"/>
      <c r="F103" s="233" t="s">
        <v>2466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16.5" customHeight="1">
      <c r="B104" s="37"/>
      <c r="C104" s="219" t="s">
        <v>231</v>
      </c>
      <c r="D104" s="219" t="s">
        <v>196</v>
      </c>
      <c r="E104" s="220" t="s">
        <v>2467</v>
      </c>
      <c r="F104" s="221" t="s">
        <v>2468</v>
      </c>
      <c r="G104" s="222" t="s">
        <v>228</v>
      </c>
      <c r="H104" s="223">
        <v>9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280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280</v>
      </c>
      <c r="BM104" s="230" t="s">
        <v>2469</v>
      </c>
    </row>
    <row r="105" s="1" customFormat="1">
      <c r="B105" s="37"/>
      <c r="C105" s="38"/>
      <c r="D105" s="232" t="s">
        <v>203</v>
      </c>
      <c r="E105" s="38"/>
      <c r="F105" s="233" t="s">
        <v>2470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58" t="s">
        <v>236</v>
      </c>
      <c r="D106" s="258" t="s">
        <v>350</v>
      </c>
      <c r="E106" s="259" t="s">
        <v>2471</v>
      </c>
      <c r="F106" s="260" t="s">
        <v>2472</v>
      </c>
      <c r="G106" s="261" t="s">
        <v>1492</v>
      </c>
      <c r="H106" s="262">
        <v>9</v>
      </c>
      <c r="I106" s="263"/>
      <c r="J106" s="264">
        <f>ROUND(I106*H106,2)</f>
        <v>0</v>
      </c>
      <c r="K106" s="260" t="s">
        <v>19</v>
      </c>
      <c r="L106" s="265"/>
      <c r="M106" s="266" t="s">
        <v>19</v>
      </c>
      <c r="N106" s="26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381</v>
      </c>
      <c r="AT106" s="230" t="s">
        <v>350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2473</v>
      </c>
    </row>
    <row r="107" s="1" customFormat="1">
      <c r="B107" s="37"/>
      <c r="C107" s="38"/>
      <c r="D107" s="232" t="s">
        <v>203</v>
      </c>
      <c r="E107" s="38"/>
      <c r="F107" s="233" t="s">
        <v>2474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24" customHeight="1">
      <c r="B108" s="37"/>
      <c r="C108" s="219" t="s">
        <v>241</v>
      </c>
      <c r="D108" s="219" t="s">
        <v>196</v>
      </c>
      <c r="E108" s="220" t="s">
        <v>2475</v>
      </c>
      <c r="F108" s="221" t="s">
        <v>2476</v>
      </c>
      <c r="G108" s="222" t="s">
        <v>228</v>
      </c>
      <c r="H108" s="223">
        <v>1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280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280</v>
      </c>
      <c r="BM108" s="230" t="s">
        <v>2477</v>
      </c>
    </row>
    <row r="109" s="1" customFormat="1">
      <c r="B109" s="37"/>
      <c r="C109" s="38"/>
      <c r="D109" s="232" t="s">
        <v>203</v>
      </c>
      <c r="E109" s="38"/>
      <c r="F109" s="233" t="s">
        <v>2478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16.5" customHeight="1">
      <c r="B110" s="37"/>
      <c r="C110" s="258" t="s">
        <v>246</v>
      </c>
      <c r="D110" s="258" t="s">
        <v>350</v>
      </c>
      <c r="E110" s="259" t="s">
        <v>2479</v>
      </c>
      <c r="F110" s="260" t="s">
        <v>2480</v>
      </c>
      <c r="G110" s="261" t="s">
        <v>1492</v>
      </c>
      <c r="H110" s="262">
        <v>1</v>
      </c>
      <c r="I110" s="263"/>
      <c r="J110" s="264">
        <f>ROUND(I110*H110,2)</f>
        <v>0</v>
      </c>
      <c r="K110" s="260" t="s">
        <v>19</v>
      </c>
      <c r="L110" s="265"/>
      <c r="M110" s="266" t="s">
        <v>19</v>
      </c>
      <c r="N110" s="26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381</v>
      </c>
      <c r="AT110" s="230" t="s">
        <v>350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280</v>
      </c>
      <c r="BM110" s="230" t="s">
        <v>2481</v>
      </c>
    </row>
    <row r="111" s="1" customFormat="1">
      <c r="B111" s="37"/>
      <c r="C111" s="38"/>
      <c r="D111" s="232" t="s">
        <v>203</v>
      </c>
      <c r="E111" s="38"/>
      <c r="F111" s="233" t="s">
        <v>2482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16.5" customHeight="1">
      <c r="B112" s="37"/>
      <c r="C112" s="219" t="s">
        <v>251</v>
      </c>
      <c r="D112" s="219" t="s">
        <v>196</v>
      </c>
      <c r="E112" s="220" t="s">
        <v>2483</v>
      </c>
      <c r="F112" s="221" t="s">
        <v>2484</v>
      </c>
      <c r="G112" s="222" t="s">
        <v>228</v>
      </c>
      <c r="H112" s="223">
        <v>1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280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280</v>
      </c>
      <c r="BM112" s="230" t="s">
        <v>2485</v>
      </c>
    </row>
    <row r="113" s="1" customFormat="1">
      <c r="B113" s="37"/>
      <c r="C113" s="38"/>
      <c r="D113" s="232" t="s">
        <v>203</v>
      </c>
      <c r="E113" s="38"/>
      <c r="F113" s="233" t="s">
        <v>2486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16.5" customHeight="1">
      <c r="B114" s="37"/>
      <c r="C114" s="258" t="s">
        <v>256</v>
      </c>
      <c r="D114" s="258" t="s">
        <v>350</v>
      </c>
      <c r="E114" s="259" t="s">
        <v>2487</v>
      </c>
      <c r="F114" s="260" t="s">
        <v>2488</v>
      </c>
      <c r="G114" s="261" t="s">
        <v>1492</v>
      </c>
      <c r="H114" s="262">
        <v>1</v>
      </c>
      <c r="I114" s="263"/>
      <c r="J114" s="264">
        <f>ROUND(I114*H114,2)</f>
        <v>0</v>
      </c>
      <c r="K114" s="260" t="s">
        <v>19</v>
      </c>
      <c r="L114" s="265"/>
      <c r="M114" s="266" t="s">
        <v>19</v>
      </c>
      <c r="N114" s="26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381</v>
      </c>
      <c r="AT114" s="230" t="s">
        <v>350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280</v>
      </c>
      <c r="BM114" s="230" t="s">
        <v>2489</v>
      </c>
    </row>
    <row r="115" s="1" customFormat="1">
      <c r="B115" s="37"/>
      <c r="C115" s="38"/>
      <c r="D115" s="232" t="s">
        <v>203</v>
      </c>
      <c r="E115" s="38"/>
      <c r="F115" s="233" t="s">
        <v>2490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16.5" customHeight="1">
      <c r="B116" s="37"/>
      <c r="C116" s="258" t="s">
        <v>261</v>
      </c>
      <c r="D116" s="258" t="s">
        <v>350</v>
      </c>
      <c r="E116" s="259" t="s">
        <v>2491</v>
      </c>
      <c r="F116" s="260" t="s">
        <v>2492</v>
      </c>
      <c r="G116" s="261" t="s">
        <v>1492</v>
      </c>
      <c r="H116" s="262">
        <v>2</v>
      </c>
      <c r="I116" s="263"/>
      <c r="J116" s="264">
        <f>ROUND(I116*H116,2)</f>
        <v>0</v>
      </c>
      <c r="K116" s="260" t="s">
        <v>19</v>
      </c>
      <c r="L116" s="265"/>
      <c r="M116" s="266" t="s">
        <v>19</v>
      </c>
      <c r="N116" s="26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381</v>
      </c>
      <c r="AT116" s="230" t="s">
        <v>350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280</v>
      </c>
      <c r="BM116" s="230" t="s">
        <v>2493</v>
      </c>
    </row>
    <row r="117" s="1" customFormat="1">
      <c r="B117" s="37"/>
      <c r="C117" s="38"/>
      <c r="D117" s="232" t="s">
        <v>203</v>
      </c>
      <c r="E117" s="38"/>
      <c r="F117" s="233" t="s">
        <v>2494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" customFormat="1" ht="16.5" customHeight="1">
      <c r="B118" s="37"/>
      <c r="C118" s="219" t="s">
        <v>266</v>
      </c>
      <c r="D118" s="219" t="s">
        <v>196</v>
      </c>
      <c r="E118" s="220" t="s">
        <v>2495</v>
      </c>
      <c r="F118" s="221" t="s">
        <v>2496</v>
      </c>
      <c r="G118" s="222" t="s">
        <v>228</v>
      </c>
      <c r="H118" s="223">
        <v>2</v>
      </c>
      <c r="I118" s="224"/>
      <c r="J118" s="225">
        <f>ROUND(I118*H118,2)</f>
        <v>0</v>
      </c>
      <c r="K118" s="221" t="s">
        <v>200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280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280</v>
      </c>
      <c r="BM118" s="230" t="s">
        <v>2497</v>
      </c>
    </row>
    <row r="119" s="1" customFormat="1">
      <c r="B119" s="37"/>
      <c r="C119" s="38"/>
      <c r="D119" s="232" t="s">
        <v>203</v>
      </c>
      <c r="E119" s="38"/>
      <c r="F119" s="233" t="s">
        <v>2498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" customFormat="1" ht="16.5" customHeight="1">
      <c r="B120" s="37"/>
      <c r="C120" s="258" t="s">
        <v>8</v>
      </c>
      <c r="D120" s="258" t="s">
        <v>350</v>
      </c>
      <c r="E120" s="259" t="s">
        <v>2499</v>
      </c>
      <c r="F120" s="260" t="s">
        <v>2500</v>
      </c>
      <c r="G120" s="261" t="s">
        <v>1492</v>
      </c>
      <c r="H120" s="262">
        <v>2</v>
      </c>
      <c r="I120" s="263"/>
      <c r="J120" s="264">
        <f>ROUND(I120*H120,2)</f>
        <v>0</v>
      </c>
      <c r="K120" s="260" t="s">
        <v>19</v>
      </c>
      <c r="L120" s="265"/>
      <c r="M120" s="266" t="s">
        <v>19</v>
      </c>
      <c r="N120" s="267" t="s">
        <v>44</v>
      </c>
      <c r="O120" s="82"/>
      <c r="P120" s="228">
        <f>O120*H120</f>
        <v>0</v>
      </c>
      <c r="Q120" s="228">
        <v>0</v>
      </c>
      <c r="R120" s="228">
        <f>Q120*H120</f>
        <v>0</v>
      </c>
      <c r="S120" s="228">
        <v>0</v>
      </c>
      <c r="T120" s="229">
        <f>S120*H120</f>
        <v>0</v>
      </c>
      <c r="AR120" s="230" t="s">
        <v>381</v>
      </c>
      <c r="AT120" s="230" t="s">
        <v>350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280</v>
      </c>
      <c r="BM120" s="230" t="s">
        <v>2501</v>
      </c>
    </row>
    <row r="121" s="1" customFormat="1">
      <c r="B121" s="37"/>
      <c r="C121" s="38"/>
      <c r="D121" s="232" t="s">
        <v>203</v>
      </c>
      <c r="E121" s="38"/>
      <c r="F121" s="233" t="s">
        <v>2502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24" customHeight="1">
      <c r="B122" s="37"/>
      <c r="C122" s="219" t="s">
        <v>280</v>
      </c>
      <c r="D122" s="219" t="s">
        <v>196</v>
      </c>
      <c r="E122" s="220" t="s">
        <v>2503</v>
      </c>
      <c r="F122" s="221" t="s">
        <v>2504</v>
      </c>
      <c r="G122" s="222" t="s">
        <v>199</v>
      </c>
      <c r="H122" s="223">
        <v>2</v>
      </c>
      <c r="I122" s="224"/>
      <c r="J122" s="225">
        <f>ROUND(I122*H122,2)</f>
        <v>0</v>
      </c>
      <c r="K122" s="221" t="s">
        <v>19</v>
      </c>
      <c r="L122" s="42"/>
      <c r="M122" s="226" t="s">
        <v>19</v>
      </c>
      <c r="N122" s="227" t="s">
        <v>44</v>
      </c>
      <c r="O122" s="82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AR122" s="230" t="s">
        <v>280</v>
      </c>
      <c r="AT122" s="230" t="s">
        <v>196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280</v>
      </c>
      <c r="BM122" s="230" t="s">
        <v>2505</v>
      </c>
    </row>
    <row r="123" s="1" customFormat="1">
      <c r="B123" s="37"/>
      <c r="C123" s="38"/>
      <c r="D123" s="232" t="s">
        <v>203</v>
      </c>
      <c r="E123" s="38"/>
      <c r="F123" s="233" t="s">
        <v>2504</v>
      </c>
      <c r="G123" s="38"/>
      <c r="H123" s="38"/>
      <c r="I123" s="145"/>
      <c r="J123" s="38"/>
      <c r="K123" s="38"/>
      <c r="L123" s="42"/>
      <c r="M123" s="234"/>
      <c r="N123" s="82"/>
      <c r="O123" s="82"/>
      <c r="P123" s="82"/>
      <c r="Q123" s="82"/>
      <c r="R123" s="82"/>
      <c r="S123" s="82"/>
      <c r="T123" s="83"/>
      <c r="AT123" s="16" t="s">
        <v>203</v>
      </c>
      <c r="AU123" s="16" t="s">
        <v>82</v>
      </c>
    </row>
    <row r="124" s="1" customFormat="1" ht="24" customHeight="1">
      <c r="B124" s="37"/>
      <c r="C124" s="219" t="s">
        <v>286</v>
      </c>
      <c r="D124" s="219" t="s">
        <v>196</v>
      </c>
      <c r="E124" s="220" t="s">
        <v>2506</v>
      </c>
      <c r="F124" s="221" t="s">
        <v>2507</v>
      </c>
      <c r="G124" s="222" t="s">
        <v>217</v>
      </c>
      <c r="H124" s="223">
        <v>56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0.0031199999999999999</v>
      </c>
      <c r="R124" s="228">
        <f>Q124*H124</f>
        <v>0.17471999999999999</v>
      </c>
      <c r="S124" s="228">
        <v>0</v>
      </c>
      <c r="T124" s="229">
        <f>S124*H124</f>
        <v>0</v>
      </c>
      <c r="AR124" s="230" t="s">
        <v>280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280</v>
      </c>
      <c r="BM124" s="230" t="s">
        <v>2508</v>
      </c>
    </row>
    <row r="125" s="1" customFormat="1">
      <c r="B125" s="37"/>
      <c r="C125" s="38"/>
      <c r="D125" s="232" t="s">
        <v>203</v>
      </c>
      <c r="E125" s="38"/>
      <c r="F125" s="233" t="s">
        <v>2509</v>
      </c>
      <c r="G125" s="38"/>
      <c r="H125" s="38"/>
      <c r="I125" s="145"/>
      <c r="J125" s="38"/>
      <c r="K125" s="38"/>
      <c r="L125" s="42"/>
      <c r="M125" s="234"/>
      <c r="N125" s="82"/>
      <c r="O125" s="82"/>
      <c r="P125" s="82"/>
      <c r="Q125" s="82"/>
      <c r="R125" s="82"/>
      <c r="S125" s="82"/>
      <c r="T125" s="83"/>
      <c r="AT125" s="16" t="s">
        <v>203</v>
      </c>
      <c r="AU125" s="16" t="s">
        <v>82</v>
      </c>
    </row>
    <row r="126" s="1" customFormat="1">
      <c r="B126" s="37"/>
      <c r="C126" s="38"/>
      <c r="D126" s="232" t="s">
        <v>306</v>
      </c>
      <c r="E126" s="38"/>
      <c r="F126" s="257" t="s">
        <v>2510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306</v>
      </c>
      <c r="AU126" s="16" t="s">
        <v>82</v>
      </c>
    </row>
    <row r="127" s="1" customFormat="1" ht="24" customHeight="1">
      <c r="B127" s="37"/>
      <c r="C127" s="219" t="s">
        <v>296</v>
      </c>
      <c r="D127" s="219" t="s">
        <v>196</v>
      </c>
      <c r="E127" s="220" t="s">
        <v>2511</v>
      </c>
      <c r="F127" s="221" t="s">
        <v>2512</v>
      </c>
      <c r="G127" s="222" t="s">
        <v>228</v>
      </c>
      <c r="H127" s="223">
        <v>4</v>
      </c>
      <c r="I127" s="224"/>
      <c r="J127" s="225">
        <f>ROUND(I127*H127,2)</f>
        <v>0</v>
      </c>
      <c r="K127" s="221" t="s">
        <v>200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280</v>
      </c>
      <c r="AT127" s="230" t="s">
        <v>196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280</v>
      </c>
      <c r="BM127" s="230" t="s">
        <v>2513</v>
      </c>
    </row>
    <row r="128" s="1" customFormat="1">
      <c r="B128" s="37"/>
      <c r="C128" s="38"/>
      <c r="D128" s="232" t="s">
        <v>203</v>
      </c>
      <c r="E128" s="38"/>
      <c r="F128" s="233" t="s">
        <v>2514</v>
      </c>
      <c r="G128" s="38"/>
      <c r="H128" s="38"/>
      <c r="I128" s="145"/>
      <c r="J128" s="38"/>
      <c r="K128" s="38"/>
      <c r="L128" s="42"/>
      <c r="M128" s="234"/>
      <c r="N128" s="82"/>
      <c r="O128" s="82"/>
      <c r="P128" s="82"/>
      <c r="Q128" s="82"/>
      <c r="R128" s="82"/>
      <c r="S128" s="82"/>
      <c r="T128" s="83"/>
      <c r="AT128" s="16" t="s">
        <v>203</v>
      </c>
      <c r="AU128" s="16" t="s">
        <v>82</v>
      </c>
    </row>
    <row r="129" s="1" customFormat="1" ht="16.5" customHeight="1">
      <c r="B129" s="37"/>
      <c r="C129" s="258" t="s">
        <v>301</v>
      </c>
      <c r="D129" s="258" t="s">
        <v>350</v>
      </c>
      <c r="E129" s="259" t="s">
        <v>2515</v>
      </c>
      <c r="F129" s="260" t="s">
        <v>2516</v>
      </c>
      <c r="G129" s="261" t="s">
        <v>1492</v>
      </c>
      <c r="H129" s="262">
        <v>4</v>
      </c>
      <c r="I129" s="263"/>
      <c r="J129" s="264">
        <f>ROUND(I129*H129,2)</f>
        <v>0</v>
      </c>
      <c r="K129" s="260" t="s">
        <v>19</v>
      </c>
      <c r="L129" s="265"/>
      <c r="M129" s="266" t="s">
        <v>19</v>
      </c>
      <c r="N129" s="267" t="s">
        <v>44</v>
      </c>
      <c r="O129" s="82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AR129" s="230" t="s">
        <v>381</v>
      </c>
      <c r="AT129" s="230" t="s">
        <v>350</v>
      </c>
      <c r="AU129" s="230" t="s">
        <v>82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280</v>
      </c>
      <c r="BM129" s="230" t="s">
        <v>2517</v>
      </c>
    </row>
    <row r="130" s="1" customFormat="1">
      <c r="B130" s="37"/>
      <c r="C130" s="38"/>
      <c r="D130" s="232" t="s">
        <v>203</v>
      </c>
      <c r="E130" s="38"/>
      <c r="F130" s="233" t="s">
        <v>2516</v>
      </c>
      <c r="G130" s="38"/>
      <c r="H130" s="38"/>
      <c r="I130" s="145"/>
      <c r="J130" s="38"/>
      <c r="K130" s="38"/>
      <c r="L130" s="42"/>
      <c r="M130" s="234"/>
      <c r="N130" s="82"/>
      <c r="O130" s="82"/>
      <c r="P130" s="82"/>
      <c r="Q130" s="82"/>
      <c r="R130" s="82"/>
      <c r="S130" s="82"/>
      <c r="T130" s="83"/>
      <c r="AT130" s="16" t="s">
        <v>203</v>
      </c>
      <c r="AU130" s="16" t="s">
        <v>82</v>
      </c>
    </row>
    <row r="131" s="1" customFormat="1" ht="24" customHeight="1">
      <c r="B131" s="37"/>
      <c r="C131" s="219" t="s">
        <v>308</v>
      </c>
      <c r="D131" s="219" t="s">
        <v>196</v>
      </c>
      <c r="E131" s="220" t="s">
        <v>2518</v>
      </c>
      <c r="F131" s="221" t="s">
        <v>2519</v>
      </c>
      <c r="G131" s="222" t="s">
        <v>228</v>
      </c>
      <c r="H131" s="223">
        <v>2</v>
      </c>
      <c r="I131" s="224"/>
      <c r="J131" s="225">
        <f>ROUND(I131*H131,2)</f>
        <v>0</v>
      </c>
      <c r="K131" s="221" t="s">
        <v>200</v>
      </c>
      <c r="L131" s="42"/>
      <c r="M131" s="226" t="s">
        <v>19</v>
      </c>
      <c r="N131" s="227" t="s">
        <v>44</v>
      </c>
      <c r="O131" s="82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AR131" s="230" t="s">
        <v>280</v>
      </c>
      <c r="AT131" s="230" t="s">
        <v>196</v>
      </c>
      <c r="AU131" s="230" t="s">
        <v>82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280</v>
      </c>
      <c r="BM131" s="230" t="s">
        <v>2520</v>
      </c>
    </row>
    <row r="132" s="1" customFormat="1">
      <c r="B132" s="37"/>
      <c r="C132" s="38"/>
      <c r="D132" s="232" t="s">
        <v>203</v>
      </c>
      <c r="E132" s="38"/>
      <c r="F132" s="233" t="s">
        <v>2521</v>
      </c>
      <c r="G132" s="38"/>
      <c r="H132" s="38"/>
      <c r="I132" s="145"/>
      <c r="J132" s="38"/>
      <c r="K132" s="38"/>
      <c r="L132" s="42"/>
      <c r="M132" s="234"/>
      <c r="N132" s="82"/>
      <c r="O132" s="82"/>
      <c r="P132" s="82"/>
      <c r="Q132" s="82"/>
      <c r="R132" s="82"/>
      <c r="S132" s="82"/>
      <c r="T132" s="83"/>
      <c r="AT132" s="16" t="s">
        <v>203</v>
      </c>
      <c r="AU132" s="16" t="s">
        <v>82</v>
      </c>
    </row>
    <row r="133" s="1" customFormat="1" ht="16.5" customHeight="1">
      <c r="B133" s="37"/>
      <c r="C133" s="258" t="s">
        <v>7</v>
      </c>
      <c r="D133" s="258" t="s">
        <v>350</v>
      </c>
      <c r="E133" s="259" t="s">
        <v>2522</v>
      </c>
      <c r="F133" s="260" t="s">
        <v>2523</v>
      </c>
      <c r="G133" s="261" t="s">
        <v>1492</v>
      </c>
      <c r="H133" s="262">
        <v>2</v>
      </c>
      <c r="I133" s="263"/>
      <c r="J133" s="264">
        <f>ROUND(I133*H133,2)</f>
        <v>0</v>
      </c>
      <c r="K133" s="260" t="s">
        <v>19</v>
      </c>
      <c r="L133" s="265"/>
      <c r="M133" s="266" t="s">
        <v>19</v>
      </c>
      <c r="N133" s="267" t="s">
        <v>44</v>
      </c>
      <c r="O133" s="82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AR133" s="230" t="s">
        <v>381</v>
      </c>
      <c r="AT133" s="230" t="s">
        <v>350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280</v>
      </c>
      <c r="BM133" s="230" t="s">
        <v>2524</v>
      </c>
    </row>
    <row r="134" s="1" customFormat="1">
      <c r="B134" s="37"/>
      <c r="C134" s="38"/>
      <c r="D134" s="232" t="s">
        <v>203</v>
      </c>
      <c r="E134" s="38"/>
      <c r="F134" s="233" t="s">
        <v>2523</v>
      </c>
      <c r="G134" s="38"/>
      <c r="H134" s="38"/>
      <c r="I134" s="145"/>
      <c r="J134" s="38"/>
      <c r="K134" s="38"/>
      <c r="L134" s="42"/>
      <c r="M134" s="234"/>
      <c r="N134" s="82"/>
      <c r="O134" s="82"/>
      <c r="P134" s="82"/>
      <c r="Q134" s="82"/>
      <c r="R134" s="82"/>
      <c r="S134" s="82"/>
      <c r="T134" s="83"/>
      <c r="AT134" s="16" t="s">
        <v>203</v>
      </c>
      <c r="AU134" s="16" t="s">
        <v>82</v>
      </c>
    </row>
    <row r="135" s="1" customFormat="1" ht="16.5" customHeight="1">
      <c r="B135" s="37"/>
      <c r="C135" s="219" t="s">
        <v>317</v>
      </c>
      <c r="D135" s="219" t="s">
        <v>196</v>
      </c>
      <c r="E135" s="220" t="s">
        <v>2525</v>
      </c>
      <c r="F135" s="221" t="s">
        <v>2526</v>
      </c>
      <c r="G135" s="222" t="s">
        <v>217</v>
      </c>
      <c r="H135" s="223">
        <v>12</v>
      </c>
      <c r="I135" s="224"/>
      <c r="J135" s="225">
        <f>ROUND(I135*H135,2)</f>
        <v>0</v>
      </c>
      <c r="K135" s="221" t="s">
        <v>200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AR135" s="230" t="s">
        <v>280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280</v>
      </c>
      <c r="BM135" s="230" t="s">
        <v>2527</v>
      </c>
    </row>
    <row r="136" s="1" customFormat="1">
      <c r="B136" s="37"/>
      <c r="C136" s="38"/>
      <c r="D136" s="232" t="s">
        <v>203</v>
      </c>
      <c r="E136" s="38"/>
      <c r="F136" s="233" t="s">
        <v>2528</v>
      </c>
      <c r="G136" s="38"/>
      <c r="H136" s="38"/>
      <c r="I136" s="145"/>
      <c r="J136" s="38"/>
      <c r="K136" s="38"/>
      <c r="L136" s="42"/>
      <c r="M136" s="234"/>
      <c r="N136" s="82"/>
      <c r="O136" s="82"/>
      <c r="P136" s="82"/>
      <c r="Q136" s="82"/>
      <c r="R136" s="82"/>
      <c r="S136" s="82"/>
      <c r="T136" s="83"/>
      <c r="AT136" s="16" t="s">
        <v>203</v>
      </c>
      <c r="AU136" s="16" t="s">
        <v>82</v>
      </c>
    </row>
    <row r="137" s="1" customFormat="1" ht="16.5" customHeight="1">
      <c r="B137" s="37"/>
      <c r="C137" s="258" t="s">
        <v>323</v>
      </c>
      <c r="D137" s="258" t="s">
        <v>350</v>
      </c>
      <c r="E137" s="259" t="s">
        <v>2529</v>
      </c>
      <c r="F137" s="260" t="s">
        <v>2530</v>
      </c>
      <c r="G137" s="261" t="s">
        <v>217</v>
      </c>
      <c r="H137" s="262">
        <v>11</v>
      </c>
      <c r="I137" s="263"/>
      <c r="J137" s="264">
        <f>ROUND(I137*H137,2)</f>
        <v>0</v>
      </c>
      <c r="K137" s="260" t="s">
        <v>19</v>
      </c>
      <c r="L137" s="265"/>
      <c r="M137" s="266" t="s">
        <v>19</v>
      </c>
      <c r="N137" s="267" t="s">
        <v>44</v>
      </c>
      <c r="O137" s="82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AR137" s="230" t="s">
        <v>381</v>
      </c>
      <c r="AT137" s="230" t="s">
        <v>350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280</v>
      </c>
      <c r="BM137" s="230" t="s">
        <v>2531</v>
      </c>
    </row>
    <row r="138" s="1" customFormat="1">
      <c r="B138" s="37"/>
      <c r="C138" s="38"/>
      <c r="D138" s="232" t="s">
        <v>203</v>
      </c>
      <c r="E138" s="38"/>
      <c r="F138" s="233" t="s">
        <v>2532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203</v>
      </c>
      <c r="AU138" s="16" t="s">
        <v>82</v>
      </c>
    </row>
    <row r="139" s="1" customFormat="1" ht="16.5" customHeight="1">
      <c r="B139" s="37"/>
      <c r="C139" s="258" t="s">
        <v>328</v>
      </c>
      <c r="D139" s="258" t="s">
        <v>350</v>
      </c>
      <c r="E139" s="259" t="s">
        <v>2533</v>
      </c>
      <c r="F139" s="260" t="s">
        <v>2534</v>
      </c>
      <c r="G139" s="261" t="s">
        <v>217</v>
      </c>
      <c r="H139" s="262">
        <v>1</v>
      </c>
      <c r="I139" s="263"/>
      <c r="J139" s="264">
        <f>ROUND(I139*H139,2)</f>
        <v>0</v>
      </c>
      <c r="K139" s="260" t="s">
        <v>19</v>
      </c>
      <c r="L139" s="265"/>
      <c r="M139" s="266" t="s">
        <v>19</v>
      </c>
      <c r="N139" s="267" t="s">
        <v>44</v>
      </c>
      <c r="O139" s="82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AR139" s="230" t="s">
        <v>381</v>
      </c>
      <c r="AT139" s="230" t="s">
        <v>350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280</v>
      </c>
      <c r="BM139" s="230" t="s">
        <v>2535</v>
      </c>
    </row>
    <row r="140" s="1" customFormat="1">
      <c r="B140" s="37"/>
      <c r="C140" s="38"/>
      <c r="D140" s="232" t="s">
        <v>203</v>
      </c>
      <c r="E140" s="38"/>
      <c r="F140" s="233" t="s">
        <v>2536</v>
      </c>
      <c r="G140" s="38"/>
      <c r="H140" s="38"/>
      <c r="I140" s="145"/>
      <c r="J140" s="38"/>
      <c r="K140" s="38"/>
      <c r="L140" s="42"/>
      <c r="M140" s="234"/>
      <c r="N140" s="82"/>
      <c r="O140" s="82"/>
      <c r="P140" s="82"/>
      <c r="Q140" s="82"/>
      <c r="R140" s="82"/>
      <c r="S140" s="82"/>
      <c r="T140" s="83"/>
      <c r="AT140" s="16" t="s">
        <v>203</v>
      </c>
      <c r="AU140" s="16" t="s">
        <v>82</v>
      </c>
    </row>
    <row r="141" s="1" customFormat="1" ht="24" customHeight="1">
      <c r="B141" s="37"/>
      <c r="C141" s="219" t="s">
        <v>333</v>
      </c>
      <c r="D141" s="219" t="s">
        <v>196</v>
      </c>
      <c r="E141" s="220" t="s">
        <v>2537</v>
      </c>
      <c r="F141" s="221" t="s">
        <v>2538</v>
      </c>
      <c r="G141" s="222" t="s">
        <v>228</v>
      </c>
      <c r="H141" s="223">
        <v>2</v>
      </c>
      <c r="I141" s="224"/>
      <c r="J141" s="225">
        <f>ROUND(I141*H141,2)</f>
        <v>0</v>
      </c>
      <c r="K141" s="221" t="s">
        <v>200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AR141" s="230" t="s">
        <v>280</v>
      </c>
      <c r="AT141" s="230" t="s">
        <v>196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280</v>
      </c>
      <c r="BM141" s="230" t="s">
        <v>2539</v>
      </c>
    </row>
    <row r="142" s="1" customFormat="1">
      <c r="B142" s="37"/>
      <c r="C142" s="38"/>
      <c r="D142" s="232" t="s">
        <v>203</v>
      </c>
      <c r="E142" s="38"/>
      <c r="F142" s="233" t="s">
        <v>2540</v>
      </c>
      <c r="G142" s="38"/>
      <c r="H142" s="38"/>
      <c r="I142" s="145"/>
      <c r="J142" s="38"/>
      <c r="K142" s="38"/>
      <c r="L142" s="42"/>
      <c r="M142" s="234"/>
      <c r="N142" s="82"/>
      <c r="O142" s="82"/>
      <c r="P142" s="82"/>
      <c r="Q142" s="82"/>
      <c r="R142" s="82"/>
      <c r="S142" s="82"/>
      <c r="T142" s="83"/>
      <c r="AT142" s="16" t="s">
        <v>203</v>
      </c>
      <c r="AU142" s="16" t="s">
        <v>82</v>
      </c>
    </row>
    <row r="143" s="1" customFormat="1" ht="16.5" customHeight="1">
      <c r="B143" s="37"/>
      <c r="C143" s="258" t="s">
        <v>343</v>
      </c>
      <c r="D143" s="258" t="s">
        <v>350</v>
      </c>
      <c r="E143" s="259" t="s">
        <v>2541</v>
      </c>
      <c r="F143" s="260" t="s">
        <v>2542</v>
      </c>
      <c r="G143" s="261" t="s">
        <v>1492</v>
      </c>
      <c r="H143" s="262">
        <v>2</v>
      </c>
      <c r="I143" s="263"/>
      <c r="J143" s="264">
        <f>ROUND(I143*H143,2)</f>
        <v>0</v>
      </c>
      <c r="K143" s="260" t="s">
        <v>19</v>
      </c>
      <c r="L143" s="265"/>
      <c r="M143" s="266" t="s">
        <v>19</v>
      </c>
      <c r="N143" s="267" t="s">
        <v>44</v>
      </c>
      <c r="O143" s="82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AR143" s="230" t="s">
        <v>381</v>
      </c>
      <c r="AT143" s="230" t="s">
        <v>350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280</v>
      </c>
      <c r="BM143" s="230" t="s">
        <v>2543</v>
      </c>
    </row>
    <row r="144" s="1" customFormat="1">
      <c r="B144" s="37"/>
      <c r="C144" s="38"/>
      <c r="D144" s="232" t="s">
        <v>203</v>
      </c>
      <c r="E144" s="38"/>
      <c r="F144" s="233" t="s">
        <v>2544</v>
      </c>
      <c r="G144" s="38"/>
      <c r="H144" s="38"/>
      <c r="I144" s="145"/>
      <c r="J144" s="38"/>
      <c r="K144" s="38"/>
      <c r="L144" s="42"/>
      <c r="M144" s="234"/>
      <c r="N144" s="82"/>
      <c r="O144" s="82"/>
      <c r="P144" s="82"/>
      <c r="Q144" s="82"/>
      <c r="R144" s="82"/>
      <c r="S144" s="82"/>
      <c r="T144" s="83"/>
      <c r="AT144" s="16" t="s">
        <v>203</v>
      </c>
      <c r="AU144" s="16" t="s">
        <v>82</v>
      </c>
    </row>
    <row r="145" s="1" customFormat="1" ht="24" customHeight="1">
      <c r="B145" s="37"/>
      <c r="C145" s="219" t="s">
        <v>349</v>
      </c>
      <c r="D145" s="219" t="s">
        <v>196</v>
      </c>
      <c r="E145" s="220" t="s">
        <v>2545</v>
      </c>
      <c r="F145" s="221" t="s">
        <v>2546</v>
      </c>
      <c r="G145" s="222" t="s">
        <v>228</v>
      </c>
      <c r="H145" s="223">
        <v>1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2547</v>
      </c>
    </row>
    <row r="146" s="1" customFormat="1">
      <c r="B146" s="37"/>
      <c r="C146" s="38"/>
      <c r="D146" s="232" t="s">
        <v>203</v>
      </c>
      <c r="E146" s="38"/>
      <c r="F146" s="233" t="s">
        <v>2548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16.5" customHeight="1">
      <c r="B147" s="37"/>
      <c r="C147" s="258" t="s">
        <v>355</v>
      </c>
      <c r="D147" s="258" t="s">
        <v>350</v>
      </c>
      <c r="E147" s="259" t="s">
        <v>2549</v>
      </c>
      <c r="F147" s="260" t="s">
        <v>2550</v>
      </c>
      <c r="G147" s="261" t="s">
        <v>1492</v>
      </c>
      <c r="H147" s="262">
        <v>1</v>
      </c>
      <c r="I147" s="263"/>
      <c r="J147" s="264">
        <f>ROUND(I147*H147,2)</f>
        <v>0</v>
      </c>
      <c r="K147" s="260" t="s">
        <v>19</v>
      </c>
      <c r="L147" s="265"/>
      <c r="M147" s="266" t="s">
        <v>19</v>
      </c>
      <c r="N147" s="267" t="s">
        <v>44</v>
      </c>
      <c r="O147" s="8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AR147" s="230" t="s">
        <v>381</v>
      </c>
      <c r="AT147" s="230" t="s">
        <v>350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2551</v>
      </c>
    </row>
    <row r="148" s="1" customFormat="1">
      <c r="B148" s="37"/>
      <c r="C148" s="38"/>
      <c r="D148" s="232" t="s">
        <v>203</v>
      </c>
      <c r="E148" s="38"/>
      <c r="F148" s="233" t="s">
        <v>2552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24" customHeight="1">
      <c r="B149" s="37"/>
      <c r="C149" s="219" t="s">
        <v>362</v>
      </c>
      <c r="D149" s="219" t="s">
        <v>196</v>
      </c>
      <c r="E149" s="220" t="s">
        <v>2553</v>
      </c>
      <c r="F149" s="221" t="s">
        <v>2554</v>
      </c>
      <c r="G149" s="222" t="s">
        <v>217</v>
      </c>
      <c r="H149" s="223">
        <v>17</v>
      </c>
      <c r="I149" s="224"/>
      <c r="J149" s="225">
        <f>ROUND(I149*H149,2)</f>
        <v>0</v>
      </c>
      <c r="K149" s="221" t="s">
        <v>200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AR149" s="230" t="s">
        <v>280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280</v>
      </c>
      <c r="BM149" s="230" t="s">
        <v>2555</v>
      </c>
    </row>
    <row r="150" s="1" customFormat="1">
      <c r="B150" s="37"/>
      <c r="C150" s="38"/>
      <c r="D150" s="232" t="s">
        <v>203</v>
      </c>
      <c r="E150" s="38"/>
      <c r="F150" s="233" t="s">
        <v>2556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" customFormat="1" ht="16.5" customHeight="1">
      <c r="B151" s="37"/>
      <c r="C151" s="258" t="s">
        <v>368</v>
      </c>
      <c r="D151" s="258" t="s">
        <v>350</v>
      </c>
      <c r="E151" s="259" t="s">
        <v>2557</v>
      </c>
      <c r="F151" s="260" t="s">
        <v>2558</v>
      </c>
      <c r="G151" s="261" t="s">
        <v>217</v>
      </c>
      <c r="H151" s="262">
        <v>17</v>
      </c>
      <c r="I151" s="263"/>
      <c r="J151" s="264">
        <f>ROUND(I151*H151,2)</f>
        <v>0</v>
      </c>
      <c r="K151" s="260" t="s">
        <v>19</v>
      </c>
      <c r="L151" s="265"/>
      <c r="M151" s="266" t="s">
        <v>19</v>
      </c>
      <c r="N151" s="267" t="s">
        <v>44</v>
      </c>
      <c r="O151" s="8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AR151" s="230" t="s">
        <v>381</v>
      </c>
      <c r="AT151" s="230" t="s">
        <v>350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280</v>
      </c>
      <c r="BM151" s="230" t="s">
        <v>2559</v>
      </c>
    </row>
    <row r="152" s="1" customFormat="1">
      <c r="B152" s="37"/>
      <c r="C152" s="38"/>
      <c r="D152" s="232" t="s">
        <v>203</v>
      </c>
      <c r="E152" s="38"/>
      <c r="F152" s="233" t="s">
        <v>2558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" customFormat="1" ht="24" customHeight="1">
      <c r="B153" s="37"/>
      <c r="C153" s="219" t="s">
        <v>374</v>
      </c>
      <c r="D153" s="219" t="s">
        <v>196</v>
      </c>
      <c r="E153" s="220" t="s">
        <v>2560</v>
      </c>
      <c r="F153" s="221" t="s">
        <v>2561</v>
      </c>
      <c r="G153" s="222" t="s">
        <v>217</v>
      </c>
      <c r="H153" s="223">
        <v>10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AR153" s="230" t="s">
        <v>280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280</v>
      </c>
      <c r="BM153" s="230" t="s">
        <v>2562</v>
      </c>
    </row>
    <row r="154" s="1" customFormat="1">
      <c r="B154" s="37"/>
      <c r="C154" s="38"/>
      <c r="D154" s="232" t="s">
        <v>203</v>
      </c>
      <c r="E154" s="38"/>
      <c r="F154" s="233" t="s">
        <v>2563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" customFormat="1" ht="16.5" customHeight="1">
      <c r="B155" s="37"/>
      <c r="C155" s="258" t="s">
        <v>381</v>
      </c>
      <c r="D155" s="258" t="s">
        <v>350</v>
      </c>
      <c r="E155" s="259" t="s">
        <v>2564</v>
      </c>
      <c r="F155" s="260" t="s">
        <v>2565</v>
      </c>
      <c r="G155" s="261" t="s">
        <v>217</v>
      </c>
      <c r="H155" s="262">
        <v>10</v>
      </c>
      <c r="I155" s="263"/>
      <c r="J155" s="264">
        <f>ROUND(I155*H155,2)</f>
        <v>0</v>
      </c>
      <c r="K155" s="260" t="s">
        <v>19</v>
      </c>
      <c r="L155" s="265"/>
      <c r="M155" s="266" t="s">
        <v>19</v>
      </c>
      <c r="N155" s="267" t="s">
        <v>44</v>
      </c>
      <c r="O155" s="82"/>
      <c r="P155" s="228">
        <f>O155*H155</f>
        <v>0</v>
      </c>
      <c r="Q155" s="228">
        <v>0</v>
      </c>
      <c r="R155" s="228">
        <f>Q155*H155</f>
        <v>0</v>
      </c>
      <c r="S155" s="228">
        <v>0</v>
      </c>
      <c r="T155" s="229">
        <f>S155*H155</f>
        <v>0</v>
      </c>
      <c r="AR155" s="230" t="s">
        <v>381</v>
      </c>
      <c r="AT155" s="230" t="s">
        <v>350</v>
      </c>
      <c r="AU155" s="230" t="s">
        <v>82</v>
      </c>
      <c r="AY155" s="16" t="s">
        <v>194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80</v>
      </c>
      <c r="BK155" s="231">
        <f>ROUND(I155*H155,2)</f>
        <v>0</v>
      </c>
      <c r="BL155" s="16" t="s">
        <v>280</v>
      </c>
      <c r="BM155" s="230" t="s">
        <v>2566</v>
      </c>
    </row>
    <row r="156" s="1" customFormat="1">
      <c r="B156" s="37"/>
      <c r="C156" s="38"/>
      <c r="D156" s="232" t="s">
        <v>203</v>
      </c>
      <c r="E156" s="38"/>
      <c r="F156" s="233" t="s">
        <v>2565</v>
      </c>
      <c r="G156" s="38"/>
      <c r="H156" s="38"/>
      <c r="I156" s="145"/>
      <c r="J156" s="38"/>
      <c r="K156" s="38"/>
      <c r="L156" s="42"/>
      <c r="M156" s="234"/>
      <c r="N156" s="82"/>
      <c r="O156" s="82"/>
      <c r="P156" s="82"/>
      <c r="Q156" s="82"/>
      <c r="R156" s="82"/>
      <c r="S156" s="82"/>
      <c r="T156" s="83"/>
      <c r="AT156" s="16" t="s">
        <v>203</v>
      </c>
      <c r="AU156" s="16" t="s">
        <v>82</v>
      </c>
    </row>
    <row r="157" s="1" customFormat="1" ht="24" customHeight="1">
      <c r="B157" s="37"/>
      <c r="C157" s="219" t="s">
        <v>387</v>
      </c>
      <c r="D157" s="219" t="s">
        <v>196</v>
      </c>
      <c r="E157" s="220" t="s">
        <v>2567</v>
      </c>
      <c r="F157" s="221" t="s">
        <v>2568</v>
      </c>
      <c r="G157" s="222" t="s">
        <v>217</v>
      </c>
      <c r="H157" s="223">
        <v>7</v>
      </c>
      <c r="I157" s="224"/>
      <c r="J157" s="225">
        <f>ROUND(I157*H157,2)</f>
        <v>0</v>
      </c>
      <c r="K157" s="221" t="s">
        <v>200</v>
      </c>
      <c r="L157" s="42"/>
      <c r="M157" s="226" t="s">
        <v>19</v>
      </c>
      <c r="N157" s="227" t="s">
        <v>44</v>
      </c>
      <c r="O157" s="82"/>
      <c r="P157" s="228">
        <f>O157*H157</f>
        <v>0</v>
      </c>
      <c r="Q157" s="228">
        <v>0</v>
      </c>
      <c r="R157" s="228">
        <f>Q157*H157</f>
        <v>0</v>
      </c>
      <c r="S157" s="228">
        <v>0</v>
      </c>
      <c r="T157" s="229">
        <f>S157*H157</f>
        <v>0</v>
      </c>
      <c r="AR157" s="230" t="s">
        <v>280</v>
      </c>
      <c r="AT157" s="230" t="s">
        <v>196</v>
      </c>
      <c r="AU157" s="230" t="s">
        <v>82</v>
      </c>
      <c r="AY157" s="16" t="s">
        <v>194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80</v>
      </c>
      <c r="BK157" s="231">
        <f>ROUND(I157*H157,2)</f>
        <v>0</v>
      </c>
      <c r="BL157" s="16" t="s">
        <v>280</v>
      </c>
      <c r="BM157" s="230" t="s">
        <v>2569</v>
      </c>
    </row>
    <row r="158" s="1" customFormat="1">
      <c r="B158" s="37"/>
      <c r="C158" s="38"/>
      <c r="D158" s="232" t="s">
        <v>203</v>
      </c>
      <c r="E158" s="38"/>
      <c r="F158" s="233" t="s">
        <v>2570</v>
      </c>
      <c r="G158" s="38"/>
      <c r="H158" s="38"/>
      <c r="I158" s="145"/>
      <c r="J158" s="38"/>
      <c r="K158" s="38"/>
      <c r="L158" s="42"/>
      <c r="M158" s="234"/>
      <c r="N158" s="82"/>
      <c r="O158" s="82"/>
      <c r="P158" s="82"/>
      <c r="Q158" s="82"/>
      <c r="R158" s="82"/>
      <c r="S158" s="82"/>
      <c r="T158" s="83"/>
      <c r="AT158" s="16" t="s">
        <v>203</v>
      </c>
      <c r="AU158" s="16" t="s">
        <v>82</v>
      </c>
    </row>
    <row r="159" s="1" customFormat="1" ht="16.5" customHeight="1">
      <c r="B159" s="37"/>
      <c r="C159" s="258" t="s">
        <v>392</v>
      </c>
      <c r="D159" s="258" t="s">
        <v>350</v>
      </c>
      <c r="E159" s="259" t="s">
        <v>2571</v>
      </c>
      <c r="F159" s="260" t="s">
        <v>2572</v>
      </c>
      <c r="G159" s="261" t="s">
        <v>217</v>
      </c>
      <c r="H159" s="262">
        <v>7</v>
      </c>
      <c r="I159" s="263"/>
      <c r="J159" s="264">
        <f>ROUND(I159*H159,2)</f>
        <v>0</v>
      </c>
      <c r="K159" s="260" t="s">
        <v>19</v>
      </c>
      <c r="L159" s="265"/>
      <c r="M159" s="266" t="s">
        <v>19</v>
      </c>
      <c r="N159" s="267" t="s">
        <v>44</v>
      </c>
      <c r="O159" s="82"/>
      <c r="P159" s="228">
        <f>O159*H159</f>
        <v>0</v>
      </c>
      <c r="Q159" s="228">
        <v>0</v>
      </c>
      <c r="R159" s="228">
        <f>Q159*H159</f>
        <v>0</v>
      </c>
      <c r="S159" s="228">
        <v>0</v>
      </c>
      <c r="T159" s="229">
        <f>S159*H159</f>
        <v>0</v>
      </c>
      <c r="AR159" s="230" t="s">
        <v>381</v>
      </c>
      <c r="AT159" s="230" t="s">
        <v>350</v>
      </c>
      <c r="AU159" s="230" t="s">
        <v>82</v>
      </c>
      <c r="AY159" s="16" t="s">
        <v>194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80</v>
      </c>
      <c r="BK159" s="231">
        <f>ROUND(I159*H159,2)</f>
        <v>0</v>
      </c>
      <c r="BL159" s="16" t="s">
        <v>280</v>
      </c>
      <c r="BM159" s="230" t="s">
        <v>2573</v>
      </c>
    </row>
    <row r="160" s="1" customFormat="1">
      <c r="B160" s="37"/>
      <c r="C160" s="38"/>
      <c r="D160" s="232" t="s">
        <v>203</v>
      </c>
      <c r="E160" s="38"/>
      <c r="F160" s="233" t="s">
        <v>2572</v>
      </c>
      <c r="G160" s="38"/>
      <c r="H160" s="38"/>
      <c r="I160" s="145"/>
      <c r="J160" s="38"/>
      <c r="K160" s="38"/>
      <c r="L160" s="42"/>
      <c r="M160" s="234"/>
      <c r="N160" s="82"/>
      <c r="O160" s="82"/>
      <c r="P160" s="82"/>
      <c r="Q160" s="82"/>
      <c r="R160" s="82"/>
      <c r="S160" s="82"/>
      <c r="T160" s="83"/>
      <c r="AT160" s="16" t="s">
        <v>203</v>
      </c>
      <c r="AU160" s="16" t="s">
        <v>82</v>
      </c>
    </row>
    <row r="161" s="1" customFormat="1" ht="16.5" customHeight="1">
      <c r="B161" s="37"/>
      <c r="C161" s="219" t="s">
        <v>398</v>
      </c>
      <c r="D161" s="219" t="s">
        <v>196</v>
      </c>
      <c r="E161" s="220" t="s">
        <v>2574</v>
      </c>
      <c r="F161" s="221" t="s">
        <v>2575</v>
      </c>
      <c r="G161" s="222" t="s">
        <v>1492</v>
      </c>
      <c r="H161" s="223">
        <v>1</v>
      </c>
      <c r="I161" s="224"/>
      <c r="J161" s="225">
        <f>ROUND(I161*H161,2)</f>
        <v>0</v>
      </c>
      <c r="K161" s="221" t="s">
        <v>19</v>
      </c>
      <c r="L161" s="42"/>
      <c r="M161" s="226" t="s">
        <v>19</v>
      </c>
      <c r="N161" s="227" t="s">
        <v>44</v>
      </c>
      <c r="O161" s="82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AR161" s="230" t="s">
        <v>280</v>
      </c>
      <c r="AT161" s="230" t="s">
        <v>196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280</v>
      </c>
      <c r="BM161" s="230" t="s">
        <v>2576</v>
      </c>
    </row>
    <row r="162" s="1" customFormat="1">
      <c r="B162" s="37"/>
      <c r="C162" s="38"/>
      <c r="D162" s="232" t="s">
        <v>203</v>
      </c>
      <c r="E162" s="38"/>
      <c r="F162" s="233" t="s">
        <v>2575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203</v>
      </c>
      <c r="AU162" s="16" t="s">
        <v>82</v>
      </c>
    </row>
    <row r="163" s="1" customFormat="1" ht="16.5" customHeight="1">
      <c r="B163" s="37"/>
      <c r="C163" s="258" t="s">
        <v>404</v>
      </c>
      <c r="D163" s="258" t="s">
        <v>350</v>
      </c>
      <c r="E163" s="259" t="s">
        <v>2577</v>
      </c>
      <c r="F163" s="260" t="s">
        <v>2578</v>
      </c>
      <c r="G163" s="261" t="s">
        <v>1492</v>
      </c>
      <c r="H163" s="262">
        <v>1</v>
      </c>
      <c r="I163" s="263"/>
      <c r="J163" s="264">
        <f>ROUND(I163*H163,2)</f>
        <v>0</v>
      </c>
      <c r="K163" s="260" t="s">
        <v>19</v>
      </c>
      <c r="L163" s="265"/>
      <c r="M163" s="266" t="s">
        <v>19</v>
      </c>
      <c r="N163" s="267" t="s">
        <v>44</v>
      </c>
      <c r="O163" s="82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AR163" s="230" t="s">
        <v>381</v>
      </c>
      <c r="AT163" s="230" t="s">
        <v>350</v>
      </c>
      <c r="AU163" s="230" t="s">
        <v>82</v>
      </c>
      <c r="AY163" s="16" t="s">
        <v>194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80</v>
      </c>
      <c r="BK163" s="231">
        <f>ROUND(I163*H163,2)</f>
        <v>0</v>
      </c>
      <c r="BL163" s="16" t="s">
        <v>280</v>
      </c>
      <c r="BM163" s="230" t="s">
        <v>2579</v>
      </c>
    </row>
    <row r="164" s="1" customFormat="1">
      <c r="B164" s="37"/>
      <c r="C164" s="38"/>
      <c r="D164" s="232" t="s">
        <v>203</v>
      </c>
      <c r="E164" s="38"/>
      <c r="F164" s="233" t="s">
        <v>2578</v>
      </c>
      <c r="G164" s="38"/>
      <c r="H164" s="38"/>
      <c r="I164" s="145"/>
      <c r="J164" s="38"/>
      <c r="K164" s="38"/>
      <c r="L164" s="42"/>
      <c r="M164" s="234"/>
      <c r="N164" s="82"/>
      <c r="O164" s="82"/>
      <c r="P164" s="82"/>
      <c r="Q164" s="82"/>
      <c r="R164" s="82"/>
      <c r="S164" s="82"/>
      <c r="T164" s="83"/>
      <c r="AT164" s="16" t="s">
        <v>203</v>
      </c>
      <c r="AU164" s="16" t="s">
        <v>82</v>
      </c>
    </row>
    <row r="165" s="1" customFormat="1" ht="16.5" customHeight="1">
      <c r="B165" s="37"/>
      <c r="C165" s="219" t="s">
        <v>409</v>
      </c>
      <c r="D165" s="219" t="s">
        <v>196</v>
      </c>
      <c r="E165" s="220" t="s">
        <v>2580</v>
      </c>
      <c r="F165" s="221" t="s">
        <v>2581</v>
      </c>
      <c r="G165" s="222" t="s">
        <v>1682</v>
      </c>
      <c r="H165" s="223">
        <v>2</v>
      </c>
      <c r="I165" s="224"/>
      <c r="J165" s="225">
        <f>ROUND(I165*H165,2)</f>
        <v>0</v>
      </c>
      <c r="K165" s="221" t="s">
        <v>19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AR165" s="230" t="s">
        <v>280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280</v>
      </c>
      <c r="BM165" s="230" t="s">
        <v>2582</v>
      </c>
    </row>
    <row r="166" s="1" customFormat="1">
      <c r="B166" s="37"/>
      <c r="C166" s="38"/>
      <c r="D166" s="232" t="s">
        <v>203</v>
      </c>
      <c r="E166" s="38"/>
      <c r="F166" s="233" t="s">
        <v>2581</v>
      </c>
      <c r="G166" s="38"/>
      <c r="H166" s="38"/>
      <c r="I166" s="145"/>
      <c r="J166" s="38"/>
      <c r="K166" s="38"/>
      <c r="L166" s="42"/>
      <c r="M166" s="234"/>
      <c r="N166" s="82"/>
      <c r="O166" s="82"/>
      <c r="P166" s="82"/>
      <c r="Q166" s="82"/>
      <c r="R166" s="82"/>
      <c r="S166" s="82"/>
      <c r="T166" s="83"/>
      <c r="AT166" s="16" t="s">
        <v>203</v>
      </c>
      <c r="AU166" s="16" t="s">
        <v>82</v>
      </c>
    </row>
    <row r="167" s="1" customFormat="1" ht="16.5" customHeight="1">
      <c r="B167" s="37"/>
      <c r="C167" s="219" t="s">
        <v>414</v>
      </c>
      <c r="D167" s="219" t="s">
        <v>196</v>
      </c>
      <c r="E167" s="220" t="s">
        <v>2583</v>
      </c>
      <c r="F167" s="221" t="s">
        <v>2584</v>
      </c>
      <c r="G167" s="222" t="s">
        <v>424</v>
      </c>
      <c r="H167" s="223">
        <v>35</v>
      </c>
      <c r="I167" s="224"/>
      <c r="J167" s="225">
        <f>ROUND(I167*H167,2)</f>
        <v>0</v>
      </c>
      <c r="K167" s="221" t="s">
        <v>200</v>
      </c>
      <c r="L167" s="42"/>
      <c r="M167" s="226" t="s">
        <v>19</v>
      </c>
      <c r="N167" s="227" t="s">
        <v>44</v>
      </c>
      <c r="O167" s="82"/>
      <c r="P167" s="228">
        <f>O167*H167</f>
        <v>0</v>
      </c>
      <c r="Q167" s="228">
        <v>0.0011299999999999999</v>
      </c>
      <c r="R167" s="228">
        <f>Q167*H167</f>
        <v>0.039549999999999995</v>
      </c>
      <c r="S167" s="228">
        <v>0</v>
      </c>
      <c r="T167" s="229">
        <f>S167*H167</f>
        <v>0</v>
      </c>
      <c r="AR167" s="230" t="s">
        <v>280</v>
      </c>
      <c r="AT167" s="230" t="s">
        <v>196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280</v>
      </c>
      <c r="BM167" s="230" t="s">
        <v>2585</v>
      </c>
    </row>
    <row r="168" s="1" customFormat="1">
      <c r="B168" s="37"/>
      <c r="C168" s="38"/>
      <c r="D168" s="232" t="s">
        <v>203</v>
      </c>
      <c r="E168" s="38"/>
      <c r="F168" s="233" t="s">
        <v>2586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" customFormat="1" ht="16.5" customHeight="1">
      <c r="B169" s="37"/>
      <c r="C169" s="258" t="s">
        <v>421</v>
      </c>
      <c r="D169" s="258" t="s">
        <v>350</v>
      </c>
      <c r="E169" s="259" t="s">
        <v>2587</v>
      </c>
      <c r="F169" s="260" t="s">
        <v>2588</v>
      </c>
      <c r="G169" s="261" t="s">
        <v>1492</v>
      </c>
      <c r="H169" s="262">
        <v>35</v>
      </c>
      <c r="I169" s="263"/>
      <c r="J169" s="264">
        <f>ROUND(I169*H169,2)</f>
        <v>0</v>
      </c>
      <c r="K169" s="260" t="s">
        <v>19</v>
      </c>
      <c r="L169" s="265"/>
      <c r="M169" s="266" t="s">
        <v>19</v>
      </c>
      <c r="N169" s="267" t="s">
        <v>44</v>
      </c>
      <c r="O169" s="82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AR169" s="230" t="s">
        <v>381</v>
      </c>
      <c r="AT169" s="230" t="s">
        <v>350</v>
      </c>
      <c r="AU169" s="230" t="s">
        <v>82</v>
      </c>
      <c r="AY169" s="16" t="s">
        <v>194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80</v>
      </c>
      <c r="BK169" s="231">
        <f>ROUND(I169*H169,2)</f>
        <v>0</v>
      </c>
      <c r="BL169" s="16" t="s">
        <v>280</v>
      </c>
      <c r="BM169" s="230" t="s">
        <v>2589</v>
      </c>
    </row>
    <row r="170" s="1" customFormat="1">
      <c r="B170" s="37"/>
      <c r="C170" s="38"/>
      <c r="D170" s="232" t="s">
        <v>203</v>
      </c>
      <c r="E170" s="38"/>
      <c r="F170" s="233" t="s">
        <v>2588</v>
      </c>
      <c r="G170" s="38"/>
      <c r="H170" s="38"/>
      <c r="I170" s="145"/>
      <c r="J170" s="38"/>
      <c r="K170" s="38"/>
      <c r="L170" s="42"/>
      <c r="M170" s="234"/>
      <c r="N170" s="82"/>
      <c r="O170" s="82"/>
      <c r="P170" s="82"/>
      <c r="Q170" s="82"/>
      <c r="R170" s="82"/>
      <c r="S170" s="82"/>
      <c r="T170" s="83"/>
      <c r="AT170" s="16" t="s">
        <v>203</v>
      </c>
      <c r="AU170" s="16" t="s">
        <v>82</v>
      </c>
    </row>
    <row r="171" s="1" customFormat="1" ht="24" customHeight="1">
      <c r="B171" s="37"/>
      <c r="C171" s="219" t="s">
        <v>427</v>
      </c>
      <c r="D171" s="219" t="s">
        <v>196</v>
      </c>
      <c r="E171" s="220" t="s">
        <v>2590</v>
      </c>
      <c r="F171" s="221" t="s">
        <v>2591</v>
      </c>
      <c r="G171" s="222" t="s">
        <v>1682</v>
      </c>
      <c r="H171" s="223">
        <v>170</v>
      </c>
      <c r="I171" s="224"/>
      <c r="J171" s="225">
        <f>ROUND(I171*H171,2)</f>
        <v>0</v>
      </c>
      <c r="K171" s="221" t="s">
        <v>19</v>
      </c>
      <c r="L171" s="42"/>
      <c r="M171" s="226" t="s">
        <v>19</v>
      </c>
      <c r="N171" s="227" t="s">
        <v>44</v>
      </c>
      <c r="O171" s="82"/>
      <c r="P171" s="228">
        <f>O171*H171</f>
        <v>0</v>
      </c>
      <c r="Q171" s="228">
        <v>0</v>
      </c>
      <c r="R171" s="228">
        <f>Q171*H171</f>
        <v>0</v>
      </c>
      <c r="S171" s="228">
        <v>0</v>
      </c>
      <c r="T171" s="229">
        <f>S171*H171</f>
        <v>0</v>
      </c>
      <c r="AR171" s="230" t="s">
        <v>280</v>
      </c>
      <c r="AT171" s="230" t="s">
        <v>196</v>
      </c>
      <c r="AU171" s="230" t="s">
        <v>82</v>
      </c>
      <c r="AY171" s="16" t="s">
        <v>194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80</v>
      </c>
      <c r="BK171" s="231">
        <f>ROUND(I171*H171,2)</f>
        <v>0</v>
      </c>
      <c r="BL171" s="16" t="s">
        <v>280</v>
      </c>
      <c r="BM171" s="230" t="s">
        <v>2592</v>
      </c>
    </row>
    <row r="172" s="1" customFormat="1">
      <c r="B172" s="37"/>
      <c r="C172" s="38"/>
      <c r="D172" s="232" t="s">
        <v>203</v>
      </c>
      <c r="E172" s="38"/>
      <c r="F172" s="233" t="s">
        <v>2593</v>
      </c>
      <c r="G172" s="38"/>
      <c r="H172" s="38"/>
      <c r="I172" s="145"/>
      <c r="J172" s="38"/>
      <c r="K172" s="38"/>
      <c r="L172" s="42"/>
      <c r="M172" s="234"/>
      <c r="N172" s="82"/>
      <c r="O172" s="82"/>
      <c r="P172" s="82"/>
      <c r="Q172" s="82"/>
      <c r="R172" s="82"/>
      <c r="S172" s="82"/>
      <c r="T172" s="83"/>
      <c r="AT172" s="16" t="s">
        <v>203</v>
      </c>
      <c r="AU172" s="16" t="s">
        <v>82</v>
      </c>
    </row>
    <row r="173" s="1" customFormat="1" ht="24" customHeight="1">
      <c r="B173" s="37"/>
      <c r="C173" s="219" t="s">
        <v>432</v>
      </c>
      <c r="D173" s="219" t="s">
        <v>196</v>
      </c>
      <c r="E173" s="220" t="s">
        <v>2594</v>
      </c>
      <c r="F173" s="221" t="s">
        <v>2595</v>
      </c>
      <c r="G173" s="222" t="s">
        <v>336</v>
      </c>
      <c r="H173" s="223">
        <v>1.5</v>
      </c>
      <c r="I173" s="224"/>
      <c r="J173" s="225">
        <f>ROUND(I173*H173,2)</f>
        <v>0</v>
      </c>
      <c r="K173" s="221" t="s">
        <v>200</v>
      </c>
      <c r="L173" s="42"/>
      <c r="M173" s="226" t="s">
        <v>19</v>
      </c>
      <c r="N173" s="227" t="s">
        <v>44</v>
      </c>
      <c r="O173" s="82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AR173" s="230" t="s">
        <v>280</v>
      </c>
      <c r="AT173" s="230" t="s">
        <v>196</v>
      </c>
      <c r="AU173" s="230" t="s">
        <v>82</v>
      </c>
      <c r="AY173" s="16" t="s">
        <v>194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80</v>
      </c>
      <c r="BK173" s="231">
        <f>ROUND(I173*H173,2)</f>
        <v>0</v>
      </c>
      <c r="BL173" s="16" t="s">
        <v>280</v>
      </c>
      <c r="BM173" s="230" t="s">
        <v>2596</v>
      </c>
    </row>
    <row r="174" s="1" customFormat="1">
      <c r="B174" s="37"/>
      <c r="C174" s="38"/>
      <c r="D174" s="232" t="s">
        <v>203</v>
      </c>
      <c r="E174" s="38"/>
      <c r="F174" s="233" t="s">
        <v>2597</v>
      </c>
      <c r="G174" s="38"/>
      <c r="H174" s="38"/>
      <c r="I174" s="145"/>
      <c r="J174" s="38"/>
      <c r="K174" s="38"/>
      <c r="L174" s="42"/>
      <c r="M174" s="234"/>
      <c r="N174" s="82"/>
      <c r="O174" s="82"/>
      <c r="P174" s="82"/>
      <c r="Q174" s="82"/>
      <c r="R174" s="82"/>
      <c r="S174" s="82"/>
      <c r="T174" s="83"/>
      <c r="AT174" s="16" t="s">
        <v>203</v>
      </c>
      <c r="AU174" s="16" t="s">
        <v>82</v>
      </c>
    </row>
    <row r="175" s="1" customFormat="1" ht="24" customHeight="1">
      <c r="B175" s="37"/>
      <c r="C175" s="219" t="s">
        <v>437</v>
      </c>
      <c r="D175" s="219" t="s">
        <v>196</v>
      </c>
      <c r="E175" s="220" t="s">
        <v>2598</v>
      </c>
      <c r="F175" s="221" t="s">
        <v>2599</v>
      </c>
      <c r="G175" s="222" t="s">
        <v>336</v>
      </c>
      <c r="H175" s="223">
        <v>1.5</v>
      </c>
      <c r="I175" s="224"/>
      <c r="J175" s="225">
        <f>ROUND(I175*H175,2)</f>
        <v>0</v>
      </c>
      <c r="K175" s="221" t="s">
        <v>200</v>
      </c>
      <c r="L175" s="42"/>
      <c r="M175" s="226" t="s">
        <v>19</v>
      </c>
      <c r="N175" s="227" t="s">
        <v>44</v>
      </c>
      <c r="O175" s="8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AR175" s="230" t="s">
        <v>280</v>
      </c>
      <c r="AT175" s="230" t="s">
        <v>196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280</v>
      </c>
      <c r="BM175" s="230" t="s">
        <v>2600</v>
      </c>
    </row>
    <row r="176" s="1" customFormat="1">
      <c r="B176" s="37"/>
      <c r="C176" s="38"/>
      <c r="D176" s="232" t="s">
        <v>203</v>
      </c>
      <c r="E176" s="38"/>
      <c r="F176" s="233" t="s">
        <v>2601</v>
      </c>
      <c r="G176" s="38"/>
      <c r="H176" s="38"/>
      <c r="I176" s="145"/>
      <c r="J176" s="38"/>
      <c r="K176" s="38"/>
      <c r="L176" s="42"/>
      <c r="M176" s="234"/>
      <c r="N176" s="82"/>
      <c r="O176" s="82"/>
      <c r="P176" s="82"/>
      <c r="Q176" s="82"/>
      <c r="R176" s="82"/>
      <c r="S176" s="82"/>
      <c r="T176" s="83"/>
      <c r="AT176" s="16" t="s">
        <v>203</v>
      </c>
      <c r="AU176" s="16" t="s">
        <v>82</v>
      </c>
    </row>
    <row r="177" s="1" customFormat="1" ht="24" customHeight="1">
      <c r="B177" s="37"/>
      <c r="C177" s="219" t="s">
        <v>442</v>
      </c>
      <c r="D177" s="219" t="s">
        <v>196</v>
      </c>
      <c r="E177" s="220" t="s">
        <v>2602</v>
      </c>
      <c r="F177" s="221" t="s">
        <v>2603</v>
      </c>
      <c r="G177" s="222" t="s">
        <v>336</v>
      </c>
      <c r="H177" s="223">
        <v>1.5</v>
      </c>
      <c r="I177" s="224"/>
      <c r="J177" s="225">
        <f>ROUND(I177*H177,2)</f>
        <v>0</v>
      </c>
      <c r="K177" s="221" t="s">
        <v>200</v>
      </c>
      <c r="L177" s="42"/>
      <c r="M177" s="226" t="s">
        <v>19</v>
      </c>
      <c r="N177" s="227" t="s">
        <v>44</v>
      </c>
      <c r="O177" s="82"/>
      <c r="P177" s="228">
        <f>O177*H177</f>
        <v>0</v>
      </c>
      <c r="Q177" s="228">
        <v>0</v>
      </c>
      <c r="R177" s="228">
        <f>Q177*H177</f>
        <v>0</v>
      </c>
      <c r="S177" s="228">
        <v>0</v>
      </c>
      <c r="T177" s="229">
        <f>S177*H177</f>
        <v>0</v>
      </c>
      <c r="AR177" s="230" t="s">
        <v>280</v>
      </c>
      <c r="AT177" s="230" t="s">
        <v>196</v>
      </c>
      <c r="AU177" s="230" t="s">
        <v>82</v>
      </c>
      <c r="AY177" s="16" t="s">
        <v>194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80</v>
      </c>
      <c r="BK177" s="231">
        <f>ROUND(I177*H177,2)</f>
        <v>0</v>
      </c>
      <c r="BL177" s="16" t="s">
        <v>280</v>
      </c>
      <c r="BM177" s="230" t="s">
        <v>2604</v>
      </c>
    </row>
    <row r="178" s="1" customFormat="1">
      <c r="B178" s="37"/>
      <c r="C178" s="38"/>
      <c r="D178" s="232" t="s">
        <v>203</v>
      </c>
      <c r="E178" s="38"/>
      <c r="F178" s="233" t="s">
        <v>2605</v>
      </c>
      <c r="G178" s="38"/>
      <c r="H178" s="38"/>
      <c r="I178" s="145"/>
      <c r="J178" s="38"/>
      <c r="K178" s="38"/>
      <c r="L178" s="42"/>
      <c r="M178" s="268"/>
      <c r="N178" s="269"/>
      <c r="O178" s="269"/>
      <c r="P178" s="269"/>
      <c r="Q178" s="269"/>
      <c r="R178" s="269"/>
      <c r="S178" s="269"/>
      <c r="T178" s="270"/>
      <c r="AT178" s="16" t="s">
        <v>203</v>
      </c>
      <c r="AU178" s="16" t="s">
        <v>82</v>
      </c>
    </row>
    <row r="179" s="1" customFormat="1" ht="6.96" customHeight="1">
      <c r="B179" s="57"/>
      <c r="C179" s="58"/>
      <c r="D179" s="58"/>
      <c r="E179" s="58"/>
      <c r="F179" s="58"/>
      <c r="G179" s="58"/>
      <c r="H179" s="58"/>
      <c r="I179" s="170"/>
      <c r="J179" s="58"/>
      <c r="K179" s="58"/>
      <c r="L179" s="42"/>
    </row>
  </sheetData>
  <sheetProtection sheet="1" autoFilter="0" formatColumns="0" formatRows="0" objects="1" scenarios="1" spinCount="100000" saltValue="Sn2UlDwMmKWL/4UPel0giAV5ZXewISB4z/SXCeQpc5kVBhqmIHW9ATUMJCSV1WLL2emupIC7oGfUVxzffd/HHQ==" hashValue="nzOo7IkAFJliHTn+FMgOg8ZVJAalbcU4vi4yhvvY7oc6xzPcPCPXIhhNoUwPwD0WldffcIemhGqFuNPod7defQ==" algorithmName="SHA-512" password="C87A"/>
  <autoFilter ref="C87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104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2439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2606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ROUND(J87,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ROUND((SUM(BE87:BE126)),  2)</f>
        <v>0</v>
      </c>
      <c r="I35" s="159">
        <v>0.20999999999999999</v>
      </c>
      <c r="J35" s="158">
        <f>ROUND(((SUM(BE87:BE126))*I35),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ROUND((SUM(BF87:BF126)),  2)</f>
        <v>0</v>
      </c>
      <c r="I36" s="159">
        <v>0.14999999999999999</v>
      </c>
      <c r="J36" s="158">
        <f>ROUND(((SUM(BF87:BF126))*I36),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ROUND((SUM(BG87:BG126)),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ROUND((SUM(BH87:BH126)),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ROUND((SUM(BI87:BI126)),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2439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D.1.4.b-2 -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J87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J88</f>
        <v>0</v>
      </c>
      <c r="K64" s="181"/>
      <c r="L64" s="186"/>
    </row>
    <row r="65" s="9" customFormat="1" ht="19.92" customHeight="1">
      <c r="B65" s="187"/>
      <c r="C65" s="123"/>
      <c r="D65" s="188" t="s">
        <v>2441</v>
      </c>
      <c r="E65" s="189"/>
      <c r="F65" s="189"/>
      <c r="G65" s="189"/>
      <c r="H65" s="189"/>
      <c r="I65" s="190"/>
      <c r="J65" s="191">
        <f>J89</f>
        <v>0</v>
      </c>
      <c r="K65" s="123"/>
      <c r="L65" s="192"/>
    </row>
    <row r="66" s="1" customFormat="1" ht="21.84" customHeight="1">
      <c r="B66" s="37"/>
      <c r="C66" s="38"/>
      <c r="D66" s="38"/>
      <c r="E66" s="38"/>
      <c r="F66" s="38"/>
      <c r="G66" s="38"/>
      <c r="H66" s="38"/>
      <c r="I66" s="145"/>
      <c r="J66" s="38"/>
      <c r="K66" s="38"/>
      <c r="L66" s="42"/>
    </row>
    <row r="67" s="1" customFormat="1" ht="6.96" customHeight="1">
      <c r="B67" s="57"/>
      <c r="C67" s="58"/>
      <c r="D67" s="58"/>
      <c r="E67" s="58"/>
      <c r="F67" s="58"/>
      <c r="G67" s="58"/>
      <c r="H67" s="58"/>
      <c r="I67" s="170"/>
      <c r="J67" s="58"/>
      <c r="K67" s="58"/>
      <c r="L67" s="42"/>
    </row>
    <row r="71" s="1" customFormat="1" ht="6.96" customHeight="1">
      <c r="B71" s="59"/>
      <c r="C71" s="60"/>
      <c r="D71" s="60"/>
      <c r="E71" s="60"/>
      <c r="F71" s="60"/>
      <c r="G71" s="60"/>
      <c r="H71" s="60"/>
      <c r="I71" s="173"/>
      <c r="J71" s="60"/>
      <c r="K71" s="60"/>
      <c r="L71" s="42"/>
    </row>
    <row r="72" s="1" customFormat="1" ht="24.96" customHeight="1">
      <c r="B72" s="37"/>
      <c r="C72" s="22" t="s">
        <v>179</v>
      </c>
      <c r="D72" s="38"/>
      <c r="E72" s="38"/>
      <c r="F72" s="38"/>
      <c r="G72" s="38"/>
      <c r="H72" s="38"/>
      <c r="I72" s="145"/>
      <c r="J72" s="38"/>
      <c r="K72" s="38"/>
      <c r="L72" s="42"/>
    </row>
    <row r="73" s="1" customFormat="1" ht="6.96" customHeight="1">
      <c r="B73" s="37"/>
      <c r="C73" s="38"/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12" customHeight="1">
      <c r="B74" s="37"/>
      <c r="C74" s="31" t="s">
        <v>16</v>
      </c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16.5" customHeight="1">
      <c r="B75" s="37"/>
      <c r="C75" s="38"/>
      <c r="D75" s="38"/>
      <c r="E75" s="174" t="str">
        <f>E7</f>
        <v>Stavební úpravy objektů č.p. 6 a st.p.č. 17-6, obec Malšovice - revize č.01</v>
      </c>
      <c r="F75" s="31"/>
      <c r="G75" s="31"/>
      <c r="H75" s="31"/>
      <c r="I75" s="145"/>
      <c r="J75" s="38"/>
      <c r="K75" s="38"/>
      <c r="L75" s="42"/>
    </row>
    <row r="76" ht="12" customHeight="1">
      <c r="B76" s="20"/>
      <c r="C76" s="31" t="s">
        <v>144</v>
      </c>
      <c r="D76" s="21"/>
      <c r="E76" s="21"/>
      <c r="F76" s="21"/>
      <c r="G76" s="21"/>
      <c r="H76" s="21"/>
      <c r="I76" s="137"/>
      <c r="J76" s="21"/>
      <c r="K76" s="21"/>
      <c r="L76" s="19"/>
    </row>
    <row r="77" s="1" customFormat="1" ht="16.5" customHeight="1">
      <c r="B77" s="37"/>
      <c r="C77" s="38"/>
      <c r="D77" s="38"/>
      <c r="E77" s="174" t="s">
        <v>2439</v>
      </c>
      <c r="F77" s="38"/>
      <c r="G77" s="38"/>
      <c r="H77" s="38"/>
      <c r="I77" s="145"/>
      <c r="J77" s="38"/>
      <c r="K77" s="38"/>
      <c r="L77" s="42"/>
    </row>
    <row r="78" s="1" customFormat="1" ht="12" customHeight="1">
      <c r="B78" s="37"/>
      <c r="C78" s="31" t="s">
        <v>146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6.5" customHeight="1">
      <c r="B79" s="37"/>
      <c r="C79" s="38"/>
      <c r="D79" s="38"/>
      <c r="E79" s="67" t="str">
        <f>E11</f>
        <v>D.1.4.b-2 - Objekt na st.p.č.17/6</v>
      </c>
      <c r="F79" s="38"/>
      <c r="G79" s="38"/>
      <c r="H79" s="38"/>
      <c r="I79" s="145"/>
      <c r="J79" s="38"/>
      <c r="K79" s="38"/>
      <c r="L79" s="42"/>
    </row>
    <row r="80" s="1" customFormat="1" ht="6.96" customHeight="1">
      <c r="B80" s="37"/>
      <c r="C80" s="38"/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12" customHeight="1">
      <c r="B81" s="37"/>
      <c r="C81" s="31" t="s">
        <v>21</v>
      </c>
      <c r="D81" s="38"/>
      <c r="E81" s="38"/>
      <c r="F81" s="26" t="str">
        <f>F14</f>
        <v>Malšovice</v>
      </c>
      <c r="G81" s="38"/>
      <c r="H81" s="38"/>
      <c r="I81" s="147" t="s">
        <v>23</v>
      </c>
      <c r="J81" s="70" t="str">
        <f>IF(J14="","",J14)</f>
        <v>22. 6. 2019</v>
      </c>
      <c r="K81" s="38"/>
      <c r="L81" s="42"/>
    </row>
    <row r="82" s="1" customFormat="1" ht="6.96" customHeight="1">
      <c r="B82" s="37"/>
      <c r="C82" s="38"/>
      <c r="D82" s="38"/>
      <c r="E82" s="38"/>
      <c r="F82" s="38"/>
      <c r="G82" s="38"/>
      <c r="H82" s="38"/>
      <c r="I82" s="145"/>
      <c r="J82" s="38"/>
      <c r="K82" s="38"/>
      <c r="L82" s="42"/>
    </row>
    <row r="83" s="1" customFormat="1" ht="43.05" customHeight="1">
      <c r="B83" s="37"/>
      <c r="C83" s="31" t="s">
        <v>25</v>
      </c>
      <c r="D83" s="38"/>
      <c r="E83" s="38"/>
      <c r="F83" s="26" t="str">
        <f>E17</f>
        <v>Obec Malšovice, Malšovice 16, 405 02 Děčín 2</v>
      </c>
      <c r="G83" s="38"/>
      <c r="H83" s="38"/>
      <c r="I83" s="147" t="s">
        <v>32</v>
      </c>
      <c r="J83" s="35" t="str">
        <f>E23</f>
        <v>INTECON, spol. s r.o., Ústí nad Labem</v>
      </c>
      <c r="K83" s="38"/>
      <c r="L83" s="42"/>
    </row>
    <row r="84" s="1" customFormat="1" ht="43.05" customHeight="1">
      <c r="B84" s="37"/>
      <c r="C84" s="31" t="s">
        <v>30</v>
      </c>
      <c r="D84" s="38"/>
      <c r="E84" s="38"/>
      <c r="F84" s="26" t="str">
        <f>IF(E20="","",E20)</f>
        <v>Vyplň údaj</v>
      </c>
      <c r="G84" s="38"/>
      <c r="H84" s="38"/>
      <c r="I84" s="147" t="s">
        <v>36</v>
      </c>
      <c r="J84" s="35" t="str">
        <f>E26</f>
        <v>INTECON, spol. s r.o., Ústí nad Labem</v>
      </c>
      <c r="K84" s="38"/>
      <c r="L84" s="42"/>
    </row>
    <row r="85" s="1" customFormat="1" ht="10.32" customHeight="1">
      <c r="B85" s="37"/>
      <c r="C85" s="38"/>
      <c r="D85" s="38"/>
      <c r="E85" s="38"/>
      <c r="F85" s="38"/>
      <c r="G85" s="38"/>
      <c r="H85" s="38"/>
      <c r="I85" s="145"/>
      <c r="J85" s="38"/>
      <c r="K85" s="38"/>
      <c r="L85" s="42"/>
    </row>
    <row r="86" s="10" customFormat="1" ht="29.28" customHeight="1">
      <c r="B86" s="193"/>
      <c r="C86" s="194" t="s">
        <v>180</v>
      </c>
      <c r="D86" s="195" t="s">
        <v>58</v>
      </c>
      <c r="E86" s="195" t="s">
        <v>54</v>
      </c>
      <c r="F86" s="195" t="s">
        <v>55</v>
      </c>
      <c r="G86" s="195" t="s">
        <v>181</v>
      </c>
      <c r="H86" s="195" t="s">
        <v>182</v>
      </c>
      <c r="I86" s="196" t="s">
        <v>183</v>
      </c>
      <c r="J86" s="195" t="s">
        <v>150</v>
      </c>
      <c r="K86" s="197" t="s">
        <v>184</v>
      </c>
      <c r="L86" s="198"/>
      <c r="M86" s="90" t="s">
        <v>19</v>
      </c>
      <c r="N86" s="91" t="s">
        <v>43</v>
      </c>
      <c r="O86" s="91" t="s">
        <v>185</v>
      </c>
      <c r="P86" s="91" t="s">
        <v>186</v>
      </c>
      <c r="Q86" s="91" t="s">
        <v>187</v>
      </c>
      <c r="R86" s="91" t="s">
        <v>188</v>
      </c>
      <c r="S86" s="91" t="s">
        <v>189</v>
      </c>
      <c r="T86" s="92" t="s">
        <v>190</v>
      </c>
    </row>
    <row r="87" s="1" customFormat="1" ht="22.8" customHeight="1">
      <c r="B87" s="37"/>
      <c r="C87" s="97" t="s">
        <v>191</v>
      </c>
      <c r="D87" s="38"/>
      <c r="E87" s="38"/>
      <c r="F87" s="38"/>
      <c r="G87" s="38"/>
      <c r="H87" s="38"/>
      <c r="I87" s="145"/>
      <c r="J87" s="199">
        <f>BK87</f>
        <v>0</v>
      </c>
      <c r="K87" s="38"/>
      <c r="L87" s="42"/>
      <c r="M87" s="93"/>
      <c r="N87" s="94"/>
      <c r="O87" s="94"/>
      <c r="P87" s="200">
        <f>P88</f>
        <v>0</v>
      </c>
      <c r="Q87" s="94"/>
      <c r="R87" s="200">
        <f>R88</f>
        <v>0.021249999999999998</v>
      </c>
      <c r="S87" s="94"/>
      <c r="T87" s="201">
        <f>T88</f>
        <v>0</v>
      </c>
      <c r="AT87" s="16" t="s">
        <v>72</v>
      </c>
      <c r="AU87" s="16" t="s">
        <v>151</v>
      </c>
      <c r="BK87" s="202">
        <f>BK88</f>
        <v>0</v>
      </c>
    </row>
    <row r="88" s="11" customFormat="1" ht="25.92" customHeight="1">
      <c r="B88" s="203"/>
      <c r="C88" s="204"/>
      <c r="D88" s="205" t="s">
        <v>72</v>
      </c>
      <c r="E88" s="206" t="s">
        <v>1256</v>
      </c>
      <c r="F88" s="206" t="s">
        <v>1257</v>
      </c>
      <c r="G88" s="204"/>
      <c r="H88" s="204"/>
      <c r="I88" s="207"/>
      <c r="J88" s="208">
        <f>BK88</f>
        <v>0</v>
      </c>
      <c r="K88" s="204"/>
      <c r="L88" s="209"/>
      <c r="M88" s="210"/>
      <c r="N88" s="211"/>
      <c r="O88" s="211"/>
      <c r="P88" s="212">
        <f>P89</f>
        <v>0</v>
      </c>
      <c r="Q88" s="211"/>
      <c r="R88" s="212">
        <f>R89</f>
        <v>0.021249999999999998</v>
      </c>
      <c r="S88" s="211"/>
      <c r="T88" s="213">
        <f>T89</f>
        <v>0</v>
      </c>
      <c r="AR88" s="214" t="s">
        <v>82</v>
      </c>
      <c r="AT88" s="215" t="s">
        <v>72</v>
      </c>
      <c r="AU88" s="215" t="s">
        <v>73</v>
      </c>
      <c r="AY88" s="214" t="s">
        <v>194</v>
      </c>
      <c r="BK88" s="216">
        <f>BK89</f>
        <v>0</v>
      </c>
    </row>
    <row r="89" s="11" customFormat="1" ht="22.8" customHeight="1">
      <c r="B89" s="203"/>
      <c r="C89" s="204"/>
      <c r="D89" s="205" t="s">
        <v>72</v>
      </c>
      <c r="E89" s="217" t="s">
        <v>2449</v>
      </c>
      <c r="F89" s="217" t="s">
        <v>2450</v>
      </c>
      <c r="G89" s="204"/>
      <c r="H89" s="204"/>
      <c r="I89" s="207"/>
      <c r="J89" s="218">
        <f>BK89</f>
        <v>0</v>
      </c>
      <c r="K89" s="204"/>
      <c r="L89" s="209"/>
      <c r="M89" s="210"/>
      <c r="N89" s="211"/>
      <c r="O89" s="211"/>
      <c r="P89" s="212">
        <f>SUM(P90:P126)</f>
        <v>0</v>
      </c>
      <c r="Q89" s="211"/>
      <c r="R89" s="212">
        <f>SUM(R90:R126)</f>
        <v>0.021249999999999998</v>
      </c>
      <c r="S89" s="211"/>
      <c r="T89" s="213">
        <f>SUM(T90:T126)</f>
        <v>0</v>
      </c>
      <c r="AR89" s="214" t="s">
        <v>82</v>
      </c>
      <c r="AT89" s="215" t="s">
        <v>72</v>
      </c>
      <c r="AU89" s="215" t="s">
        <v>80</v>
      </c>
      <c r="AY89" s="214" t="s">
        <v>194</v>
      </c>
      <c r="BK89" s="216">
        <f>SUM(BK90:BK126)</f>
        <v>0</v>
      </c>
    </row>
    <row r="90" s="1" customFormat="1" ht="16.5" customHeight="1">
      <c r="B90" s="37"/>
      <c r="C90" s="219" t="s">
        <v>414</v>
      </c>
      <c r="D90" s="219" t="s">
        <v>196</v>
      </c>
      <c r="E90" s="220" t="s">
        <v>2583</v>
      </c>
      <c r="F90" s="221" t="s">
        <v>2584</v>
      </c>
      <c r="G90" s="222" t="s">
        <v>424</v>
      </c>
      <c r="H90" s="223">
        <v>5</v>
      </c>
      <c r="I90" s="224"/>
      <c r="J90" s="225">
        <f>ROUND(I90*H90,2)</f>
        <v>0</v>
      </c>
      <c r="K90" s="221" t="s">
        <v>200</v>
      </c>
      <c r="L90" s="42"/>
      <c r="M90" s="226" t="s">
        <v>19</v>
      </c>
      <c r="N90" s="227" t="s">
        <v>44</v>
      </c>
      <c r="O90" s="82"/>
      <c r="P90" s="228">
        <f>O90*H90</f>
        <v>0</v>
      </c>
      <c r="Q90" s="228">
        <v>0.0011299999999999999</v>
      </c>
      <c r="R90" s="228">
        <f>Q90*H90</f>
        <v>0.0056499999999999996</v>
      </c>
      <c r="S90" s="228">
        <v>0</v>
      </c>
      <c r="T90" s="229">
        <f>S90*H90</f>
        <v>0</v>
      </c>
      <c r="AR90" s="230" t="s">
        <v>280</v>
      </c>
      <c r="AT90" s="230" t="s">
        <v>196</v>
      </c>
      <c r="AU90" s="230" t="s">
        <v>82</v>
      </c>
      <c r="AY90" s="16" t="s">
        <v>194</v>
      </c>
      <c r="BE90" s="231">
        <f>IF(N90="základní",J90,0)</f>
        <v>0</v>
      </c>
      <c r="BF90" s="231">
        <f>IF(N90="snížená",J90,0)</f>
        <v>0</v>
      </c>
      <c r="BG90" s="231">
        <f>IF(N90="zákl. přenesená",J90,0)</f>
        <v>0</v>
      </c>
      <c r="BH90" s="231">
        <f>IF(N90="sníž. přenesená",J90,0)</f>
        <v>0</v>
      </c>
      <c r="BI90" s="231">
        <f>IF(N90="nulová",J90,0)</f>
        <v>0</v>
      </c>
      <c r="BJ90" s="16" t="s">
        <v>80</v>
      </c>
      <c r="BK90" s="231">
        <f>ROUND(I90*H90,2)</f>
        <v>0</v>
      </c>
      <c r="BL90" s="16" t="s">
        <v>280</v>
      </c>
      <c r="BM90" s="230" t="s">
        <v>2607</v>
      </c>
    </row>
    <row r="91" s="1" customFormat="1">
      <c r="B91" s="37"/>
      <c r="C91" s="38"/>
      <c r="D91" s="232" t="s">
        <v>203</v>
      </c>
      <c r="E91" s="38"/>
      <c r="F91" s="233" t="s">
        <v>2586</v>
      </c>
      <c r="G91" s="38"/>
      <c r="H91" s="38"/>
      <c r="I91" s="145"/>
      <c r="J91" s="38"/>
      <c r="K91" s="38"/>
      <c r="L91" s="42"/>
      <c r="M91" s="234"/>
      <c r="N91" s="82"/>
      <c r="O91" s="82"/>
      <c r="P91" s="82"/>
      <c r="Q91" s="82"/>
      <c r="R91" s="82"/>
      <c r="S91" s="82"/>
      <c r="T91" s="83"/>
      <c r="AT91" s="16" t="s">
        <v>203</v>
      </c>
      <c r="AU91" s="16" t="s">
        <v>82</v>
      </c>
    </row>
    <row r="92" s="1" customFormat="1" ht="16.5" customHeight="1">
      <c r="B92" s="37"/>
      <c r="C92" s="258" t="s">
        <v>421</v>
      </c>
      <c r="D92" s="258" t="s">
        <v>350</v>
      </c>
      <c r="E92" s="259" t="s">
        <v>2491</v>
      </c>
      <c r="F92" s="260" t="s">
        <v>2588</v>
      </c>
      <c r="G92" s="261" t="s">
        <v>1492</v>
      </c>
      <c r="H92" s="262">
        <v>5</v>
      </c>
      <c r="I92" s="263"/>
      <c r="J92" s="264">
        <f>ROUND(I92*H92,2)</f>
        <v>0</v>
      </c>
      <c r="K92" s="260" t="s">
        <v>19</v>
      </c>
      <c r="L92" s="265"/>
      <c r="M92" s="266" t="s">
        <v>19</v>
      </c>
      <c r="N92" s="267" t="s">
        <v>44</v>
      </c>
      <c r="O92" s="82"/>
      <c r="P92" s="228">
        <f>O92*H92</f>
        <v>0</v>
      </c>
      <c r="Q92" s="228">
        <v>0</v>
      </c>
      <c r="R92" s="228">
        <f>Q92*H92</f>
        <v>0</v>
      </c>
      <c r="S92" s="228">
        <v>0</v>
      </c>
      <c r="T92" s="229">
        <f>S92*H92</f>
        <v>0</v>
      </c>
      <c r="AR92" s="230" t="s">
        <v>381</v>
      </c>
      <c r="AT92" s="230" t="s">
        <v>350</v>
      </c>
      <c r="AU92" s="230" t="s">
        <v>82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280</v>
      </c>
      <c r="BM92" s="230" t="s">
        <v>2608</v>
      </c>
    </row>
    <row r="93" s="1" customFormat="1">
      <c r="B93" s="37"/>
      <c r="C93" s="38"/>
      <c r="D93" s="232" t="s">
        <v>203</v>
      </c>
      <c r="E93" s="38"/>
      <c r="F93" s="233" t="s">
        <v>2588</v>
      </c>
      <c r="G93" s="38"/>
      <c r="H93" s="38"/>
      <c r="I93" s="145"/>
      <c r="J93" s="38"/>
      <c r="K93" s="38"/>
      <c r="L93" s="42"/>
      <c r="M93" s="234"/>
      <c r="N93" s="82"/>
      <c r="O93" s="82"/>
      <c r="P93" s="82"/>
      <c r="Q93" s="82"/>
      <c r="R93" s="82"/>
      <c r="S93" s="82"/>
      <c r="T93" s="83"/>
      <c r="AT93" s="16" t="s">
        <v>203</v>
      </c>
      <c r="AU93" s="16" t="s">
        <v>82</v>
      </c>
    </row>
    <row r="94" s="1" customFormat="1" ht="24" customHeight="1">
      <c r="B94" s="37"/>
      <c r="C94" s="219" t="s">
        <v>117</v>
      </c>
      <c r="D94" s="219" t="s">
        <v>196</v>
      </c>
      <c r="E94" s="220" t="s">
        <v>2451</v>
      </c>
      <c r="F94" s="221" t="s">
        <v>2452</v>
      </c>
      <c r="G94" s="222" t="s">
        <v>228</v>
      </c>
      <c r="H94" s="223">
        <v>2</v>
      </c>
      <c r="I94" s="224"/>
      <c r="J94" s="225">
        <f>ROUND(I94*H94,2)</f>
        <v>0</v>
      </c>
      <c r="K94" s="221" t="s">
        <v>200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280</v>
      </c>
      <c r="AT94" s="230" t="s">
        <v>196</v>
      </c>
      <c r="AU94" s="230" t="s">
        <v>82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280</v>
      </c>
      <c r="BM94" s="230" t="s">
        <v>2609</v>
      </c>
    </row>
    <row r="95" s="1" customFormat="1">
      <c r="B95" s="37"/>
      <c r="C95" s="38"/>
      <c r="D95" s="232" t="s">
        <v>203</v>
      </c>
      <c r="E95" s="38"/>
      <c r="F95" s="233" t="s">
        <v>2454</v>
      </c>
      <c r="G95" s="38"/>
      <c r="H95" s="38"/>
      <c r="I95" s="145"/>
      <c r="J95" s="38"/>
      <c r="K95" s="38"/>
      <c r="L95" s="42"/>
      <c r="M95" s="234"/>
      <c r="N95" s="82"/>
      <c r="O95" s="82"/>
      <c r="P95" s="82"/>
      <c r="Q95" s="82"/>
      <c r="R95" s="82"/>
      <c r="S95" s="82"/>
      <c r="T95" s="83"/>
      <c r="AT95" s="16" t="s">
        <v>203</v>
      </c>
      <c r="AU95" s="16" t="s">
        <v>82</v>
      </c>
    </row>
    <row r="96" s="1" customFormat="1" ht="16.5" customHeight="1">
      <c r="B96" s="37"/>
      <c r="C96" s="258" t="s">
        <v>201</v>
      </c>
      <c r="D96" s="258" t="s">
        <v>350</v>
      </c>
      <c r="E96" s="259" t="s">
        <v>2455</v>
      </c>
      <c r="F96" s="260" t="s">
        <v>2456</v>
      </c>
      <c r="G96" s="261" t="s">
        <v>1492</v>
      </c>
      <c r="H96" s="262">
        <v>1</v>
      </c>
      <c r="I96" s="263"/>
      <c r="J96" s="264">
        <f>ROUND(I96*H96,2)</f>
        <v>0</v>
      </c>
      <c r="K96" s="260" t="s">
        <v>19</v>
      </c>
      <c r="L96" s="265"/>
      <c r="M96" s="266" t="s">
        <v>19</v>
      </c>
      <c r="N96" s="267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381</v>
      </c>
      <c r="AT96" s="230" t="s">
        <v>350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280</v>
      </c>
      <c r="BM96" s="230" t="s">
        <v>2610</v>
      </c>
    </row>
    <row r="97" s="1" customFormat="1">
      <c r="B97" s="37"/>
      <c r="C97" s="38"/>
      <c r="D97" s="232" t="s">
        <v>203</v>
      </c>
      <c r="E97" s="38"/>
      <c r="F97" s="233" t="s">
        <v>2458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16.5" customHeight="1">
      <c r="B98" s="37"/>
      <c r="C98" s="258" t="s">
        <v>220</v>
      </c>
      <c r="D98" s="258" t="s">
        <v>350</v>
      </c>
      <c r="E98" s="259" t="s">
        <v>2459</v>
      </c>
      <c r="F98" s="260" t="s">
        <v>2460</v>
      </c>
      <c r="G98" s="261" t="s">
        <v>1492</v>
      </c>
      <c r="H98" s="262">
        <v>1</v>
      </c>
      <c r="I98" s="263"/>
      <c r="J98" s="264">
        <f>ROUND(I98*H98,2)</f>
        <v>0</v>
      </c>
      <c r="K98" s="260" t="s">
        <v>19</v>
      </c>
      <c r="L98" s="265"/>
      <c r="M98" s="266" t="s">
        <v>19</v>
      </c>
      <c r="N98" s="26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381</v>
      </c>
      <c r="AT98" s="230" t="s">
        <v>350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280</v>
      </c>
      <c r="BM98" s="230" t="s">
        <v>2611</v>
      </c>
    </row>
    <row r="99" s="1" customFormat="1">
      <c r="B99" s="37"/>
      <c r="C99" s="38"/>
      <c r="D99" s="232" t="s">
        <v>203</v>
      </c>
      <c r="E99" s="38"/>
      <c r="F99" s="233" t="s">
        <v>2612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16.5" customHeight="1">
      <c r="B100" s="37"/>
      <c r="C100" s="219" t="s">
        <v>231</v>
      </c>
      <c r="D100" s="219" t="s">
        <v>196</v>
      </c>
      <c r="E100" s="220" t="s">
        <v>2467</v>
      </c>
      <c r="F100" s="221" t="s">
        <v>2468</v>
      </c>
      <c r="G100" s="222" t="s">
        <v>228</v>
      </c>
      <c r="H100" s="223">
        <v>2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280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280</v>
      </c>
      <c r="BM100" s="230" t="s">
        <v>2613</v>
      </c>
    </row>
    <row r="101" s="1" customFormat="1">
      <c r="B101" s="37"/>
      <c r="C101" s="38"/>
      <c r="D101" s="232" t="s">
        <v>203</v>
      </c>
      <c r="E101" s="38"/>
      <c r="F101" s="233" t="s">
        <v>2470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16.5" customHeight="1">
      <c r="B102" s="37"/>
      <c r="C102" s="258" t="s">
        <v>236</v>
      </c>
      <c r="D102" s="258" t="s">
        <v>350</v>
      </c>
      <c r="E102" s="259" t="s">
        <v>2614</v>
      </c>
      <c r="F102" s="260" t="s">
        <v>2472</v>
      </c>
      <c r="G102" s="261" t="s">
        <v>1492</v>
      </c>
      <c r="H102" s="262">
        <v>2</v>
      </c>
      <c r="I102" s="263"/>
      <c r="J102" s="264">
        <f>ROUND(I102*H102,2)</f>
        <v>0</v>
      </c>
      <c r="K102" s="260" t="s">
        <v>19</v>
      </c>
      <c r="L102" s="265"/>
      <c r="M102" s="266" t="s">
        <v>19</v>
      </c>
      <c r="N102" s="26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381</v>
      </c>
      <c r="AT102" s="230" t="s">
        <v>350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280</v>
      </c>
      <c r="BM102" s="230" t="s">
        <v>2615</v>
      </c>
    </row>
    <row r="103" s="1" customFormat="1">
      <c r="B103" s="37"/>
      <c r="C103" s="38"/>
      <c r="D103" s="232" t="s">
        <v>203</v>
      </c>
      <c r="E103" s="38"/>
      <c r="F103" s="233" t="s">
        <v>2616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24" customHeight="1">
      <c r="B104" s="37"/>
      <c r="C104" s="219" t="s">
        <v>286</v>
      </c>
      <c r="D104" s="219" t="s">
        <v>196</v>
      </c>
      <c r="E104" s="220" t="s">
        <v>2506</v>
      </c>
      <c r="F104" s="221" t="s">
        <v>2507</v>
      </c>
      <c r="G104" s="222" t="s">
        <v>217</v>
      </c>
      <c r="H104" s="223">
        <v>5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0.0031199999999999999</v>
      </c>
      <c r="R104" s="228">
        <f>Q104*H104</f>
        <v>0.015599999999999999</v>
      </c>
      <c r="S104" s="228">
        <v>0</v>
      </c>
      <c r="T104" s="229">
        <f>S104*H104</f>
        <v>0</v>
      </c>
      <c r="AR104" s="230" t="s">
        <v>280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280</v>
      </c>
      <c r="BM104" s="230" t="s">
        <v>2617</v>
      </c>
    </row>
    <row r="105" s="1" customFormat="1">
      <c r="B105" s="37"/>
      <c r="C105" s="38"/>
      <c r="D105" s="232" t="s">
        <v>203</v>
      </c>
      <c r="E105" s="38"/>
      <c r="F105" s="233" t="s">
        <v>2509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>
      <c r="B106" s="37"/>
      <c r="C106" s="38"/>
      <c r="D106" s="232" t="s">
        <v>306</v>
      </c>
      <c r="E106" s="38"/>
      <c r="F106" s="257" t="s">
        <v>2618</v>
      </c>
      <c r="G106" s="38"/>
      <c r="H106" s="38"/>
      <c r="I106" s="145"/>
      <c r="J106" s="38"/>
      <c r="K106" s="38"/>
      <c r="L106" s="42"/>
      <c r="M106" s="234"/>
      <c r="N106" s="82"/>
      <c r="O106" s="82"/>
      <c r="P106" s="82"/>
      <c r="Q106" s="82"/>
      <c r="R106" s="82"/>
      <c r="S106" s="82"/>
      <c r="T106" s="83"/>
      <c r="AT106" s="16" t="s">
        <v>306</v>
      </c>
      <c r="AU106" s="16" t="s">
        <v>82</v>
      </c>
    </row>
    <row r="107" s="1" customFormat="1" ht="24" customHeight="1">
      <c r="B107" s="37"/>
      <c r="C107" s="219" t="s">
        <v>296</v>
      </c>
      <c r="D107" s="219" t="s">
        <v>196</v>
      </c>
      <c r="E107" s="220" t="s">
        <v>2511</v>
      </c>
      <c r="F107" s="221" t="s">
        <v>2512</v>
      </c>
      <c r="G107" s="222" t="s">
        <v>228</v>
      </c>
      <c r="H107" s="223">
        <v>1</v>
      </c>
      <c r="I107" s="224"/>
      <c r="J107" s="225">
        <f>ROUND(I107*H107,2)</f>
        <v>0</v>
      </c>
      <c r="K107" s="221" t="s">
        <v>200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</v>
      </c>
      <c r="R107" s="228">
        <f>Q107*H107</f>
        <v>0</v>
      </c>
      <c r="S107" s="228">
        <v>0</v>
      </c>
      <c r="T107" s="229">
        <f>S107*H107</f>
        <v>0</v>
      </c>
      <c r="AR107" s="230" t="s">
        <v>280</v>
      </c>
      <c r="AT107" s="230" t="s">
        <v>196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280</v>
      </c>
      <c r="BM107" s="230" t="s">
        <v>2619</v>
      </c>
    </row>
    <row r="108" s="1" customFormat="1">
      <c r="B108" s="37"/>
      <c r="C108" s="38"/>
      <c r="D108" s="232" t="s">
        <v>203</v>
      </c>
      <c r="E108" s="38"/>
      <c r="F108" s="233" t="s">
        <v>2514</v>
      </c>
      <c r="G108" s="38"/>
      <c r="H108" s="38"/>
      <c r="I108" s="145"/>
      <c r="J108" s="38"/>
      <c r="K108" s="38"/>
      <c r="L108" s="42"/>
      <c r="M108" s="234"/>
      <c r="N108" s="82"/>
      <c r="O108" s="82"/>
      <c r="P108" s="82"/>
      <c r="Q108" s="82"/>
      <c r="R108" s="82"/>
      <c r="S108" s="82"/>
      <c r="T108" s="83"/>
      <c r="AT108" s="16" t="s">
        <v>203</v>
      </c>
      <c r="AU108" s="16" t="s">
        <v>82</v>
      </c>
    </row>
    <row r="109" s="1" customFormat="1" ht="16.5" customHeight="1">
      <c r="B109" s="37"/>
      <c r="C109" s="258" t="s">
        <v>301</v>
      </c>
      <c r="D109" s="258" t="s">
        <v>350</v>
      </c>
      <c r="E109" s="259" t="s">
        <v>2471</v>
      </c>
      <c r="F109" s="260" t="s">
        <v>2516</v>
      </c>
      <c r="G109" s="261" t="s">
        <v>1492</v>
      </c>
      <c r="H109" s="262">
        <v>1</v>
      </c>
      <c r="I109" s="263"/>
      <c r="J109" s="264">
        <f>ROUND(I109*H109,2)</f>
        <v>0</v>
      </c>
      <c r="K109" s="260" t="s">
        <v>19</v>
      </c>
      <c r="L109" s="265"/>
      <c r="M109" s="266" t="s">
        <v>19</v>
      </c>
      <c r="N109" s="267" t="s">
        <v>44</v>
      </c>
      <c r="O109" s="82"/>
      <c r="P109" s="228">
        <f>O109*H109</f>
        <v>0</v>
      </c>
      <c r="Q109" s="228">
        <v>0</v>
      </c>
      <c r="R109" s="228">
        <f>Q109*H109</f>
        <v>0</v>
      </c>
      <c r="S109" s="228">
        <v>0</v>
      </c>
      <c r="T109" s="229">
        <f>S109*H109</f>
        <v>0</v>
      </c>
      <c r="AR109" s="230" t="s">
        <v>381</v>
      </c>
      <c r="AT109" s="230" t="s">
        <v>350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280</v>
      </c>
      <c r="BM109" s="230" t="s">
        <v>2620</v>
      </c>
    </row>
    <row r="110" s="1" customFormat="1">
      <c r="B110" s="37"/>
      <c r="C110" s="38"/>
      <c r="D110" s="232" t="s">
        <v>203</v>
      </c>
      <c r="E110" s="38"/>
      <c r="F110" s="233" t="s">
        <v>2516</v>
      </c>
      <c r="G110" s="38"/>
      <c r="H110" s="38"/>
      <c r="I110" s="145"/>
      <c r="J110" s="38"/>
      <c r="K110" s="38"/>
      <c r="L110" s="42"/>
      <c r="M110" s="234"/>
      <c r="N110" s="82"/>
      <c r="O110" s="82"/>
      <c r="P110" s="82"/>
      <c r="Q110" s="82"/>
      <c r="R110" s="82"/>
      <c r="S110" s="82"/>
      <c r="T110" s="83"/>
      <c r="AT110" s="16" t="s">
        <v>203</v>
      </c>
      <c r="AU110" s="16" t="s">
        <v>82</v>
      </c>
    </row>
    <row r="111" s="1" customFormat="1" ht="24" customHeight="1">
      <c r="B111" s="37"/>
      <c r="C111" s="219" t="s">
        <v>308</v>
      </c>
      <c r="D111" s="219" t="s">
        <v>196</v>
      </c>
      <c r="E111" s="220" t="s">
        <v>2518</v>
      </c>
      <c r="F111" s="221" t="s">
        <v>2519</v>
      </c>
      <c r="G111" s="222" t="s">
        <v>228</v>
      </c>
      <c r="H111" s="223">
        <v>1</v>
      </c>
      <c r="I111" s="224"/>
      <c r="J111" s="225">
        <f>ROUND(I111*H111,2)</f>
        <v>0</v>
      </c>
      <c r="K111" s="221" t="s">
        <v>200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</v>
      </c>
      <c r="R111" s="228">
        <f>Q111*H111</f>
        <v>0</v>
      </c>
      <c r="S111" s="228">
        <v>0</v>
      </c>
      <c r="T111" s="229">
        <f>S111*H111</f>
        <v>0</v>
      </c>
      <c r="AR111" s="230" t="s">
        <v>280</v>
      </c>
      <c r="AT111" s="230" t="s">
        <v>196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280</v>
      </c>
      <c r="BM111" s="230" t="s">
        <v>2621</v>
      </c>
    </row>
    <row r="112" s="1" customFormat="1">
      <c r="B112" s="37"/>
      <c r="C112" s="38"/>
      <c r="D112" s="232" t="s">
        <v>203</v>
      </c>
      <c r="E112" s="38"/>
      <c r="F112" s="233" t="s">
        <v>2521</v>
      </c>
      <c r="G112" s="38"/>
      <c r="H112" s="38"/>
      <c r="I112" s="145"/>
      <c r="J112" s="38"/>
      <c r="K112" s="38"/>
      <c r="L112" s="42"/>
      <c r="M112" s="234"/>
      <c r="N112" s="82"/>
      <c r="O112" s="82"/>
      <c r="P112" s="82"/>
      <c r="Q112" s="82"/>
      <c r="R112" s="82"/>
      <c r="S112" s="82"/>
      <c r="T112" s="83"/>
      <c r="AT112" s="16" t="s">
        <v>203</v>
      </c>
      <c r="AU112" s="16" t="s">
        <v>82</v>
      </c>
    </row>
    <row r="113" s="1" customFormat="1" ht="16.5" customHeight="1">
      <c r="B113" s="37"/>
      <c r="C113" s="258" t="s">
        <v>7</v>
      </c>
      <c r="D113" s="258" t="s">
        <v>350</v>
      </c>
      <c r="E113" s="259" t="s">
        <v>2622</v>
      </c>
      <c r="F113" s="260" t="s">
        <v>2523</v>
      </c>
      <c r="G113" s="261" t="s">
        <v>1492</v>
      </c>
      <c r="H113" s="262">
        <v>1</v>
      </c>
      <c r="I113" s="263"/>
      <c r="J113" s="264">
        <f>ROUND(I113*H113,2)</f>
        <v>0</v>
      </c>
      <c r="K113" s="260" t="s">
        <v>19</v>
      </c>
      <c r="L113" s="265"/>
      <c r="M113" s="266" t="s">
        <v>19</v>
      </c>
      <c r="N113" s="267" t="s">
        <v>44</v>
      </c>
      <c r="O113" s="82"/>
      <c r="P113" s="228">
        <f>O113*H113</f>
        <v>0</v>
      </c>
      <c r="Q113" s="228">
        <v>0</v>
      </c>
      <c r="R113" s="228">
        <f>Q113*H113</f>
        <v>0</v>
      </c>
      <c r="S113" s="228">
        <v>0</v>
      </c>
      <c r="T113" s="229">
        <f>S113*H113</f>
        <v>0</v>
      </c>
      <c r="AR113" s="230" t="s">
        <v>381</v>
      </c>
      <c r="AT113" s="230" t="s">
        <v>350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280</v>
      </c>
      <c r="BM113" s="230" t="s">
        <v>2623</v>
      </c>
    </row>
    <row r="114" s="1" customFormat="1">
      <c r="B114" s="37"/>
      <c r="C114" s="38"/>
      <c r="D114" s="232" t="s">
        <v>203</v>
      </c>
      <c r="E114" s="38"/>
      <c r="F114" s="233" t="s">
        <v>2523</v>
      </c>
      <c r="G114" s="38"/>
      <c r="H114" s="38"/>
      <c r="I114" s="145"/>
      <c r="J114" s="38"/>
      <c r="K114" s="38"/>
      <c r="L114" s="42"/>
      <c r="M114" s="234"/>
      <c r="N114" s="82"/>
      <c r="O114" s="82"/>
      <c r="P114" s="82"/>
      <c r="Q114" s="82"/>
      <c r="R114" s="82"/>
      <c r="S114" s="82"/>
      <c r="T114" s="83"/>
      <c r="AT114" s="16" t="s">
        <v>203</v>
      </c>
      <c r="AU114" s="16" t="s">
        <v>82</v>
      </c>
    </row>
    <row r="115" s="1" customFormat="1" ht="16.5" customHeight="1">
      <c r="B115" s="37"/>
      <c r="C115" s="219" t="s">
        <v>317</v>
      </c>
      <c r="D115" s="219" t="s">
        <v>196</v>
      </c>
      <c r="E115" s="220" t="s">
        <v>2525</v>
      </c>
      <c r="F115" s="221" t="s">
        <v>2526</v>
      </c>
      <c r="G115" s="222" t="s">
        <v>217</v>
      </c>
      <c r="H115" s="223">
        <v>2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280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280</v>
      </c>
      <c r="BM115" s="230" t="s">
        <v>2624</v>
      </c>
    </row>
    <row r="116" s="1" customFormat="1">
      <c r="B116" s="37"/>
      <c r="C116" s="38"/>
      <c r="D116" s="232" t="s">
        <v>203</v>
      </c>
      <c r="E116" s="38"/>
      <c r="F116" s="233" t="s">
        <v>2528</v>
      </c>
      <c r="G116" s="38"/>
      <c r="H116" s="38"/>
      <c r="I116" s="145"/>
      <c r="J116" s="38"/>
      <c r="K116" s="38"/>
      <c r="L116" s="42"/>
      <c r="M116" s="234"/>
      <c r="N116" s="82"/>
      <c r="O116" s="82"/>
      <c r="P116" s="82"/>
      <c r="Q116" s="82"/>
      <c r="R116" s="82"/>
      <c r="S116" s="82"/>
      <c r="T116" s="83"/>
      <c r="AT116" s="16" t="s">
        <v>203</v>
      </c>
      <c r="AU116" s="16" t="s">
        <v>82</v>
      </c>
    </row>
    <row r="117" s="1" customFormat="1" ht="16.5" customHeight="1">
      <c r="B117" s="37"/>
      <c r="C117" s="258" t="s">
        <v>323</v>
      </c>
      <c r="D117" s="258" t="s">
        <v>350</v>
      </c>
      <c r="E117" s="259" t="s">
        <v>2499</v>
      </c>
      <c r="F117" s="260" t="s">
        <v>2530</v>
      </c>
      <c r="G117" s="261" t="s">
        <v>217</v>
      </c>
      <c r="H117" s="262">
        <v>2</v>
      </c>
      <c r="I117" s="263"/>
      <c r="J117" s="264">
        <f>ROUND(I117*H117,2)</f>
        <v>0</v>
      </c>
      <c r="K117" s="260" t="s">
        <v>19</v>
      </c>
      <c r="L117" s="265"/>
      <c r="M117" s="266" t="s">
        <v>19</v>
      </c>
      <c r="N117" s="26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381</v>
      </c>
      <c r="AT117" s="230" t="s">
        <v>350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280</v>
      </c>
      <c r="BM117" s="230" t="s">
        <v>2625</v>
      </c>
    </row>
    <row r="118" s="1" customFormat="1">
      <c r="B118" s="37"/>
      <c r="C118" s="38"/>
      <c r="D118" s="232" t="s">
        <v>203</v>
      </c>
      <c r="E118" s="38"/>
      <c r="F118" s="233" t="s">
        <v>2532</v>
      </c>
      <c r="G118" s="38"/>
      <c r="H118" s="38"/>
      <c r="I118" s="145"/>
      <c r="J118" s="38"/>
      <c r="K118" s="38"/>
      <c r="L118" s="42"/>
      <c r="M118" s="234"/>
      <c r="N118" s="82"/>
      <c r="O118" s="82"/>
      <c r="P118" s="82"/>
      <c r="Q118" s="82"/>
      <c r="R118" s="82"/>
      <c r="S118" s="82"/>
      <c r="T118" s="83"/>
      <c r="AT118" s="16" t="s">
        <v>203</v>
      </c>
      <c r="AU118" s="16" t="s">
        <v>82</v>
      </c>
    </row>
    <row r="119" s="1" customFormat="1" ht="24" customHeight="1">
      <c r="B119" s="37"/>
      <c r="C119" s="219" t="s">
        <v>427</v>
      </c>
      <c r="D119" s="219" t="s">
        <v>196</v>
      </c>
      <c r="E119" s="220" t="s">
        <v>2626</v>
      </c>
      <c r="F119" s="221" t="s">
        <v>2591</v>
      </c>
      <c r="G119" s="222" t="s">
        <v>1682</v>
      </c>
      <c r="H119" s="223">
        <v>25</v>
      </c>
      <c r="I119" s="224"/>
      <c r="J119" s="225">
        <f>ROUND(I119*H119,2)</f>
        <v>0</v>
      </c>
      <c r="K119" s="221" t="s">
        <v>19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280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280</v>
      </c>
      <c r="BM119" s="230" t="s">
        <v>2627</v>
      </c>
    </row>
    <row r="120" s="1" customFormat="1">
      <c r="B120" s="37"/>
      <c r="C120" s="38"/>
      <c r="D120" s="232" t="s">
        <v>203</v>
      </c>
      <c r="E120" s="38"/>
      <c r="F120" s="233" t="s">
        <v>2593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82</v>
      </c>
    </row>
    <row r="121" s="1" customFormat="1" ht="24" customHeight="1">
      <c r="B121" s="37"/>
      <c r="C121" s="219" t="s">
        <v>432</v>
      </c>
      <c r="D121" s="219" t="s">
        <v>196</v>
      </c>
      <c r="E121" s="220" t="s">
        <v>2594</v>
      </c>
      <c r="F121" s="221" t="s">
        <v>2595</v>
      </c>
      <c r="G121" s="222" t="s">
        <v>336</v>
      </c>
      <c r="H121" s="223">
        <v>1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280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280</v>
      </c>
      <c r="BM121" s="230" t="s">
        <v>2628</v>
      </c>
    </row>
    <row r="122" s="1" customFormat="1">
      <c r="B122" s="37"/>
      <c r="C122" s="38"/>
      <c r="D122" s="232" t="s">
        <v>203</v>
      </c>
      <c r="E122" s="38"/>
      <c r="F122" s="233" t="s">
        <v>2597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82</v>
      </c>
    </row>
    <row r="123" s="1" customFormat="1" ht="24" customHeight="1">
      <c r="B123" s="37"/>
      <c r="C123" s="219" t="s">
        <v>437</v>
      </c>
      <c r="D123" s="219" t="s">
        <v>196</v>
      </c>
      <c r="E123" s="220" t="s">
        <v>2598</v>
      </c>
      <c r="F123" s="221" t="s">
        <v>2599</v>
      </c>
      <c r="G123" s="222" t="s">
        <v>336</v>
      </c>
      <c r="H123" s="223">
        <v>1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280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280</v>
      </c>
      <c r="BM123" s="230" t="s">
        <v>2629</v>
      </c>
    </row>
    <row r="124" s="1" customFormat="1">
      <c r="B124" s="37"/>
      <c r="C124" s="38"/>
      <c r="D124" s="232" t="s">
        <v>203</v>
      </c>
      <c r="E124" s="38"/>
      <c r="F124" s="233" t="s">
        <v>2601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82</v>
      </c>
    </row>
    <row r="125" s="1" customFormat="1" ht="24" customHeight="1">
      <c r="B125" s="37"/>
      <c r="C125" s="219" t="s">
        <v>442</v>
      </c>
      <c r="D125" s="219" t="s">
        <v>196</v>
      </c>
      <c r="E125" s="220" t="s">
        <v>2602</v>
      </c>
      <c r="F125" s="221" t="s">
        <v>2603</v>
      </c>
      <c r="G125" s="222" t="s">
        <v>336</v>
      </c>
      <c r="H125" s="223">
        <v>1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280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280</v>
      </c>
      <c r="BM125" s="230" t="s">
        <v>2630</v>
      </c>
    </row>
    <row r="126" s="1" customFormat="1">
      <c r="B126" s="37"/>
      <c r="C126" s="38"/>
      <c r="D126" s="232" t="s">
        <v>203</v>
      </c>
      <c r="E126" s="38"/>
      <c r="F126" s="233" t="s">
        <v>2605</v>
      </c>
      <c r="G126" s="38"/>
      <c r="H126" s="38"/>
      <c r="I126" s="145"/>
      <c r="J126" s="38"/>
      <c r="K126" s="38"/>
      <c r="L126" s="42"/>
      <c r="M126" s="268"/>
      <c r="N126" s="269"/>
      <c r="O126" s="269"/>
      <c r="P126" s="269"/>
      <c r="Q126" s="269"/>
      <c r="R126" s="269"/>
      <c r="S126" s="269"/>
      <c r="T126" s="270"/>
      <c r="AT126" s="16" t="s">
        <v>203</v>
      </c>
      <c r="AU126" s="16" t="s">
        <v>82</v>
      </c>
    </row>
    <row r="127" s="1" customFormat="1" ht="6.96" customHeight="1">
      <c r="B127" s="57"/>
      <c r="C127" s="58"/>
      <c r="D127" s="58"/>
      <c r="E127" s="58"/>
      <c r="F127" s="58"/>
      <c r="G127" s="58"/>
      <c r="H127" s="58"/>
      <c r="I127" s="170"/>
      <c r="J127" s="58"/>
      <c r="K127" s="58"/>
      <c r="L127" s="42"/>
    </row>
  </sheetData>
  <sheetProtection sheet="1" autoFilter="0" formatColumns="0" formatRows="0" objects="1" scenarios="1" spinCount="100000" saltValue="eEnpelccn/uX/B+WLblBAj3YVabXhEMcEHu3k00Oacqss2C0XgGjcyRT2H6u9koiB2XRrHZhQZReg54jsTEQ5Q==" hashValue="BMnaYiKuvKG+p6YaMRf58/8dU6jHVxaE+7FNR4i9TTupT7M5YuiGdPDGiv58yb13mdDksVV176S8O/wne/hYVA==" algorithmName="SHA-512" password="C87A"/>
  <autoFilter ref="C86:K1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109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2631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2632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ROUND(J90,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ROUND((SUM(BE90:BE202)),  2)</f>
        <v>0</v>
      </c>
      <c r="I35" s="159">
        <v>0.20999999999999999</v>
      </c>
      <c r="J35" s="158">
        <f>ROUND(((SUM(BE90:BE202))*I35),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ROUND((SUM(BF90:BF202)),  2)</f>
        <v>0</v>
      </c>
      <c r="I36" s="159">
        <v>0.14999999999999999</v>
      </c>
      <c r="J36" s="158">
        <f>ROUND(((SUM(BF90:BF202))*I36),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ROUND((SUM(BG90:BG202)),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ROUND((SUM(BH90:BH202)),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ROUND((SUM(BI90:BI202)),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2631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D.1.4.c-1 -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J90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J91</f>
        <v>0</v>
      </c>
      <c r="K64" s="181"/>
      <c r="L64" s="186"/>
    </row>
    <row r="65" s="9" customFormat="1" ht="19.92" customHeight="1">
      <c r="B65" s="187"/>
      <c r="C65" s="123"/>
      <c r="D65" s="188" t="s">
        <v>2633</v>
      </c>
      <c r="E65" s="189"/>
      <c r="F65" s="189"/>
      <c r="G65" s="189"/>
      <c r="H65" s="189"/>
      <c r="I65" s="190"/>
      <c r="J65" s="191">
        <f>J92</f>
        <v>0</v>
      </c>
      <c r="K65" s="123"/>
      <c r="L65" s="192"/>
    </row>
    <row r="66" s="9" customFormat="1" ht="19.92" customHeight="1">
      <c r="B66" s="187"/>
      <c r="C66" s="123"/>
      <c r="D66" s="188" t="s">
        <v>2634</v>
      </c>
      <c r="E66" s="189"/>
      <c r="F66" s="189"/>
      <c r="G66" s="189"/>
      <c r="H66" s="189"/>
      <c r="I66" s="190"/>
      <c r="J66" s="191">
        <f>J117</f>
        <v>0</v>
      </c>
      <c r="K66" s="123"/>
      <c r="L66" s="192"/>
    </row>
    <row r="67" s="9" customFormat="1" ht="19.92" customHeight="1">
      <c r="B67" s="187"/>
      <c r="C67" s="123"/>
      <c r="D67" s="188" t="s">
        <v>2635</v>
      </c>
      <c r="E67" s="189"/>
      <c r="F67" s="189"/>
      <c r="G67" s="189"/>
      <c r="H67" s="189"/>
      <c r="I67" s="190"/>
      <c r="J67" s="191">
        <f>J142</f>
        <v>0</v>
      </c>
      <c r="K67" s="123"/>
      <c r="L67" s="192"/>
    </row>
    <row r="68" s="9" customFormat="1" ht="19.92" customHeight="1">
      <c r="B68" s="187"/>
      <c r="C68" s="123"/>
      <c r="D68" s="188" t="s">
        <v>2636</v>
      </c>
      <c r="E68" s="189"/>
      <c r="F68" s="189"/>
      <c r="G68" s="189"/>
      <c r="H68" s="189"/>
      <c r="I68" s="190"/>
      <c r="J68" s="191">
        <f>J178</f>
        <v>0</v>
      </c>
      <c r="K68" s="123"/>
      <c r="L68" s="192"/>
    </row>
    <row r="69" s="1" customFormat="1" ht="21.84" customHeight="1">
      <c r="B69" s="37"/>
      <c r="C69" s="38"/>
      <c r="D69" s="38"/>
      <c r="E69" s="38"/>
      <c r="F69" s="38"/>
      <c r="G69" s="38"/>
      <c r="H69" s="38"/>
      <c r="I69" s="145"/>
      <c r="J69" s="38"/>
      <c r="K69" s="38"/>
      <c r="L69" s="42"/>
    </row>
    <row r="70" s="1" customFormat="1" ht="6.96" customHeight="1">
      <c r="B70" s="57"/>
      <c r="C70" s="58"/>
      <c r="D70" s="58"/>
      <c r="E70" s="58"/>
      <c r="F70" s="58"/>
      <c r="G70" s="58"/>
      <c r="H70" s="58"/>
      <c r="I70" s="170"/>
      <c r="J70" s="58"/>
      <c r="K70" s="58"/>
      <c r="L70" s="42"/>
    </row>
    <row r="74" s="1" customFormat="1" ht="6.96" customHeight="1">
      <c r="B74" s="59"/>
      <c r="C74" s="60"/>
      <c r="D74" s="60"/>
      <c r="E74" s="60"/>
      <c r="F74" s="60"/>
      <c r="G74" s="60"/>
      <c r="H74" s="60"/>
      <c r="I74" s="173"/>
      <c r="J74" s="60"/>
      <c r="K74" s="60"/>
      <c r="L74" s="42"/>
    </row>
    <row r="75" s="1" customFormat="1" ht="24.96" customHeight="1">
      <c r="B75" s="37"/>
      <c r="C75" s="22" t="s">
        <v>179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6.96" customHeight="1">
      <c r="B76" s="37"/>
      <c r="C76" s="38"/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12" customHeight="1">
      <c r="B77" s="37"/>
      <c r="C77" s="31" t="s">
        <v>16</v>
      </c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6.5" customHeight="1">
      <c r="B78" s="37"/>
      <c r="C78" s="38"/>
      <c r="D78" s="38"/>
      <c r="E78" s="174" t="str">
        <f>E7</f>
        <v>Stavební úpravy objektů č.p. 6 a st.p.č. 17-6, obec Malšovice - revize č.01</v>
      </c>
      <c r="F78" s="31"/>
      <c r="G78" s="31"/>
      <c r="H78" s="31"/>
      <c r="I78" s="145"/>
      <c r="J78" s="38"/>
      <c r="K78" s="38"/>
      <c r="L78" s="42"/>
    </row>
    <row r="79" ht="12" customHeight="1">
      <c r="B79" s="20"/>
      <c r="C79" s="31" t="s">
        <v>144</v>
      </c>
      <c r="D79" s="21"/>
      <c r="E79" s="21"/>
      <c r="F79" s="21"/>
      <c r="G79" s="21"/>
      <c r="H79" s="21"/>
      <c r="I79" s="137"/>
      <c r="J79" s="21"/>
      <c r="K79" s="21"/>
      <c r="L79" s="19"/>
    </row>
    <row r="80" s="1" customFormat="1" ht="16.5" customHeight="1">
      <c r="B80" s="37"/>
      <c r="C80" s="38"/>
      <c r="D80" s="38"/>
      <c r="E80" s="174" t="s">
        <v>2631</v>
      </c>
      <c r="F80" s="38"/>
      <c r="G80" s="38"/>
      <c r="H80" s="38"/>
      <c r="I80" s="145"/>
      <c r="J80" s="38"/>
      <c r="K80" s="38"/>
      <c r="L80" s="42"/>
    </row>
    <row r="81" s="1" customFormat="1" ht="12" customHeight="1">
      <c r="B81" s="37"/>
      <c r="C81" s="31" t="s">
        <v>146</v>
      </c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6.5" customHeight="1">
      <c r="B82" s="37"/>
      <c r="C82" s="38"/>
      <c r="D82" s="38"/>
      <c r="E82" s="67" t="str">
        <f>E11</f>
        <v>D.1.4.c-1 - Objekt č.p.6</v>
      </c>
      <c r="F82" s="38"/>
      <c r="G82" s="38"/>
      <c r="H82" s="38"/>
      <c r="I82" s="145"/>
      <c r="J82" s="38"/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21</v>
      </c>
      <c r="D84" s="38"/>
      <c r="E84" s="38"/>
      <c r="F84" s="26" t="str">
        <f>F14</f>
        <v>Malšovice</v>
      </c>
      <c r="G84" s="38"/>
      <c r="H84" s="38"/>
      <c r="I84" s="147" t="s">
        <v>23</v>
      </c>
      <c r="J84" s="70" t="str">
        <f>IF(J14="","",J14)</f>
        <v>22. 6. 2019</v>
      </c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5"/>
      <c r="J85" s="38"/>
      <c r="K85" s="38"/>
      <c r="L85" s="42"/>
    </row>
    <row r="86" s="1" customFormat="1" ht="43.05" customHeight="1">
      <c r="B86" s="37"/>
      <c r="C86" s="31" t="s">
        <v>25</v>
      </c>
      <c r="D86" s="38"/>
      <c r="E86" s="38"/>
      <c r="F86" s="26" t="str">
        <f>E17</f>
        <v>Obec Malšovice, Malšovice 16, 405 02 Děčín 2</v>
      </c>
      <c r="G86" s="38"/>
      <c r="H86" s="38"/>
      <c r="I86" s="147" t="s">
        <v>32</v>
      </c>
      <c r="J86" s="35" t="str">
        <f>E23</f>
        <v>INTECON, spol. s r.o., Ústí nad Labem</v>
      </c>
      <c r="K86" s="38"/>
      <c r="L86" s="42"/>
    </row>
    <row r="87" s="1" customFormat="1" ht="43.05" customHeight="1">
      <c r="B87" s="37"/>
      <c r="C87" s="31" t="s">
        <v>30</v>
      </c>
      <c r="D87" s="38"/>
      <c r="E87" s="38"/>
      <c r="F87" s="26" t="str">
        <f>IF(E20="","",E20)</f>
        <v>Vyplň údaj</v>
      </c>
      <c r="G87" s="38"/>
      <c r="H87" s="38"/>
      <c r="I87" s="147" t="s">
        <v>36</v>
      </c>
      <c r="J87" s="35" t="str">
        <f>E26</f>
        <v>INTECON, spol. s r.o., Ústí nad Labem</v>
      </c>
      <c r="K87" s="38"/>
      <c r="L87" s="42"/>
    </row>
    <row r="88" s="1" customFormat="1" ht="10.32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0" customFormat="1" ht="29.28" customHeight="1">
      <c r="B89" s="193"/>
      <c r="C89" s="194" t="s">
        <v>180</v>
      </c>
      <c r="D89" s="195" t="s">
        <v>58</v>
      </c>
      <c r="E89" s="195" t="s">
        <v>54</v>
      </c>
      <c r="F89" s="195" t="s">
        <v>55</v>
      </c>
      <c r="G89" s="195" t="s">
        <v>181</v>
      </c>
      <c r="H89" s="195" t="s">
        <v>182</v>
      </c>
      <c r="I89" s="196" t="s">
        <v>183</v>
      </c>
      <c r="J89" s="195" t="s">
        <v>150</v>
      </c>
      <c r="K89" s="197" t="s">
        <v>184</v>
      </c>
      <c r="L89" s="198"/>
      <c r="M89" s="90" t="s">
        <v>19</v>
      </c>
      <c r="N89" s="91" t="s">
        <v>43</v>
      </c>
      <c r="O89" s="91" t="s">
        <v>185</v>
      </c>
      <c r="P89" s="91" t="s">
        <v>186</v>
      </c>
      <c r="Q89" s="91" t="s">
        <v>187</v>
      </c>
      <c r="R89" s="91" t="s">
        <v>188</v>
      </c>
      <c r="S89" s="91" t="s">
        <v>189</v>
      </c>
      <c r="T89" s="92" t="s">
        <v>190</v>
      </c>
    </row>
    <row r="90" s="1" customFormat="1" ht="22.8" customHeight="1">
      <c r="B90" s="37"/>
      <c r="C90" s="97" t="s">
        <v>191</v>
      </c>
      <c r="D90" s="38"/>
      <c r="E90" s="38"/>
      <c r="F90" s="38"/>
      <c r="G90" s="38"/>
      <c r="H90" s="38"/>
      <c r="I90" s="145"/>
      <c r="J90" s="199">
        <f>BK90</f>
        <v>0</v>
      </c>
      <c r="K90" s="38"/>
      <c r="L90" s="42"/>
      <c r="M90" s="93"/>
      <c r="N90" s="94"/>
      <c r="O90" s="94"/>
      <c r="P90" s="200">
        <f>P91</f>
        <v>0</v>
      </c>
      <c r="Q90" s="94"/>
      <c r="R90" s="200">
        <f>R91</f>
        <v>1.9166699999999999</v>
      </c>
      <c r="S90" s="94"/>
      <c r="T90" s="201">
        <f>T91</f>
        <v>0</v>
      </c>
      <c r="AT90" s="16" t="s">
        <v>72</v>
      </c>
      <c r="AU90" s="16" t="s">
        <v>151</v>
      </c>
      <c r="BK90" s="202">
        <f>BK91</f>
        <v>0</v>
      </c>
    </row>
    <row r="91" s="11" customFormat="1" ht="25.92" customHeight="1">
      <c r="B91" s="203"/>
      <c r="C91" s="204"/>
      <c r="D91" s="205" t="s">
        <v>72</v>
      </c>
      <c r="E91" s="206" t="s">
        <v>1256</v>
      </c>
      <c r="F91" s="206" t="s">
        <v>1257</v>
      </c>
      <c r="G91" s="204"/>
      <c r="H91" s="204"/>
      <c r="I91" s="207"/>
      <c r="J91" s="208">
        <f>BK91</f>
        <v>0</v>
      </c>
      <c r="K91" s="204"/>
      <c r="L91" s="209"/>
      <c r="M91" s="210"/>
      <c r="N91" s="211"/>
      <c r="O91" s="211"/>
      <c r="P91" s="212">
        <f>P92+P117+P142+P178</f>
        <v>0</v>
      </c>
      <c r="Q91" s="211"/>
      <c r="R91" s="212">
        <f>R92+R117+R142+R178</f>
        <v>1.9166699999999999</v>
      </c>
      <c r="S91" s="211"/>
      <c r="T91" s="213">
        <f>T92+T117+T142+T178</f>
        <v>0</v>
      </c>
      <c r="AR91" s="214" t="s">
        <v>82</v>
      </c>
      <c r="AT91" s="215" t="s">
        <v>72</v>
      </c>
      <c r="AU91" s="215" t="s">
        <v>73</v>
      </c>
      <c r="AY91" s="214" t="s">
        <v>194</v>
      </c>
      <c r="BK91" s="216">
        <f>BK92+BK117+BK142+BK178</f>
        <v>0</v>
      </c>
    </row>
    <row r="92" s="11" customFormat="1" ht="22.8" customHeight="1">
      <c r="B92" s="203"/>
      <c r="C92" s="204"/>
      <c r="D92" s="205" t="s">
        <v>72</v>
      </c>
      <c r="E92" s="217" t="s">
        <v>2637</v>
      </c>
      <c r="F92" s="217" t="s">
        <v>2638</v>
      </c>
      <c r="G92" s="204"/>
      <c r="H92" s="204"/>
      <c r="I92" s="207"/>
      <c r="J92" s="218">
        <f>BK92</f>
        <v>0</v>
      </c>
      <c r="K92" s="204"/>
      <c r="L92" s="209"/>
      <c r="M92" s="210"/>
      <c r="N92" s="211"/>
      <c r="O92" s="211"/>
      <c r="P92" s="212">
        <f>SUM(P93:P116)</f>
        <v>0</v>
      </c>
      <c r="Q92" s="211"/>
      <c r="R92" s="212">
        <f>SUM(R93:R116)</f>
        <v>0.14773999999999998</v>
      </c>
      <c r="S92" s="211"/>
      <c r="T92" s="213">
        <f>SUM(T93:T116)</f>
        <v>0</v>
      </c>
      <c r="AR92" s="214" t="s">
        <v>82</v>
      </c>
      <c r="AT92" s="215" t="s">
        <v>72</v>
      </c>
      <c r="AU92" s="215" t="s">
        <v>80</v>
      </c>
      <c r="AY92" s="214" t="s">
        <v>194</v>
      </c>
      <c r="BK92" s="216">
        <f>SUM(BK93:BK116)</f>
        <v>0</v>
      </c>
    </row>
    <row r="93" s="1" customFormat="1" ht="24" customHeight="1">
      <c r="B93" s="37"/>
      <c r="C93" s="219" t="s">
        <v>80</v>
      </c>
      <c r="D93" s="219" t="s">
        <v>196</v>
      </c>
      <c r="E93" s="220" t="s">
        <v>2639</v>
      </c>
      <c r="F93" s="221" t="s">
        <v>2640</v>
      </c>
      <c r="G93" s="222" t="s">
        <v>424</v>
      </c>
      <c r="H93" s="223">
        <v>1</v>
      </c>
      <c r="I93" s="224"/>
      <c r="J93" s="225">
        <f>ROUND(I93*H93,2)</f>
        <v>0</v>
      </c>
      <c r="K93" s="221" t="s">
        <v>200</v>
      </c>
      <c r="L93" s="42"/>
      <c r="M93" s="226" t="s">
        <v>19</v>
      </c>
      <c r="N93" s="227" t="s">
        <v>44</v>
      </c>
      <c r="O93" s="82"/>
      <c r="P93" s="228">
        <f>O93*H93</f>
        <v>0</v>
      </c>
      <c r="Q93" s="228">
        <v>0.0025500000000000002</v>
      </c>
      <c r="R93" s="228">
        <f>Q93*H93</f>
        <v>0.0025500000000000002</v>
      </c>
      <c r="S93" s="228">
        <v>0</v>
      </c>
      <c r="T93" s="229">
        <f>S93*H93</f>
        <v>0</v>
      </c>
      <c r="AR93" s="230" t="s">
        <v>280</v>
      </c>
      <c r="AT93" s="230" t="s">
        <v>196</v>
      </c>
      <c r="AU93" s="230" t="s">
        <v>82</v>
      </c>
      <c r="AY93" s="16" t="s">
        <v>194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16" t="s">
        <v>80</v>
      </c>
      <c r="BK93" s="231">
        <f>ROUND(I93*H93,2)</f>
        <v>0</v>
      </c>
      <c r="BL93" s="16" t="s">
        <v>280</v>
      </c>
      <c r="BM93" s="230" t="s">
        <v>2641</v>
      </c>
    </row>
    <row r="94" s="1" customFormat="1">
      <c r="B94" s="37"/>
      <c r="C94" s="38"/>
      <c r="D94" s="232" t="s">
        <v>203</v>
      </c>
      <c r="E94" s="38"/>
      <c r="F94" s="233" t="s">
        <v>2642</v>
      </c>
      <c r="G94" s="38"/>
      <c r="H94" s="38"/>
      <c r="I94" s="145"/>
      <c r="J94" s="38"/>
      <c r="K94" s="38"/>
      <c r="L94" s="42"/>
      <c r="M94" s="234"/>
      <c r="N94" s="82"/>
      <c r="O94" s="82"/>
      <c r="P94" s="82"/>
      <c r="Q94" s="82"/>
      <c r="R94" s="82"/>
      <c r="S94" s="82"/>
      <c r="T94" s="83"/>
      <c r="AT94" s="16" t="s">
        <v>203</v>
      </c>
      <c r="AU94" s="16" t="s">
        <v>82</v>
      </c>
    </row>
    <row r="95" s="1" customFormat="1" ht="24" customHeight="1">
      <c r="B95" s="37"/>
      <c r="C95" s="258" t="s">
        <v>82</v>
      </c>
      <c r="D95" s="258" t="s">
        <v>350</v>
      </c>
      <c r="E95" s="259" t="s">
        <v>2455</v>
      </c>
      <c r="F95" s="260" t="s">
        <v>2643</v>
      </c>
      <c r="G95" s="261" t="s">
        <v>1492</v>
      </c>
      <c r="H95" s="262">
        <v>1</v>
      </c>
      <c r="I95" s="263"/>
      <c r="J95" s="264">
        <f>ROUND(I95*H95,2)</f>
        <v>0</v>
      </c>
      <c r="K95" s="260" t="s">
        <v>19</v>
      </c>
      <c r="L95" s="265"/>
      <c r="M95" s="266" t="s">
        <v>19</v>
      </c>
      <c r="N95" s="267" t="s">
        <v>44</v>
      </c>
      <c r="O95" s="82"/>
      <c r="P95" s="228">
        <f>O95*H95</f>
        <v>0</v>
      </c>
      <c r="Q95" s="228">
        <v>0</v>
      </c>
      <c r="R95" s="228">
        <f>Q95*H95</f>
        <v>0</v>
      </c>
      <c r="S95" s="228">
        <v>0</v>
      </c>
      <c r="T95" s="229">
        <f>S95*H95</f>
        <v>0</v>
      </c>
      <c r="AR95" s="230" t="s">
        <v>381</v>
      </c>
      <c r="AT95" s="230" t="s">
        <v>350</v>
      </c>
      <c r="AU95" s="230" t="s">
        <v>82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280</v>
      </c>
      <c r="BM95" s="230" t="s">
        <v>2644</v>
      </c>
    </row>
    <row r="96" s="1" customFormat="1">
      <c r="B96" s="37"/>
      <c r="C96" s="38"/>
      <c r="D96" s="232" t="s">
        <v>203</v>
      </c>
      <c r="E96" s="38"/>
      <c r="F96" s="233" t="s">
        <v>2645</v>
      </c>
      <c r="G96" s="38"/>
      <c r="H96" s="38"/>
      <c r="I96" s="145"/>
      <c r="J96" s="38"/>
      <c r="K96" s="38"/>
      <c r="L96" s="42"/>
      <c r="M96" s="234"/>
      <c r="N96" s="82"/>
      <c r="O96" s="82"/>
      <c r="P96" s="82"/>
      <c r="Q96" s="82"/>
      <c r="R96" s="82"/>
      <c r="S96" s="82"/>
      <c r="T96" s="83"/>
      <c r="AT96" s="16" t="s">
        <v>203</v>
      </c>
      <c r="AU96" s="16" t="s">
        <v>82</v>
      </c>
    </row>
    <row r="97" s="1" customFormat="1" ht="24" customHeight="1">
      <c r="B97" s="37"/>
      <c r="C97" s="219" t="s">
        <v>117</v>
      </c>
      <c r="D97" s="219" t="s">
        <v>196</v>
      </c>
      <c r="E97" s="220" t="s">
        <v>2646</v>
      </c>
      <c r="F97" s="221" t="s">
        <v>2647</v>
      </c>
      <c r="G97" s="222" t="s">
        <v>1492</v>
      </c>
      <c r="H97" s="223">
        <v>1</v>
      </c>
      <c r="I97" s="224"/>
      <c r="J97" s="225">
        <f>ROUND(I97*H97,2)</f>
        <v>0</v>
      </c>
      <c r="K97" s="221" t="s">
        <v>19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</v>
      </c>
      <c r="R97" s="228">
        <f>Q97*H97</f>
        <v>0</v>
      </c>
      <c r="S97" s="228">
        <v>0</v>
      </c>
      <c r="T97" s="229">
        <f>S97*H97</f>
        <v>0</v>
      </c>
      <c r="AR97" s="230" t="s">
        <v>280</v>
      </c>
      <c r="AT97" s="230" t="s">
        <v>196</v>
      </c>
      <c r="AU97" s="230" t="s">
        <v>82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280</v>
      </c>
      <c r="BM97" s="230" t="s">
        <v>2648</v>
      </c>
    </row>
    <row r="98" s="1" customFormat="1">
      <c r="B98" s="37"/>
      <c r="C98" s="38"/>
      <c r="D98" s="232" t="s">
        <v>203</v>
      </c>
      <c r="E98" s="38"/>
      <c r="F98" s="233" t="s">
        <v>2649</v>
      </c>
      <c r="G98" s="38"/>
      <c r="H98" s="38"/>
      <c r="I98" s="145"/>
      <c r="J98" s="38"/>
      <c r="K98" s="38"/>
      <c r="L98" s="42"/>
      <c r="M98" s="234"/>
      <c r="N98" s="82"/>
      <c r="O98" s="82"/>
      <c r="P98" s="82"/>
      <c r="Q98" s="82"/>
      <c r="R98" s="82"/>
      <c r="S98" s="82"/>
      <c r="T98" s="83"/>
      <c r="AT98" s="16" t="s">
        <v>203</v>
      </c>
      <c r="AU98" s="16" t="s">
        <v>82</v>
      </c>
    </row>
    <row r="99" s="1" customFormat="1" ht="16.5" customHeight="1">
      <c r="B99" s="37"/>
      <c r="C99" s="219" t="s">
        <v>201</v>
      </c>
      <c r="D99" s="219" t="s">
        <v>196</v>
      </c>
      <c r="E99" s="220" t="s">
        <v>2650</v>
      </c>
      <c r="F99" s="221" t="s">
        <v>2651</v>
      </c>
      <c r="G99" s="222" t="s">
        <v>1492</v>
      </c>
      <c r="H99" s="223">
        <v>1</v>
      </c>
      <c r="I99" s="224"/>
      <c r="J99" s="225">
        <f>ROUND(I99*H99,2)</f>
        <v>0</v>
      </c>
      <c r="K99" s="221" t="s">
        <v>19</v>
      </c>
      <c r="L99" s="42"/>
      <c r="M99" s="226" t="s">
        <v>19</v>
      </c>
      <c r="N99" s="227" t="s">
        <v>44</v>
      </c>
      <c r="O99" s="82"/>
      <c r="P99" s="228">
        <f>O99*H99</f>
        <v>0</v>
      </c>
      <c r="Q99" s="228">
        <v>0</v>
      </c>
      <c r="R99" s="228">
        <f>Q99*H99</f>
        <v>0</v>
      </c>
      <c r="S99" s="228">
        <v>0</v>
      </c>
      <c r="T99" s="229">
        <f>S99*H99</f>
        <v>0</v>
      </c>
      <c r="AR99" s="230" t="s">
        <v>280</v>
      </c>
      <c r="AT99" s="230" t="s">
        <v>196</v>
      </c>
      <c r="AU99" s="230" t="s">
        <v>82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280</v>
      </c>
      <c r="BM99" s="230" t="s">
        <v>2652</v>
      </c>
    </row>
    <row r="100" s="1" customFormat="1">
      <c r="B100" s="37"/>
      <c r="C100" s="38"/>
      <c r="D100" s="232" t="s">
        <v>203</v>
      </c>
      <c r="E100" s="38"/>
      <c r="F100" s="233" t="s">
        <v>2653</v>
      </c>
      <c r="G100" s="38"/>
      <c r="H100" s="38"/>
      <c r="I100" s="145"/>
      <c r="J100" s="38"/>
      <c r="K100" s="38"/>
      <c r="L100" s="42"/>
      <c r="M100" s="234"/>
      <c r="N100" s="82"/>
      <c r="O100" s="82"/>
      <c r="P100" s="82"/>
      <c r="Q100" s="82"/>
      <c r="R100" s="82"/>
      <c r="S100" s="82"/>
      <c r="T100" s="83"/>
      <c r="AT100" s="16" t="s">
        <v>203</v>
      </c>
      <c r="AU100" s="16" t="s">
        <v>82</v>
      </c>
    </row>
    <row r="101" s="1" customFormat="1" ht="16.5" customHeight="1">
      <c r="B101" s="37"/>
      <c r="C101" s="219" t="s">
        <v>220</v>
      </c>
      <c r="D101" s="219" t="s">
        <v>196</v>
      </c>
      <c r="E101" s="220" t="s">
        <v>2654</v>
      </c>
      <c r="F101" s="221" t="s">
        <v>2655</v>
      </c>
      <c r="G101" s="222" t="s">
        <v>1492</v>
      </c>
      <c r="H101" s="223">
        <v>1</v>
      </c>
      <c r="I101" s="224"/>
      <c r="J101" s="225">
        <f>ROUND(I101*H101,2)</f>
        <v>0</v>
      </c>
      <c r="K101" s="221" t="s">
        <v>19</v>
      </c>
      <c r="L101" s="42"/>
      <c r="M101" s="226" t="s">
        <v>19</v>
      </c>
      <c r="N101" s="227" t="s">
        <v>44</v>
      </c>
      <c r="O101" s="82"/>
      <c r="P101" s="228">
        <f>O101*H101</f>
        <v>0</v>
      </c>
      <c r="Q101" s="228">
        <v>0</v>
      </c>
      <c r="R101" s="228">
        <f>Q101*H101</f>
        <v>0</v>
      </c>
      <c r="S101" s="228">
        <v>0</v>
      </c>
      <c r="T101" s="229">
        <f>S101*H101</f>
        <v>0</v>
      </c>
      <c r="AR101" s="230" t="s">
        <v>280</v>
      </c>
      <c r="AT101" s="230" t="s">
        <v>196</v>
      </c>
      <c r="AU101" s="230" t="s">
        <v>82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280</v>
      </c>
      <c r="BM101" s="230" t="s">
        <v>2656</v>
      </c>
    </row>
    <row r="102" s="1" customFormat="1">
      <c r="B102" s="37"/>
      <c r="C102" s="38"/>
      <c r="D102" s="232" t="s">
        <v>203</v>
      </c>
      <c r="E102" s="38"/>
      <c r="F102" s="233" t="s">
        <v>2657</v>
      </c>
      <c r="G102" s="38"/>
      <c r="H102" s="38"/>
      <c r="I102" s="145"/>
      <c r="J102" s="38"/>
      <c r="K102" s="38"/>
      <c r="L102" s="42"/>
      <c r="M102" s="234"/>
      <c r="N102" s="82"/>
      <c r="O102" s="82"/>
      <c r="P102" s="82"/>
      <c r="Q102" s="82"/>
      <c r="R102" s="82"/>
      <c r="S102" s="82"/>
      <c r="T102" s="83"/>
      <c r="AT102" s="16" t="s">
        <v>203</v>
      </c>
      <c r="AU102" s="16" t="s">
        <v>82</v>
      </c>
    </row>
    <row r="103" s="1" customFormat="1" ht="24" customHeight="1">
      <c r="B103" s="37"/>
      <c r="C103" s="219" t="s">
        <v>225</v>
      </c>
      <c r="D103" s="219" t="s">
        <v>196</v>
      </c>
      <c r="E103" s="220" t="s">
        <v>2658</v>
      </c>
      <c r="F103" s="221" t="s">
        <v>2659</v>
      </c>
      <c r="G103" s="222" t="s">
        <v>424</v>
      </c>
      <c r="H103" s="223">
        <v>1</v>
      </c>
      <c r="I103" s="224"/>
      <c r="J103" s="225">
        <f>ROUND(I103*H103,2)</f>
        <v>0</v>
      </c>
      <c r="K103" s="221" t="s">
        <v>200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0.0075199999999999998</v>
      </c>
      <c r="R103" s="228">
        <f>Q103*H103</f>
        <v>0.0075199999999999998</v>
      </c>
      <c r="S103" s="228">
        <v>0</v>
      </c>
      <c r="T103" s="229">
        <f>S103*H103</f>
        <v>0</v>
      </c>
      <c r="AR103" s="230" t="s">
        <v>280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280</v>
      </c>
      <c r="BM103" s="230" t="s">
        <v>2660</v>
      </c>
    </row>
    <row r="104" s="1" customFormat="1">
      <c r="B104" s="37"/>
      <c r="C104" s="38"/>
      <c r="D104" s="232" t="s">
        <v>203</v>
      </c>
      <c r="E104" s="38"/>
      <c r="F104" s="233" t="s">
        <v>2661</v>
      </c>
      <c r="G104" s="38"/>
      <c r="H104" s="38"/>
      <c r="I104" s="145"/>
      <c r="J104" s="38"/>
      <c r="K104" s="38"/>
      <c r="L104" s="42"/>
      <c r="M104" s="234"/>
      <c r="N104" s="82"/>
      <c r="O104" s="82"/>
      <c r="P104" s="82"/>
      <c r="Q104" s="82"/>
      <c r="R104" s="82"/>
      <c r="S104" s="82"/>
      <c r="T104" s="83"/>
      <c r="AT104" s="16" t="s">
        <v>203</v>
      </c>
      <c r="AU104" s="16" t="s">
        <v>82</v>
      </c>
    </row>
    <row r="105" s="1" customFormat="1">
      <c r="B105" s="37"/>
      <c r="C105" s="38"/>
      <c r="D105" s="232" t="s">
        <v>306</v>
      </c>
      <c r="E105" s="38"/>
      <c r="F105" s="257" t="s">
        <v>2662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306</v>
      </c>
      <c r="AU105" s="16" t="s">
        <v>82</v>
      </c>
    </row>
    <row r="106" s="1" customFormat="1" ht="24" customHeight="1">
      <c r="B106" s="37"/>
      <c r="C106" s="219" t="s">
        <v>231</v>
      </c>
      <c r="D106" s="219" t="s">
        <v>196</v>
      </c>
      <c r="E106" s="220" t="s">
        <v>2663</v>
      </c>
      <c r="F106" s="221" t="s">
        <v>2664</v>
      </c>
      <c r="G106" s="222" t="s">
        <v>424</v>
      </c>
      <c r="H106" s="223">
        <v>1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0.0061799999999999997</v>
      </c>
      <c r="R106" s="228">
        <f>Q106*H106</f>
        <v>0.0061799999999999997</v>
      </c>
      <c r="S106" s="228">
        <v>0</v>
      </c>
      <c r="T106" s="229">
        <f>S106*H106</f>
        <v>0</v>
      </c>
      <c r="AR106" s="230" t="s">
        <v>280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2665</v>
      </c>
    </row>
    <row r="107" s="1" customFormat="1">
      <c r="B107" s="37"/>
      <c r="C107" s="38"/>
      <c r="D107" s="232" t="s">
        <v>203</v>
      </c>
      <c r="E107" s="38"/>
      <c r="F107" s="233" t="s">
        <v>2666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>
      <c r="B108" s="37"/>
      <c r="C108" s="38"/>
      <c r="D108" s="232" t="s">
        <v>306</v>
      </c>
      <c r="E108" s="38"/>
      <c r="F108" s="257" t="s">
        <v>2667</v>
      </c>
      <c r="G108" s="38"/>
      <c r="H108" s="38"/>
      <c r="I108" s="145"/>
      <c r="J108" s="38"/>
      <c r="K108" s="38"/>
      <c r="L108" s="42"/>
      <c r="M108" s="234"/>
      <c r="N108" s="82"/>
      <c r="O108" s="82"/>
      <c r="P108" s="82"/>
      <c r="Q108" s="82"/>
      <c r="R108" s="82"/>
      <c r="S108" s="82"/>
      <c r="T108" s="83"/>
      <c r="AT108" s="16" t="s">
        <v>306</v>
      </c>
      <c r="AU108" s="16" t="s">
        <v>82</v>
      </c>
    </row>
    <row r="109" s="1" customFormat="1" ht="24" customHeight="1">
      <c r="B109" s="37"/>
      <c r="C109" s="219" t="s">
        <v>236</v>
      </c>
      <c r="D109" s="219" t="s">
        <v>196</v>
      </c>
      <c r="E109" s="220" t="s">
        <v>2668</v>
      </c>
      <c r="F109" s="221" t="s">
        <v>2669</v>
      </c>
      <c r="G109" s="222" t="s">
        <v>424</v>
      </c>
      <c r="H109" s="223">
        <v>1</v>
      </c>
      <c r="I109" s="224"/>
      <c r="J109" s="225">
        <f>ROUND(I109*H109,2)</f>
        <v>0</v>
      </c>
      <c r="K109" s="221" t="s">
        <v>200</v>
      </c>
      <c r="L109" s="42"/>
      <c r="M109" s="226" t="s">
        <v>19</v>
      </c>
      <c r="N109" s="227" t="s">
        <v>44</v>
      </c>
      <c r="O109" s="82"/>
      <c r="P109" s="228">
        <f>O109*H109</f>
        <v>0</v>
      </c>
      <c r="Q109" s="228">
        <v>0.0060800000000000003</v>
      </c>
      <c r="R109" s="228">
        <f>Q109*H109</f>
        <v>0.0060800000000000003</v>
      </c>
      <c r="S109" s="228">
        <v>0</v>
      </c>
      <c r="T109" s="229">
        <f>S109*H109</f>
        <v>0</v>
      </c>
      <c r="AR109" s="230" t="s">
        <v>280</v>
      </c>
      <c r="AT109" s="230" t="s">
        <v>196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280</v>
      </c>
      <c r="BM109" s="230" t="s">
        <v>2670</v>
      </c>
    </row>
    <row r="110" s="1" customFormat="1">
      <c r="B110" s="37"/>
      <c r="C110" s="38"/>
      <c r="D110" s="232" t="s">
        <v>203</v>
      </c>
      <c r="E110" s="38"/>
      <c r="F110" s="233" t="s">
        <v>2671</v>
      </c>
      <c r="G110" s="38"/>
      <c r="H110" s="38"/>
      <c r="I110" s="145"/>
      <c r="J110" s="38"/>
      <c r="K110" s="38"/>
      <c r="L110" s="42"/>
      <c r="M110" s="234"/>
      <c r="N110" s="82"/>
      <c r="O110" s="82"/>
      <c r="P110" s="82"/>
      <c r="Q110" s="82"/>
      <c r="R110" s="82"/>
      <c r="S110" s="82"/>
      <c r="T110" s="83"/>
      <c r="AT110" s="16" t="s">
        <v>203</v>
      </c>
      <c r="AU110" s="16" t="s">
        <v>82</v>
      </c>
    </row>
    <row r="111" s="1" customFormat="1">
      <c r="B111" s="37"/>
      <c r="C111" s="38"/>
      <c r="D111" s="232" t="s">
        <v>306</v>
      </c>
      <c r="E111" s="38"/>
      <c r="F111" s="257" t="s">
        <v>2672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306</v>
      </c>
      <c r="AU111" s="16" t="s">
        <v>82</v>
      </c>
    </row>
    <row r="112" s="1" customFormat="1" ht="24" customHeight="1">
      <c r="B112" s="37"/>
      <c r="C112" s="219" t="s">
        <v>241</v>
      </c>
      <c r="D112" s="219" t="s">
        <v>196</v>
      </c>
      <c r="E112" s="220" t="s">
        <v>2673</v>
      </c>
      <c r="F112" s="221" t="s">
        <v>2674</v>
      </c>
      <c r="G112" s="222" t="s">
        <v>424</v>
      </c>
      <c r="H112" s="223">
        <v>1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0.12540999999999999</v>
      </c>
      <c r="R112" s="228">
        <f>Q112*H112</f>
        <v>0.12540999999999999</v>
      </c>
      <c r="S112" s="228">
        <v>0</v>
      </c>
      <c r="T112" s="229">
        <f>S112*H112</f>
        <v>0</v>
      </c>
      <c r="AR112" s="230" t="s">
        <v>280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280</v>
      </c>
      <c r="BM112" s="230" t="s">
        <v>2675</v>
      </c>
    </row>
    <row r="113" s="1" customFormat="1">
      <c r="B113" s="37"/>
      <c r="C113" s="38"/>
      <c r="D113" s="232" t="s">
        <v>203</v>
      </c>
      <c r="E113" s="38"/>
      <c r="F113" s="233" t="s">
        <v>2676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>
      <c r="B114" s="37"/>
      <c r="C114" s="38"/>
      <c r="D114" s="232" t="s">
        <v>306</v>
      </c>
      <c r="E114" s="38"/>
      <c r="F114" s="257" t="s">
        <v>2677</v>
      </c>
      <c r="G114" s="38"/>
      <c r="H114" s="38"/>
      <c r="I114" s="145"/>
      <c r="J114" s="38"/>
      <c r="K114" s="38"/>
      <c r="L114" s="42"/>
      <c r="M114" s="234"/>
      <c r="N114" s="82"/>
      <c r="O114" s="82"/>
      <c r="P114" s="82"/>
      <c r="Q114" s="82"/>
      <c r="R114" s="82"/>
      <c r="S114" s="82"/>
      <c r="T114" s="83"/>
      <c r="AT114" s="16" t="s">
        <v>306</v>
      </c>
      <c r="AU114" s="16" t="s">
        <v>82</v>
      </c>
    </row>
    <row r="115" s="1" customFormat="1" ht="16.5" customHeight="1">
      <c r="B115" s="37"/>
      <c r="C115" s="219" t="s">
        <v>246</v>
      </c>
      <c r="D115" s="219" t="s">
        <v>196</v>
      </c>
      <c r="E115" s="220" t="s">
        <v>2678</v>
      </c>
      <c r="F115" s="221" t="s">
        <v>2679</v>
      </c>
      <c r="G115" s="222" t="s">
        <v>1492</v>
      </c>
      <c r="H115" s="223">
        <v>1</v>
      </c>
      <c r="I115" s="224"/>
      <c r="J115" s="225">
        <f>ROUND(I115*H115,2)</f>
        <v>0</v>
      </c>
      <c r="K115" s="221" t="s">
        <v>19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280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280</v>
      </c>
      <c r="BM115" s="230" t="s">
        <v>2680</v>
      </c>
    </row>
    <row r="116" s="1" customFormat="1">
      <c r="B116" s="37"/>
      <c r="C116" s="38"/>
      <c r="D116" s="232" t="s">
        <v>203</v>
      </c>
      <c r="E116" s="38"/>
      <c r="F116" s="233" t="s">
        <v>2681</v>
      </c>
      <c r="G116" s="38"/>
      <c r="H116" s="38"/>
      <c r="I116" s="145"/>
      <c r="J116" s="38"/>
      <c r="K116" s="38"/>
      <c r="L116" s="42"/>
      <c r="M116" s="234"/>
      <c r="N116" s="82"/>
      <c r="O116" s="82"/>
      <c r="P116" s="82"/>
      <c r="Q116" s="82"/>
      <c r="R116" s="82"/>
      <c r="S116" s="82"/>
      <c r="T116" s="83"/>
      <c r="AT116" s="16" t="s">
        <v>203</v>
      </c>
      <c r="AU116" s="16" t="s">
        <v>82</v>
      </c>
    </row>
    <row r="117" s="11" customFormat="1" ht="22.8" customHeight="1">
      <c r="B117" s="203"/>
      <c r="C117" s="204"/>
      <c r="D117" s="205" t="s">
        <v>72</v>
      </c>
      <c r="E117" s="217" t="s">
        <v>2682</v>
      </c>
      <c r="F117" s="217" t="s">
        <v>2683</v>
      </c>
      <c r="G117" s="204"/>
      <c r="H117" s="204"/>
      <c r="I117" s="207"/>
      <c r="J117" s="218">
        <f>BK117</f>
        <v>0</v>
      </c>
      <c r="K117" s="204"/>
      <c r="L117" s="209"/>
      <c r="M117" s="210"/>
      <c r="N117" s="211"/>
      <c r="O117" s="211"/>
      <c r="P117" s="212">
        <f>SUM(P118:P141)</f>
        <v>0</v>
      </c>
      <c r="Q117" s="211"/>
      <c r="R117" s="212">
        <f>SUM(R118:R141)</f>
        <v>0.37111999999999995</v>
      </c>
      <c r="S117" s="211"/>
      <c r="T117" s="213">
        <f>SUM(T118:T141)</f>
        <v>0</v>
      </c>
      <c r="AR117" s="214" t="s">
        <v>82</v>
      </c>
      <c r="AT117" s="215" t="s">
        <v>72</v>
      </c>
      <c r="AU117" s="215" t="s">
        <v>80</v>
      </c>
      <c r="AY117" s="214" t="s">
        <v>194</v>
      </c>
      <c r="BK117" s="216">
        <f>SUM(BK118:BK141)</f>
        <v>0</v>
      </c>
    </row>
    <row r="118" s="1" customFormat="1" ht="24" customHeight="1">
      <c r="B118" s="37"/>
      <c r="C118" s="219" t="s">
        <v>251</v>
      </c>
      <c r="D118" s="219" t="s">
        <v>196</v>
      </c>
      <c r="E118" s="220" t="s">
        <v>2684</v>
      </c>
      <c r="F118" s="221" t="s">
        <v>2685</v>
      </c>
      <c r="G118" s="222" t="s">
        <v>217</v>
      </c>
      <c r="H118" s="223">
        <v>221</v>
      </c>
      <c r="I118" s="224"/>
      <c r="J118" s="225">
        <f>ROUND(I118*H118,2)</f>
        <v>0</v>
      </c>
      <c r="K118" s="221" t="s">
        <v>200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0.00046999999999999999</v>
      </c>
      <c r="R118" s="228">
        <f>Q118*H118</f>
        <v>0.10386999999999999</v>
      </c>
      <c r="S118" s="228">
        <v>0</v>
      </c>
      <c r="T118" s="229">
        <f>S118*H118</f>
        <v>0</v>
      </c>
      <c r="AR118" s="230" t="s">
        <v>280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280</v>
      </c>
      <c r="BM118" s="230" t="s">
        <v>2686</v>
      </c>
    </row>
    <row r="119" s="1" customFormat="1">
      <c r="B119" s="37"/>
      <c r="C119" s="38"/>
      <c r="D119" s="232" t="s">
        <v>203</v>
      </c>
      <c r="E119" s="38"/>
      <c r="F119" s="233" t="s">
        <v>2687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" customFormat="1" ht="24" customHeight="1">
      <c r="B120" s="37"/>
      <c r="C120" s="219" t="s">
        <v>256</v>
      </c>
      <c r="D120" s="219" t="s">
        <v>196</v>
      </c>
      <c r="E120" s="220" t="s">
        <v>2688</v>
      </c>
      <c r="F120" s="221" t="s">
        <v>2689</v>
      </c>
      <c r="G120" s="222" t="s">
        <v>217</v>
      </c>
      <c r="H120" s="223">
        <v>47</v>
      </c>
      <c r="I120" s="224"/>
      <c r="J120" s="225">
        <f>ROUND(I120*H120,2)</f>
        <v>0</v>
      </c>
      <c r="K120" s="221" t="s">
        <v>200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0.00072000000000000005</v>
      </c>
      <c r="R120" s="228">
        <f>Q120*H120</f>
        <v>0.033840000000000002</v>
      </c>
      <c r="S120" s="228">
        <v>0</v>
      </c>
      <c r="T120" s="229">
        <f>S120*H120</f>
        <v>0</v>
      </c>
      <c r="AR120" s="230" t="s">
        <v>280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280</v>
      </c>
      <c r="BM120" s="230" t="s">
        <v>2690</v>
      </c>
    </row>
    <row r="121" s="1" customFormat="1">
      <c r="B121" s="37"/>
      <c r="C121" s="38"/>
      <c r="D121" s="232" t="s">
        <v>203</v>
      </c>
      <c r="E121" s="38"/>
      <c r="F121" s="233" t="s">
        <v>2691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24" customHeight="1">
      <c r="B122" s="37"/>
      <c r="C122" s="219" t="s">
        <v>261</v>
      </c>
      <c r="D122" s="219" t="s">
        <v>196</v>
      </c>
      <c r="E122" s="220" t="s">
        <v>2692</v>
      </c>
      <c r="F122" s="221" t="s">
        <v>2693</v>
      </c>
      <c r="G122" s="222" t="s">
        <v>217</v>
      </c>
      <c r="H122" s="223">
        <v>49</v>
      </c>
      <c r="I122" s="224"/>
      <c r="J122" s="225">
        <f>ROUND(I122*H122,2)</f>
        <v>0</v>
      </c>
      <c r="K122" s="221" t="s">
        <v>200</v>
      </c>
      <c r="L122" s="42"/>
      <c r="M122" s="226" t="s">
        <v>19</v>
      </c>
      <c r="N122" s="227" t="s">
        <v>44</v>
      </c>
      <c r="O122" s="82"/>
      <c r="P122" s="228">
        <f>O122*H122</f>
        <v>0</v>
      </c>
      <c r="Q122" s="228">
        <v>0.00071000000000000002</v>
      </c>
      <c r="R122" s="228">
        <f>Q122*H122</f>
        <v>0.034790000000000001</v>
      </c>
      <c r="S122" s="228">
        <v>0</v>
      </c>
      <c r="T122" s="229">
        <f>S122*H122</f>
        <v>0</v>
      </c>
      <c r="AR122" s="230" t="s">
        <v>280</v>
      </c>
      <c r="AT122" s="230" t="s">
        <v>196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280</v>
      </c>
      <c r="BM122" s="230" t="s">
        <v>2694</v>
      </c>
    </row>
    <row r="123" s="1" customFormat="1">
      <c r="B123" s="37"/>
      <c r="C123" s="38"/>
      <c r="D123" s="232" t="s">
        <v>203</v>
      </c>
      <c r="E123" s="38"/>
      <c r="F123" s="233" t="s">
        <v>2695</v>
      </c>
      <c r="G123" s="38"/>
      <c r="H123" s="38"/>
      <c r="I123" s="145"/>
      <c r="J123" s="38"/>
      <c r="K123" s="38"/>
      <c r="L123" s="42"/>
      <c r="M123" s="234"/>
      <c r="N123" s="82"/>
      <c r="O123" s="82"/>
      <c r="P123" s="82"/>
      <c r="Q123" s="82"/>
      <c r="R123" s="82"/>
      <c r="S123" s="82"/>
      <c r="T123" s="83"/>
      <c r="AT123" s="16" t="s">
        <v>203</v>
      </c>
      <c r="AU123" s="16" t="s">
        <v>82</v>
      </c>
    </row>
    <row r="124" s="1" customFormat="1" ht="24" customHeight="1">
      <c r="B124" s="37"/>
      <c r="C124" s="219" t="s">
        <v>266</v>
      </c>
      <c r="D124" s="219" t="s">
        <v>196</v>
      </c>
      <c r="E124" s="220" t="s">
        <v>2696</v>
      </c>
      <c r="F124" s="221" t="s">
        <v>2697</v>
      </c>
      <c r="G124" s="222" t="s">
        <v>217</v>
      </c>
      <c r="H124" s="223">
        <v>13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0.0012800000000000001</v>
      </c>
      <c r="R124" s="228">
        <f>Q124*H124</f>
        <v>0.016640000000000002</v>
      </c>
      <c r="S124" s="228">
        <v>0</v>
      </c>
      <c r="T124" s="229">
        <f>S124*H124</f>
        <v>0</v>
      </c>
      <c r="AR124" s="230" t="s">
        <v>280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280</v>
      </c>
      <c r="BM124" s="230" t="s">
        <v>2698</v>
      </c>
    </row>
    <row r="125" s="1" customFormat="1">
      <c r="B125" s="37"/>
      <c r="C125" s="38"/>
      <c r="D125" s="232" t="s">
        <v>203</v>
      </c>
      <c r="E125" s="38"/>
      <c r="F125" s="233" t="s">
        <v>2699</v>
      </c>
      <c r="G125" s="38"/>
      <c r="H125" s="38"/>
      <c r="I125" s="145"/>
      <c r="J125" s="38"/>
      <c r="K125" s="38"/>
      <c r="L125" s="42"/>
      <c r="M125" s="234"/>
      <c r="N125" s="82"/>
      <c r="O125" s="82"/>
      <c r="P125" s="82"/>
      <c r="Q125" s="82"/>
      <c r="R125" s="82"/>
      <c r="S125" s="82"/>
      <c r="T125" s="83"/>
      <c r="AT125" s="16" t="s">
        <v>203</v>
      </c>
      <c r="AU125" s="16" t="s">
        <v>82</v>
      </c>
    </row>
    <row r="126" s="1" customFormat="1" ht="24" customHeight="1">
      <c r="B126" s="37"/>
      <c r="C126" s="219" t="s">
        <v>8</v>
      </c>
      <c r="D126" s="219" t="s">
        <v>196</v>
      </c>
      <c r="E126" s="220" t="s">
        <v>2700</v>
      </c>
      <c r="F126" s="221" t="s">
        <v>2701</v>
      </c>
      <c r="G126" s="222" t="s">
        <v>217</v>
      </c>
      <c r="H126" s="223">
        <v>38</v>
      </c>
      <c r="I126" s="224"/>
      <c r="J126" s="225">
        <f>ROUND(I126*H126,2)</f>
        <v>0</v>
      </c>
      <c r="K126" s="221" t="s">
        <v>200</v>
      </c>
      <c r="L126" s="42"/>
      <c r="M126" s="226" t="s">
        <v>19</v>
      </c>
      <c r="N126" s="227" t="s">
        <v>44</v>
      </c>
      <c r="O126" s="82"/>
      <c r="P126" s="228">
        <f>O126*H126</f>
        <v>0</v>
      </c>
      <c r="Q126" s="228">
        <v>0.0016100000000000001</v>
      </c>
      <c r="R126" s="228">
        <f>Q126*H126</f>
        <v>0.061180000000000005</v>
      </c>
      <c r="S126" s="228">
        <v>0</v>
      </c>
      <c r="T126" s="229">
        <f>S126*H126</f>
        <v>0</v>
      </c>
      <c r="AR126" s="230" t="s">
        <v>280</v>
      </c>
      <c r="AT126" s="230" t="s">
        <v>196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280</v>
      </c>
      <c r="BM126" s="230" t="s">
        <v>2702</v>
      </c>
    </row>
    <row r="127" s="1" customFormat="1">
      <c r="B127" s="37"/>
      <c r="C127" s="38"/>
      <c r="D127" s="232" t="s">
        <v>203</v>
      </c>
      <c r="E127" s="38"/>
      <c r="F127" s="233" t="s">
        <v>2703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203</v>
      </c>
      <c r="AU127" s="16" t="s">
        <v>82</v>
      </c>
    </row>
    <row r="128" s="1" customFormat="1" ht="24" customHeight="1">
      <c r="B128" s="37"/>
      <c r="C128" s="219" t="s">
        <v>280</v>
      </c>
      <c r="D128" s="219" t="s">
        <v>196</v>
      </c>
      <c r="E128" s="220" t="s">
        <v>2704</v>
      </c>
      <c r="F128" s="221" t="s">
        <v>2705</v>
      </c>
      <c r="G128" s="222" t="s">
        <v>217</v>
      </c>
      <c r="H128" s="223">
        <v>44</v>
      </c>
      <c r="I128" s="224"/>
      <c r="J128" s="225">
        <f>ROUND(I128*H128,2)</f>
        <v>0</v>
      </c>
      <c r="K128" s="221" t="s">
        <v>200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0.0019599999999999999</v>
      </c>
      <c r="R128" s="228">
        <f>Q128*H128</f>
        <v>0.086239999999999997</v>
      </c>
      <c r="S128" s="228">
        <v>0</v>
      </c>
      <c r="T128" s="229">
        <f>S128*H128</f>
        <v>0</v>
      </c>
      <c r="AR128" s="230" t="s">
        <v>280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280</v>
      </c>
      <c r="BM128" s="230" t="s">
        <v>2706</v>
      </c>
    </row>
    <row r="129" s="1" customFormat="1">
      <c r="B129" s="37"/>
      <c r="C129" s="38"/>
      <c r="D129" s="232" t="s">
        <v>203</v>
      </c>
      <c r="E129" s="38"/>
      <c r="F129" s="233" t="s">
        <v>2707</v>
      </c>
      <c r="G129" s="38"/>
      <c r="H129" s="38"/>
      <c r="I129" s="145"/>
      <c r="J129" s="38"/>
      <c r="K129" s="38"/>
      <c r="L129" s="42"/>
      <c r="M129" s="234"/>
      <c r="N129" s="82"/>
      <c r="O129" s="82"/>
      <c r="P129" s="82"/>
      <c r="Q129" s="82"/>
      <c r="R129" s="82"/>
      <c r="S129" s="82"/>
      <c r="T129" s="83"/>
      <c r="AT129" s="16" t="s">
        <v>203</v>
      </c>
      <c r="AU129" s="16" t="s">
        <v>82</v>
      </c>
    </row>
    <row r="130" s="1" customFormat="1" ht="16.5" customHeight="1">
      <c r="B130" s="37"/>
      <c r="C130" s="219" t="s">
        <v>286</v>
      </c>
      <c r="D130" s="219" t="s">
        <v>196</v>
      </c>
      <c r="E130" s="220" t="s">
        <v>2708</v>
      </c>
      <c r="F130" s="221" t="s">
        <v>2709</v>
      </c>
      <c r="G130" s="222" t="s">
        <v>217</v>
      </c>
      <c r="H130" s="223">
        <v>368</v>
      </c>
      <c r="I130" s="224"/>
      <c r="J130" s="225">
        <f>ROUND(I130*H130,2)</f>
        <v>0</v>
      </c>
      <c r="K130" s="221" t="s">
        <v>200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AR130" s="230" t="s">
        <v>280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280</v>
      </c>
      <c r="BM130" s="230" t="s">
        <v>2710</v>
      </c>
    </row>
    <row r="131" s="1" customFormat="1">
      <c r="B131" s="37"/>
      <c r="C131" s="38"/>
      <c r="D131" s="232" t="s">
        <v>203</v>
      </c>
      <c r="E131" s="38"/>
      <c r="F131" s="233" t="s">
        <v>2711</v>
      </c>
      <c r="G131" s="38"/>
      <c r="H131" s="38"/>
      <c r="I131" s="145"/>
      <c r="J131" s="38"/>
      <c r="K131" s="38"/>
      <c r="L131" s="42"/>
      <c r="M131" s="234"/>
      <c r="N131" s="82"/>
      <c r="O131" s="82"/>
      <c r="P131" s="82"/>
      <c r="Q131" s="82"/>
      <c r="R131" s="82"/>
      <c r="S131" s="82"/>
      <c r="T131" s="83"/>
      <c r="AT131" s="16" t="s">
        <v>203</v>
      </c>
      <c r="AU131" s="16" t="s">
        <v>82</v>
      </c>
    </row>
    <row r="132" s="1" customFormat="1" ht="16.5" customHeight="1">
      <c r="B132" s="37"/>
      <c r="C132" s="219" t="s">
        <v>296</v>
      </c>
      <c r="D132" s="219" t="s">
        <v>196</v>
      </c>
      <c r="E132" s="220" t="s">
        <v>2712</v>
      </c>
      <c r="F132" s="221" t="s">
        <v>2713</v>
      </c>
      <c r="G132" s="222" t="s">
        <v>217</v>
      </c>
      <c r="H132" s="223">
        <v>44</v>
      </c>
      <c r="I132" s="224"/>
      <c r="J132" s="225">
        <f>ROUND(I132*H132,2)</f>
        <v>0</v>
      </c>
      <c r="K132" s="221" t="s">
        <v>200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AR132" s="230" t="s">
        <v>280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280</v>
      </c>
      <c r="BM132" s="230" t="s">
        <v>2714</v>
      </c>
    </row>
    <row r="133" s="1" customFormat="1">
      <c r="B133" s="37"/>
      <c r="C133" s="38"/>
      <c r="D133" s="232" t="s">
        <v>203</v>
      </c>
      <c r="E133" s="38"/>
      <c r="F133" s="233" t="s">
        <v>2715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82</v>
      </c>
    </row>
    <row r="134" s="1" customFormat="1" ht="24" customHeight="1">
      <c r="B134" s="37"/>
      <c r="C134" s="219" t="s">
        <v>301</v>
      </c>
      <c r="D134" s="219" t="s">
        <v>196</v>
      </c>
      <c r="E134" s="220" t="s">
        <v>2716</v>
      </c>
      <c r="F134" s="221" t="s">
        <v>2717</v>
      </c>
      <c r="G134" s="222" t="s">
        <v>217</v>
      </c>
      <c r="H134" s="223">
        <v>144</v>
      </c>
      <c r="I134" s="224"/>
      <c r="J134" s="225">
        <f>ROUND(I134*H134,2)</f>
        <v>0</v>
      </c>
      <c r="K134" s="221" t="s">
        <v>200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0.00024000000000000001</v>
      </c>
      <c r="R134" s="228">
        <f>Q134*H134</f>
        <v>0.03456</v>
      </c>
      <c r="S134" s="228">
        <v>0</v>
      </c>
      <c r="T134" s="229">
        <f>S134*H134</f>
        <v>0</v>
      </c>
      <c r="AR134" s="230" t="s">
        <v>280</v>
      </c>
      <c r="AT134" s="230" t="s">
        <v>196</v>
      </c>
      <c r="AU134" s="230" t="s">
        <v>82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280</v>
      </c>
      <c r="BM134" s="230" t="s">
        <v>2718</v>
      </c>
    </row>
    <row r="135" s="1" customFormat="1">
      <c r="B135" s="37"/>
      <c r="C135" s="38"/>
      <c r="D135" s="232" t="s">
        <v>203</v>
      </c>
      <c r="E135" s="38"/>
      <c r="F135" s="233" t="s">
        <v>2719</v>
      </c>
      <c r="G135" s="38"/>
      <c r="H135" s="38"/>
      <c r="I135" s="145"/>
      <c r="J135" s="38"/>
      <c r="K135" s="38"/>
      <c r="L135" s="42"/>
      <c r="M135" s="234"/>
      <c r="N135" s="82"/>
      <c r="O135" s="82"/>
      <c r="P135" s="82"/>
      <c r="Q135" s="82"/>
      <c r="R135" s="82"/>
      <c r="S135" s="82"/>
      <c r="T135" s="83"/>
      <c r="AT135" s="16" t="s">
        <v>203</v>
      </c>
      <c r="AU135" s="16" t="s">
        <v>82</v>
      </c>
    </row>
    <row r="136" s="1" customFormat="1" ht="24" customHeight="1">
      <c r="B136" s="37"/>
      <c r="C136" s="219" t="s">
        <v>308</v>
      </c>
      <c r="D136" s="219" t="s">
        <v>196</v>
      </c>
      <c r="E136" s="220" t="s">
        <v>2720</v>
      </c>
      <c r="F136" s="221" t="s">
        <v>2721</v>
      </c>
      <c r="G136" s="222" t="s">
        <v>336</v>
      </c>
      <c r="H136" s="223">
        <v>0.371</v>
      </c>
      <c r="I136" s="224"/>
      <c r="J136" s="225">
        <f>ROUND(I136*H136,2)</f>
        <v>0</v>
      </c>
      <c r="K136" s="221" t="s">
        <v>200</v>
      </c>
      <c r="L136" s="42"/>
      <c r="M136" s="226" t="s">
        <v>19</v>
      </c>
      <c r="N136" s="227" t="s">
        <v>44</v>
      </c>
      <c r="O136" s="82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AR136" s="230" t="s">
        <v>280</v>
      </c>
      <c r="AT136" s="230" t="s">
        <v>196</v>
      </c>
      <c r="AU136" s="230" t="s">
        <v>82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280</v>
      </c>
      <c r="BM136" s="230" t="s">
        <v>2722</v>
      </c>
    </row>
    <row r="137" s="1" customFormat="1">
      <c r="B137" s="37"/>
      <c r="C137" s="38"/>
      <c r="D137" s="232" t="s">
        <v>203</v>
      </c>
      <c r="E137" s="38"/>
      <c r="F137" s="233" t="s">
        <v>2723</v>
      </c>
      <c r="G137" s="38"/>
      <c r="H137" s="38"/>
      <c r="I137" s="145"/>
      <c r="J137" s="38"/>
      <c r="K137" s="38"/>
      <c r="L137" s="42"/>
      <c r="M137" s="234"/>
      <c r="N137" s="82"/>
      <c r="O137" s="82"/>
      <c r="P137" s="82"/>
      <c r="Q137" s="82"/>
      <c r="R137" s="82"/>
      <c r="S137" s="82"/>
      <c r="T137" s="83"/>
      <c r="AT137" s="16" t="s">
        <v>203</v>
      </c>
      <c r="AU137" s="16" t="s">
        <v>82</v>
      </c>
    </row>
    <row r="138" s="1" customFormat="1" ht="24" customHeight="1">
      <c r="B138" s="37"/>
      <c r="C138" s="219" t="s">
        <v>7</v>
      </c>
      <c r="D138" s="219" t="s">
        <v>196</v>
      </c>
      <c r="E138" s="220" t="s">
        <v>2724</v>
      </c>
      <c r="F138" s="221" t="s">
        <v>2725</v>
      </c>
      <c r="G138" s="222" t="s">
        <v>336</v>
      </c>
      <c r="H138" s="223">
        <v>0.371</v>
      </c>
      <c r="I138" s="224"/>
      <c r="J138" s="225">
        <f>ROUND(I138*H138,2)</f>
        <v>0</v>
      </c>
      <c r="K138" s="221" t="s">
        <v>200</v>
      </c>
      <c r="L138" s="42"/>
      <c r="M138" s="226" t="s">
        <v>19</v>
      </c>
      <c r="N138" s="227" t="s">
        <v>44</v>
      </c>
      <c r="O138" s="82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AR138" s="230" t="s">
        <v>280</v>
      </c>
      <c r="AT138" s="230" t="s">
        <v>196</v>
      </c>
      <c r="AU138" s="230" t="s">
        <v>82</v>
      </c>
      <c r="AY138" s="16" t="s">
        <v>194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80</v>
      </c>
      <c r="BK138" s="231">
        <f>ROUND(I138*H138,2)</f>
        <v>0</v>
      </c>
      <c r="BL138" s="16" t="s">
        <v>280</v>
      </c>
      <c r="BM138" s="230" t="s">
        <v>2726</v>
      </c>
    </row>
    <row r="139" s="1" customFormat="1">
      <c r="B139" s="37"/>
      <c r="C139" s="38"/>
      <c r="D139" s="232" t="s">
        <v>203</v>
      </c>
      <c r="E139" s="38"/>
      <c r="F139" s="233" t="s">
        <v>2727</v>
      </c>
      <c r="G139" s="38"/>
      <c r="H139" s="38"/>
      <c r="I139" s="145"/>
      <c r="J139" s="38"/>
      <c r="K139" s="38"/>
      <c r="L139" s="42"/>
      <c r="M139" s="234"/>
      <c r="N139" s="82"/>
      <c r="O139" s="82"/>
      <c r="P139" s="82"/>
      <c r="Q139" s="82"/>
      <c r="R139" s="82"/>
      <c r="S139" s="82"/>
      <c r="T139" s="83"/>
      <c r="AT139" s="16" t="s">
        <v>203</v>
      </c>
      <c r="AU139" s="16" t="s">
        <v>82</v>
      </c>
    </row>
    <row r="140" s="1" customFormat="1" ht="24" customHeight="1">
      <c r="B140" s="37"/>
      <c r="C140" s="219" t="s">
        <v>317</v>
      </c>
      <c r="D140" s="219" t="s">
        <v>196</v>
      </c>
      <c r="E140" s="220" t="s">
        <v>2728</v>
      </c>
      <c r="F140" s="221" t="s">
        <v>2729</v>
      </c>
      <c r="G140" s="222" t="s">
        <v>336</v>
      </c>
      <c r="H140" s="223">
        <v>0.371</v>
      </c>
      <c r="I140" s="224"/>
      <c r="J140" s="225">
        <f>ROUND(I140*H140,2)</f>
        <v>0</v>
      </c>
      <c r="K140" s="221" t="s">
        <v>200</v>
      </c>
      <c r="L140" s="42"/>
      <c r="M140" s="226" t="s">
        <v>19</v>
      </c>
      <c r="N140" s="227" t="s">
        <v>44</v>
      </c>
      <c r="O140" s="82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AR140" s="230" t="s">
        <v>280</v>
      </c>
      <c r="AT140" s="230" t="s">
        <v>196</v>
      </c>
      <c r="AU140" s="230" t="s">
        <v>82</v>
      </c>
      <c r="AY140" s="16" t="s">
        <v>194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80</v>
      </c>
      <c r="BK140" s="231">
        <f>ROUND(I140*H140,2)</f>
        <v>0</v>
      </c>
      <c r="BL140" s="16" t="s">
        <v>280</v>
      </c>
      <c r="BM140" s="230" t="s">
        <v>2730</v>
      </c>
    </row>
    <row r="141" s="1" customFormat="1">
      <c r="B141" s="37"/>
      <c r="C141" s="38"/>
      <c r="D141" s="232" t="s">
        <v>203</v>
      </c>
      <c r="E141" s="38"/>
      <c r="F141" s="233" t="s">
        <v>2731</v>
      </c>
      <c r="G141" s="38"/>
      <c r="H141" s="38"/>
      <c r="I141" s="145"/>
      <c r="J141" s="38"/>
      <c r="K141" s="38"/>
      <c r="L141" s="42"/>
      <c r="M141" s="234"/>
      <c r="N141" s="82"/>
      <c r="O141" s="82"/>
      <c r="P141" s="82"/>
      <c r="Q141" s="82"/>
      <c r="R141" s="82"/>
      <c r="S141" s="82"/>
      <c r="T141" s="83"/>
      <c r="AT141" s="16" t="s">
        <v>203</v>
      </c>
      <c r="AU141" s="16" t="s">
        <v>82</v>
      </c>
    </row>
    <row r="142" s="11" customFormat="1" ht="22.8" customHeight="1">
      <c r="B142" s="203"/>
      <c r="C142" s="204"/>
      <c r="D142" s="205" t="s">
        <v>72</v>
      </c>
      <c r="E142" s="217" t="s">
        <v>2732</v>
      </c>
      <c r="F142" s="217" t="s">
        <v>2733</v>
      </c>
      <c r="G142" s="204"/>
      <c r="H142" s="204"/>
      <c r="I142" s="207"/>
      <c r="J142" s="218">
        <f>BK142</f>
        <v>0</v>
      </c>
      <c r="K142" s="204"/>
      <c r="L142" s="209"/>
      <c r="M142" s="210"/>
      <c r="N142" s="211"/>
      <c r="O142" s="211"/>
      <c r="P142" s="212">
        <f>SUM(P143:P177)</f>
        <v>0</v>
      </c>
      <c r="Q142" s="211"/>
      <c r="R142" s="212">
        <f>SUM(R143:R177)</f>
        <v>0.079409999999999994</v>
      </c>
      <c r="S142" s="211"/>
      <c r="T142" s="213">
        <f>SUM(T143:T177)</f>
        <v>0</v>
      </c>
      <c r="AR142" s="214" t="s">
        <v>82</v>
      </c>
      <c r="AT142" s="215" t="s">
        <v>72</v>
      </c>
      <c r="AU142" s="215" t="s">
        <v>80</v>
      </c>
      <c r="AY142" s="214" t="s">
        <v>194</v>
      </c>
      <c r="BK142" s="216">
        <f>SUM(BK143:BK177)</f>
        <v>0</v>
      </c>
    </row>
    <row r="143" s="1" customFormat="1" ht="24" customHeight="1">
      <c r="B143" s="37"/>
      <c r="C143" s="219" t="s">
        <v>323</v>
      </c>
      <c r="D143" s="219" t="s">
        <v>196</v>
      </c>
      <c r="E143" s="220" t="s">
        <v>2734</v>
      </c>
      <c r="F143" s="221" t="s">
        <v>2735</v>
      </c>
      <c r="G143" s="222" t="s">
        <v>1492</v>
      </c>
      <c r="H143" s="223">
        <v>9</v>
      </c>
      <c r="I143" s="224"/>
      <c r="J143" s="225">
        <f>ROUND(I143*H143,2)</f>
        <v>0</v>
      </c>
      <c r="K143" s="221" t="s">
        <v>19</v>
      </c>
      <c r="L143" s="42"/>
      <c r="M143" s="226" t="s">
        <v>19</v>
      </c>
      <c r="N143" s="227" t="s">
        <v>44</v>
      </c>
      <c r="O143" s="82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AR143" s="230" t="s">
        <v>280</v>
      </c>
      <c r="AT143" s="230" t="s">
        <v>196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280</v>
      </c>
      <c r="BM143" s="230" t="s">
        <v>2736</v>
      </c>
    </row>
    <row r="144" s="1" customFormat="1">
      <c r="B144" s="37"/>
      <c r="C144" s="38"/>
      <c r="D144" s="232" t="s">
        <v>203</v>
      </c>
      <c r="E144" s="38"/>
      <c r="F144" s="233" t="s">
        <v>2735</v>
      </c>
      <c r="G144" s="38"/>
      <c r="H144" s="38"/>
      <c r="I144" s="145"/>
      <c r="J144" s="38"/>
      <c r="K144" s="38"/>
      <c r="L144" s="42"/>
      <c r="M144" s="234"/>
      <c r="N144" s="82"/>
      <c r="O144" s="82"/>
      <c r="P144" s="82"/>
      <c r="Q144" s="82"/>
      <c r="R144" s="82"/>
      <c r="S144" s="82"/>
      <c r="T144" s="83"/>
      <c r="AT144" s="16" t="s">
        <v>203</v>
      </c>
      <c r="AU144" s="16" t="s">
        <v>82</v>
      </c>
    </row>
    <row r="145" s="1" customFormat="1" ht="24" customHeight="1">
      <c r="B145" s="37"/>
      <c r="C145" s="219" t="s">
        <v>328</v>
      </c>
      <c r="D145" s="219" t="s">
        <v>196</v>
      </c>
      <c r="E145" s="220" t="s">
        <v>2737</v>
      </c>
      <c r="F145" s="221" t="s">
        <v>2738</v>
      </c>
      <c r="G145" s="222" t="s">
        <v>424</v>
      </c>
      <c r="H145" s="223">
        <v>1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0.01494</v>
      </c>
      <c r="R145" s="228">
        <f>Q145*H145</f>
        <v>0.01494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2739</v>
      </c>
    </row>
    <row r="146" s="1" customFormat="1">
      <c r="B146" s="37"/>
      <c r="C146" s="38"/>
      <c r="D146" s="232" t="s">
        <v>203</v>
      </c>
      <c r="E146" s="38"/>
      <c r="F146" s="233" t="s">
        <v>2740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16.5" customHeight="1">
      <c r="B147" s="37"/>
      <c r="C147" s="219" t="s">
        <v>333</v>
      </c>
      <c r="D147" s="219" t="s">
        <v>196</v>
      </c>
      <c r="E147" s="220" t="s">
        <v>2741</v>
      </c>
      <c r="F147" s="221" t="s">
        <v>2742</v>
      </c>
      <c r="G147" s="222" t="s">
        <v>1492</v>
      </c>
      <c r="H147" s="223">
        <v>1</v>
      </c>
      <c r="I147" s="224"/>
      <c r="J147" s="225">
        <f>ROUND(I147*H147,2)</f>
        <v>0</v>
      </c>
      <c r="K147" s="221" t="s">
        <v>19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AR147" s="230" t="s">
        <v>280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2743</v>
      </c>
    </row>
    <row r="148" s="1" customFormat="1">
      <c r="B148" s="37"/>
      <c r="C148" s="38"/>
      <c r="D148" s="232" t="s">
        <v>203</v>
      </c>
      <c r="E148" s="38"/>
      <c r="F148" s="233" t="s">
        <v>2744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16.5" customHeight="1">
      <c r="B149" s="37"/>
      <c r="C149" s="219" t="s">
        <v>343</v>
      </c>
      <c r="D149" s="219" t="s">
        <v>196</v>
      </c>
      <c r="E149" s="220" t="s">
        <v>2745</v>
      </c>
      <c r="F149" s="221" t="s">
        <v>2746</v>
      </c>
      <c r="G149" s="222" t="s">
        <v>1492</v>
      </c>
      <c r="H149" s="223">
        <v>8</v>
      </c>
      <c r="I149" s="224"/>
      <c r="J149" s="225">
        <f>ROUND(I149*H149,2)</f>
        <v>0</v>
      </c>
      <c r="K149" s="221" t="s">
        <v>19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AR149" s="230" t="s">
        <v>280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280</v>
      </c>
      <c r="BM149" s="230" t="s">
        <v>2747</v>
      </c>
    </row>
    <row r="150" s="1" customFormat="1">
      <c r="B150" s="37"/>
      <c r="C150" s="38"/>
      <c r="D150" s="232" t="s">
        <v>203</v>
      </c>
      <c r="E150" s="38"/>
      <c r="F150" s="233" t="s">
        <v>2746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" customFormat="1" ht="16.5" customHeight="1">
      <c r="B151" s="37"/>
      <c r="C151" s="219" t="s">
        <v>349</v>
      </c>
      <c r="D151" s="219" t="s">
        <v>196</v>
      </c>
      <c r="E151" s="220" t="s">
        <v>2748</v>
      </c>
      <c r="F151" s="221" t="s">
        <v>2749</v>
      </c>
      <c r="G151" s="222" t="s">
        <v>1492</v>
      </c>
      <c r="H151" s="223">
        <v>5</v>
      </c>
      <c r="I151" s="224"/>
      <c r="J151" s="225">
        <f>ROUND(I151*H151,2)</f>
        <v>0</v>
      </c>
      <c r="K151" s="221" t="s">
        <v>19</v>
      </c>
      <c r="L151" s="42"/>
      <c r="M151" s="226" t="s">
        <v>19</v>
      </c>
      <c r="N151" s="227" t="s">
        <v>44</v>
      </c>
      <c r="O151" s="8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AR151" s="230" t="s">
        <v>280</v>
      </c>
      <c r="AT151" s="230" t="s">
        <v>196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280</v>
      </c>
      <c r="BM151" s="230" t="s">
        <v>2750</v>
      </c>
    </row>
    <row r="152" s="1" customFormat="1">
      <c r="B152" s="37"/>
      <c r="C152" s="38"/>
      <c r="D152" s="232" t="s">
        <v>203</v>
      </c>
      <c r="E152" s="38"/>
      <c r="F152" s="233" t="s">
        <v>2749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" customFormat="1" ht="24" customHeight="1">
      <c r="B153" s="37"/>
      <c r="C153" s="219" t="s">
        <v>355</v>
      </c>
      <c r="D153" s="219" t="s">
        <v>196</v>
      </c>
      <c r="E153" s="220" t="s">
        <v>2751</v>
      </c>
      <c r="F153" s="221" t="s">
        <v>2752</v>
      </c>
      <c r="G153" s="222" t="s">
        <v>424</v>
      </c>
      <c r="H153" s="223">
        <v>1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0.013089999999999999</v>
      </c>
      <c r="R153" s="228">
        <f>Q153*H153</f>
        <v>0.013089999999999999</v>
      </c>
      <c r="S153" s="228">
        <v>0</v>
      </c>
      <c r="T153" s="229">
        <f>S153*H153</f>
        <v>0</v>
      </c>
      <c r="AR153" s="230" t="s">
        <v>280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280</v>
      </c>
      <c r="BM153" s="230" t="s">
        <v>2753</v>
      </c>
    </row>
    <row r="154" s="1" customFormat="1">
      <c r="B154" s="37"/>
      <c r="C154" s="38"/>
      <c r="D154" s="232" t="s">
        <v>203</v>
      </c>
      <c r="E154" s="38"/>
      <c r="F154" s="233" t="s">
        <v>2754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" customFormat="1">
      <c r="B155" s="37"/>
      <c r="C155" s="38"/>
      <c r="D155" s="232" t="s">
        <v>306</v>
      </c>
      <c r="E155" s="38"/>
      <c r="F155" s="257" t="s">
        <v>2755</v>
      </c>
      <c r="G155" s="38"/>
      <c r="H155" s="38"/>
      <c r="I155" s="145"/>
      <c r="J155" s="38"/>
      <c r="K155" s="38"/>
      <c r="L155" s="42"/>
      <c r="M155" s="234"/>
      <c r="N155" s="82"/>
      <c r="O155" s="82"/>
      <c r="P155" s="82"/>
      <c r="Q155" s="82"/>
      <c r="R155" s="82"/>
      <c r="S155" s="82"/>
      <c r="T155" s="83"/>
      <c r="AT155" s="16" t="s">
        <v>306</v>
      </c>
      <c r="AU155" s="16" t="s">
        <v>82</v>
      </c>
    </row>
    <row r="156" s="1" customFormat="1" ht="24" customHeight="1">
      <c r="B156" s="37"/>
      <c r="C156" s="219" t="s">
        <v>362</v>
      </c>
      <c r="D156" s="219" t="s">
        <v>196</v>
      </c>
      <c r="E156" s="220" t="s">
        <v>2756</v>
      </c>
      <c r="F156" s="221" t="s">
        <v>2757</v>
      </c>
      <c r="G156" s="222" t="s">
        <v>424</v>
      </c>
      <c r="H156" s="223">
        <v>2</v>
      </c>
      <c r="I156" s="224"/>
      <c r="J156" s="225">
        <f>ROUND(I156*H156,2)</f>
        <v>0</v>
      </c>
      <c r="K156" s="221" t="s">
        <v>200</v>
      </c>
      <c r="L156" s="42"/>
      <c r="M156" s="226" t="s">
        <v>19</v>
      </c>
      <c r="N156" s="227" t="s">
        <v>44</v>
      </c>
      <c r="O156" s="82"/>
      <c r="P156" s="228">
        <f>O156*H156</f>
        <v>0</v>
      </c>
      <c r="Q156" s="228">
        <v>0.016799999999999999</v>
      </c>
      <c r="R156" s="228">
        <f>Q156*H156</f>
        <v>0.033599999999999998</v>
      </c>
      <c r="S156" s="228">
        <v>0</v>
      </c>
      <c r="T156" s="229">
        <f>S156*H156</f>
        <v>0</v>
      </c>
      <c r="AR156" s="230" t="s">
        <v>280</v>
      </c>
      <c r="AT156" s="230" t="s">
        <v>196</v>
      </c>
      <c r="AU156" s="230" t="s">
        <v>82</v>
      </c>
      <c r="AY156" s="16" t="s">
        <v>194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80</v>
      </c>
      <c r="BK156" s="231">
        <f>ROUND(I156*H156,2)</f>
        <v>0</v>
      </c>
      <c r="BL156" s="16" t="s">
        <v>280</v>
      </c>
      <c r="BM156" s="230" t="s">
        <v>2758</v>
      </c>
    </row>
    <row r="157" s="1" customFormat="1">
      <c r="B157" s="37"/>
      <c r="C157" s="38"/>
      <c r="D157" s="232" t="s">
        <v>203</v>
      </c>
      <c r="E157" s="38"/>
      <c r="F157" s="233" t="s">
        <v>2759</v>
      </c>
      <c r="G157" s="38"/>
      <c r="H157" s="38"/>
      <c r="I157" s="145"/>
      <c r="J157" s="38"/>
      <c r="K157" s="38"/>
      <c r="L157" s="42"/>
      <c r="M157" s="234"/>
      <c r="N157" s="82"/>
      <c r="O157" s="82"/>
      <c r="P157" s="82"/>
      <c r="Q157" s="82"/>
      <c r="R157" s="82"/>
      <c r="S157" s="82"/>
      <c r="T157" s="83"/>
      <c r="AT157" s="16" t="s">
        <v>203</v>
      </c>
      <c r="AU157" s="16" t="s">
        <v>82</v>
      </c>
    </row>
    <row r="158" s="1" customFormat="1">
      <c r="B158" s="37"/>
      <c r="C158" s="38"/>
      <c r="D158" s="232" t="s">
        <v>306</v>
      </c>
      <c r="E158" s="38"/>
      <c r="F158" s="257" t="s">
        <v>2755</v>
      </c>
      <c r="G158" s="38"/>
      <c r="H158" s="38"/>
      <c r="I158" s="145"/>
      <c r="J158" s="38"/>
      <c r="K158" s="38"/>
      <c r="L158" s="42"/>
      <c r="M158" s="234"/>
      <c r="N158" s="82"/>
      <c r="O158" s="82"/>
      <c r="P158" s="82"/>
      <c r="Q158" s="82"/>
      <c r="R158" s="82"/>
      <c r="S158" s="82"/>
      <c r="T158" s="83"/>
      <c r="AT158" s="16" t="s">
        <v>306</v>
      </c>
      <c r="AU158" s="16" t="s">
        <v>82</v>
      </c>
    </row>
    <row r="159" s="1" customFormat="1" ht="24" customHeight="1">
      <c r="B159" s="37"/>
      <c r="C159" s="219" t="s">
        <v>368</v>
      </c>
      <c r="D159" s="219" t="s">
        <v>196</v>
      </c>
      <c r="E159" s="220" t="s">
        <v>2760</v>
      </c>
      <c r="F159" s="221" t="s">
        <v>2761</v>
      </c>
      <c r="G159" s="222" t="s">
        <v>228</v>
      </c>
      <c r="H159" s="223">
        <v>16</v>
      </c>
      <c r="I159" s="224"/>
      <c r="J159" s="225">
        <f>ROUND(I159*H159,2)</f>
        <v>0</v>
      </c>
      <c r="K159" s="221" t="s">
        <v>200</v>
      </c>
      <c r="L159" s="42"/>
      <c r="M159" s="226" t="s">
        <v>19</v>
      </c>
      <c r="N159" s="227" t="s">
        <v>44</v>
      </c>
      <c r="O159" s="82"/>
      <c r="P159" s="228">
        <f>O159*H159</f>
        <v>0</v>
      </c>
      <c r="Q159" s="228">
        <v>0.00023000000000000001</v>
      </c>
      <c r="R159" s="228">
        <f>Q159*H159</f>
        <v>0.0036800000000000001</v>
      </c>
      <c r="S159" s="228">
        <v>0</v>
      </c>
      <c r="T159" s="229">
        <f>S159*H159</f>
        <v>0</v>
      </c>
      <c r="AR159" s="230" t="s">
        <v>280</v>
      </c>
      <c r="AT159" s="230" t="s">
        <v>196</v>
      </c>
      <c r="AU159" s="230" t="s">
        <v>82</v>
      </c>
      <c r="AY159" s="16" t="s">
        <v>194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80</v>
      </c>
      <c r="BK159" s="231">
        <f>ROUND(I159*H159,2)</f>
        <v>0</v>
      </c>
      <c r="BL159" s="16" t="s">
        <v>280</v>
      </c>
      <c r="BM159" s="230" t="s">
        <v>2762</v>
      </c>
    </row>
    <row r="160" s="1" customFormat="1">
      <c r="B160" s="37"/>
      <c r="C160" s="38"/>
      <c r="D160" s="232" t="s">
        <v>203</v>
      </c>
      <c r="E160" s="38"/>
      <c r="F160" s="233" t="s">
        <v>2763</v>
      </c>
      <c r="G160" s="38"/>
      <c r="H160" s="38"/>
      <c r="I160" s="145"/>
      <c r="J160" s="38"/>
      <c r="K160" s="38"/>
      <c r="L160" s="42"/>
      <c r="M160" s="234"/>
      <c r="N160" s="82"/>
      <c r="O160" s="82"/>
      <c r="P160" s="82"/>
      <c r="Q160" s="82"/>
      <c r="R160" s="82"/>
      <c r="S160" s="82"/>
      <c r="T160" s="83"/>
      <c r="AT160" s="16" t="s">
        <v>203</v>
      </c>
      <c r="AU160" s="16" t="s">
        <v>82</v>
      </c>
    </row>
    <row r="161" s="1" customFormat="1" ht="16.5" customHeight="1">
      <c r="B161" s="37"/>
      <c r="C161" s="219" t="s">
        <v>374</v>
      </c>
      <c r="D161" s="219" t="s">
        <v>196</v>
      </c>
      <c r="E161" s="220" t="s">
        <v>2764</v>
      </c>
      <c r="F161" s="221" t="s">
        <v>2765</v>
      </c>
      <c r="G161" s="222" t="s">
        <v>228</v>
      </c>
      <c r="H161" s="223">
        <v>1</v>
      </c>
      <c r="I161" s="224"/>
      <c r="J161" s="225">
        <f>ROUND(I161*H161,2)</f>
        <v>0</v>
      </c>
      <c r="K161" s="221" t="s">
        <v>200</v>
      </c>
      <c r="L161" s="42"/>
      <c r="M161" s="226" t="s">
        <v>19</v>
      </c>
      <c r="N161" s="227" t="s">
        <v>44</v>
      </c>
      <c r="O161" s="82"/>
      <c r="P161" s="228">
        <f>O161*H161</f>
        <v>0</v>
      </c>
      <c r="Q161" s="228">
        <v>0.00038000000000000002</v>
      </c>
      <c r="R161" s="228">
        <f>Q161*H161</f>
        <v>0.00038000000000000002</v>
      </c>
      <c r="S161" s="228">
        <v>0</v>
      </c>
      <c r="T161" s="229">
        <f>S161*H161</f>
        <v>0</v>
      </c>
      <c r="AR161" s="230" t="s">
        <v>280</v>
      </c>
      <c r="AT161" s="230" t="s">
        <v>196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280</v>
      </c>
      <c r="BM161" s="230" t="s">
        <v>2766</v>
      </c>
    </row>
    <row r="162" s="1" customFormat="1">
      <c r="B162" s="37"/>
      <c r="C162" s="38"/>
      <c r="D162" s="232" t="s">
        <v>203</v>
      </c>
      <c r="E162" s="38"/>
      <c r="F162" s="233" t="s">
        <v>2767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203</v>
      </c>
      <c r="AU162" s="16" t="s">
        <v>82</v>
      </c>
    </row>
    <row r="163" s="1" customFormat="1">
      <c r="B163" s="37"/>
      <c r="C163" s="38"/>
      <c r="D163" s="232" t="s">
        <v>306</v>
      </c>
      <c r="E163" s="38"/>
      <c r="F163" s="257" t="s">
        <v>2755</v>
      </c>
      <c r="G163" s="38"/>
      <c r="H163" s="38"/>
      <c r="I163" s="145"/>
      <c r="J163" s="38"/>
      <c r="K163" s="38"/>
      <c r="L163" s="42"/>
      <c r="M163" s="234"/>
      <c r="N163" s="82"/>
      <c r="O163" s="82"/>
      <c r="P163" s="82"/>
      <c r="Q163" s="82"/>
      <c r="R163" s="82"/>
      <c r="S163" s="82"/>
      <c r="T163" s="83"/>
      <c r="AT163" s="16" t="s">
        <v>306</v>
      </c>
      <c r="AU163" s="16" t="s">
        <v>82</v>
      </c>
    </row>
    <row r="164" s="1" customFormat="1" ht="16.5" customHeight="1">
      <c r="B164" s="37"/>
      <c r="C164" s="219" t="s">
        <v>381</v>
      </c>
      <c r="D164" s="219" t="s">
        <v>196</v>
      </c>
      <c r="E164" s="220" t="s">
        <v>2768</v>
      </c>
      <c r="F164" s="221" t="s">
        <v>2769</v>
      </c>
      <c r="G164" s="222" t="s">
        <v>228</v>
      </c>
      <c r="H164" s="223">
        <v>2</v>
      </c>
      <c r="I164" s="224"/>
      <c r="J164" s="225">
        <f>ROUND(I164*H164,2)</f>
        <v>0</v>
      </c>
      <c r="K164" s="221" t="s">
        <v>200</v>
      </c>
      <c r="L164" s="42"/>
      <c r="M164" s="226" t="s">
        <v>19</v>
      </c>
      <c r="N164" s="227" t="s">
        <v>44</v>
      </c>
      <c r="O164" s="82"/>
      <c r="P164" s="228">
        <f>O164*H164</f>
        <v>0</v>
      </c>
      <c r="Q164" s="228">
        <v>0.00051999999999999995</v>
      </c>
      <c r="R164" s="228">
        <f>Q164*H164</f>
        <v>0.0010399999999999999</v>
      </c>
      <c r="S164" s="228">
        <v>0</v>
      </c>
      <c r="T164" s="229">
        <f>S164*H164</f>
        <v>0</v>
      </c>
      <c r="AR164" s="230" t="s">
        <v>280</v>
      </c>
      <c r="AT164" s="230" t="s">
        <v>196</v>
      </c>
      <c r="AU164" s="230" t="s">
        <v>82</v>
      </c>
      <c r="AY164" s="16" t="s">
        <v>194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80</v>
      </c>
      <c r="BK164" s="231">
        <f>ROUND(I164*H164,2)</f>
        <v>0</v>
      </c>
      <c r="BL164" s="16" t="s">
        <v>280</v>
      </c>
      <c r="BM164" s="230" t="s">
        <v>2770</v>
      </c>
    </row>
    <row r="165" s="1" customFormat="1">
      <c r="B165" s="37"/>
      <c r="C165" s="38"/>
      <c r="D165" s="232" t="s">
        <v>203</v>
      </c>
      <c r="E165" s="38"/>
      <c r="F165" s="233" t="s">
        <v>2771</v>
      </c>
      <c r="G165" s="38"/>
      <c r="H165" s="38"/>
      <c r="I165" s="145"/>
      <c r="J165" s="38"/>
      <c r="K165" s="38"/>
      <c r="L165" s="42"/>
      <c r="M165" s="234"/>
      <c r="N165" s="82"/>
      <c r="O165" s="82"/>
      <c r="P165" s="82"/>
      <c r="Q165" s="82"/>
      <c r="R165" s="82"/>
      <c r="S165" s="82"/>
      <c r="T165" s="83"/>
      <c r="AT165" s="16" t="s">
        <v>203</v>
      </c>
      <c r="AU165" s="16" t="s">
        <v>82</v>
      </c>
    </row>
    <row r="166" s="1" customFormat="1">
      <c r="B166" s="37"/>
      <c r="C166" s="38"/>
      <c r="D166" s="232" t="s">
        <v>306</v>
      </c>
      <c r="E166" s="38"/>
      <c r="F166" s="257" t="s">
        <v>2755</v>
      </c>
      <c r="G166" s="38"/>
      <c r="H166" s="38"/>
      <c r="I166" s="145"/>
      <c r="J166" s="38"/>
      <c r="K166" s="38"/>
      <c r="L166" s="42"/>
      <c r="M166" s="234"/>
      <c r="N166" s="82"/>
      <c r="O166" s="82"/>
      <c r="P166" s="82"/>
      <c r="Q166" s="82"/>
      <c r="R166" s="82"/>
      <c r="S166" s="82"/>
      <c r="T166" s="83"/>
      <c r="AT166" s="16" t="s">
        <v>306</v>
      </c>
      <c r="AU166" s="16" t="s">
        <v>82</v>
      </c>
    </row>
    <row r="167" s="1" customFormat="1" ht="16.5" customHeight="1">
      <c r="B167" s="37"/>
      <c r="C167" s="219" t="s">
        <v>387</v>
      </c>
      <c r="D167" s="219" t="s">
        <v>196</v>
      </c>
      <c r="E167" s="220" t="s">
        <v>2772</v>
      </c>
      <c r="F167" s="221" t="s">
        <v>2773</v>
      </c>
      <c r="G167" s="222" t="s">
        <v>1492</v>
      </c>
      <c r="H167" s="223">
        <v>23</v>
      </c>
      <c r="I167" s="224"/>
      <c r="J167" s="225">
        <f>ROUND(I167*H167,2)</f>
        <v>0</v>
      </c>
      <c r="K167" s="221" t="s">
        <v>19</v>
      </c>
      <c r="L167" s="42"/>
      <c r="M167" s="226" t="s">
        <v>19</v>
      </c>
      <c r="N167" s="227" t="s">
        <v>44</v>
      </c>
      <c r="O167" s="82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AR167" s="230" t="s">
        <v>280</v>
      </c>
      <c r="AT167" s="230" t="s">
        <v>196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280</v>
      </c>
      <c r="BM167" s="230" t="s">
        <v>2774</v>
      </c>
    </row>
    <row r="168" s="1" customFormat="1">
      <c r="B168" s="37"/>
      <c r="C168" s="38"/>
      <c r="D168" s="232" t="s">
        <v>203</v>
      </c>
      <c r="E168" s="38"/>
      <c r="F168" s="233" t="s">
        <v>2773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" customFormat="1" ht="16.5" customHeight="1">
      <c r="B169" s="37"/>
      <c r="C169" s="219" t="s">
        <v>392</v>
      </c>
      <c r="D169" s="219" t="s">
        <v>196</v>
      </c>
      <c r="E169" s="220" t="s">
        <v>2775</v>
      </c>
      <c r="F169" s="221" t="s">
        <v>2776</v>
      </c>
      <c r="G169" s="222" t="s">
        <v>1492</v>
      </c>
      <c r="H169" s="223">
        <v>23</v>
      </c>
      <c r="I169" s="224"/>
      <c r="J169" s="225">
        <f>ROUND(I169*H169,2)</f>
        <v>0</v>
      </c>
      <c r="K169" s="221" t="s">
        <v>19</v>
      </c>
      <c r="L169" s="42"/>
      <c r="M169" s="226" t="s">
        <v>19</v>
      </c>
      <c r="N169" s="227" t="s">
        <v>44</v>
      </c>
      <c r="O169" s="82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AR169" s="230" t="s">
        <v>280</v>
      </c>
      <c r="AT169" s="230" t="s">
        <v>196</v>
      </c>
      <c r="AU169" s="230" t="s">
        <v>82</v>
      </c>
      <c r="AY169" s="16" t="s">
        <v>194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80</v>
      </c>
      <c r="BK169" s="231">
        <f>ROUND(I169*H169,2)</f>
        <v>0</v>
      </c>
      <c r="BL169" s="16" t="s">
        <v>280</v>
      </c>
      <c r="BM169" s="230" t="s">
        <v>2777</v>
      </c>
    </row>
    <row r="170" s="1" customFormat="1">
      <c r="B170" s="37"/>
      <c r="C170" s="38"/>
      <c r="D170" s="232" t="s">
        <v>203</v>
      </c>
      <c r="E170" s="38"/>
      <c r="F170" s="233" t="s">
        <v>2776</v>
      </c>
      <c r="G170" s="38"/>
      <c r="H170" s="38"/>
      <c r="I170" s="145"/>
      <c r="J170" s="38"/>
      <c r="K170" s="38"/>
      <c r="L170" s="42"/>
      <c r="M170" s="234"/>
      <c r="N170" s="82"/>
      <c r="O170" s="82"/>
      <c r="P170" s="82"/>
      <c r="Q170" s="82"/>
      <c r="R170" s="82"/>
      <c r="S170" s="82"/>
      <c r="T170" s="83"/>
      <c r="AT170" s="16" t="s">
        <v>203</v>
      </c>
      <c r="AU170" s="16" t="s">
        <v>82</v>
      </c>
    </row>
    <row r="171" s="1" customFormat="1" ht="16.5" customHeight="1">
      <c r="B171" s="37"/>
      <c r="C171" s="219" t="s">
        <v>398</v>
      </c>
      <c r="D171" s="219" t="s">
        <v>196</v>
      </c>
      <c r="E171" s="220" t="s">
        <v>2778</v>
      </c>
      <c r="F171" s="221" t="s">
        <v>2779</v>
      </c>
      <c r="G171" s="222" t="s">
        <v>1492</v>
      </c>
      <c r="H171" s="223">
        <v>46</v>
      </c>
      <c r="I171" s="224"/>
      <c r="J171" s="225">
        <f>ROUND(I171*H171,2)</f>
        <v>0</v>
      </c>
      <c r="K171" s="221" t="s">
        <v>19</v>
      </c>
      <c r="L171" s="42"/>
      <c r="M171" s="226" t="s">
        <v>19</v>
      </c>
      <c r="N171" s="227" t="s">
        <v>44</v>
      </c>
      <c r="O171" s="82"/>
      <c r="P171" s="228">
        <f>O171*H171</f>
        <v>0</v>
      </c>
      <c r="Q171" s="228">
        <v>0</v>
      </c>
      <c r="R171" s="228">
        <f>Q171*H171</f>
        <v>0</v>
      </c>
      <c r="S171" s="228">
        <v>0</v>
      </c>
      <c r="T171" s="229">
        <f>S171*H171</f>
        <v>0</v>
      </c>
      <c r="AR171" s="230" t="s">
        <v>280</v>
      </c>
      <c r="AT171" s="230" t="s">
        <v>196</v>
      </c>
      <c r="AU171" s="230" t="s">
        <v>82</v>
      </c>
      <c r="AY171" s="16" t="s">
        <v>194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80</v>
      </c>
      <c r="BK171" s="231">
        <f>ROUND(I171*H171,2)</f>
        <v>0</v>
      </c>
      <c r="BL171" s="16" t="s">
        <v>280</v>
      </c>
      <c r="BM171" s="230" t="s">
        <v>2780</v>
      </c>
    </row>
    <row r="172" s="1" customFormat="1">
      <c r="B172" s="37"/>
      <c r="C172" s="38"/>
      <c r="D172" s="232" t="s">
        <v>203</v>
      </c>
      <c r="E172" s="38"/>
      <c r="F172" s="233" t="s">
        <v>2779</v>
      </c>
      <c r="G172" s="38"/>
      <c r="H172" s="38"/>
      <c r="I172" s="145"/>
      <c r="J172" s="38"/>
      <c r="K172" s="38"/>
      <c r="L172" s="42"/>
      <c r="M172" s="234"/>
      <c r="N172" s="82"/>
      <c r="O172" s="82"/>
      <c r="P172" s="82"/>
      <c r="Q172" s="82"/>
      <c r="R172" s="82"/>
      <c r="S172" s="82"/>
      <c r="T172" s="83"/>
      <c r="AT172" s="16" t="s">
        <v>203</v>
      </c>
      <c r="AU172" s="16" t="s">
        <v>82</v>
      </c>
    </row>
    <row r="173" s="1" customFormat="1" ht="24" customHeight="1">
      <c r="B173" s="37"/>
      <c r="C173" s="219" t="s">
        <v>404</v>
      </c>
      <c r="D173" s="219" t="s">
        <v>196</v>
      </c>
      <c r="E173" s="220" t="s">
        <v>2781</v>
      </c>
      <c r="F173" s="221" t="s">
        <v>2782</v>
      </c>
      <c r="G173" s="222" t="s">
        <v>228</v>
      </c>
      <c r="H173" s="223">
        <v>34</v>
      </c>
      <c r="I173" s="224"/>
      <c r="J173" s="225">
        <f>ROUND(I173*H173,2)</f>
        <v>0</v>
      </c>
      <c r="K173" s="221" t="s">
        <v>200</v>
      </c>
      <c r="L173" s="42"/>
      <c r="M173" s="226" t="s">
        <v>19</v>
      </c>
      <c r="N173" s="227" t="s">
        <v>44</v>
      </c>
      <c r="O173" s="82"/>
      <c r="P173" s="228">
        <f>O173*H173</f>
        <v>0</v>
      </c>
      <c r="Q173" s="228">
        <v>0.00022000000000000001</v>
      </c>
      <c r="R173" s="228">
        <f>Q173*H173</f>
        <v>0.0074800000000000005</v>
      </c>
      <c r="S173" s="228">
        <v>0</v>
      </c>
      <c r="T173" s="229">
        <f>S173*H173</f>
        <v>0</v>
      </c>
      <c r="AR173" s="230" t="s">
        <v>280</v>
      </c>
      <c r="AT173" s="230" t="s">
        <v>196</v>
      </c>
      <c r="AU173" s="230" t="s">
        <v>82</v>
      </c>
      <c r="AY173" s="16" t="s">
        <v>194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80</v>
      </c>
      <c r="BK173" s="231">
        <f>ROUND(I173*H173,2)</f>
        <v>0</v>
      </c>
      <c r="BL173" s="16" t="s">
        <v>280</v>
      </c>
      <c r="BM173" s="230" t="s">
        <v>2783</v>
      </c>
    </row>
    <row r="174" s="1" customFormat="1">
      <c r="B174" s="37"/>
      <c r="C174" s="38"/>
      <c r="D174" s="232" t="s">
        <v>203</v>
      </c>
      <c r="E174" s="38"/>
      <c r="F174" s="233" t="s">
        <v>2784</v>
      </c>
      <c r="G174" s="38"/>
      <c r="H174" s="38"/>
      <c r="I174" s="145"/>
      <c r="J174" s="38"/>
      <c r="K174" s="38"/>
      <c r="L174" s="42"/>
      <c r="M174" s="234"/>
      <c r="N174" s="82"/>
      <c r="O174" s="82"/>
      <c r="P174" s="82"/>
      <c r="Q174" s="82"/>
      <c r="R174" s="82"/>
      <c r="S174" s="82"/>
      <c r="T174" s="83"/>
      <c r="AT174" s="16" t="s">
        <v>203</v>
      </c>
      <c r="AU174" s="16" t="s">
        <v>82</v>
      </c>
    </row>
    <row r="175" s="1" customFormat="1" ht="24" customHeight="1">
      <c r="B175" s="37"/>
      <c r="C175" s="219" t="s">
        <v>409</v>
      </c>
      <c r="D175" s="219" t="s">
        <v>196</v>
      </c>
      <c r="E175" s="220" t="s">
        <v>2785</v>
      </c>
      <c r="F175" s="221" t="s">
        <v>2786</v>
      </c>
      <c r="G175" s="222" t="s">
        <v>228</v>
      </c>
      <c r="H175" s="223">
        <v>10</v>
      </c>
      <c r="I175" s="224"/>
      <c r="J175" s="225">
        <f>ROUND(I175*H175,2)</f>
        <v>0</v>
      </c>
      <c r="K175" s="221" t="s">
        <v>200</v>
      </c>
      <c r="L175" s="42"/>
      <c r="M175" s="226" t="s">
        <v>19</v>
      </c>
      <c r="N175" s="227" t="s">
        <v>44</v>
      </c>
      <c r="O175" s="82"/>
      <c r="P175" s="228">
        <f>O175*H175</f>
        <v>0</v>
      </c>
      <c r="Q175" s="228">
        <v>0.00051999999999999995</v>
      </c>
      <c r="R175" s="228">
        <f>Q175*H175</f>
        <v>0.0051999999999999998</v>
      </c>
      <c r="S175" s="228">
        <v>0</v>
      </c>
      <c r="T175" s="229">
        <f>S175*H175</f>
        <v>0</v>
      </c>
      <c r="AR175" s="230" t="s">
        <v>280</v>
      </c>
      <c r="AT175" s="230" t="s">
        <v>196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280</v>
      </c>
      <c r="BM175" s="230" t="s">
        <v>2787</v>
      </c>
    </row>
    <row r="176" s="1" customFormat="1">
      <c r="B176" s="37"/>
      <c r="C176" s="38"/>
      <c r="D176" s="232" t="s">
        <v>203</v>
      </c>
      <c r="E176" s="38"/>
      <c r="F176" s="233" t="s">
        <v>2788</v>
      </c>
      <c r="G176" s="38"/>
      <c r="H176" s="38"/>
      <c r="I176" s="145"/>
      <c r="J176" s="38"/>
      <c r="K176" s="38"/>
      <c r="L176" s="42"/>
      <c r="M176" s="234"/>
      <c r="N176" s="82"/>
      <c r="O176" s="82"/>
      <c r="P176" s="82"/>
      <c r="Q176" s="82"/>
      <c r="R176" s="82"/>
      <c r="S176" s="82"/>
      <c r="T176" s="83"/>
      <c r="AT176" s="16" t="s">
        <v>203</v>
      </c>
      <c r="AU176" s="16" t="s">
        <v>82</v>
      </c>
    </row>
    <row r="177" s="1" customFormat="1">
      <c r="B177" s="37"/>
      <c r="C177" s="38"/>
      <c r="D177" s="232" t="s">
        <v>306</v>
      </c>
      <c r="E177" s="38"/>
      <c r="F177" s="257" t="s">
        <v>2789</v>
      </c>
      <c r="G177" s="38"/>
      <c r="H177" s="38"/>
      <c r="I177" s="145"/>
      <c r="J177" s="38"/>
      <c r="K177" s="38"/>
      <c r="L177" s="42"/>
      <c r="M177" s="234"/>
      <c r="N177" s="82"/>
      <c r="O177" s="82"/>
      <c r="P177" s="82"/>
      <c r="Q177" s="82"/>
      <c r="R177" s="82"/>
      <c r="S177" s="82"/>
      <c r="T177" s="83"/>
      <c r="AT177" s="16" t="s">
        <v>306</v>
      </c>
      <c r="AU177" s="16" t="s">
        <v>82</v>
      </c>
    </row>
    <row r="178" s="11" customFormat="1" ht="22.8" customHeight="1">
      <c r="B178" s="203"/>
      <c r="C178" s="204"/>
      <c r="D178" s="205" t="s">
        <v>72</v>
      </c>
      <c r="E178" s="217" t="s">
        <v>2790</v>
      </c>
      <c r="F178" s="217" t="s">
        <v>2791</v>
      </c>
      <c r="G178" s="204"/>
      <c r="H178" s="204"/>
      <c r="I178" s="207"/>
      <c r="J178" s="218">
        <f>BK178</f>
        <v>0</v>
      </c>
      <c r="K178" s="204"/>
      <c r="L178" s="209"/>
      <c r="M178" s="210"/>
      <c r="N178" s="211"/>
      <c r="O178" s="211"/>
      <c r="P178" s="212">
        <f>SUM(P179:P202)</f>
        <v>0</v>
      </c>
      <c r="Q178" s="211"/>
      <c r="R178" s="212">
        <f>SUM(R179:R202)</f>
        <v>1.3184</v>
      </c>
      <c r="S178" s="211"/>
      <c r="T178" s="213">
        <f>SUM(T179:T202)</f>
        <v>0</v>
      </c>
      <c r="AR178" s="214" t="s">
        <v>82</v>
      </c>
      <c r="AT178" s="215" t="s">
        <v>72</v>
      </c>
      <c r="AU178" s="215" t="s">
        <v>80</v>
      </c>
      <c r="AY178" s="214" t="s">
        <v>194</v>
      </c>
      <c r="BK178" s="216">
        <f>SUM(BK179:BK202)</f>
        <v>0</v>
      </c>
    </row>
    <row r="179" s="1" customFormat="1" ht="36" customHeight="1">
      <c r="B179" s="37"/>
      <c r="C179" s="219" t="s">
        <v>414</v>
      </c>
      <c r="D179" s="219" t="s">
        <v>196</v>
      </c>
      <c r="E179" s="220" t="s">
        <v>2792</v>
      </c>
      <c r="F179" s="221" t="s">
        <v>2793</v>
      </c>
      <c r="G179" s="222" t="s">
        <v>228</v>
      </c>
      <c r="H179" s="223">
        <v>3</v>
      </c>
      <c r="I179" s="224"/>
      <c r="J179" s="225">
        <f>ROUND(I179*H179,2)</f>
        <v>0</v>
      </c>
      <c r="K179" s="221" t="s">
        <v>200</v>
      </c>
      <c r="L179" s="42"/>
      <c r="M179" s="226" t="s">
        <v>19</v>
      </c>
      <c r="N179" s="227" t="s">
        <v>44</v>
      </c>
      <c r="O179" s="82"/>
      <c r="P179" s="228">
        <f>O179*H179</f>
        <v>0</v>
      </c>
      <c r="Q179" s="228">
        <v>0.035000000000000003</v>
      </c>
      <c r="R179" s="228">
        <f>Q179*H179</f>
        <v>0.10500000000000001</v>
      </c>
      <c r="S179" s="228">
        <v>0</v>
      </c>
      <c r="T179" s="229">
        <f>S179*H179</f>
        <v>0</v>
      </c>
      <c r="AR179" s="230" t="s">
        <v>280</v>
      </c>
      <c r="AT179" s="230" t="s">
        <v>196</v>
      </c>
      <c r="AU179" s="230" t="s">
        <v>82</v>
      </c>
      <c r="AY179" s="16" t="s">
        <v>194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80</v>
      </c>
      <c r="BK179" s="231">
        <f>ROUND(I179*H179,2)</f>
        <v>0</v>
      </c>
      <c r="BL179" s="16" t="s">
        <v>280</v>
      </c>
      <c r="BM179" s="230" t="s">
        <v>2794</v>
      </c>
    </row>
    <row r="180" s="1" customFormat="1">
      <c r="B180" s="37"/>
      <c r="C180" s="38"/>
      <c r="D180" s="232" t="s">
        <v>203</v>
      </c>
      <c r="E180" s="38"/>
      <c r="F180" s="233" t="s">
        <v>2795</v>
      </c>
      <c r="G180" s="38"/>
      <c r="H180" s="38"/>
      <c r="I180" s="145"/>
      <c r="J180" s="38"/>
      <c r="K180" s="38"/>
      <c r="L180" s="42"/>
      <c r="M180" s="234"/>
      <c r="N180" s="82"/>
      <c r="O180" s="82"/>
      <c r="P180" s="82"/>
      <c r="Q180" s="82"/>
      <c r="R180" s="82"/>
      <c r="S180" s="82"/>
      <c r="T180" s="83"/>
      <c r="AT180" s="16" t="s">
        <v>203</v>
      </c>
      <c r="AU180" s="16" t="s">
        <v>82</v>
      </c>
    </row>
    <row r="181" s="1" customFormat="1" ht="36" customHeight="1">
      <c r="B181" s="37"/>
      <c r="C181" s="219" t="s">
        <v>421</v>
      </c>
      <c r="D181" s="219" t="s">
        <v>196</v>
      </c>
      <c r="E181" s="220" t="s">
        <v>2796</v>
      </c>
      <c r="F181" s="221" t="s">
        <v>2797</v>
      </c>
      <c r="G181" s="222" t="s">
        <v>228</v>
      </c>
      <c r="H181" s="223">
        <v>3</v>
      </c>
      <c r="I181" s="224"/>
      <c r="J181" s="225">
        <f>ROUND(I181*H181,2)</f>
        <v>0</v>
      </c>
      <c r="K181" s="221" t="s">
        <v>200</v>
      </c>
      <c r="L181" s="42"/>
      <c r="M181" s="226" t="s">
        <v>19</v>
      </c>
      <c r="N181" s="227" t="s">
        <v>44</v>
      </c>
      <c r="O181" s="82"/>
      <c r="P181" s="228">
        <f>O181*H181</f>
        <v>0</v>
      </c>
      <c r="Q181" s="228">
        <v>0.017590000000000001</v>
      </c>
      <c r="R181" s="228">
        <f>Q181*H181</f>
        <v>0.052770000000000004</v>
      </c>
      <c r="S181" s="228">
        <v>0</v>
      </c>
      <c r="T181" s="229">
        <f>S181*H181</f>
        <v>0</v>
      </c>
      <c r="AR181" s="230" t="s">
        <v>280</v>
      </c>
      <c r="AT181" s="230" t="s">
        <v>196</v>
      </c>
      <c r="AU181" s="230" t="s">
        <v>82</v>
      </c>
      <c r="AY181" s="16" t="s">
        <v>194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80</v>
      </c>
      <c r="BK181" s="231">
        <f>ROUND(I181*H181,2)</f>
        <v>0</v>
      </c>
      <c r="BL181" s="16" t="s">
        <v>280</v>
      </c>
      <c r="BM181" s="230" t="s">
        <v>2798</v>
      </c>
    </row>
    <row r="182" s="1" customFormat="1">
      <c r="B182" s="37"/>
      <c r="C182" s="38"/>
      <c r="D182" s="232" t="s">
        <v>203</v>
      </c>
      <c r="E182" s="38"/>
      <c r="F182" s="233" t="s">
        <v>2799</v>
      </c>
      <c r="G182" s="38"/>
      <c r="H182" s="38"/>
      <c r="I182" s="145"/>
      <c r="J182" s="38"/>
      <c r="K182" s="38"/>
      <c r="L182" s="42"/>
      <c r="M182" s="234"/>
      <c r="N182" s="82"/>
      <c r="O182" s="82"/>
      <c r="P182" s="82"/>
      <c r="Q182" s="82"/>
      <c r="R182" s="82"/>
      <c r="S182" s="82"/>
      <c r="T182" s="83"/>
      <c r="AT182" s="16" t="s">
        <v>203</v>
      </c>
      <c r="AU182" s="16" t="s">
        <v>82</v>
      </c>
    </row>
    <row r="183" s="1" customFormat="1" ht="36" customHeight="1">
      <c r="B183" s="37"/>
      <c r="C183" s="219" t="s">
        <v>427</v>
      </c>
      <c r="D183" s="219" t="s">
        <v>196</v>
      </c>
      <c r="E183" s="220" t="s">
        <v>2800</v>
      </c>
      <c r="F183" s="221" t="s">
        <v>2801</v>
      </c>
      <c r="G183" s="222" t="s">
        <v>228</v>
      </c>
      <c r="H183" s="223">
        <v>4</v>
      </c>
      <c r="I183" s="224"/>
      <c r="J183" s="225">
        <f>ROUND(I183*H183,2)</f>
        <v>0</v>
      </c>
      <c r="K183" s="221" t="s">
        <v>200</v>
      </c>
      <c r="L183" s="42"/>
      <c r="M183" s="226" t="s">
        <v>19</v>
      </c>
      <c r="N183" s="227" t="s">
        <v>44</v>
      </c>
      <c r="O183" s="82"/>
      <c r="P183" s="228">
        <f>O183*H183</f>
        <v>0</v>
      </c>
      <c r="Q183" s="228">
        <v>0.048120000000000003</v>
      </c>
      <c r="R183" s="228">
        <f>Q183*H183</f>
        <v>0.19248000000000001</v>
      </c>
      <c r="S183" s="228">
        <v>0</v>
      </c>
      <c r="T183" s="229">
        <f>S183*H183</f>
        <v>0</v>
      </c>
      <c r="AR183" s="230" t="s">
        <v>280</v>
      </c>
      <c r="AT183" s="230" t="s">
        <v>196</v>
      </c>
      <c r="AU183" s="230" t="s">
        <v>82</v>
      </c>
      <c r="AY183" s="16" t="s">
        <v>194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80</v>
      </c>
      <c r="BK183" s="231">
        <f>ROUND(I183*H183,2)</f>
        <v>0</v>
      </c>
      <c r="BL183" s="16" t="s">
        <v>280</v>
      </c>
      <c r="BM183" s="230" t="s">
        <v>2802</v>
      </c>
    </row>
    <row r="184" s="1" customFormat="1">
      <c r="B184" s="37"/>
      <c r="C184" s="38"/>
      <c r="D184" s="232" t="s">
        <v>203</v>
      </c>
      <c r="E184" s="38"/>
      <c r="F184" s="233" t="s">
        <v>2803</v>
      </c>
      <c r="G184" s="38"/>
      <c r="H184" s="38"/>
      <c r="I184" s="145"/>
      <c r="J184" s="38"/>
      <c r="K184" s="38"/>
      <c r="L184" s="42"/>
      <c r="M184" s="234"/>
      <c r="N184" s="82"/>
      <c r="O184" s="82"/>
      <c r="P184" s="82"/>
      <c r="Q184" s="82"/>
      <c r="R184" s="82"/>
      <c r="S184" s="82"/>
      <c r="T184" s="83"/>
      <c r="AT184" s="16" t="s">
        <v>203</v>
      </c>
      <c r="AU184" s="16" t="s">
        <v>82</v>
      </c>
    </row>
    <row r="185" s="1" customFormat="1" ht="36" customHeight="1">
      <c r="B185" s="37"/>
      <c r="C185" s="219" t="s">
        <v>432</v>
      </c>
      <c r="D185" s="219" t="s">
        <v>196</v>
      </c>
      <c r="E185" s="220" t="s">
        <v>2804</v>
      </c>
      <c r="F185" s="221" t="s">
        <v>2805</v>
      </c>
      <c r="G185" s="222" t="s">
        <v>228</v>
      </c>
      <c r="H185" s="223">
        <v>8</v>
      </c>
      <c r="I185" s="224"/>
      <c r="J185" s="225">
        <f>ROUND(I185*H185,2)</f>
        <v>0</v>
      </c>
      <c r="K185" s="221" t="s">
        <v>200</v>
      </c>
      <c r="L185" s="42"/>
      <c r="M185" s="226" t="s">
        <v>19</v>
      </c>
      <c r="N185" s="227" t="s">
        <v>44</v>
      </c>
      <c r="O185" s="82"/>
      <c r="P185" s="228">
        <f>O185*H185</f>
        <v>0</v>
      </c>
      <c r="Q185" s="228">
        <v>0.054359999999999999</v>
      </c>
      <c r="R185" s="228">
        <f>Q185*H185</f>
        <v>0.43487999999999999</v>
      </c>
      <c r="S185" s="228">
        <v>0</v>
      </c>
      <c r="T185" s="229">
        <f>S185*H185</f>
        <v>0</v>
      </c>
      <c r="AR185" s="230" t="s">
        <v>280</v>
      </c>
      <c r="AT185" s="230" t="s">
        <v>196</v>
      </c>
      <c r="AU185" s="230" t="s">
        <v>82</v>
      </c>
      <c r="AY185" s="16" t="s">
        <v>194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80</v>
      </c>
      <c r="BK185" s="231">
        <f>ROUND(I185*H185,2)</f>
        <v>0</v>
      </c>
      <c r="BL185" s="16" t="s">
        <v>280</v>
      </c>
      <c r="BM185" s="230" t="s">
        <v>2806</v>
      </c>
    </row>
    <row r="186" s="1" customFormat="1">
      <c r="B186" s="37"/>
      <c r="C186" s="38"/>
      <c r="D186" s="232" t="s">
        <v>203</v>
      </c>
      <c r="E186" s="38"/>
      <c r="F186" s="233" t="s">
        <v>2807</v>
      </c>
      <c r="G186" s="38"/>
      <c r="H186" s="38"/>
      <c r="I186" s="145"/>
      <c r="J186" s="38"/>
      <c r="K186" s="38"/>
      <c r="L186" s="42"/>
      <c r="M186" s="234"/>
      <c r="N186" s="82"/>
      <c r="O186" s="82"/>
      <c r="P186" s="82"/>
      <c r="Q186" s="82"/>
      <c r="R186" s="82"/>
      <c r="S186" s="82"/>
      <c r="T186" s="83"/>
      <c r="AT186" s="16" t="s">
        <v>203</v>
      </c>
      <c r="AU186" s="16" t="s">
        <v>82</v>
      </c>
    </row>
    <row r="187" s="1" customFormat="1" ht="36" customHeight="1">
      <c r="B187" s="37"/>
      <c r="C187" s="219" t="s">
        <v>437</v>
      </c>
      <c r="D187" s="219" t="s">
        <v>196</v>
      </c>
      <c r="E187" s="220" t="s">
        <v>2808</v>
      </c>
      <c r="F187" s="221" t="s">
        <v>2809</v>
      </c>
      <c r="G187" s="222" t="s">
        <v>228</v>
      </c>
      <c r="H187" s="223">
        <v>1</v>
      </c>
      <c r="I187" s="224"/>
      <c r="J187" s="225">
        <f>ROUND(I187*H187,2)</f>
        <v>0</v>
      </c>
      <c r="K187" s="221" t="s">
        <v>200</v>
      </c>
      <c r="L187" s="42"/>
      <c r="M187" s="226" t="s">
        <v>19</v>
      </c>
      <c r="N187" s="227" t="s">
        <v>44</v>
      </c>
      <c r="O187" s="82"/>
      <c r="P187" s="228">
        <f>O187*H187</f>
        <v>0</v>
      </c>
      <c r="Q187" s="228">
        <v>0.082600000000000007</v>
      </c>
      <c r="R187" s="228">
        <f>Q187*H187</f>
        <v>0.082600000000000007</v>
      </c>
      <c r="S187" s="228">
        <v>0</v>
      </c>
      <c r="T187" s="229">
        <f>S187*H187</f>
        <v>0</v>
      </c>
      <c r="AR187" s="230" t="s">
        <v>280</v>
      </c>
      <c r="AT187" s="230" t="s">
        <v>196</v>
      </c>
      <c r="AU187" s="230" t="s">
        <v>82</v>
      </c>
      <c r="AY187" s="16" t="s">
        <v>194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80</v>
      </c>
      <c r="BK187" s="231">
        <f>ROUND(I187*H187,2)</f>
        <v>0</v>
      </c>
      <c r="BL187" s="16" t="s">
        <v>280</v>
      </c>
      <c r="BM187" s="230" t="s">
        <v>2810</v>
      </c>
    </row>
    <row r="188" s="1" customFormat="1">
      <c r="B188" s="37"/>
      <c r="C188" s="38"/>
      <c r="D188" s="232" t="s">
        <v>203</v>
      </c>
      <c r="E188" s="38"/>
      <c r="F188" s="233" t="s">
        <v>2811</v>
      </c>
      <c r="G188" s="38"/>
      <c r="H188" s="38"/>
      <c r="I188" s="145"/>
      <c r="J188" s="38"/>
      <c r="K188" s="38"/>
      <c r="L188" s="42"/>
      <c r="M188" s="234"/>
      <c r="N188" s="82"/>
      <c r="O188" s="82"/>
      <c r="P188" s="82"/>
      <c r="Q188" s="82"/>
      <c r="R188" s="82"/>
      <c r="S188" s="82"/>
      <c r="T188" s="83"/>
      <c r="AT188" s="16" t="s">
        <v>203</v>
      </c>
      <c r="AU188" s="16" t="s">
        <v>82</v>
      </c>
    </row>
    <row r="189" s="1" customFormat="1" ht="36" customHeight="1">
      <c r="B189" s="37"/>
      <c r="C189" s="219" t="s">
        <v>442</v>
      </c>
      <c r="D189" s="219" t="s">
        <v>196</v>
      </c>
      <c r="E189" s="220" t="s">
        <v>2812</v>
      </c>
      <c r="F189" s="221" t="s">
        <v>2813</v>
      </c>
      <c r="G189" s="222" t="s">
        <v>228</v>
      </c>
      <c r="H189" s="223">
        <v>4</v>
      </c>
      <c r="I189" s="224"/>
      <c r="J189" s="225">
        <f>ROUND(I189*H189,2)</f>
        <v>0</v>
      </c>
      <c r="K189" s="221" t="s">
        <v>200</v>
      </c>
      <c r="L189" s="42"/>
      <c r="M189" s="226" t="s">
        <v>19</v>
      </c>
      <c r="N189" s="227" t="s">
        <v>44</v>
      </c>
      <c r="O189" s="82"/>
      <c r="P189" s="228">
        <f>O189*H189</f>
        <v>0</v>
      </c>
      <c r="Q189" s="228">
        <v>0.091480000000000006</v>
      </c>
      <c r="R189" s="228">
        <f>Q189*H189</f>
        <v>0.36592000000000002</v>
      </c>
      <c r="S189" s="228">
        <v>0</v>
      </c>
      <c r="T189" s="229">
        <f>S189*H189</f>
        <v>0</v>
      </c>
      <c r="AR189" s="230" t="s">
        <v>280</v>
      </c>
      <c r="AT189" s="230" t="s">
        <v>196</v>
      </c>
      <c r="AU189" s="230" t="s">
        <v>82</v>
      </c>
      <c r="AY189" s="16" t="s">
        <v>194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80</v>
      </c>
      <c r="BK189" s="231">
        <f>ROUND(I189*H189,2)</f>
        <v>0</v>
      </c>
      <c r="BL189" s="16" t="s">
        <v>280</v>
      </c>
      <c r="BM189" s="230" t="s">
        <v>2814</v>
      </c>
    </row>
    <row r="190" s="1" customFormat="1">
      <c r="B190" s="37"/>
      <c r="C190" s="38"/>
      <c r="D190" s="232" t="s">
        <v>203</v>
      </c>
      <c r="E190" s="38"/>
      <c r="F190" s="233" t="s">
        <v>2815</v>
      </c>
      <c r="G190" s="38"/>
      <c r="H190" s="38"/>
      <c r="I190" s="145"/>
      <c r="J190" s="38"/>
      <c r="K190" s="38"/>
      <c r="L190" s="42"/>
      <c r="M190" s="234"/>
      <c r="N190" s="82"/>
      <c r="O190" s="82"/>
      <c r="P190" s="82"/>
      <c r="Q190" s="82"/>
      <c r="R190" s="82"/>
      <c r="S190" s="82"/>
      <c r="T190" s="83"/>
      <c r="AT190" s="16" t="s">
        <v>203</v>
      </c>
      <c r="AU190" s="16" t="s">
        <v>82</v>
      </c>
    </row>
    <row r="191" s="1" customFormat="1" ht="24" customHeight="1">
      <c r="B191" s="37"/>
      <c r="C191" s="219" t="s">
        <v>447</v>
      </c>
      <c r="D191" s="219" t="s">
        <v>196</v>
      </c>
      <c r="E191" s="220" t="s">
        <v>2816</v>
      </c>
      <c r="F191" s="221" t="s">
        <v>2817</v>
      </c>
      <c r="G191" s="222" t="s">
        <v>336</v>
      </c>
      <c r="H191" s="223">
        <v>1.3180000000000001</v>
      </c>
      <c r="I191" s="224"/>
      <c r="J191" s="225">
        <f>ROUND(I191*H191,2)</f>
        <v>0</v>
      </c>
      <c r="K191" s="221" t="s">
        <v>200</v>
      </c>
      <c r="L191" s="42"/>
      <c r="M191" s="226" t="s">
        <v>19</v>
      </c>
      <c r="N191" s="227" t="s">
        <v>44</v>
      </c>
      <c r="O191" s="82"/>
      <c r="P191" s="228">
        <f>O191*H191</f>
        <v>0</v>
      </c>
      <c r="Q191" s="228">
        <v>0</v>
      </c>
      <c r="R191" s="228">
        <f>Q191*H191</f>
        <v>0</v>
      </c>
      <c r="S191" s="228">
        <v>0</v>
      </c>
      <c r="T191" s="229">
        <f>S191*H191</f>
        <v>0</v>
      </c>
      <c r="AR191" s="230" t="s">
        <v>280</v>
      </c>
      <c r="AT191" s="230" t="s">
        <v>196</v>
      </c>
      <c r="AU191" s="230" t="s">
        <v>82</v>
      </c>
      <c r="AY191" s="16" t="s">
        <v>194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80</v>
      </c>
      <c r="BK191" s="231">
        <f>ROUND(I191*H191,2)</f>
        <v>0</v>
      </c>
      <c r="BL191" s="16" t="s">
        <v>280</v>
      </c>
      <c r="BM191" s="230" t="s">
        <v>2818</v>
      </c>
    </row>
    <row r="192" s="1" customFormat="1">
      <c r="B192" s="37"/>
      <c r="C192" s="38"/>
      <c r="D192" s="232" t="s">
        <v>203</v>
      </c>
      <c r="E192" s="38"/>
      <c r="F192" s="233" t="s">
        <v>2819</v>
      </c>
      <c r="G192" s="38"/>
      <c r="H192" s="38"/>
      <c r="I192" s="145"/>
      <c r="J192" s="38"/>
      <c r="K192" s="38"/>
      <c r="L192" s="42"/>
      <c r="M192" s="234"/>
      <c r="N192" s="82"/>
      <c r="O192" s="82"/>
      <c r="P192" s="82"/>
      <c r="Q192" s="82"/>
      <c r="R192" s="82"/>
      <c r="S192" s="82"/>
      <c r="T192" s="83"/>
      <c r="AT192" s="16" t="s">
        <v>203</v>
      </c>
      <c r="AU192" s="16" t="s">
        <v>82</v>
      </c>
    </row>
    <row r="193" s="1" customFormat="1" ht="24" customHeight="1">
      <c r="B193" s="37"/>
      <c r="C193" s="219" t="s">
        <v>452</v>
      </c>
      <c r="D193" s="219" t="s">
        <v>196</v>
      </c>
      <c r="E193" s="220" t="s">
        <v>2820</v>
      </c>
      <c r="F193" s="221" t="s">
        <v>2821</v>
      </c>
      <c r="G193" s="222" t="s">
        <v>336</v>
      </c>
      <c r="H193" s="223">
        <v>1.3180000000000001</v>
      </c>
      <c r="I193" s="224"/>
      <c r="J193" s="225">
        <f>ROUND(I193*H193,2)</f>
        <v>0</v>
      </c>
      <c r="K193" s="221" t="s">
        <v>200</v>
      </c>
      <c r="L193" s="42"/>
      <c r="M193" s="226" t="s">
        <v>19</v>
      </c>
      <c r="N193" s="227" t="s">
        <v>44</v>
      </c>
      <c r="O193" s="82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AR193" s="230" t="s">
        <v>280</v>
      </c>
      <c r="AT193" s="230" t="s">
        <v>196</v>
      </c>
      <c r="AU193" s="230" t="s">
        <v>82</v>
      </c>
      <c r="AY193" s="16" t="s">
        <v>194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80</v>
      </c>
      <c r="BK193" s="231">
        <f>ROUND(I193*H193,2)</f>
        <v>0</v>
      </c>
      <c r="BL193" s="16" t="s">
        <v>280</v>
      </c>
      <c r="BM193" s="230" t="s">
        <v>2822</v>
      </c>
    </row>
    <row r="194" s="1" customFormat="1">
      <c r="B194" s="37"/>
      <c r="C194" s="38"/>
      <c r="D194" s="232" t="s">
        <v>203</v>
      </c>
      <c r="E194" s="38"/>
      <c r="F194" s="233" t="s">
        <v>2823</v>
      </c>
      <c r="G194" s="38"/>
      <c r="H194" s="38"/>
      <c r="I194" s="145"/>
      <c r="J194" s="38"/>
      <c r="K194" s="38"/>
      <c r="L194" s="42"/>
      <c r="M194" s="234"/>
      <c r="N194" s="82"/>
      <c r="O194" s="82"/>
      <c r="P194" s="82"/>
      <c r="Q194" s="82"/>
      <c r="R194" s="82"/>
      <c r="S194" s="82"/>
      <c r="T194" s="83"/>
      <c r="AT194" s="16" t="s">
        <v>203</v>
      </c>
      <c r="AU194" s="16" t="s">
        <v>82</v>
      </c>
    </row>
    <row r="195" s="1" customFormat="1" ht="24" customHeight="1">
      <c r="B195" s="37"/>
      <c r="C195" s="219" t="s">
        <v>459</v>
      </c>
      <c r="D195" s="219" t="s">
        <v>196</v>
      </c>
      <c r="E195" s="220" t="s">
        <v>2824</v>
      </c>
      <c r="F195" s="221" t="s">
        <v>2825</v>
      </c>
      <c r="G195" s="222" t="s">
        <v>336</v>
      </c>
      <c r="H195" s="223">
        <v>1.3180000000000001</v>
      </c>
      <c r="I195" s="224"/>
      <c r="J195" s="225">
        <f>ROUND(I195*H195,2)</f>
        <v>0</v>
      </c>
      <c r="K195" s="221" t="s">
        <v>200</v>
      </c>
      <c r="L195" s="42"/>
      <c r="M195" s="226" t="s">
        <v>19</v>
      </c>
      <c r="N195" s="227" t="s">
        <v>44</v>
      </c>
      <c r="O195" s="82"/>
      <c r="P195" s="228">
        <f>O195*H195</f>
        <v>0</v>
      </c>
      <c r="Q195" s="228">
        <v>0</v>
      </c>
      <c r="R195" s="228">
        <f>Q195*H195</f>
        <v>0</v>
      </c>
      <c r="S195" s="228">
        <v>0</v>
      </c>
      <c r="T195" s="229">
        <f>S195*H195</f>
        <v>0</v>
      </c>
      <c r="AR195" s="230" t="s">
        <v>280</v>
      </c>
      <c r="AT195" s="230" t="s">
        <v>196</v>
      </c>
      <c r="AU195" s="230" t="s">
        <v>82</v>
      </c>
      <c r="AY195" s="16" t="s">
        <v>194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80</v>
      </c>
      <c r="BK195" s="231">
        <f>ROUND(I195*H195,2)</f>
        <v>0</v>
      </c>
      <c r="BL195" s="16" t="s">
        <v>280</v>
      </c>
      <c r="BM195" s="230" t="s">
        <v>2826</v>
      </c>
    </row>
    <row r="196" s="1" customFormat="1">
      <c r="B196" s="37"/>
      <c r="C196" s="38"/>
      <c r="D196" s="232" t="s">
        <v>203</v>
      </c>
      <c r="E196" s="38"/>
      <c r="F196" s="233" t="s">
        <v>2827</v>
      </c>
      <c r="G196" s="38"/>
      <c r="H196" s="38"/>
      <c r="I196" s="145"/>
      <c r="J196" s="38"/>
      <c r="K196" s="38"/>
      <c r="L196" s="42"/>
      <c r="M196" s="234"/>
      <c r="N196" s="82"/>
      <c r="O196" s="82"/>
      <c r="P196" s="82"/>
      <c r="Q196" s="82"/>
      <c r="R196" s="82"/>
      <c r="S196" s="82"/>
      <c r="T196" s="83"/>
      <c r="AT196" s="16" t="s">
        <v>203</v>
      </c>
      <c r="AU196" s="16" t="s">
        <v>82</v>
      </c>
    </row>
    <row r="197" s="1" customFormat="1" ht="16.5" customHeight="1">
      <c r="B197" s="37"/>
      <c r="C197" s="219" t="s">
        <v>466</v>
      </c>
      <c r="D197" s="219" t="s">
        <v>196</v>
      </c>
      <c r="E197" s="220" t="s">
        <v>2583</v>
      </c>
      <c r="F197" s="221" t="s">
        <v>2584</v>
      </c>
      <c r="G197" s="222" t="s">
        <v>424</v>
      </c>
      <c r="H197" s="223">
        <v>75</v>
      </c>
      <c r="I197" s="224"/>
      <c r="J197" s="225">
        <f>ROUND(I197*H197,2)</f>
        <v>0</v>
      </c>
      <c r="K197" s="221" t="s">
        <v>200</v>
      </c>
      <c r="L197" s="42"/>
      <c r="M197" s="226" t="s">
        <v>19</v>
      </c>
      <c r="N197" s="227" t="s">
        <v>44</v>
      </c>
      <c r="O197" s="82"/>
      <c r="P197" s="228">
        <f>O197*H197</f>
        <v>0</v>
      </c>
      <c r="Q197" s="228">
        <v>0.0011299999999999999</v>
      </c>
      <c r="R197" s="228">
        <f>Q197*H197</f>
        <v>0.084749999999999992</v>
      </c>
      <c r="S197" s="228">
        <v>0</v>
      </c>
      <c r="T197" s="229">
        <f>S197*H197</f>
        <v>0</v>
      </c>
      <c r="AR197" s="230" t="s">
        <v>280</v>
      </c>
      <c r="AT197" s="230" t="s">
        <v>196</v>
      </c>
      <c r="AU197" s="230" t="s">
        <v>82</v>
      </c>
      <c r="AY197" s="16" t="s">
        <v>194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80</v>
      </c>
      <c r="BK197" s="231">
        <f>ROUND(I197*H197,2)</f>
        <v>0</v>
      </c>
      <c r="BL197" s="16" t="s">
        <v>280</v>
      </c>
      <c r="BM197" s="230" t="s">
        <v>2828</v>
      </c>
    </row>
    <row r="198" s="1" customFormat="1">
      <c r="B198" s="37"/>
      <c r="C198" s="38"/>
      <c r="D198" s="232" t="s">
        <v>203</v>
      </c>
      <c r="E198" s="38"/>
      <c r="F198" s="233" t="s">
        <v>2586</v>
      </c>
      <c r="G198" s="38"/>
      <c r="H198" s="38"/>
      <c r="I198" s="145"/>
      <c r="J198" s="38"/>
      <c r="K198" s="38"/>
      <c r="L198" s="42"/>
      <c r="M198" s="234"/>
      <c r="N198" s="82"/>
      <c r="O198" s="82"/>
      <c r="P198" s="82"/>
      <c r="Q198" s="82"/>
      <c r="R198" s="82"/>
      <c r="S198" s="82"/>
      <c r="T198" s="83"/>
      <c r="AT198" s="16" t="s">
        <v>203</v>
      </c>
      <c r="AU198" s="16" t="s">
        <v>82</v>
      </c>
    </row>
    <row r="199" s="1" customFormat="1" ht="16.5" customHeight="1">
      <c r="B199" s="37"/>
      <c r="C199" s="258" t="s">
        <v>471</v>
      </c>
      <c r="D199" s="258" t="s">
        <v>350</v>
      </c>
      <c r="E199" s="259" t="s">
        <v>2587</v>
      </c>
      <c r="F199" s="260" t="s">
        <v>2588</v>
      </c>
      <c r="G199" s="261" t="s">
        <v>1492</v>
      </c>
      <c r="H199" s="262">
        <v>75</v>
      </c>
      <c r="I199" s="263"/>
      <c r="J199" s="264">
        <f>ROUND(I199*H199,2)</f>
        <v>0</v>
      </c>
      <c r="K199" s="260" t="s">
        <v>19</v>
      </c>
      <c r="L199" s="265"/>
      <c r="M199" s="266" t="s">
        <v>19</v>
      </c>
      <c r="N199" s="267" t="s">
        <v>44</v>
      </c>
      <c r="O199" s="82"/>
      <c r="P199" s="228">
        <f>O199*H199</f>
        <v>0</v>
      </c>
      <c r="Q199" s="228">
        <v>0</v>
      </c>
      <c r="R199" s="228">
        <f>Q199*H199</f>
        <v>0</v>
      </c>
      <c r="S199" s="228">
        <v>0</v>
      </c>
      <c r="T199" s="229">
        <f>S199*H199</f>
        <v>0</v>
      </c>
      <c r="AR199" s="230" t="s">
        <v>381</v>
      </c>
      <c r="AT199" s="230" t="s">
        <v>350</v>
      </c>
      <c r="AU199" s="230" t="s">
        <v>82</v>
      </c>
      <c r="AY199" s="16" t="s">
        <v>194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80</v>
      </c>
      <c r="BK199" s="231">
        <f>ROUND(I199*H199,2)</f>
        <v>0</v>
      </c>
      <c r="BL199" s="16" t="s">
        <v>280</v>
      </c>
      <c r="BM199" s="230" t="s">
        <v>2829</v>
      </c>
    </row>
    <row r="200" s="1" customFormat="1">
      <c r="B200" s="37"/>
      <c r="C200" s="38"/>
      <c r="D200" s="232" t="s">
        <v>203</v>
      </c>
      <c r="E200" s="38"/>
      <c r="F200" s="233" t="s">
        <v>2588</v>
      </c>
      <c r="G200" s="38"/>
      <c r="H200" s="38"/>
      <c r="I200" s="145"/>
      <c r="J200" s="38"/>
      <c r="K200" s="38"/>
      <c r="L200" s="42"/>
      <c r="M200" s="234"/>
      <c r="N200" s="82"/>
      <c r="O200" s="82"/>
      <c r="P200" s="82"/>
      <c r="Q200" s="82"/>
      <c r="R200" s="82"/>
      <c r="S200" s="82"/>
      <c r="T200" s="83"/>
      <c r="AT200" s="16" t="s">
        <v>203</v>
      </c>
      <c r="AU200" s="16" t="s">
        <v>82</v>
      </c>
    </row>
    <row r="201" s="1" customFormat="1" ht="24" customHeight="1">
      <c r="B201" s="37"/>
      <c r="C201" s="219" t="s">
        <v>477</v>
      </c>
      <c r="D201" s="219" t="s">
        <v>196</v>
      </c>
      <c r="E201" s="220" t="s">
        <v>2830</v>
      </c>
      <c r="F201" s="221" t="s">
        <v>2831</v>
      </c>
      <c r="G201" s="222" t="s">
        <v>1682</v>
      </c>
      <c r="H201" s="223">
        <v>320</v>
      </c>
      <c r="I201" s="224"/>
      <c r="J201" s="225">
        <f>ROUND(I201*H201,2)</f>
        <v>0</v>
      </c>
      <c r="K201" s="221" t="s">
        <v>19</v>
      </c>
      <c r="L201" s="42"/>
      <c r="M201" s="226" t="s">
        <v>19</v>
      </c>
      <c r="N201" s="227" t="s">
        <v>44</v>
      </c>
      <c r="O201" s="82"/>
      <c r="P201" s="228">
        <f>O201*H201</f>
        <v>0</v>
      </c>
      <c r="Q201" s="228">
        <v>0</v>
      </c>
      <c r="R201" s="228">
        <f>Q201*H201</f>
        <v>0</v>
      </c>
      <c r="S201" s="228">
        <v>0</v>
      </c>
      <c r="T201" s="229">
        <f>S201*H201</f>
        <v>0</v>
      </c>
      <c r="AR201" s="230" t="s">
        <v>280</v>
      </c>
      <c r="AT201" s="230" t="s">
        <v>196</v>
      </c>
      <c r="AU201" s="230" t="s">
        <v>82</v>
      </c>
      <c r="AY201" s="16" t="s">
        <v>194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80</v>
      </c>
      <c r="BK201" s="231">
        <f>ROUND(I201*H201,2)</f>
        <v>0</v>
      </c>
      <c r="BL201" s="16" t="s">
        <v>280</v>
      </c>
      <c r="BM201" s="230" t="s">
        <v>2832</v>
      </c>
    </row>
    <row r="202" s="1" customFormat="1">
      <c r="B202" s="37"/>
      <c r="C202" s="38"/>
      <c r="D202" s="232" t="s">
        <v>203</v>
      </c>
      <c r="E202" s="38"/>
      <c r="F202" s="233" t="s">
        <v>2833</v>
      </c>
      <c r="G202" s="38"/>
      <c r="H202" s="38"/>
      <c r="I202" s="145"/>
      <c r="J202" s="38"/>
      <c r="K202" s="38"/>
      <c r="L202" s="42"/>
      <c r="M202" s="268"/>
      <c r="N202" s="269"/>
      <c r="O202" s="269"/>
      <c r="P202" s="269"/>
      <c r="Q202" s="269"/>
      <c r="R202" s="269"/>
      <c r="S202" s="269"/>
      <c r="T202" s="270"/>
      <c r="AT202" s="16" t="s">
        <v>203</v>
      </c>
      <c r="AU202" s="16" t="s">
        <v>82</v>
      </c>
    </row>
    <row r="203" s="1" customFormat="1" ht="6.96" customHeight="1">
      <c r="B203" s="57"/>
      <c r="C203" s="58"/>
      <c r="D203" s="58"/>
      <c r="E203" s="58"/>
      <c r="F203" s="58"/>
      <c r="G203" s="58"/>
      <c r="H203" s="58"/>
      <c r="I203" s="170"/>
      <c r="J203" s="58"/>
      <c r="K203" s="58"/>
      <c r="L203" s="42"/>
    </row>
  </sheetData>
  <sheetProtection sheet="1" autoFilter="0" formatColumns="0" formatRows="0" objects="1" scenarios="1" spinCount="100000" saltValue="97jmCym7lyfKrIMPYGQymnEa7fCqCKeY09ud6NBjn/W4/xI+teVuUqAo3RkY7RANtHUX9vWwPUNq/2DueQhk+Q==" hashValue="ukYmfubY8JEP8B23SQLR7DpOH1JmCh2jIkiSh4nbhvrcWk+jHb2qH0g9l6yA6ONGUj5VctayAoZbkLejj+8InA==" algorithmName="SHA-512" password="C87A"/>
  <autoFilter ref="C89:K20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111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2631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2834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ROUND(J90,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ROUND((SUM(BE90:BE156)),  2)</f>
        <v>0</v>
      </c>
      <c r="I35" s="159">
        <v>0.20999999999999999</v>
      </c>
      <c r="J35" s="158">
        <f>ROUND(((SUM(BE90:BE156))*I35),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ROUND((SUM(BF90:BF156)),  2)</f>
        <v>0</v>
      </c>
      <c r="I36" s="159">
        <v>0.14999999999999999</v>
      </c>
      <c r="J36" s="158">
        <f>ROUND(((SUM(BF90:BF156))*I36),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ROUND((SUM(BG90:BG156)),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ROUND((SUM(BH90:BH156)),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ROUND((SUM(BI90:BI156)),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2631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D.1.4.c-2 -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J90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J91</f>
        <v>0</v>
      </c>
      <c r="K64" s="181"/>
      <c r="L64" s="186"/>
    </row>
    <row r="65" s="9" customFormat="1" ht="19.92" customHeight="1">
      <c r="B65" s="187"/>
      <c r="C65" s="123"/>
      <c r="D65" s="188" t="s">
        <v>2633</v>
      </c>
      <c r="E65" s="189"/>
      <c r="F65" s="189"/>
      <c r="G65" s="189"/>
      <c r="H65" s="189"/>
      <c r="I65" s="190"/>
      <c r="J65" s="191">
        <f>J92</f>
        <v>0</v>
      </c>
      <c r="K65" s="123"/>
      <c r="L65" s="192"/>
    </row>
    <row r="66" s="9" customFormat="1" ht="19.92" customHeight="1">
      <c r="B66" s="187"/>
      <c r="C66" s="123"/>
      <c r="D66" s="188" t="s">
        <v>2634</v>
      </c>
      <c r="E66" s="189"/>
      <c r="F66" s="189"/>
      <c r="G66" s="189"/>
      <c r="H66" s="189"/>
      <c r="I66" s="190"/>
      <c r="J66" s="191">
        <f>J99</f>
        <v>0</v>
      </c>
      <c r="K66" s="123"/>
      <c r="L66" s="192"/>
    </row>
    <row r="67" s="9" customFormat="1" ht="19.92" customHeight="1">
      <c r="B67" s="187"/>
      <c r="C67" s="123"/>
      <c r="D67" s="188" t="s">
        <v>2635</v>
      </c>
      <c r="E67" s="189"/>
      <c r="F67" s="189"/>
      <c r="G67" s="189"/>
      <c r="H67" s="189"/>
      <c r="I67" s="190"/>
      <c r="J67" s="191">
        <f>J116</f>
        <v>0</v>
      </c>
      <c r="K67" s="123"/>
      <c r="L67" s="192"/>
    </row>
    <row r="68" s="9" customFormat="1" ht="19.92" customHeight="1">
      <c r="B68" s="187"/>
      <c r="C68" s="123"/>
      <c r="D68" s="188" t="s">
        <v>2636</v>
      </c>
      <c r="E68" s="189"/>
      <c r="F68" s="189"/>
      <c r="G68" s="189"/>
      <c r="H68" s="189"/>
      <c r="I68" s="190"/>
      <c r="J68" s="191">
        <f>J138</f>
        <v>0</v>
      </c>
      <c r="K68" s="123"/>
      <c r="L68" s="192"/>
    </row>
    <row r="69" s="1" customFormat="1" ht="21.84" customHeight="1">
      <c r="B69" s="37"/>
      <c r="C69" s="38"/>
      <c r="D69" s="38"/>
      <c r="E69" s="38"/>
      <c r="F69" s="38"/>
      <c r="G69" s="38"/>
      <c r="H69" s="38"/>
      <c r="I69" s="145"/>
      <c r="J69" s="38"/>
      <c r="K69" s="38"/>
      <c r="L69" s="42"/>
    </row>
    <row r="70" s="1" customFormat="1" ht="6.96" customHeight="1">
      <c r="B70" s="57"/>
      <c r="C70" s="58"/>
      <c r="D70" s="58"/>
      <c r="E70" s="58"/>
      <c r="F70" s="58"/>
      <c r="G70" s="58"/>
      <c r="H70" s="58"/>
      <c r="I70" s="170"/>
      <c r="J70" s="58"/>
      <c r="K70" s="58"/>
      <c r="L70" s="42"/>
    </row>
    <row r="74" s="1" customFormat="1" ht="6.96" customHeight="1">
      <c r="B74" s="59"/>
      <c r="C74" s="60"/>
      <c r="D74" s="60"/>
      <c r="E74" s="60"/>
      <c r="F74" s="60"/>
      <c r="G74" s="60"/>
      <c r="H74" s="60"/>
      <c r="I74" s="173"/>
      <c r="J74" s="60"/>
      <c r="K74" s="60"/>
      <c r="L74" s="42"/>
    </row>
    <row r="75" s="1" customFormat="1" ht="24.96" customHeight="1">
      <c r="B75" s="37"/>
      <c r="C75" s="22" t="s">
        <v>179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6.96" customHeight="1">
      <c r="B76" s="37"/>
      <c r="C76" s="38"/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12" customHeight="1">
      <c r="B77" s="37"/>
      <c r="C77" s="31" t="s">
        <v>16</v>
      </c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6.5" customHeight="1">
      <c r="B78" s="37"/>
      <c r="C78" s="38"/>
      <c r="D78" s="38"/>
      <c r="E78" s="174" t="str">
        <f>E7</f>
        <v>Stavební úpravy objektů č.p. 6 a st.p.č. 17-6, obec Malšovice - revize č.01</v>
      </c>
      <c r="F78" s="31"/>
      <c r="G78" s="31"/>
      <c r="H78" s="31"/>
      <c r="I78" s="145"/>
      <c r="J78" s="38"/>
      <c r="K78" s="38"/>
      <c r="L78" s="42"/>
    </row>
    <row r="79" ht="12" customHeight="1">
      <c r="B79" s="20"/>
      <c r="C79" s="31" t="s">
        <v>144</v>
      </c>
      <c r="D79" s="21"/>
      <c r="E79" s="21"/>
      <c r="F79" s="21"/>
      <c r="G79" s="21"/>
      <c r="H79" s="21"/>
      <c r="I79" s="137"/>
      <c r="J79" s="21"/>
      <c r="K79" s="21"/>
      <c r="L79" s="19"/>
    </row>
    <row r="80" s="1" customFormat="1" ht="16.5" customHeight="1">
      <c r="B80" s="37"/>
      <c r="C80" s="38"/>
      <c r="D80" s="38"/>
      <c r="E80" s="174" t="s">
        <v>2631</v>
      </c>
      <c r="F80" s="38"/>
      <c r="G80" s="38"/>
      <c r="H80" s="38"/>
      <c r="I80" s="145"/>
      <c r="J80" s="38"/>
      <c r="K80" s="38"/>
      <c r="L80" s="42"/>
    </row>
    <row r="81" s="1" customFormat="1" ht="12" customHeight="1">
      <c r="B81" s="37"/>
      <c r="C81" s="31" t="s">
        <v>146</v>
      </c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6.5" customHeight="1">
      <c r="B82" s="37"/>
      <c r="C82" s="38"/>
      <c r="D82" s="38"/>
      <c r="E82" s="67" t="str">
        <f>E11</f>
        <v>D.1.4.c-2 - Objekt na st.p.č.17/6</v>
      </c>
      <c r="F82" s="38"/>
      <c r="G82" s="38"/>
      <c r="H82" s="38"/>
      <c r="I82" s="145"/>
      <c r="J82" s="38"/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21</v>
      </c>
      <c r="D84" s="38"/>
      <c r="E84" s="38"/>
      <c r="F84" s="26" t="str">
        <f>F14</f>
        <v>Malšovice</v>
      </c>
      <c r="G84" s="38"/>
      <c r="H84" s="38"/>
      <c r="I84" s="147" t="s">
        <v>23</v>
      </c>
      <c r="J84" s="70" t="str">
        <f>IF(J14="","",J14)</f>
        <v>22. 6. 2019</v>
      </c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5"/>
      <c r="J85" s="38"/>
      <c r="K85" s="38"/>
      <c r="L85" s="42"/>
    </row>
    <row r="86" s="1" customFormat="1" ht="43.05" customHeight="1">
      <c r="B86" s="37"/>
      <c r="C86" s="31" t="s">
        <v>25</v>
      </c>
      <c r="D86" s="38"/>
      <c r="E86" s="38"/>
      <c r="F86" s="26" t="str">
        <f>E17</f>
        <v>Obec Malšovice, Malšovice 16, 405 02 Děčín 2</v>
      </c>
      <c r="G86" s="38"/>
      <c r="H86" s="38"/>
      <c r="I86" s="147" t="s">
        <v>32</v>
      </c>
      <c r="J86" s="35" t="str">
        <f>E23</f>
        <v>INTECON, spol. s r.o., Ústí nad Labem</v>
      </c>
      <c r="K86" s="38"/>
      <c r="L86" s="42"/>
    </row>
    <row r="87" s="1" customFormat="1" ht="43.05" customHeight="1">
      <c r="B87" s="37"/>
      <c r="C87" s="31" t="s">
        <v>30</v>
      </c>
      <c r="D87" s="38"/>
      <c r="E87" s="38"/>
      <c r="F87" s="26" t="str">
        <f>IF(E20="","",E20)</f>
        <v>Vyplň údaj</v>
      </c>
      <c r="G87" s="38"/>
      <c r="H87" s="38"/>
      <c r="I87" s="147" t="s">
        <v>36</v>
      </c>
      <c r="J87" s="35" t="str">
        <f>E26</f>
        <v>INTECON, spol. s r.o., Ústí nad Labem</v>
      </c>
      <c r="K87" s="38"/>
      <c r="L87" s="42"/>
    </row>
    <row r="88" s="1" customFormat="1" ht="10.32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0" customFormat="1" ht="29.28" customHeight="1">
      <c r="B89" s="193"/>
      <c r="C89" s="194" t="s">
        <v>180</v>
      </c>
      <c r="D89" s="195" t="s">
        <v>58</v>
      </c>
      <c r="E89" s="195" t="s">
        <v>54</v>
      </c>
      <c r="F89" s="195" t="s">
        <v>55</v>
      </c>
      <c r="G89" s="195" t="s">
        <v>181</v>
      </c>
      <c r="H89" s="195" t="s">
        <v>182</v>
      </c>
      <c r="I89" s="196" t="s">
        <v>183</v>
      </c>
      <c r="J89" s="195" t="s">
        <v>150</v>
      </c>
      <c r="K89" s="197" t="s">
        <v>184</v>
      </c>
      <c r="L89" s="198"/>
      <c r="M89" s="90" t="s">
        <v>19</v>
      </c>
      <c r="N89" s="91" t="s">
        <v>43</v>
      </c>
      <c r="O89" s="91" t="s">
        <v>185</v>
      </c>
      <c r="P89" s="91" t="s">
        <v>186</v>
      </c>
      <c r="Q89" s="91" t="s">
        <v>187</v>
      </c>
      <c r="R89" s="91" t="s">
        <v>188</v>
      </c>
      <c r="S89" s="91" t="s">
        <v>189</v>
      </c>
      <c r="T89" s="92" t="s">
        <v>190</v>
      </c>
    </row>
    <row r="90" s="1" customFormat="1" ht="22.8" customHeight="1">
      <c r="B90" s="37"/>
      <c r="C90" s="97" t="s">
        <v>191</v>
      </c>
      <c r="D90" s="38"/>
      <c r="E90" s="38"/>
      <c r="F90" s="38"/>
      <c r="G90" s="38"/>
      <c r="H90" s="38"/>
      <c r="I90" s="145"/>
      <c r="J90" s="199">
        <f>BK90</f>
        <v>0</v>
      </c>
      <c r="K90" s="38"/>
      <c r="L90" s="42"/>
      <c r="M90" s="93"/>
      <c r="N90" s="94"/>
      <c r="O90" s="94"/>
      <c r="P90" s="200">
        <f>P91</f>
        <v>0</v>
      </c>
      <c r="Q90" s="94"/>
      <c r="R90" s="200">
        <f>R91</f>
        <v>0.33018999999999998</v>
      </c>
      <c r="S90" s="94"/>
      <c r="T90" s="201">
        <f>T91</f>
        <v>0</v>
      </c>
      <c r="AT90" s="16" t="s">
        <v>72</v>
      </c>
      <c r="AU90" s="16" t="s">
        <v>151</v>
      </c>
      <c r="BK90" s="202">
        <f>BK91</f>
        <v>0</v>
      </c>
    </row>
    <row r="91" s="11" customFormat="1" ht="25.92" customHeight="1">
      <c r="B91" s="203"/>
      <c r="C91" s="204"/>
      <c r="D91" s="205" t="s">
        <v>72</v>
      </c>
      <c r="E91" s="206" t="s">
        <v>1256</v>
      </c>
      <c r="F91" s="206" t="s">
        <v>1257</v>
      </c>
      <c r="G91" s="204"/>
      <c r="H91" s="204"/>
      <c r="I91" s="207"/>
      <c r="J91" s="208">
        <f>BK91</f>
        <v>0</v>
      </c>
      <c r="K91" s="204"/>
      <c r="L91" s="209"/>
      <c r="M91" s="210"/>
      <c r="N91" s="211"/>
      <c r="O91" s="211"/>
      <c r="P91" s="212">
        <f>P92+P99+P116+P138</f>
        <v>0</v>
      </c>
      <c r="Q91" s="211"/>
      <c r="R91" s="212">
        <f>R92+R99+R116+R138</f>
        <v>0.33018999999999998</v>
      </c>
      <c r="S91" s="211"/>
      <c r="T91" s="213">
        <f>T92+T99+T116+T138</f>
        <v>0</v>
      </c>
      <c r="AR91" s="214" t="s">
        <v>82</v>
      </c>
      <c r="AT91" s="215" t="s">
        <v>72</v>
      </c>
      <c r="AU91" s="215" t="s">
        <v>73</v>
      </c>
      <c r="AY91" s="214" t="s">
        <v>194</v>
      </c>
      <c r="BK91" s="216">
        <f>BK92+BK99+BK116+BK138</f>
        <v>0</v>
      </c>
    </row>
    <row r="92" s="11" customFormat="1" ht="22.8" customHeight="1">
      <c r="B92" s="203"/>
      <c r="C92" s="204"/>
      <c r="D92" s="205" t="s">
        <v>72</v>
      </c>
      <c r="E92" s="217" t="s">
        <v>2637</v>
      </c>
      <c r="F92" s="217" t="s">
        <v>2638</v>
      </c>
      <c r="G92" s="204"/>
      <c r="H92" s="204"/>
      <c r="I92" s="207"/>
      <c r="J92" s="218">
        <f>BK92</f>
        <v>0</v>
      </c>
      <c r="K92" s="204"/>
      <c r="L92" s="209"/>
      <c r="M92" s="210"/>
      <c r="N92" s="211"/>
      <c r="O92" s="211"/>
      <c r="P92" s="212">
        <f>SUM(P93:P98)</f>
        <v>0</v>
      </c>
      <c r="Q92" s="211"/>
      <c r="R92" s="212">
        <f>SUM(R93:R98)</f>
        <v>0.0025500000000000002</v>
      </c>
      <c r="S92" s="211"/>
      <c r="T92" s="213">
        <f>SUM(T93:T98)</f>
        <v>0</v>
      </c>
      <c r="AR92" s="214" t="s">
        <v>82</v>
      </c>
      <c r="AT92" s="215" t="s">
        <v>72</v>
      </c>
      <c r="AU92" s="215" t="s">
        <v>80</v>
      </c>
      <c r="AY92" s="214" t="s">
        <v>194</v>
      </c>
      <c r="BK92" s="216">
        <f>SUM(BK93:BK98)</f>
        <v>0</v>
      </c>
    </row>
    <row r="93" s="1" customFormat="1" ht="24" customHeight="1">
      <c r="B93" s="37"/>
      <c r="C93" s="219" t="s">
        <v>80</v>
      </c>
      <c r="D93" s="219" t="s">
        <v>196</v>
      </c>
      <c r="E93" s="220" t="s">
        <v>2835</v>
      </c>
      <c r="F93" s="221" t="s">
        <v>2836</v>
      </c>
      <c r="G93" s="222" t="s">
        <v>424</v>
      </c>
      <c r="H93" s="223">
        <v>1</v>
      </c>
      <c r="I93" s="224"/>
      <c r="J93" s="225">
        <f>ROUND(I93*H93,2)</f>
        <v>0</v>
      </c>
      <c r="K93" s="221" t="s">
        <v>200</v>
      </c>
      <c r="L93" s="42"/>
      <c r="M93" s="226" t="s">
        <v>19</v>
      </c>
      <c r="N93" s="227" t="s">
        <v>44</v>
      </c>
      <c r="O93" s="82"/>
      <c r="P93" s="228">
        <f>O93*H93</f>
        <v>0</v>
      </c>
      <c r="Q93" s="228">
        <v>0.0025500000000000002</v>
      </c>
      <c r="R93" s="228">
        <f>Q93*H93</f>
        <v>0.0025500000000000002</v>
      </c>
      <c r="S93" s="228">
        <v>0</v>
      </c>
      <c r="T93" s="229">
        <f>S93*H93</f>
        <v>0</v>
      </c>
      <c r="AR93" s="230" t="s">
        <v>280</v>
      </c>
      <c r="AT93" s="230" t="s">
        <v>196</v>
      </c>
      <c r="AU93" s="230" t="s">
        <v>82</v>
      </c>
      <c r="AY93" s="16" t="s">
        <v>194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16" t="s">
        <v>80</v>
      </c>
      <c r="BK93" s="231">
        <f>ROUND(I93*H93,2)</f>
        <v>0</v>
      </c>
      <c r="BL93" s="16" t="s">
        <v>280</v>
      </c>
      <c r="BM93" s="230" t="s">
        <v>2837</v>
      </c>
    </row>
    <row r="94" s="1" customFormat="1">
      <c r="B94" s="37"/>
      <c r="C94" s="38"/>
      <c r="D94" s="232" t="s">
        <v>203</v>
      </c>
      <c r="E94" s="38"/>
      <c r="F94" s="233" t="s">
        <v>2838</v>
      </c>
      <c r="G94" s="38"/>
      <c r="H94" s="38"/>
      <c r="I94" s="145"/>
      <c r="J94" s="38"/>
      <c r="K94" s="38"/>
      <c r="L94" s="42"/>
      <c r="M94" s="234"/>
      <c r="N94" s="82"/>
      <c r="O94" s="82"/>
      <c r="P94" s="82"/>
      <c r="Q94" s="82"/>
      <c r="R94" s="82"/>
      <c r="S94" s="82"/>
      <c r="T94" s="83"/>
      <c r="AT94" s="16" t="s">
        <v>203</v>
      </c>
      <c r="AU94" s="16" t="s">
        <v>82</v>
      </c>
    </row>
    <row r="95" s="1" customFormat="1" ht="24" customHeight="1">
      <c r="B95" s="37"/>
      <c r="C95" s="258" t="s">
        <v>82</v>
      </c>
      <c r="D95" s="258" t="s">
        <v>350</v>
      </c>
      <c r="E95" s="259" t="s">
        <v>2455</v>
      </c>
      <c r="F95" s="260" t="s">
        <v>2643</v>
      </c>
      <c r="G95" s="261" t="s">
        <v>1492</v>
      </c>
      <c r="H95" s="262">
        <v>1</v>
      </c>
      <c r="I95" s="263"/>
      <c r="J95" s="264">
        <f>ROUND(I95*H95,2)</f>
        <v>0</v>
      </c>
      <c r="K95" s="260" t="s">
        <v>19</v>
      </c>
      <c r="L95" s="265"/>
      <c r="M95" s="266" t="s">
        <v>19</v>
      </c>
      <c r="N95" s="267" t="s">
        <v>44</v>
      </c>
      <c r="O95" s="82"/>
      <c r="P95" s="228">
        <f>O95*H95</f>
        <v>0</v>
      </c>
      <c r="Q95" s="228">
        <v>0</v>
      </c>
      <c r="R95" s="228">
        <f>Q95*H95</f>
        <v>0</v>
      </c>
      <c r="S95" s="228">
        <v>0</v>
      </c>
      <c r="T95" s="229">
        <f>S95*H95</f>
        <v>0</v>
      </c>
      <c r="AR95" s="230" t="s">
        <v>381</v>
      </c>
      <c r="AT95" s="230" t="s">
        <v>350</v>
      </c>
      <c r="AU95" s="230" t="s">
        <v>82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280</v>
      </c>
      <c r="BM95" s="230" t="s">
        <v>2839</v>
      </c>
    </row>
    <row r="96" s="1" customFormat="1">
      <c r="B96" s="37"/>
      <c r="C96" s="38"/>
      <c r="D96" s="232" t="s">
        <v>203</v>
      </c>
      <c r="E96" s="38"/>
      <c r="F96" s="233" t="s">
        <v>2840</v>
      </c>
      <c r="G96" s="38"/>
      <c r="H96" s="38"/>
      <c r="I96" s="145"/>
      <c r="J96" s="38"/>
      <c r="K96" s="38"/>
      <c r="L96" s="42"/>
      <c r="M96" s="234"/>
      <c r="N96" s="82"/>
      <c r="O96" s="82"/>
      <c r="P96" s="82"/>
      <c r="Q96" s="82"/>
      <c r="R96" s="82"/>
      <c r="S96" s="82"/>
      <c r="T96" s="83"/>
      <c r="AT96" s="16" t="s">
        <v>203</v>
      </c>
      <c r="AU96" s="16" t="s">
        <v>82</v>
      </c>
    </row>
    <row r="97" s="1" customFormat="1" ht="24" customHeight="1">
      <c r="B97" s="37"/>
      <c r="C97" s="219" t="s">
        <v>117</v>
      </c>
      <c r="D97" s="219" t="s">
        <v>196</v>
      </c>
      <c r="E97" s="220" t="s">
        <v>2646</v>
      </c>
      <c r="F97" s="221" t="s">
        <v>2841</v>
      </c>
      <c r="G97" s="222" t="s">
        <v>1492</v>
      </c>
      <c r="H97" s="223">
        <v>1</v>
      </c>
      <c r="I97" s="224"/>
      <c r="J97" s="225">
        <f>ROUND(I97*H97,2)</f>
        <v>0</v>
      </c>
      <c r="K97" s="221" t="s">
        <v>19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</v>
      </c>
      <c r="R97" s="228">
        <f>Q97*H97</f>
        <v>0</v>
      </c>
      <c r="S97" s="228">
        <v>0</v>
      </c>
      <c r="T97" s="229">
        <f>S97*H97</f>
        <v>0</v>
      </c>
      <c r="AR97" s="230" t="s">
        <v>280</v>
      </c>
      <c r="AT97" s="230" t="s">
        <v>196</v>
      </c>
      <c r="AU97" s="230" t="s">
        <v>82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280</v>
      </c>
      <c r="BM97" s="230" t="s">
        <v>2842</v>
      </c>
    </row>
    <row r="98" s="1" customFormat="1">
      <c r="B98" s="37"/>
      <c r="C98" s="38"/>
      <c r="D98" s="232" t="s">
        <v>203</v>
      </c>
      <c r="E98" s="38"/>
      <c r="F98" s="233" t="s">
        <v>2843</v>
      </c>
      <c r="G98" s="38"/>
      <c r="H98" s="38"/>
      <c r="I98" s="145"/>
      <c r="J98" s="38"/>
      <c r="K98" s="38"/>
      <c r="L98" s="42"/>
      <c r="M98" s="234"/>
      <c r="N98" s="82"/>
      <c r="O98" s="82"/>
      <c r="P98" s="82"/>
      <c r="Q98" s="82"/>
      <c r="R98" s="82"/>
      <c r="S98" s="82"/>
      <c r="T98" s="83"/>
      <c r="AT98" s="16" t="s">
        <v>203</v>
      </c>
      <c r="AU98" s="16" t="s">
        <v>82</v>
      </c>
    </row>
    <row r="99" s="11" customFormat="1" ht="22.8" customHeight="1">
      <c r="B99" s="203"/>
      <c r="C99" s="204"/>
      <c r="D99" s="205" t="s">
        <v>72</v>
      </c>
      <c r="E99" s="217" t="s">
        <v>2682</v>
      </c>
      <c r="F99" s="217" t="s">
        <v>2683</v>
      </c>
      <c r="G99" s="204"/>
      <c r="H99" s="204"/>
      <c r="I99" s="207"/>
      <c r="J99" s="218">
        <f>BK99</f>
        <v>0</v>
      </c>
      <c r="K99" s="204"/>
      <c r="L99" s="209"/>
      <c r="M99" s="210"/>
      <c r="N99" s="211"/>
      <c r="O99" s="211"/>
      <c r="P99" s="212">
        <f>SUM(P100:P115)</f>
        <v>0</v>
      </c>
      <c r="Q99" s="211"/>
      <c r="R99" s="212">
        <f>SUM(R100:R115)</f>
        <v>0.075650000000000009</v>
      </c>
      <c r="S99" s="211"/>
      <c r="T99" s="213">
        <f>SUM(T100:T115)</f>
        <v>0</v>
      </c>
      <c r="AR99" s="214" t="s">
        <v>82</v>
      </c>
      <c r="AT99" s="215" t="s">
        <v>72</v>
      </c>
      <c r="AU99" s="215" t="s">
        <v>80</v>
      </c>
      <c r="AY99" s="214" t="s">
        <v>194</v>
      </c>
      <c r="BK99" s="216">
        <f>SUM(BK100:BK115)</f>
        <v>0</v>
      </c>
    </row>
    <row r="100" s="1" customFormat="1" ht="24" customHeight="1">
      <c r="B100" s="37"/>
      <c r="C100" s="219" t="s">
        <v>201</v>
      </c>
      <c r="D100" s="219" t="s">
        <v>196</v>
      </c>
      <c r="E100" s="220" t="s">
        <v>2684</v>
      </c>
      <c r="F100" s="221" t="s">
        <v>2685</v>
      </c>
      <c r="G100" s="222" t="s">
        <v>217</v>
      </c>
      <c r="H100" s="223">
        <v>39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0.00046999999999999999</v>
      </c>
      <c r="R100" s="228">
        <f>Q100*H100</f>
        <v>0.018329999999999999</v>
      </c>
      <c r="S100" s="228">
        <v>0</v>
      </c>
      <c r="T100" s="229">
        <f>S100*H100</f>
        <v>0</v>
      </c>
      <c r="AR100" s="230" t="s">
        <v>280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280</v>
      </c>
      <c r="BM100" s="230" t="s">
        <v>2844</v>
      </c>
    </row>
    <row r="101" s="1" customFormat="1">
      <c r="B101" s="37"/>
      <c r="C101" s="38"/>
      <c r="D101" s="232" t="s">
        <v>203</v>
      </c>
      <c r="E101" s="38"/>
      <c r="F101" s="233" t="s">
        <v>2687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24" customHeight="1">
      <c r="B102" s="37"/>
      <c r="C102" s="219" t="s">
        <v>220</v>
      </c>
      <c r="D102" s="219" t="s">
        <v>196</v>
      </c>
      <c r="E102" s="220" t="s">
        <v>2688</v>
      </c>
      <c r="F102" s="221" t="s">
        <v>2689</v>
      </c>
      <c r="G102" s="222" t="s">
        <v>217</v>
      </c>
      <c r="H102" s="223">
        <v>38</v>
      </c>
      <c r="I102" s="224"/>
      <c r="J102" s="225">
        <f>ROUND(I102*H102,2)</f>
        <v>0</v>
      </c>
      <c r="K102" s="221" t="s">
        <v>200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0.00072000000000000005</v>
      </c>
      <c r="R102" s="228">
        <f>Q102*H102</f>
        <v>0.027360000000000002</v>
      </c>
      <c r="S102" s="228">
        <v>0</v>
      </c>
      <c r="T102" s="229">
        <f>S102*H102</f>
        <v>0</v>
      </c>
      <c r="AR102" s="230" t="s">
        <v>280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280</v>
      </c>
      <c r="BM102" s="230" t="s">
        <v>2845</v>
      </c>
    </row>
    <row r="103" s="1" customFormat="1">
      <c r="B103" s="37"/>
      <c r="C103" s="38"/>
      <c r="D103" s="232" t="s">
        <v>203</v>
      </c>
      <c r="E103" s="38"/>
      <c r="F103" s="233" t="s">
        <v>2691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24" customHeight="1">
      <c r="B104" s="37"/>
      <c r="C104" s="219" t="s">
        <v>225</v>
      </c>
      <c r="D104" s="219" t="s">
        <v>196</v>
      </c>
      <c r="E104" s="220" t="s">
        <v>2692</v>
      </c>
      <c r="F104" s="221" t="s">
        <v>2693</v>
      </c>
      <c r="G104" s="222" t="s">
        <v>217</v>
      </c>
      <c r="H104" s="223">
        <v>16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0.00071000000000000002</v>
      </c>
      <c r="R104" s="228">
        <f>Q104*H104</f>
        <v>0.01136</v>
      </c>
      <c r="S104" s="228">
        <v>0</v>
      </c>
      <c r="T104" s="229">
        <f>S104*H104</f>
        <v>0</v>
      </c>
      <c r="AR104" s="230" t="s">
        <v>280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280</v>
      </c>
      <c r="BM104" s="230" t="s">
        <v>2846</v>
      </c>
    </row>
    <row r="105" s="1" customFormat="1">
      <c r="B105" s="37"/>
      <c r="C105" s="38"/>
      <c r="D105" s="232" t="s">
        <v>203</v>
      </c>
      <c r="E105" s="38"/>
      <c r="F105" s="233" t="s">
        <v>2695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19" t="s">
        <v>231</v>
      </c>
      <c r="D106" s="219" t="s">
        <v>196</v>
      </c>
      <c r="E106" s="220" t="s">
        <v>2708</v>
      </c>
      <c r="F106" s="221" t="s">
        <v>2709</v>
      </c>
      <c r="G106" s="222" t="s">
        <v>217</v>
      </c>
      <c r="H106" s="223">
        <v>93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280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2847</v>
      </c>
    </row>
    <row r="107" s="1" customFormat="1">
      <c r="B107" s="37"/>
      <c r="C107" s="38"/>
      <c r="D107" s="232" t="s">
        <v>203</v>
      </c>
      <c r="E107" s="38"/>
      <c r="F107" s="233" t="s">
        <v>2711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24" customHeight="1">
      <c r="B108" s="37"/>
      <c r="C108" s="219" t="s">
        <v>236</v>
      </c>
      <c r="D108" s="219" t="s">
        <v>196</v>
      </c>
      <c r="E108" s="220" t="s">
        <v>2848</v>
      </c>
      <c r="F108" s="221" t="s">
        <v>2849</v>
      </c>
      <c r="G108" s="222" t="s">
        <v>217</v>
      </c>
      <c r="H108" s="223">
        <v>93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0.00020000000000000001</v>
      </c>
      <c r="R108" s="228">
        <f>Q108*H108</f>
        <v>0.018600000000000002</v>
      </c>
      <c r="S108" s="228">
        <v>0</v>
      </c>
      <c r="T108" s="229">
        <f>S108*H108</f>
        <v>0</v>
      </c>
      <c r="AR108" s="230" t="s">
        <v>280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280</v>
      </c>
      <c r="BM108" s="230" t="s">
        <v>2850</v>
      </c>
    </row>
    <row r="109" s="1" customFormat="1">
      <c r="B109" s="37"/>
      <c r="C109" s="38"/>
      <c r="D109" s="232" t="s">
        <v>203</v>
      </c>
      <c r="E109" s="38"/>
      <c r="F109" s="233" t="s">
        <v>2851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24" customHeight="1">
      <c r="B110" s="37"/>
      <c r="C110" s="219" t="s">
        <v>241</v>
      </c>
      <c r="D110" s="219" t="s">
        <v>196</v>
      </c>
      <c r="E110" s="220" t="s">
        <v>2720</v>
      </c>
      <c r="F110" s="221" t="s">
        <v>2721</v>
      </c>
      <c r="G110" s="222" t="s">
        <v>336</v>
      </c>
      <c r="H110" s="223">
        <v>0.075999999999999998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280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280</v>
      </c>
      <c r="BM110" s="230" t="s">
        <v>2852</v>
      </c>
    </row>
    <row r="111" s="1" customFormat="1">
      <c r="B111" s="37"/>
      <c r="C111" s="38"/>
      <c r="D111" s="232" t="s">
        <v>203</v>
      </c>
      <c r="E111" s="38"/>
      <c r="F111" s="233" t="s">
        <v>2723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24" customHeight="1">
      <c r="B112" s="37"/>
      <c r="C112" s="219" t="s">
        <v>246</v>
      </c>
      <c r="D112" s="219" t="s">
        <v>196</v>
      </c>
      <c r="E112" s="220" t="s">
        <v>2724</v>
      </c>
      <c r="F112" s="221" t="s">
        <v>2725</v>
      </c>
      <c r="G112" s="222" t="s">
        <v>336</v>
      </c>
      <c r="H112" s="223">
        <v>0.075999999999999998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280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280</v>
      </c>
      <c r="BM112" s="230" t="s">
        <v>2853</v>
      </c>
    </row>
    <row r="113" s="1" customFormat="1">
      <c r="B113" s="37"/>
      <c r="C113" s="38"/>
      <c r="D113" s="232" t="s">
        <v>203</v>
      </c>
      <c r="E113" s="38"/>
      <c r="F113" s="233" t="s">
        <v>2727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24" customHeight="1">
      <c r="B114" s="37"/>
      <c r="C114" s="219" t="s">
        <v>251</v>
      </c>
      <c r="D114" s="219" t="s">
        <v>196</v>
      </c>
      <c r="E114" s="220" t="s">
        <v>2728</v>
      </c>
      <c r="F114" s="221" t="s">
        <v>2729</v>
      </c>
      <c r="G114" s="222" t="s">
        <v>336</v>
      </c>
      <c r="H114" s="223">
        <v>0.075999999999999998</v>
      </c>
      <c r="I114" s="224"/>
      <c r="J114" s="225">
        <f>ROUND(I114*H114,2)</f>
        <v>0</v>
      </c>
      <c r="K114" s="221" t="s">
        <v>200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280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280</v>
      </c>
      <c r="BM114" s="230" t="s">
        <v>2854</v>
      </c>
    </row>
    <row r="115" s="1" customFormat="1">
      <c r="B115" s="37"/>
      <c r="C115" s="38"/>
      <c r="D115" s="232" t="s">
        <v>203</v>
      </c>
      <c r="E115" s="38"/>
      <c r="F115" s="233" t="s">
        <v>2731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1" customFormat="1" ht="22.8" customHeight="1">
      <c r="B116" s="203"/>
      <c r="C116" s="204"/>
      <c r="D116" s="205" t="s">
        <v>72</v>
      </c>
      <c r="E116" s="217" t="s">
        <v>2732</v>
      </c>
      <c r="F116" s="217" t="s">
        <v>2733</v>
      </c>
      <c r="G116" s="204"/>
      <c r="H116" s="204"/>
      <c r="I116" s="207"/>
      <c r="J116" s="218">
        <f>BK116</f>
        <v>0</v>
      </c>
      <c r="K116" s="204"/>
      <c r="L116" s="209"/>
      <c r="M116" s="210"/>
      <c r="N116" s="211"/>
      <c r="O116" s="211"/>
      <c r="P116" s="212">
        <f>SUM(P117:P137)</f>
        <v>0</v>
      </c>
      <c r="Q116" s="211"/>
      <c r="R116" s="212">
        <f>SUM(R117:R137)</f>
        <v>0.0096299999999999979</v>
      </c>
      <c r="S116" s="211"/>
      <c r="T116" s="213">
        <f>SUM(T117:T137)</f>
        <v>0</v>
      </c>
      <c r="AR116" s="214" t="s">
        <v>82</v>
      </c>
      <c r="AT116" s="215" t="s">
        <v>72</v>
      </c>
      <c r="AU116" s="215" t="s">
        <v>80</v>
      </c>
      <c r="AY116" s="214" t="s">
        <v>194</v>
      </c>
      <c r="BK116" s="216">
        <f>SUM(BK117:BK137)</f>
        <v>0</v>
      </c>
    </row>
    <row r="117" s="1" customFormat="1" ht="24" customHeight="1">
      <c r="B117" s="37"/>
      <c r="C117" s="219" t="s">
        <v>256</v>
      </c>
      <c r="D117" s="219" t="s">
        <v>196</v>
      </c>
      <c r="E117" s="220" t="s">
        <v>2855</v>
      </c>
      <c r="F117" s="221" t="s">
        <v>2856</v>
      </c>
      <c r="G117" s="222" t="s">
        <v>1492</v>
      </c>
      <c r="H117" s="223">
        <v>2</v>
      </c>
      <c r="I117" s="224"/>
      <c r="J117" s="225">
        <f>ROUND(I117*H117,2)</f>
        <v>0</v>
      </c>
      <c r="K117" s="221" t="s">
        <v>19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280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280</v>
      </c>
      <c r="BM117" s="230" t="s">
        <v>2857</v>
      </c>
    </row>
    <row r="118" s="1" customFormat="1">
      <c r="B118" s="37"/>
      <c r="C118" s="38"/>
      <c r="D118" s="232" t="s">
        <v>203</v>
      </c>
      <c r="E118" s="38"/>
      <c r="F118" s="233" t="s">
        <v>2856</v>
      </c>
      <c r="G118" s="38"/>
      <c r="H118" s="38"/>
      <c r="I118" s="145"/>
      <c r="J118" s="38"/>
      <c r="K118" s="38"/>
      <c r="L118" s="42"/>
      <c r="M118" s="234"/>
      <c r="N118" s="82"/>
      <c r="O118" s="82"/>
      <c r="P118" s="82"/>
      <c r="Q118" s="82"/>
      <c r="R118" s="82"/>
      <c r="S118" s="82"/>
      <c r="T118" s="83"/>
      <c r="AT118" s="16" t="s">
        <v>203</v>
      </c>
      <c r="AU118" s="16" t="s">
        <v>82</v>
      </c>
    </row>
    <row r="119" s="1" customFormat="1" ht="16.5" customHeight="1">
      <c r="B119" s="37"/>
      <c r="C119" s="219" t="s">
        <v>261</v>
      </c>
      <c r="D119" s="219" t="s">
        <v>196</v>
      </c>
      <c r="E119" s="220" t="s">
        <v>2858</v>
      </c>
      <c r="F119" s="221" t="s">
        <v>2859</v>
      </c>
      <c r="G119" s="222" t="s">
        <v>1492</v>
      </c>
      <c r="H119" s="223">
        <v>4</v>
      </c>
      <c r="I119" s="224"/>
      <c r="J119" s="225">
        <f>ROUND(I119*H119,2)</f>
        <v>0</v>
      </c>
      <c r="K119" s="221" t="s">
        <v>19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280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280</v>
      </c>
      <c r="BM119" s="230" t="s">
        <v>2860</v>
      </c>
    </row>
    <row r="120" s="1" customFormat="1">
      <c r="B120" s="37"/>
      <c r="C120" s="38"/>
      <c r="D120" s="232" t="s">
        <v>203</v>
      </c>
      <c r="E120" s="38"/>
      <c r="F120" s="233" t="s">
        <v>2859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82</v>
      </c>
    </row>
    <row r="121" s="1" customFormat="1" ht="24" customHeight="1">
      <c r="B121" s="37"/>
      <c r="C121" s="219" t="s">
        <v>266</v>
      </c>
      <c r="D121" s="219" t="s">
        <v>196</v>
      </c>
      <c r="E121" s="220" t="s">
        <v>2861</v>
      </c>
      <c r="F121" s="221" t="s">
        <v>2862</v>
      </c>
      <c r="G121" s="222" t="s">
        <v>424</v>
      </c>
      <c r="H121" s="223">
        <v>1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0.0057299999999999999</v>
      </c>
      <c r="R121" s="228">
        <f>Q121*H121</f>
        <v>0.0057299999999999999</v>
      </c>
      <c r="S121" s="228">
        <v>0</v>
      </c>
      <c r="T121" s="229">
        <f>S121*H121</f>
        <v>0</v>
      </c>
      <c r="AR121" s="230" t="s">
        <v>280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280</v>
      </c>
      <c r="BM121" s="230" t="s">
        <v>2863</v>
      </c>
    </row>
    <row r="122" s="1" customFormat="1">
      <c r="B122" s="37"/>
      <c r="C122" s="38"/>
      <c r="D122" s="232" t="s">
        <v>203</v>
      </c>
      <c r="E122" s="38"/>
      <c r="F122" s="233" t="s">
        <v>2864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82</v>
      </c>
    </row>
    <row r="123" s="1" customFormat="1" ht="24" customHeight="1">
      <c r="B123" s="37"/>
      <c r="C123" s="219" t="s">
        <v>8</v>
      </c>
      <c r="D123" s="219" t="s">
        <v>196</v>
      </c>
      <c r="E123" s="220" t="s">
        <v>2760</v>
      </c>
      <c r="F123" s="221" t="s">
        <v>2761</v>
      </c>
      <c r="G123" s="222" t="s">
        <v>228</v>
      </c>
      <c r="H123" s="223">
        <v>4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0.00023000000000000001</v>
      </c>
      <c r="R123" s="228">
        <f>Q123*H123</f>
        <v>0.00092000000000000003</v>
      </c>
      <c r="S123" s="228">
        <v>0</v>
      </c>
      <c r="T123" s="229">
        <f>S123*H123</f>
        <v>0</v>
      </c>
      <c r="AR123" s="230" t="s">
        <v>280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280</v>
      </c>
      <c r="BM123" s="230" t="s">
        <v>2865</v>
      </c>
    </row>
    <row r="124" s="1" customFormat="1">
      <c r="B124" s="37"/>
      <c r="C124" s="38"/>
      <c r="D124" s="232" t="s">
        <v>203</v>
      </c>
      <c r="E124" s="38"/>
      <c r="F124" s="233" t="s">
        <v>2763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82</v>
      </c>
    </row>
    <row r="125" s="1" customFormat="1" ht="16.5" customHeight="1">
      <c r="B125" s="37"/>
      <c r="C125" s="219" t="s">
        <v>280</v>
      </c>
      <c r="D125" s="219" t="s">
        <v>196</v>
      </c>
      <c r="E125" s="220" t="s">
        <v>2866</v>
      </c>
      <c r="F125" s="221" t="s">
        <v>2867</v>
      </c>
      <c r="G125" s="222" t="s">
        <v>228</v>
      </c>
      <c r="H125" s="223">
        <v>1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0.00018000000000000001</v>
      </c>
      <c r="R125" s="228">
        <f>Q125*H125</f>
        <v>0.00018000000000000001</v>
      </c>
      <c r="S125" s="228">
        <v>0</v>
      </c>
      <c r="T125" s="229">
        <f>S125*H125</f>
        <v>0</v>
      </c>
      <c r="AR125" s="230" t="s">
        <v>280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280</v>
      </c>
      <c r="BM125" s="230" t="s">
        <v>2868</v>
      </c>
    </row>
    <row r="126" s="1" customFormat="1">
      <c r="B126" s="37"/>
      <c r="C126" s="38"/>
      <c r="D126" s="232" t="s">
        <v>203</v>
      </c>
      <c r="E126" s="38"/>
      <c r="F126" s="233" t="s">
        <v>2869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82</v>
      </c>
    </row>
    <row r="127" s="1" customFormat="1" ht="16.5" customHeight="1">
      <c r="B127" s="37"/>
      <c r="C127" s="219" t="s">
        <v>286</v>
      </c>
      <c r="D127" s="219" t="s">
        <v>196</v>
      </c>
      <c r="E127" s="220" t="s">
        <v>2870</v>
      </c>
      <c r="F127" s="221" t="s">
        <v>2773</v>
      </c>
      <c r="G127" s="222" t="s">
        <v>1492</v>
      </c>
      <c r="H127" s="223">
        <v>6</v>
      </c>
      <c r="I127" s="224"/>
      <c r="J127" s="225">
        <f>ROUND(I127*H127,2)</f>
        <v>0</v>
      </c>
      <c r="K127" s="221" t="s">
        <v>19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280</v>
      </c>
      <c r="AT127" s="230" t="s">
        <v>196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280</v>
      </c>
      <c r="BM127" s="230" t="s">
        <v>2871</v>
      </c>
    </row>
    <row r="128" s="1" customFormat="1">
      <c r="B128" s="37"/>
      <c r="C128" s="38"/>
      <c r="D128" s="232" t="s">
        <v>203</v>
      </c>
      <c r="E128" s="38"/>
      <c r="F128" s="233" t="s">
        <v>2773</v>
      </c>
      <c r="G128" s="38"/>
      <c r="H128" s="38"/>
      <c r="I128" s="145"/>
      <c r="J128" s="38"/>
      <c r="K128" s="38"/>
      <c r="L128" s="42"/>
      <c r="M128" s="234"/>
      <c r="N128" s="82"/>
      <c r="O128" s="82"/>
      <c r="P128" s="82"/>
      <c r="Q128" s="82"/>
      <c r="R128" s="82"/>
      <c r="S128" s="82"/>
      <c r="T128" s="83"/>
      <c r="AT128" s="16" t="s">
        <v>203</v>
      </c>
      <c r="AU128" s="16" t="s">
        <v>82</v>
      </c>
    </row>
    <row r="129" s="1" customFormat="1" ht="16.5" customHeight="1">
      <c r="B129" s="37"/>
      <c r="C129" s="219" t="s">
        <v>296</v>
      </c>
      <c r="D129" s="219" t="s">
        <v>196</v>
      </c>
      <c r="E129" s="220" t="s">
        <v>2872</v>
      </c>
      <c r="F129" s="221" t="s">
        <v>2776</v>
      </c>
      <c r="G129" s="222" t="s">
        <v>1492</v>
      </c>
      <c r="H129" s="223">
        <v>6</v>
      </c>
      <c r="I129" s="224"/>
      <c r="J129" s="225">
        <f>ROUND(I129*H129,2)</f>
        <v>0</v>
      </c>
      <c r="K129" s="221" t="s">
        <v>19</v>
      </c>
      <c r="L129" s="42"/>
      <c r="M129" s="226" t="s">
        <v>19</v>
      </c>
      <c r="N129" s="227" t="s">
        <v>44</v>
      </c>
      <c r="O129" s="82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AR129" s="230" t="s">
        <v>280</v>
      </c>
      <c r="AT129" s="230" t="s">
        <v>196</v>
      </c>
      <c r="AU129" s="230" t="s">
        <v>82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280</v>
      </c>
      <c r="BM129" s="230" t="s">
        <v>2873</v>
      </c>
    </row>
    <row r="130" s="1" customFormat="1">
      <c r="B130" s="37"/>
      <c r="C130" s="38"/>
      <c r="D130" s="232" t="s">
        <v>203</v>
      </c>
      <c r="E130" s="38"/>
      <c r="F130" s="233" t="s">
        <v>2776</v>
      </c>
      <c r="G130" s="38"/>
      <c r="H130" s="38"/>
      <c r="I130" s="145"/>
      <c r="J130" s="38"/>
      <c r="K130" s="38"/>
      <c r="L130" s="42"/>
      <c r="M130" s="234"/>
      <c r="N130" s="82"/>
      <c r="O130" s="82"/>
      <c r="P130" s="82"/>
      <c r="Q130" s="82"/>
      <c r="R130" s="82"/>
      <c r="S130" s="82"/>
      <c r="T130" s="83"/>
      <c r="AT130" s="16" t="s">
        <v>203</v>
      </c>
      <c r="AU130" s="16" t="s">
        <v>82</v>
      </c>
    </row>
    <row r="131" s="1" customFormat="1" ht="24" customHeight="1">
      <c r="B131" s="37"/>
      <c r="C131" s="219" t="s">
        <v>301</v>
      </c>
      <c r="D131" s="219" t="s">
        <v>196</v>
      </c>
      <c r="E131" s="220" t="s">
        <v>2781</v>
      </c>
      <c r="F131" s="221" t="s">
        <v>2782</v>
      </c>
      <c r="G131" s="222" t="s">
        <v>228</v>
      </c>
      <c r="H131" s="223">
        <v>8</v>
      </c>
      <c r="I131" s="224"/>
      <c r="J131" s="225">
        <f>ROUND(I131*H131,2)</f>
        <v>0</v>
      </c>
      <c r="K131" s="221" t="s">
        <v>200</v>
      </c>
      <c r="L131" s="42"/>
      <c r="M131" s="226" t="s">
        <v>19</v>
      </c>
      <c r="N131" s="227" t="s">
        <v>44</v>
      </c>
      <c r="O131" s="82"/>
      <c r="P131" s="228">
        <f>O131*H131</f>
        <v>0</v>
      </c>
      <c r="Q131" s="228">
        <v>0.00022000000000000001</v>
      </c>
      <c r="R131" s="228">
        <f>Q131*H131</f>
        <v>0.0017600000000000001</v>
      </c>
      <c r="S131" s="228">
        <v>0</v>
      </c>
      <c r="T131" s="229">
        <f>S131*H131</f>
        <v>0</v>
      </c>
      <c r="AR131" s="230" t="s">
        <v>280</v>
      </c>
      <c r="AT131" s="230" t="s">
        <v>196</v>
      </c>
      <c r="AU131" s="230" t="s">
        <v>82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280</v>
      </c>
      <c r="BM131" s="230" t="s">
        <v>2874</v>
      </c>
    </row>
    <row r="132" s="1" customFormat="1">
      <c r="B132" s="37"/>
      <c r="C132" s="38"/>
      <c r="D132" s="232" t="s">
        <v>203</v>
      </c>
      <c r="E132" s="38"/>
      <c r="F132" s="233" t="s">
        <v>2784</v>
      </c>
      <c r="G132" s="38"/>
      <c r="H132" s="38"/>
      <c r="I132" s="145"/>
      <c r="J132" s="38"/>
      <c r="K132" s="38"/>
      <c r="L132" s="42"/>
      <c r="M132" s="234"/>
      <c r="N132" s="82"/>
      <c r="O132" s="82"/>
      <c r="P132" s="82"/>
      <c r="Q132" s="82"/>
      <c r="R132" s="82"/>
      <c r="S132" s="82"/>
      <c r="T132" s="83"/>
      <c r="AT132" s="16" t="s">
        <v>203</v>
      </c>
      <c r="AU132" s="16" t="s">
        <v>82</v>
      </c>
    </row>
    <row r="133" s="1" customFormat="1" ht="16.5" customHeight="1">
      <c r="B133" s="37"/>
      <c r="C133" s="219" t="s">
        <v>308</v>
      </c>
      <c r="D133" s="219" t="s">
        <v>196</v>
      </c>
      <c r="E133" s="220" t="s">
        <v>2875</v>
      </c>
      <c r="F133" s="221" t="s">
        <v>2779</v>
      </c>
      <c r="G133" s="222" t="s">
        <v>1492</v>
      </c>
      <c r="H133" s="223">
        <v>12</v>
      </c>
      <c r="I133" s="224"/>
      <c r="J133" s="225">
        <f>ROUND(I133*H133,2)</f>
        <v>0</v>
      </c>
      <c r="K133" s="221" t="s">
        <v>19</v>
      </c>
      <c r="L133" s="42"/>
      <c r="M133" s="226" t="s">
        <v>19</v>
      </c>
      <c r="N133" s="227" t="s">
        <v>44</v>
      </c>
      <c r="O133" s="82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AR133" s="230" t="s">
        <v>280</v>
      </c>
      <c r="AT133" s="230" t="s">
        <v>196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280</v>
      </c>
      <c r="BM133" s="230" t="s">
        <v>2876</v>
      </c>
    </row>
    <row r="134" s="1" customFormat="1">
      <c r="B134" s="37"/>
      <c r="C134" s="38"/>
      <c r="D134" s="232" t="s">
        <v>203</v>
      </c>
      <c r="E134" s="38"/>
      <c r="F134" s="233" t="s">
        <v>2779</v>
      </c>
      <c r="G134" s="38"/>
      <c r="H134" s="38"/>
      <c r="I134" s="145"/>
      <c r="J134" s="38"/>
      <c r="K134" s="38"/>
      <c r="L134" s="42"/>
      <c r="M134" s="234"/>
      <c r="N134" s="82"/>
      <c r="O134" s="82"/>
      <c r="P134" s="82"/>
      <c r="Q134" s="82"/>
      <c r="R134" s="82"/>
      <c r="S134" s="82"/>
      <c r="T134" s="83"/>
      <c r="AT134" s="16" t="s">
        <v>203</v>
      </c>
      <c r="AU134" s="16" t="s">
        <v>82</v>
      </c>
    </row>
    <row r="135" s="1" customFormat="1" ht="24" customHeight="1">
      <c r="B135" s="37"/>
      <c r="C135" s="219" t="s">
        <v>7</v>
      </c>
      <c r="D135" s="219" t="s">
        <v>196</v>
      </c>
      <c r="E135" s="220" t="s">
        <v>2785</v>
      </c>
      <c r="F135" s="221" t="s">
        <v>2786</v>
      </c>
      <c r="G135" s="222" t="s">
        <v>228</v>
      </c>
      <c r="H135" s="223">
        <v>2</v>
      </c>
      <c r="I135" s="224"/>
      <c r="J135" s="225">
        <f>ROUND(I135*H135,2)</f>
        <v>0</v>
      </c>
      <c r="K135" s="221" t="s">
        <v>200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0.00051999999999999995</v>
      </c>
      <c r="R135" s="228">
        <f>Q135*H135</f>
        <v>0.0010399999999999999</v>
      </c>
      <c r="S135" s="228">
        <v>0</v>
      </c>
      <c r="T135" s="229">
        <f>S135*H135</f>
        <v>0</v>
      </c>
      <c r="AR135" s="230" t="s">
        <v>280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280</v>
      </c>
      <c r="BM135" s="230" t="s">
        <v>2877</v>
      </c>
    </row>
    <row r="136" s="1" customFormat="1">
      <c r="B136" s="37"/>
      <c r="C136" s="38"/>
      <c r="D136" s="232" t="s">
        <v>203</v>
      </c>
      <c r="E136" s="38"/>
      <c r="F136" s="233" t="s">
        <v>2788</v>
      </c>
      <c r="G136" s="38"/>
      <c r="H136" s="38"/>
      <c r="I136" s="145"/>
      <c r="J136" s="38"/>
      <c r="K136" s="38"/>
      <c r="L136" s="42"/>
      <c r="M136" s="234"/>
      <c r="N136" s="82"/>
      <c r="O136" s="82"/>
      <c r="P136" s="82"/>
      <c r="Q136" s="82"/>
      <c r="R136" s="82"/>
      <c r="S136" s="82"/>
      <c r="T136" s="83"/>
      <c r="AT136" s="16" t="s">
        <v>203</v>
      </c>
      <c r="AU136" s="16" t="s">
        <v>82</v>
      </c>
    </row>
    <row r="137" s="1" customFormat="1">
      <c r="B137" s="37"/>
      <c r="C137" s="38"/>
      <c r="D137" s="232" t="s">
        <v>306</v>
      </c>
      <c r="E137" s="38"/>
      <c r="F137" s="257" t="s">
        <v>2789</v>
      </c>
      <c r="G137" s="38"/>
      <c r="H137" s="38"/>
      <c r="I137" s="145"/>
      <c r="J137" s="38"/>
      <c r="K137" s="38"/>
      <c r="L137" s="42"/>
      <c r="M137" s="234"/>
      <c r="N137" s="82"/>
      <c r="O137" s="82"/>
      <c r="P137" s="82"/>
      <c r="Q137" s="82"/>
      <c r="R137" s="82"/>
      <c r="S137" s="82"/>
      <c r="T137" s="83"/>
      <c r="AT137" s="16" t="s">
        <v>306</v>
      </c>
      <c r="AU137" s="16" t="s">
        <v>82</v>
      </c>
    </row>
    <row r="138" s="11" customFormat="1" ht="22.8" customHeight="1">
      <c r="B138" s="203"/>
      <c r="C138" s="204"/>
      <c r="D138" s="205" t="s">
        <v>72</v>
      </c>
      <c r="E138" s="217" t="s">
        <v>2790</v>
      </c>
      <c r="F138" s="217" t="s">
        <v>2791</v>
      </c>
      <c r="G138" s="204"/>
      <c r="H138" s="204"/>
      <c r="I138" s="207"/>
      <c r="J138" s="218">
        <f>BK138</f>
        <v>0</v>
      </c>
      <c r="K138" s="204"/>
      <c r="L138" s="209"/>
      <c r="M138" s="210"/>
      <c r="N138" s="211"/>
      <c r="O138" s="211"/>
      <c r="P138" s="212">
        <f>SUM(P139:P156)</f>
        <v>0</v>
      </c>
      <c r="Q138" s="211"/>
      <c r="R138" s="212">
        <f>SUM(R139:R156)</f>
        <v>0.24235999999999999</v>
      </c>
      <c r="S138" s="211"/>
      <c r="T138" s="213">
        <f>SUM(T139:T156)</f>
        <v>0</v>
      </c>
      <c r="AR138" s="214" t="s">
        <v>82</v>
      </c>
      <c r="AT138" s="215" t="s">
        <v>72</v>
      </c>
      <c r="AU138" s="215" t="s">
        <v>80</v>
      </c>
      <c r="AY138" s="214" t="s">
        <v>194</v>
      </c>
      <c r="BK138" s="216">
        <f>SUM(BK139:BK156)</f>
        <v>0</v>
      </c>
    </row>
    <row r="139" s="1" customFormat="1" ht="16.5" customHeight="1">
      <c r="B139" s="37"/>
      <c r="C139" s="219" t="s">
        <v>317</v>
      </c>
      <c r="D139" s="219" t="s">
        <v>196</v>
      </c>
      <c r="E139" s="220" t="s">
        <v>2583</v>
      </c>
      <c r="F139" s="221" t="s">
        <v>2584</v>
      </c>
      <c r="G139" s="222" t="s">
        <v>424</v>
      </c>
      <c r="H139" s="223">
        <v>26</v>
      </c>
      <c r="I139" s="224"/>
      <c r="J139" s="225">
        <f>ROUND(I139*H139,2)</f>
        <v>0</v>
      </c>
      <c r="K139" s="221" t="s">
        <v>200</v>
      </c>
      <c r="L139" s="42"/>
      <c r="M139" s="226" t="s">
        <v>19</v>
      </c>
      <c r="N139" s="227" t="s">
        <v>44</v>
      </c>
      <c r="O139" s="82"/>
      <c r="P139" s="228">
        <f>O139*H139</f>
        <v>0</v>
      </c>
      <c r="Q139" s="228">
        <v>0.0011299999999999999</v>
      </c>
      <c r="R139" s="228">
        <f>Q139*H139</f>
        <v>0.029379999999999996</v>
      </c>
      <c r="S139" s="228">
        <v>0</v>
      </c>
      <c r="T139" s="229">
        <f>S139*H139</f>
        <v>0</v>
      </c>
      <c r="AR139" s="230" t="s">
        <v>280</v>
      </c>
      <c r="AT139" s="230" t="s">
        <v>196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280</v>
      </c>
      <c r="BM139" s="230" t="s">
        <v>2878</v>
      </c>
    </row>
    <row r="140" s="1" customFormat="1">
      <c r="B140" s="37"/>
      <c r="C140" s="38"/>
      <c r="D140" s="232" t="s">
        <v>203</v>
      </c>
      <c r="E140" s="38"/>
      <c r="F140" s="233" t="s">
        <v>2586</v>
      </c>
      <c r="G140" s="38"/>
      <c r="H140" s="38"/>
      <c r="I140" s="145"/>
      <c r="J140" s="38"/>
      <c r="K140" s="38"/>
      <c r="L140" s="42"/>
      <c r="M140" s="234"/>
      <c r="N140" s="82"/>
      <c r="O140" s="82"/>
      <c r="P140" s="82"/>
      <c r="Q140" s="82"/>
      <c r="R140" s="82"/>
      <c r="S140" s="82"/>
      <c r="T140" s="83"/>
      <c r="AT140" s="16" t="s">
        <v>203</v>
      </c>
      <c r="AU140" s="16" t="s">
        <v>82</v>
      </c>
    </row>
    <row r="141" s="1" customFormat="1" ht="16.5" customHeight="1">
      <c r="B141" s="37"/>
      <c r="C141" s="258" t="s">
        <v>323</v>
      </c>
      <c r="D141" s="258" t="s">
        <v>350</v>
      </c>
      <c r="E141" s="259" t="s">
        <v>2515</v>
      </c>
      <c r="F141" s="260" t="s">
        <v>2588</v>
      </c>
      <c r="G141" s="261" t="s">
        <v>1492</v>
      </c>
      <c r="H141" s="262">
        <v>26</v>
      </c>
      <c r="I141" s="263"/>
      <c r="J141" s="264">
        <f>ROUND(I141*H141,2)</f>
        <v>0</v>
      </c>
      <c r="K141" s="260" t="s">
        <v>19</v>
      </c>
      <c r="L141" s="265"/>
      <c r="M141" s="266" t="s">
        <v>19</v>
      </c>
      <c r="N141" s="267" t="s">
        <v>44</v>
      </c>
      <c r="O141" s="82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AR141" s="230" t="s">
        <v>381</v>
      </c>
      <c r="AT141" s="230" t="s">
        <v>350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280</v>
      </c>
      <c r="BM141" s="230" t="s">
        <v>2879</v>
      </c>
    </row>
    <row r="142" s="1" customFormat="1">
      <c r="B142" s="37"/>
      <c r="C142" s="38"/>
      <c r="D142" s="232" t="s">
        <v>203</v>
      </c>
      <c r="E142" s="38"/>
      <c r="F142" s="233" t="s">
        <v>2588</v>
      </c>
      <c r="G142" s="38"/>
      <c r="H142" s="38"/>
      <c r="I142" s="145"/>
      <c r="J142" s="38"/>
      <c r="K142" s="38"/>
      <c r="L142" s="42"/>
      <c r="M142" s="234"/>
      <c r="N142" s="82"/>
      <c r="O142" s="82"/>
      <c r="P142" s="82"/>
      <c r="Q142" s="82"/>
      <c r="R142" s="82"/>
      <c r="S142" s="82"/>
      <c r="T142" s="83"/>
      <c r="AT142" s="16" t="s">
        <v>203</v>
      </c>
      <c r="AU142" s="16" t="s">
        <v>82</v>
      </c>
    </row>
    <row r="143" s="1" customFormat="1" ht="36" customHeight="1">
      <c r="B143" s="37"/>
      <c r="C143" s="219" t="s">
        <v>328</v>
      </c>
      <c r="D143" s="219" t="s">
        <v>196</v>
      </c>
      <c r="E143" s="220" t="s">
        <v>2880</v>
      </c>
      <c r="F143" s="221" t="s">
        <v>2881</v>
      </c>
      <c r="G143" s="222" t="s">
        <v>228</v>
      </c>
      <c r="H143" s="223">
        <v>1</v>
      </c>
      <c r="I143" s="224"/>
      <c r="J143" s="225">
        <f>ROUND(I143*H143,2)</f>
        <v>0</v>
      </c>
      <c r="K143" s="221" t="s">
        <v>200</v>
      </c>
      <c r="L143" s="42"/>
      <c r="M143" s="226" t="s">
        <v>19</v>
      </c>
      <c r="N143" s="227" t="s">
        <v>44</v>
      </c>
      <c r="O143" s="82"/>
      <c r="P143" s="228">
        <f>O143*H143</f>
        <v>0</v>
      </c>
      <c r="Q143" s="228">
        <v>0.015879999999999998</v>
      </c>
      <c r="R143" s="228">
        <f>Q143*H143</f>
        <v>0.015879999999999998</v>
      </c>
      <c r="S143" s="228">
        <v>0</v>
      </c>
      <c r="T143" s="229">
        <f>S143*H143</f>
        <v>0</v>
      </c>
      <c r="AR143" s="230" t="s">
        <v>280</v>
      </c>
      <c r="AT143" s="230" t="s">
        <v>196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280</v>
      </c>
      <c r="BM143" s="230" t="s">
        <v>2882</v>
      </c>
    </row>
    <row r="144" s="1" customFormat="1">
      <c r="B144" s="37"/>
      <c r="C144" s="38"/>
      <c r="D144" s="232" t="s">
        <v>203</v>
      </c>
      <c r="E144" s="38"/>
      <c r="F144" s="233" t="s">
        <v>2883</v>
      </c>
      <c r="G144" s="38"/>
      <c r="H144" s="38"/>
      <c r="I144" s="145"/>
      <c r="J144" s="38"/>
      <c r="K144" s="38"/>
      <c r="L144" s="42"/>
      <c r="M144" s="234"/>
      <c r="N144" s="82"/>
      <c r="O144" s="82"/>
      <c r="P144" s="82"/>
      <c r="Q144" s="82"/>
      <c r="R144" s="82"/>
      <c r="S144" s="82"/>
      <c r="T144" s="83"/>
      <c r="AT144" s="16" t="s">
        <v>203</v>
      </c>
      <c r="AU144" s="16" t="s">
        <v>82</v>
      </c>
    </row>
    <row r="145" s="1" customFormat="1" ht="36" customHeight="1">
      <c r="B145" s="37"/>
      <c r="C145" s="219" t="s">
        <v>333</v>
      </c>
      <c r="D145" s="219" t="s">
        <v>196</v>
      </c>
      <c r="E145" s="220" t="s">
        <v>2884</v>
      </c>
      <c r="F145" s="221" t="s">
        <v>2885</v>
      </c>
      <c r="G145" s="222" t="s">
        <v>228</v>
      </c>
      <c r="H145" s="223">
        <v>1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0.064299999999999996</v>
      </c>
      <c r="R145" s="228">
        <f>Q145*H145</f>
        <v>0.064299999999999996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2886</v>
      </c>
    </row>
    <row r="146" s="1" customFormat="1">
      <c r="B146" s="37"/>
      <c r="C146" s="38"/>
      <c r="D146" s="232" t="s">
        <v>203</v>
      </c>
      <c r="E146" s="38"/>
      <c r="F146" s="233" t="s">
        <v>2887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36" customHeight="1">
      <c r="B147" s="37"/>
      <c r="C147" s="219" t="s">
        <v>343</v>
      </c>
      <c r="D147" s="219" t="s">
        <v>196</v>
      </c>
      <c r="E147" s="220" t="s">
        <v>2888</v>
      </c>
      <c r="F147" s="221" t="s">
        <v>2889</v>
      </c>
      <c r="G147" s="222" t="s">
        <v>228</v>
      </c>
      <c r="H147" s="223">
        <v>4</v>
      </c>
      <c r="I147" s="224"/>
      <c r="J147" s="225">
        <f>ROUND(I147*H147,2)</f>
        <v>0</v>
      </c>
      <c r="K147" s="221" t="s">
        <v>200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0.0332</v>
      </c>
      <c r="R147" s="228">
        <f>Q147*H147</f>
        <v>0.1328</v>
      </c>
      <c r="S147" s="228">
        <v>0</v>
      </c>
      <c r="T147" s="229">
        <f>S147*H147</f>
        <v>0</v>
      </c>
      <c r="AR147" s="230" t="s">
        <v>280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2890</v>
      </c>
    </row>
    <row r="148" s="1" customFormat="1">
      <c r="B148" s="37"/>
      <c r="C148" s="38"/>
      <c r="D148" s="232" t="s">
        <v>203</v>
      </c>
      <c r="E148" s="38"/>
      <c r="F148" s="233" t="s">
        <v>2891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24" customHeight="1">
      <c r="B149" s="37"/>
      <c r="C149" s="219" t="s">
        <v>349</v>
      </c>
      <c r="D149" s="219" t="s">
        <v>196</v>
      </c>
      <c r="E149" s="220" t="s">
        <v>2892</v>
      </c>
      <c r="F149" s="221" t="s">
        <v>2831</v>
      </c>
      <c r="G149" s="222" t="s">
        <v>1682</v>
      </c>
      <c r="H149" s="223">
        <v>65</v>
      </c>
      <c r="I149" s="224"/>
      <c r="J149" s="225">
        <f>ROUND(I149*H149,2)</f>
        <v>0</v>
      </c>
      <c r="K149" s="221" t="s">
        <v>19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AR149" s="230" t="s">
        <v>280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280</v>
      </c>
      <c r="BM149" s="230" t="s">
        <v>2893</v>
      </c>
    </row>
    <row r="150" s="1" customFormat="1">
      <c r="B150" s="37"/>
      <c r="C150" s="38"/>
      <c r="D150" s="232" t="s">
        <v>203</v>
      </c>
      <c r="E150" s="38"/>
      <c r="F150" s="233" t="s">
        <v>2833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" customFormat="1" ht="24" customHeight="1">
      <c r="B151" s="37"/>
      <c r="C151" s="219" t="s">
        <v>355</v>
      </c>
      <c r="D151" s="219" t="s">
        <v>196</v>
      </c>
      <c r="E151" s="220" t="s">
        <v>2816</v>
      </c>
      <c r="F151" s="221" t="s">
        <v>2817</v>
      </c>
      <c r="G151" s="222" t="s">
        <v>336</v>
      </c>
      <c r="H151" s="223">
        <v>0.24199999999999999</v>
      </c>
      <c r="I151" s="224"/>
      <c r="J151" s="225">
        <f>ROUND(I151*H151,2)</f>
        <v>0</v>
      </c>
      <c r="K151" s="221" t="s">
        <v>200</v>
      </c>
      <c r="L151" s="42"/>
      <c r="M151" s="226" t="s">
        <v>19</v>
      </c>
      <c r="N151" s="227" t="s">
        <v>44</v>
      </c>
      <c r="O151" s="8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AR151" s="230" t="s">
        <v>280</v>
      </c>
      <c r="AT151" s="230" t="s">
        <v>196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280</v>
      </c>
      <c r="BM151" s="230" t="s">
        <v>2894</v>
      </c>
    </row>
    <row r="152" s="1" customFormat="1">
      <c r="B152" s="37"/>
      <c r="C152" s="38"/>
      <c r="D152" s="232" t="s">
        <v>203</v>
      </c>
      <c r="E152" s="38"/>
      <c r="F152" s="233" t="s">
        <v>2819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" customFormat="1" ht="24" customHeight="1">
      <c r="B153" s="37"/>
      <c r="C153" s="219" t="s">
        <v>362</v>
      </c>
      <c r="D153" s="219" t="s">
        <v>196</v>
      </c>
      <c r="E153" s="220" t="s">
        <v>2820</v>
      </c>
      <c r="F153" s="221" t="s">
        <v>2821</v>
      </c>
      <c r="G153" s="222" t="s">
        <v>336</v>
      </c>
      <c r="H153" s="223">
        <v>0.24199999999999999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AR153" s="230" t="s">
        <v>280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280</v>
      </c>
      <c r="BM153" s="230" t="s">
        <v>2895</v>
      </c>
    </row>
    <row r="154" s="1" customFormat="1">
      <c r="B154" s="37"/>
      <c r="C154" s="38"/>
      <c r="D154" s="232" t="s">
        <v>203</v>
      </c>
      <c r="E154" s="38"/>
      <c r="F154" s="233" t="s">
        <v>2823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" customFormat="1" ht="24" customHeight="1">
      <c r="B155" s="37"/>
      <c r="C155" s="219" t="s">
        <v>368</v>
      </c>
      <c r="D155" s="219" t="s">
        <v>196</v>
      </c>
      <c r="E155" s="220" t="s">
        <v>2824</v>
      </c>
      <c r="F155" s="221" t="s">
        <v>2825</v>
      </c>
      <c r="G155" s="222" t="s">
        <v>336</v>
      </c>
      <c r="H155" s="223">
        <v>0.24199999999999999</v>
      </c>
      <c r="I155" s="224"/>
      <c r="J155" s="225">
        <f>ROUND(I155*H155,2)</f>
        <v>0</v>
      </c>
      <c r="K155" s="221" t="s">
        <v>200</v>
      </c>
      <c r="L155" s="42"/>
      <c r="M155" s="226" t="s">
        <v>19</v>
      </c>
      <c r="N155" s="227" t="s">
        <v>44</v>
      </c>
      <c r="O155" s="82"/>
      <c r="P155" s="228">
        <f>O155*H155</f>
        <v>0</v>
      </c>
      <c r="Q155" s="228">
        <v>0</v>
      </c>
      <c r="R155" s="228">
        <f>Q155*H155</f>
        <v>0</v>
      </c>
      <c r="S155" s="228">
        <v>0</v>
      </c>
      <c r="T155" s="229">
        <f>S155*H155</f>
        <v>0</v>
      </c>
      <c r="AR155" s="230" t="s">
        <v>280</v>
      </c>
      <c r="AT155" s="230" t="s">
        <v>196</v>
      </c>
      <c r="AU155" s="230" t="s">
        <v>82</v>
      </c>
      <c r="AY155" s="16" t="s">
        <v>194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80</v>
      </c>
      <c r="BK155" s="231">
        <f>ROUND(I155*H155,2)</f>
        <v>0</v>
      </c>
      <c r="BL155" s="16" t="s">
        <v>280</v>
      </c>
      <c r="BM155" s="230" t="s">
        <v>2896</v>
      </c>
    </row>
    <row r="156" s="1" customFormat="1">
      <c r="B156" s="37"/>
      <c r="C156" s="38"/>
      <c r="D156" s="232" t="s">
        <v>203</v>
      </c>
      <c r="E156" s="38"/>
      <c r="F156" s="233" t="s">
        <v>2827</v>
      </c>
      <c r="G156" s="38"/>
      <c r="H156" s="38"/>
      <c r="I156" s="145"/>
      <c r="J156" s="38"/>
      <c r="K156" s="38"/>
      <c r="L156" s="42"/>
      <c r="M156" s="268"/>
      <c r="N156" s="269"/>
      <c r="O156" s="269"/>
      <c r="P156" s="269"/>
      <c r="Q156" s="269"/>
      <c r="R156" s="269"/>
      <c r="S156" s="269"/>
      <c r="T156" s="270"/>
      <c r="AT156" s="16" t="s">
        <v>203</v>
      </c>
      <c r="AU156" s="16" t="s">
        <v>82</v>
      </c>
    </row>
    <row r="157" s="1" customFormat="1" ht="6.96" customHeight="1">
      <c r="B157" s="57"/>
      <c r="C157" s="58"/>
      <c r="D157" s="58"/>
      <c r="E157" s="58"/>
      <c r="F157" s="58"/>
      <c r="G157" s="58"/>
      <c r="H157" s="58"/>
      <c r="I157" s="170"/>
      <c r="J157" s="58"/>
      <c r="K157" s="58"/>
      <c r="L157" s="42"/>
    </row>
  </sheetData>
  <sheetProtection sheet="1" autoFilter="0" formatColumns="0" formatRows="0" objects="1" scenarios="1" spinCount="100000" saltValue="B2BmwSCUW3QpA5N1uBYiCTWyGYPppAgVsZQuMQ+U6mHw7QK4wxYxCkl1oD6y+XxgAmCVu0kGnN7KOV2szuo9YA==" hashValue="Ye+huwyfixk7b/x3ydFnVaFnOIZ21pYpLcGbaTYiB+MAe3acP4E3p+EWhzEZTWaSdwUTr26JAJ15zSkMPOtAGg==" algorithmName="SHA-512" password="C87A"/>
  <autoFilter ref="C89:K15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Jan Doležal</dc:creator>
  <cp:lastModifiedBy>Jan Doležal</cp:lastModifiedBy>
  <dcterms:created xsi:type="dcterms:W3CDTF">2019-07-22T17:09:52Z</dcterms:created>
  <dcterms:modified xsi:type="dcterms:W3CDTF">2019-07-22T17:10:10Z</dcterms:modified>
</cp:coreProperties>
</file>