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28" yWindow="588" windowWidth="18876" windowHeight="8676"/>
  </bookViews>
  <sheets>
    <sheet name="Rekapitulace stavby" sheetId="1" r:id="rId1"/>
    <sheet name="24P-FBC022 - Bohušovice v..." sheetId="2" r:id="rId2"/>
  </sheets>
  <definedNames>
    <definedName name="_xlnm._FilterDatabase" localSheetId="1" hidden="1">'24P-FBC022 - Bohušovice v...'!$C$123:$K$591</definedName>
    <definedName name="_xlnm.Print_Titles" localSheetId="1">'24P-FBC022 - Bohušovice v...'!$123:$123</definedName>
    <definedName name="_xlnm.Print_Titles" localSheetId="0">'Rekapitulace stavby'!$92:$92</definedName>
    <definedName name="_xlnm.Print_Area" localSheetId="1">'24P-FBC022 - Bohušovice v...'!$C$4:$J$76,'24P-FBC022 - Bohušovice v...'!$C$82:$J$107,'24P-FBC022 - Bohušovice v...'!$C$113:$K$591</definedName>
    <definedName name="_xlnm.Print_Area" localSheetId="0">'Rekapitulace stavby'!$D$4:$AO$76,'Rekapitulace stavby'!$C$82:$AQ$96</definedName>
  </definedNames>
  <calcPr calcId="125725"/>
</workbook>
</file>

<file path=xl/calcChain.xml><?xml version="1.0" encoding="utf-8"?>
<calcChain xmlns="http://schemas.openxmlformats.org/spreadsheetml/2006/main">
  <c r="J35" i="2"/>
  <c r="J34"/>
  <c r="AY95" i="1"/>
  <c r="J33" i="2"/>
  <c r="AX95" i="1"/>
  <c r="BI590" i="2"/>
  <c r="BH590"/>
  <c r="BG590"/>
  <c r="BF590"/>
  <c r="T590"/>
  <c r="T589"/>
  <c r="R590"/>
  <c r="R589"/>
  <c r="P590"/>
  <c r="P589"/>
  <c r="BI586"/>
  <c r="BH586"/>
  <c r="BG586"/>
  <c r="BF586"/>
  <c r="T586"/>
  <c r="T585"/>
  <c r="T575" s="1"/>
  <c r="R586"/>
  <c r="R585"/>
  <c r="P586"/>
  <c r="P585"/>
  <c r="BI583"/>
  <c r="BH583"/>
  <c r="BG583"/>
  <c r="BF583"/>
  <c r="T583"/>
  <c r="T582"/>
  <c r="R583"/>
  <c r="R582"/>
  <c r="P583"/>
  <c r="P582"/>
  <c r="BI580"/>
  <c r="BH580"/>
  <c r="BG580"/>
  <c r="BF580"/>
  <c r="T580"/>
  <c r="R580"/>
  <c r="P580"/>
  <c r="BI578"/>
  <c r="BH578"/>
  <c r="BG578"/>
  <c r="BF578"/>
  <c r="T578"/>
  <c r="R578"/>
  <c r="P578"/>
  <c r="BI576"/>
  <c r="BH576"/>
  <c r="BG576"/>
  <c r="BF576"/>
  <c r="T576"/>
  <c r="R576"/>
  <c r="R575"/>
  <c r="P576"/>
  <c r="P575"/>
  <c r="BI569"/>
  <c r="BH569"/>
  <c r="BG569"/>
  <c r="BF569"/>
  <c r="T569"/>
  <c r="T568"/>
  <c r="R569"/>
  <c r="R568"/>
  <c r="P569"/>
  <c r="P568"/>
  <c r="BI565"/>
  <c r="BH565"/>
  <c r="BG565"/>
  <c r="BF565"/>
  <c r="T565"/>
  <c r="T564"/>
  <c r="R565"/>
  <c r="R564"/>
  <c r="P565"/>
  <c r="P564"/>
  <c r="BI561"/>
  <c r="BH561"/>
  <c r="BG561"/>
  <c r="BF561"/>
  <c r="T561"/>
  <c r="R561"/>
  <c r="P561"/>
  <c r="BI558"/>
  <c r="BH558"/>
  <c r="BG558"/>
  <c r="BF558"/>
  <c r="T558"/>
  <c r="R558"/>
  <c r="P558"/>
  <c r="BI553"/>
  <c r="BH553"/>
  <c r="BG553"/>
  <c r="BF553"/>
  <c r="T553"/>
  <c r="R553"/>
  <c r="P553"/>
  <c r="BI550"/>
  <c r="BH550"/>
  <c r="BG550"/>
  <c r="BF550"/>
  <c r="T550"/>
  <c r="R550"/>
  <c r="P550"/>
  <c r="BI547"/>
  <c r="BH547"/>
  <c r="BG547"/>
  <c r="BF547"/>
  <c r="T547"/>
  <c r="R547"/>
  <c r="P547"/>
  <c r="BI544"/>
  <c r="BH544"/>
  <c r="BG544"/>
  <c r="BF544"/>
  <c r="T544"/>
  <c r="R544"/>
  <c r="P544"/>
  <c r="BI541"/>
  <c r="BH541"/>
  <c r="BG541"/>
  <c r="BF541"/>
  <c r="T541"/>
  <c r="R541"/>
  <c r="P541"/>
  <c r="BI536"/>
  <c r="BH536"/>
  <c r="BG536"/>
  <c r="BF536"/>
  <c r="T536"/>
  <c r="R536"/>
  <c r="P536"/>
  <c r="BI528"/>
  <c r="BH528"/>
  <c r="BG528"/>
  <c r="BF528"/>
  <c r="T528"/>
  <c r="R528"/>
  <c r="P528"/>
  <c r="BI516"/>
  <c r="BH516"/>
  <c r="BG516"/>
  <c r="BF516"/>
  <c r="T516"/>
  <c r="R516"/>
  <c r="P516"/>
  <c r="BI513"/>
  <c r="BH513"/>
  <c r="BG513"/>
  <c r="BF513"/>
  <c r="T513"/>
  <c r="R513"/>
  <c r="P513"/>
  <c r="BI505"/>
  <c r="BH505"/>
  <c r="BG505"/>
  <c r="BF505"/>
  <c r="T505"/>
  <c r="R505"/>
  <c r="P505"/>
  <c r="BI503"/>
  <c r="BH503"/>
  <c r="BG503"/>
  <c r="BF503"/>
  <c r="T503"/>
  <c r="R503"/>
  <c r="P503"/>
  <c r="BI500"/>
  <c r="BH500"/>
  <c r="BG500"/>
  <c r="BF500"/>
  <c r="T500"/>
  <c r="R500"/>
  <c r="P500"/>
  <c r="BI498"/>
  <c r="BH498"/>
  <c r="BG498"/>
  <c r="BF498"/>
  <c r="T498"/>
  <c r="R498"/>
  <c r="P498"/>
  <c r="BI493"/>
  <c r="BH493"/>
  <c r="BG493"/>
  <c r="BF493"/>
  <c r="T493"/>
  <c r="R493"/>
  <c r="P493"/>
  <c r="BI491"/>
  <c r="BH491"/>
  <c r="BG491"/>
  <c r="BF491"/>
  <c r="T491"/>
  <c r="R491"/>
  <c r="P491"/>
  <c r="BI488"/>
  <c r="BH488"/>
  <c r="BG488"/>
  <c r="BF488"/>
  <c r="T488"/>
  <c r="R488"/>
  <c r="P488"/>
  <c r="BI484"/>
  <c r="BH484"/>
  <c r="BG484"/>
  <c r="BF484"/>
  <c r="T484"/>
  <c r="R484"/>
  <c r="P484"/>
  <c r="BI479"/>
  <c r="BH479"/>
  <c r="BG479"/>
  <c r="BF479"/>
  <c r="T479"/>
  <c r="R479"/>
  <c r="P479"/>
  <c r="BI475"/>
  <c r="BH475"/>
  <c r="BG475"/>
  <c r="BF475"/>
  <c r="T475"/>
  <c r="R475"/>
  <c r="P475"/>
  <c r="BI472"/>
  <c r="BH472"/>
  <c r="BG472"/>
  <c r="BF472"/>
  <c r="T472"/>
  <c r="R472"/>
  <c r="P472"/>
  <c r="BI463"/>
  <c r="BH463"/>
  <c r="BG463"/>
  <c r="BF463"/>
  <c r="T463"/>
  <c r="R463"/>
  <c r="P463"/>
  <c r="BI455"/>
  <c r="BH455"/>
  <c r="BG455"/>
  <c r="BF455"/>
  <c r="T455"/>
  <c r="R455"/>
  <c r="P455"/>
  <c r="BI448"/>
  <c r="BH448"/>
  <c r="BG448"/>
  <c r="BF448"/>
  <c r="T448"/>
  <c r="R448"/>
  <c r="P448"/>
  <c r="BI443"/>
  <c r="BH443"/>
  <c r="BG443"/>
  <c r="BF443"/>
  <c r="T443"/>
  <c r="R443"/>
  <c r="P443"/>
  <c r="BI436"/>
  <c r="BH436"/>
  <c r="BG436"/>
  <c r="BF436"/>
  <c r="T436"/>
  <c r="R436"/>
  <c r="P436"/>
  <c r="BI429"/>
  <c r="BH429"/>
  <c r="BG429"/>
  <c r="BF429"/>
  <c r="T429"/>
  <c r="R429"/>
  <c r="P429"/>
  <c r="BI423"/>
  <c r="BH423"/>
  <c r="BG423"/>
  <c r="BF423"/>
  <c r="T423"/>
  <c r="R423"/>
  <c r="P423"/>
  <c r="BI417"/>
  <c r="BH417"/>
  <c r="BG417"/>
  <c r="BF417"/>
  <c r="T417"/>
  <c r="R417"/>
  <c r="P417"/>
  <c r="BI409"/>
  <c r="BH409"/>
  <c r="BG409"/>
  <c r="BF409"/>
  <c r="T409"/>
  <c r="R409"/>
  <c r="P409"/>
  <c r="BI405"/>
  <c r="BH405"/>
  <c r="BG405"/>
  <c r="BF405"/>
  <c r="T405"/>
  <c r="R405"/>
  <c r="P405"/>
  <c r="BI398"/>
  <c r="BH398"/>
  <c r="BG398"/>
  <c r="BF398"/>
  <c r="T398"/>
  <c r="R398"/>
  <c r="P398"/>
  <c r="BI393"/>
  <c r="BH393"/>
  <c r="BG393"/>
  <c r="BF393"/>
  <c r="T393"/>
  <c r="R393"/>
  <c r="P393"/>
  <c r="BI390"/>
  <c r="BH390"/>
  <c r="BG390"/>
  <c r="BF390"/>
  <c r="T390"/>
  <c r="R390"/>
  <c r="P390"/>
  <c r="BI384"/>
  <c r="BH384"/>
  <c r="BG384"/>
  <c r="BF384"/>
  <c r="T384"/>
  <c r="R384"/>
  <c r="P384"/>
  <c r="BI381"/>
  <c r="BH381"/>
  <c r="BG381"/>
  <c r="BF381"/>
  <c r="T381"/>
  <c r="R381"/>
  <c r="P381"/>
  <c r="BI374"/>
  <c r="BH374"/>
  <c r="BG374"/>
  <c r="BF374"/>
  <c r="T374"/>
  <c r="R374"/>
  <c r="P374"/>
  <c r="BI369"/>
  <c r="BH369"/>
  <c r="BG369"/>
  <c r="BF369"/>
  <c r="T369"/>
  <c r="R369"/>
  <c r="P369"/>
  <c r="BI362"/>
  <c r="BH362"/>
  <c r="BG362"/>
  <c r="BF362"/>
  <c r="T362"/>
  <c r="R362"/>
  <c r="P362"/>
  <c r="BI356"/>
  <c r="BH356"/>
  <c r="BG356"/>
  <c r="BF356"/>
  <c r="T356"/>
  <c r="R356"/>
  <c r="P356"/>
  <c r="BI351"/>
  <c r="BH351"/>
  <c r="BG351"/>
  <c r="BF351"/>
  <c r="T351"/>
  <c r="R351"/>
  <c r="P351"/>
  <c r="BI344"/>
  <c r="BH344"/>
  <c r="BG344"/>
  <c r="BF344"/>
  <c r="T344"/>
  <c r="R344"/>
  <c r="P344"/>
  <c r="BI339"/>
  <c r="BH339"/>
  <c r="BG339"/>
  <c r="BF339"/>
  <c r="T339"/>
  <c r="R339"/>
  <c r="P339"/>
  <c r="BI334"/>
  <c r="BH334"/>
  <c r="BG334"/>
  <c r="BF334"/>
  <c r="T334"/>
  <c r="R334"/>
  <c r="P334"/>
  <c r="BI329"/>
  <c r="BH329"/>
  <c r="BG329"/>
  <c r="BF329"/>
  <c r="T329"/>
  <c r="R329"/>
  <c r="P329"/>
  <c r="BI325"/>
  <c r="BH325"/>
  <c r="BG325"/>
  <c r="BF325"/>
  <c r="T325"/>
  <c r="R325"/>
  <c r="P325"/>
  <c r="BI318"/>
  <c r="BH318"/>
  <c r="BG318"/>
  <c r="BF318"/>
  <c r="T318"/>
  <c r="R318"/>
  <c r="P318"/>
  <c r="BI310"/>
  <c r="BH310"/>
  <c r="BG310"/>
  <c r="BF310"/>
  <c r="T310"/>
  <c r="R310"/>
  <c r="P310"/>
  <c r="BI305"/>
  <c r="BH305"/>
  <c r="BG305"/>
  <c r="BF305"/>
  <c r="T305"/>
  <c r="R305"/>
  <c r="P305"/>
  <c r="BI299"/>
  <c r="BH299"/>
  <c r="BG299"/>
  <c r="BF299"/>
  <c r="T299"/>
  <c r="R299"/>
  <c r="P299"/>
  <c r="BI294"/>
  <c r="BH294"/>
  <c r="BG294"/>
  <c r="BF294"/>
  <c r="T294"/>
  <c r="R294"/>
  <c r="P294"/>
  <c r="BI286"/>
  <c r="BH286"/>
  <c r="BG286"/>
  <c r="BF286"/>
  <c r="T286"/>
  <c r="R286"/>
  <c r="P286"/>
  <c r="BI281"/>
  <c r="BH281"/>
  <c r="BG281"/>
  <c r="BF281"/>
  <c r="T281"/>
  <c r="R281"/>
  <c r="P281"/>
  <c r="BI274"/>
  <c r="BH274"/>
  <c r="BG274"/>
  <c r="BF274"/>
  <c r="T274"/>
  <c r="R274"/>
  <c r="P274"/>
  <c r="BI268"/>
  <c r="BH268"/>
  <c r="BG268"/>
  <c r="BF268"/>
  <c r="T268"/>
  <c r="R268"/>
  <c r="P268"/>
  <c r="BI262"/>
  <c r="BH262"/>
  <c r="BG262"/>
  <c r="BF262"/>
  <c r="T262"/>
  <c r="R262"/>
  <c r="P262"/>
  <c r="BI251"/>
  <c r="BH251"/>
  <c r="BG251"/>
  <c r="BF251"/>
  <c r="T251"/>
  <c r="R251"/>
  <c r="P251"/>
  <c r="BI240"/>
  <c r="BH240"/>
  <c r="BG240"/>
  <c r="BF240"/>
  <c r="T240"/>
  <c r="R240"/>
  <c r="P240"/>
  <c r="BI232"/>
  <c r="BH232"/>
  <c r="BG232"/>
  <c r="BF232"/>
  <c r="T232"/>
  <c r="R232"/>
  <c r="P232"/>
  <c r="BI224"/>
  <c r="BH224"/>
  <c r="BG224"/>
  <c r="BF224"/>
  <c r="T224"/>
  <c r="R224"/>
  <c r="P224"/>
  <c r="BI222"/>
  <c r="BH222"/>
  <c r="BG222"/>
  <c r="BF222"/>
  <c r="T222"/>
  <c r="R222"/>
  <c r="P222"/>
  <c r="BI214"/>
  <c r="BH214"/>
  <c r="BG214"/>
  <c r="BF214"/>
  <c r="T214"/>
  <c r="R214"/>
  <c r="P214"/>
  <c r="BI208"/>
  <c r="BH208"/>
  <c r="BG208"/>
  <c r="BF208"/>
  <c r="T208"/>
  <c r="R208"/>
  <c r="P208"/>
  <c r="BI203"/>
  <c r="BH203"/>
  <c r="BG203"/>
  <c r="BF203"/>
  <c r="T203"/>
  <c r="R203"/>
  <c r="P203"/>
  <c r="BI200"/>
  <c r="BH200"/>
  <c r="BG200"/>
  <c r="BF200"/>
  <c r="T200"/>
  <c r="R200"/>
  <c r="P200"/>
  <c r="BI193"/>
  <c r="BH193"/>
  <c r="BG193"/>
  <c r="BF193"/>
  <c r="T193"/>
  <c r="R193"/>
  <c r="P193"/>
  <c r="BI186"/>
  <c r="BH186"/>
  <c r="BG186"/>
  <c r="BF186"/>
  <c r="T186"/>
  <c r="R186"/>
  <c r="P186"/>
  <c r="BI179"/>
  <c r="BH179"/>
  <c r="BG179"/>
  <c r="BF179"/>
  <c r="T179"/>
  <c r="R179"/>
  <c r="P179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29"/>
  <c r="BH129"/>
  <c r="BG129"/>
  <c r="BF129"/>
  <c r="T129"/>
  <c r="R129"/>
  <c r="P129"/>
  <c r="BI127"/>
  <c r="BH127"/>
  <c r="BG127"/>
  <c r="BF127"/>
  <c r="T127"/>
  <c r="R127"/>
  <c r="P127"/>
  <c r="F118"/>
  <c r="E116"/>
  <c r="F87"/>
  <c r="E85"/>
  <c r="J22"/>
  <c r="E22"/>
  <c r="J90"/>
  <c r="J21"/>
  <c r="J19"/>
  <c r="E19"/>
  <c r="J120"/>
  <c r="J18"/>
  <c r="J16"/>
  <c r="E16"/>
  <c r="F121"/>
  <c r="J15"/>
  <c r="J13"/>
  <c r="E13"/>
  <c r="F89"/>
  <c r="J12"/>
  <c r="J10"/>
  <c r="J87"/>
  <c r="L90" i="1"/>
  <c r="AM90"/>
  <c r="AM89"/>
  <c r="L89"/>
  <c r="AM87"/>
  <c r="L87"/>
  <c r="L85"/>
  <c r="L84"/>
  <c r="BK565" i="2"/>
  <c r="J500"/>
  <c r="J344"/>
  <c r="BK208"/>
  <c r="BK488"/>
  <c r="J384"/>
  <c r="BK222"/>
  <c r="J146"/>
  <c r="J586"/>
  <c r="J536"/>
  <c r="J475"/>
  <c r="BK390"/>
  <c r="BK334"/>
  <c r="BK179"/>
  <c r="J561"/>
  <c r="BK498"/>
  <c r="BK423"/>
  <c r="BK305"/>
  <c r="J165"/>
  <c r="J550"/>
  <c r="BK463"/>
  <c r="BK398"/>
  <c r="J251"/>
  <c r="J193"/>
  <c r="J152"/>
  <c r="BK558"/>
  <c r="BK443"/>
  <c r="BK381"/>
  <c r="J325"/>
  <c r="BK268"/>
  <c r="J127"/>
  <c r="J541"/>
  <c r="BK362"/>
  <c r="BK240"/>
  <c r="BK165"/>
  <c r="BK547"/>
  <c r="J498"/>
  <c r="J429"/>
  <c r="J318"/>
  <c r="J179"/>
  <c r="BK127"/>
  <c r="BK569"/>
  <c r="J436"/>
  <c r="BK374"/>
  <c r="BK329"/>
  <c r="J222"/>
  <c r="J590"/>
  <c r="J553"/>
  <c r="J488"/>
  <c r="BK405"/>
  <c r="J274"/>
  <c r="J156"/>
  <c r="BK513"/>
  <c r="BK409"/>
  <c r="J305"/>
  <c r="BK203"/>
  <c r="BK156"/>
  <c r="BK536"/>
  <c r="BK475"/>
  <c r="BK393"/>
  <c r="J339"/>
  <c r="J281"/>
  <c r="BK152"/>
  <c r="BK583"/>
  <c r="J409"/>
  <c r="J172"/>
  <c r="BK146"/>
  <c r="J513"/>
  <c r="J472"/>
  <c r="BK232"/>
  <c r="J143"/>
  <c r="J580"/>
  <c r="J491"/>
  <c r="J398"/>
  <c r="BK286"/>
  <c r="J186"/>
  <c r="J547"/>
  <c r="J455"/>
  <c r="BK356"/>
  <c r="J299"/>
  <c r="BK586"/>
  <c r="J484"/>
  <c r="J417"/>
  <c r="BK384"/>
  <c r="J286"/>
  <c r="BK159"/>
  <c r="BK516"/>
  <c r="BK472"/>
  <c r="J390"/>
  <c r="BK310"/>
  <c r="J159"/>
  <c r="J544"/>
  <c r="BK455"/>
  <c r="J310"/>
  <c r="J139"/>
  <c r="J479"/>
  <c r="BK339"/>
  <c r="J214"/>
  <c r="BK139"/>
  <c r="BK578"/>
  <c r="BK528"/>
  <c r="J423"/>
  <c r="BK262"/>
  <c r="J169"/>
  <c r="J558"/>
  <c r="BK491"/>
  <c r="J351"/>
  <c r="J232"/>
  <c r="J569"/>
  <c r="BK479"/>
  <c r="BK299"/>
  <c r="J200"/>
  <c r="BK580"/>
  <c r="J505"/>
  <c r="BK417"/>
  <c r="BK344"/>
  <c r="BK294"/>
  <c r="BK193"/>
  <c r="J129"/>
  <c r="BK553"/>
  <c r="BK493"/>
  <c r="J334"/>
  <c r="BK169"/>
  <c r="BK484"/>
  <c r="J443"/>
  <c r="BK274"/>
  <c r="J203"/>
  <c r="BK129"/>
  <c r="BK544"/>
  <c r="J463"/>
  <c r="BK351"/>
  <c r="BK325"/>
  <c r="BK251"/>
  <c r="J578"/>
  <c r="J516"/>
  <c r="J374"/>
  <c r="J294"/>
  <c r="AS94" i="1"/>
  <c r="BK505" i="2"/>
  <c r="BK448"/>
  <c r="J393"/>
  <c r="BK224"/>
  <c r="BK172"/>
  <c r="J576"/>
  <c r="BK500"/>
  <c r="BK429"/>
  <c r="J362"/>
  <c r="J262"/>
  <c r="BK550"/>
  <c r="BK369"/>
  <c r="J224"/>
  <c r="J149"/>
  <c r="BK541"/>
  <c r="J448"/>
  <c r="J356"/>
  <c r="J268"/>
  <c r="BK149"/>
  <c r="BK590"/>
  <c r="J565"/>
  <c r="J503"/>
  <c r="J381"/>
  <c r="BK281"/>
  <c r="J208"/>
  <c r="BK576"/>
  <c r="J528"/>
  <c r="BK436"/>
  <c r="BK318"/>
  <c r="BK200"/>
  <c r="J583"/>
  <c r="BK503"/>
  <c r="J369"/>
  <c r="J240"/>
  <c r="BK186"/>
  <c r="BK561"/>
  <c r="J493"/>
  <c r="J405"/>
  <c r="J329"/>
  <c r="BK214"/>
  <c r="BK143"/>
  <c r="T126" l="1"/>
  <c r="T125" s="1"/>
  <c r="P328"/>
  <c r="BK126"/>
  <c r="BK125"/>
  <c r="P207"/>
  <c r="T408"/>
  <c r="T207"/>
  <c r="R408"/>
  <c r="P126"/>
  <c r="P125"/>
  <c r="BK207"/>
  <c r="BK408"/>
  <c r="J408" s="1"/>
  <c r="J100" s="1"/>
  <c r="R207"/>
  <c r="P408"/>
  <c r="R126"/>
  <c r="R125"/>
  <c r="BK328"/>
  <c r="J328"/>
  <c r="J99" s="1"/>
  <c r="R328"/>
  <c r="T328"/>
  <c r="BK589"/>
  <c r="BK575" s="1"/>
  <c r="J575" s="1"/>
  <c r="J103" s="1"/>
  <c r="BK585"/>
  <c r="J585"/>
  <c r="J105" s="1"/>
  <c r="BK564"/>
  <c r="J564"/>
  <c r="J101"/>
  <c r="BK568"/>
  <c r="J568"/>
  <c r="J102"/>
  <c r="BK582"/>
  <c r="J582" s="1"/>
  <c r="J104" s="1"/>
  <c r="J118"/>
  <c r="BE129"/>
  <c r="BE146"/>
  <c r="BE159"/>
  <c r="BE186"/>
  <c r="BE274"/>
  <c r="BE318"/>
  <c r="BE325"/>
  <c r="BE334"/>
  <c r="BE374"/>
  <c r="BE384"/>
  <c r="BE436"/>
  <c r="BE513"/>
  <c r="BE541"/>
  <c r="BE553"/>
  <c r="BE569"/>
  <c r="BE583"/>
  <c r="F90"/>
  <c r="F120"/>
  <c r="BE127"/>
  <c r="BE139"/>
  <c r="BE149"/>
  <c r="BE169"/>
  <c r="BE179"/>
  <c r="BE222"/>
  <c r="BE232"/>
  <c r="BE281"/>
  <c r="BE294"/>
  <c r="BE405"/>
  <c r="BE455"/>
  <c r="BE516"/>
  <c r="BE528"/>
  <c r="BE565"/>
  <c r="BE580"/>
  <c r="BE590"/>
  <c r="J89"/>
  <c r="J121"/>
  <c r="BE152"/>
  <c r="BE156"/>
  <c r="BE214"/>
  <c r="BE251"/>
  <c r="BE262"/>
  <c r="BE268"/>
  <c r="BE339"/>
  <c r="BE362"/>
  <c r="BE369"/>
  <c r="BE390"/>
  <c r="BE393"/>
  <c r="BE398"/>
  <c r="BE429"/>
  <c r="BE472"/>
  <c r="BE479"/>
  <c r="BE484"/>
  <c r="BE500"/>
  <c r="BE586"/>
  <c r="BE165"/>
  <c r="BE172"/>
  <c r="BE240"/>
  <c r="BE344"/>
  <c r="BE417"/>
  <c r="BE488"/>
  <c r="BE547"/>
  <c r="BE550"/>
  <c r="BE561"/>
  <c r="BE193"/>
  <c r="BE200"/>
  <c r="BE208"/>
  <c r="BE224"/>
  <c r="BE286"/>
  <c r="BE305"/>
  <c r="BE310"/>
  <c r="BE351"/>
  <c r="BE381"/>
  <c r="BE409"/>
  <c r="BE423"/>
  <c r="BE463"/>
  <c r="BE475"/>
  <c r="BE493"/>
  <c r="BE505"/>
  <c r="BE536"/>
  <c r="BE544"/>
  <c r="BE143"/>
  <c r="BE203"/>
  <c r="BE299"/>
  <c r="BE329"/>
  <c r="BE356"/>
  <c r="BE443"/>
  <c r="BE448"/>
  <c r="BE491"/>
  <c r="BE498"/>
  <c r="BE503"/>
  <c r="BE558"/>
  <c r="BE576"/>
  <c r="BE578"/>
  <c r="F32"/>
  <c r="BA95" i="1" s="1"/>
  <c r="BA94" s="1"/>
  <c r="W30" s="1"/>
  <c r="F34" i="2"/>
  <c r="BC95" i="1" s="1"/>
  <c r="BC94" s="1"/>
  <c r="W32" s="1"/>
  <c r="F35" i="2"/>
  <c r="BD95" i="1" s="1"/>
  <c r="BD94" s="1"/>
  <c r="W33" s="1"/>
  <c r="F33" i="2"/>
  <c r="BB95" i="1" s="1"/>
  <c r="BB94" s="1"/>
  <c r="W31" s="1"/>
  <c r="J32" i="2"/>
  <c r="AW95" i="1" s="1"/>
  <c r="J589" i="2" l="1"/>
  <c r="J106" s="1"/>
  <c r="T206"/>
  <c r="P206"/>
  <c r="BK206"/>
  <c r="J206"/>
  <c r="J97" s="1"/>
  <c r="BK124"/>
  <c r="J124" s="1"/>
  <c r="J94" s="1"/>
  <c r="R206"/>
  <c r="P124"/>
  <c r="AU95" i="1" s="1"/>
  <c r="AU94" s="1"/>
  <c r="R124" i="2"/>
  <c r="T124"/>
  <c r="J125"/>
  <c r="J95" s="1"/>
  <c r="J126"/>
  <c r="J96" s="1"/>
  <c r="J207"/>
  <c r="J98" s="1"/>
  <c r="AX94" i="1"/>
  <c r="J31" i="2"/>
  <c r="AV95" i="1" s="1"/>
  <c r="AT95" s="1"/>
  <c r="AW94"/>
  <c r="AK30" s="1"/>
  <c r="AY94"/>
  <c r="F31" i="2"/>
  <c r="AZ95" i="1" s="1"/>
  <c r="AZ94" s="1"/>
  <c r="AV94" s="1"/>
  <c r="AK29" s="1"/>
  <c r="J28" i="2" l="1"/>
  <c r="AG95" i="1" s="1"/>
  <c r="AG94" s="1"/>
  <c r="AK26" s="1"/>
  <c r="AK35" s="1"/>
  <c r="AT94"/>
  <c r="W29"/>
  <c r="J37" i="2" l="1"/>
  <c r="AN94" i="1"/>
  <c r="AN95"/>
</calcChain>
</file>

<file path=xl/sharedStrings.xml><?xml version="1.0" encoding="utf-8"?>
<sst xmlns="http://schemas.openxmlformats.org/spreadsheetml/2006/main" count="4213" uniqueCount="732">
  <si>
    <t>Export Komplet</t>
  </si>
  <si>
    <t/>
  </si>
  <si>
    <t>2.0</t>
  </si>
  <si>
    <t>ZAMOK</t>
  </si>
  <si>
    <t>False</t>
  </si>
  <si>
    <t>{e0208f50-43e9-4c4a-a84f-6468c2377c8c}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</si>
  <si>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</si>
  <si>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</si>
  <si>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</si>
  <si>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</si>
  <si>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</si>
  <si>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</si>
  <si>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</si>
  <si>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</si>
  <si>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24P-FBC022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</si>
  <si>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</si>
  <si>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</si>
  <si>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Bohušovice výměna střešní krytiny a umístění FVE na střeše městského úřadu</t>
  </si>
  <si>
    <t>KSO:</t>
  </si>
  <si>
    <t>CC-CZ:</t>
  </si>
  <si>
    <t>Místo:</t>
  </si>
  <si>
    <t xml:space="preserve"> </t>
  </si>
  <si>
    <t>Datum:</t>
  </si>
  <si>
    <t>9. 11. 2024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</si>
  <si>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</si>
  <si>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</si>
  <si>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</si>
  <si>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</si>
  <si>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</si>
  <si>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</si>
  <si>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</si>
  <si>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</si>
  <si>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</si>
  <si>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</si>
  <si>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</si>
  <si>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</si>
  <si>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</si>
  <si>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</si>
  <si>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</si>
  <si>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</si>
  <si>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</si>
  <si>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</si>
  <si>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</si>
  <si>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</si>
  <si>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</si>
  <si>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</si>
  <si>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</si>
  <si>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</si>
  <si>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</si>
  <si>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</si>
  <si>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</si>
  <si>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</si>
  <si>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</si>
  <si>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</si>
  <si>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</si>
  <si>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</si>
  <si>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</si>
  <si>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</si>
  <si>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</si>
  <si>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</si>
  <si>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</si>
  <si>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</si>
  <si>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</si>
  <si>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</si>
  <si>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</si>
  <si>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</si>
  <si>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</si>
  <si>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</si>
  <si>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</si>
  <si>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</si>
  <si>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</si>
  <si>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</si>
  <si>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</si>
  <si>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</si>
  <si>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</si>
  <si>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</si>
  <si>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</si>
  <si>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</si>
  <si>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</si>
  <si>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</si>
  <si>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</si>
  <si>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</si>
  <si>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</si>
  <si>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</si>
  <si>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</si>
  <si>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</si>
  <si>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</si>
  <si>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</si>
  <si>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</si>
  <si>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</si>
  <si>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</si>
  <si>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</si>
  <si>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</si>
  <si>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</si>
  <si>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</si>
  <si>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</si>
  <si>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</si>
  <si>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</si>
  <si>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</si>
  <si>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</si>
  <si>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</si>
  <si>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</si>
  <si>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</si>
  <si>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</si>
  <si>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</si>
  <si>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</si>
  <si>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</si>
  <si>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</si>
  <si>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</si>
  <si>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</si>
  <si>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</si>
  <si>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</si>
  <si>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</si>
  <si>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</si>
  <si>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</si>
  <si>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</si>
  <si>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</si>
  <si>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</si>
  <si>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94111 - x 1</t>
  </si>
  <si>
    <t>příplatek za stavbu lešení nad střechou</t>
  </si>
  <si>
    <t>kpl</t>
  </si>
  <si>
    <t>4</t>
  </si>
  <si>
    <t>339403230</t>
  </si>
  <si>
    <t>PP</t>
  </si>
  <si>
    <t>941111132</t>
  </si>
  <si>
    <t>Montáž lešení řadového trubkového lehkého s podlahami zatížení do 200 kg/m2 š od 1,2 do 1,5 m v přes 10 do 25 m</t>
  </si>
  <si>
    <t>m2</t>
  </si>
  <si>
    <t>CS ÚRS 2024 02</t>
  </si>
  <si>
    <t>1985108715</t>
  </si>
  <si>
    <t>Lešení řadové trubkové lehké pracovní s podlahami s provozním zatížením tř. 3 do 200 kg/m2 šířky tř. W12 od 1,2 do 1,5 m, výšky výšky přes 10 do 25 m montáž</t>
  </si>
  <si>
    <t>Online PSC</t>
  </si>
  <si>
    <t>https://podminky.urs.cz/item/CS_URS_2024_02/941111132</t>
  </si>
  <si>
    <t>VV</t>
  </si>
  <si>
    <t>hlavní budova</t>
  </si>
  <si>
    <t>(37,30+2*1,50+14,00+13,80+6,20)*12,70</t>
  </si>
  <si>
    <t>(23,08+1,50+11,30+1,50+23,08)*7,20</t>
  </si>
  <si>
    <t>nad střechou</t>
  </si>
  <si>
    <t>(12,00+8,10)*(5,20+2,10)/2</t>
  </si>
  <si>
    <t>(4,00+2,00)*12,70</t>
  </si>
  <si>
    <t>Součet</t>
  </si>
  <si>
    <t>3</t>
  </si>
  <si>
    <t>941111232</t>
  </si>
  <si>
    <t>Příplatek k lešení řadovému trubkovému lehkému s podlahami do 200 kg/m2 š od 1,2 do 1,5 m v přes 10 do 25 m za každý den použití</t>
  </si>
  <si>
    <t>-1168377229</t>
  </si>
  <si>
    <t>Lešení řadové trubkové lehké pracovní s podlahami s provozním zatížením tř. 3 do 200 kg/m2 šířky tř. W12 od 1,2 do 1,5 m, výšky výšky přes 10 do 25 m příplatek k ceně za každý den použití</t>
  </si>
  <si>
    <t>https://podminky.urs.cz/item/CS_URS_2024_02/941111232</t>
  </si>
  <si>
    <t>1528,487*60 'Přepočtené koeficientem množství</t>
  </si>
  <si>
    <t>941111322</t>
  </si>
  <si>
    <t>Odborná prohlídka lešení řadového trubkového lehkého s podlahami zatížení do 200 kg/m2 š od 0,6 do 1,5 m v do 25 m pl přes 500 do 2000 m2 zakrytého sítí</t>
  </si>
  <si>
    <t>kus</t>
  </si>
  <si>
    <t>-272607486</t>
  </si>
  <si>
    <t>Odborná prohlídka lešení řadového trubkového lehkého pracovního s podlahami s provozním zatížením tř. 3 do 200 kg/m2 šířky tř. W06 až W12 od 0,6 m do 1,5 m výšky do 25 m, celkové plochy přes 500 do 2 000 m2 zakrytého sítí</t>
  </si>
  <si>
    <t>https://podminky.urs.cz/item/CS_URS_2024_02/941111322</t>
  </si>
  <si>
    <t>5</t>
  </si>
  <si>
    <t>941111832</t>
  </si>
  <si>
    <t>Demontáž lešení řadového trubkového lehkého s podlahami zatížení do 200 kg/m2 š od 1,2 do 1,5 m v přes 10 do 25 m</t>
  </si>
  <si>
    <t>-1274701121</t>
  </si>
  <si>
    <t>Lešení řadové trubkové lehké pracovní s podlahami s provozním zatížením tř. 3 do 200 kg/m2 šířky tř. W12 od 1,2 do 1,5 m, výšky výšky přes 10 do 25 m demontáž</t>
  </si>
  <si>
    <t>https://podminky.urs.cz/item/CS_URS_2024_02/941111832</t>
  </si>
  <si>
    <t>6</t>
  </si>
  <si>
    <t>944511111</t>
  </si>
  <si>
    <t>Montáž ochranné sítě z textilie z umělých vláken</t>
  </si>
  <si>
    <t>-810712557</t>
  </si>
  <si>
    <t>Síť ochranná zavěšená na konstrukci lešení z textilie z umělých vláken montáž</t>
  </si>
  <si>
    <t>https://podminky.urs.cz/item/CS_URS_2024_02/944511111</t>
  </si>
  <si>
    <t>7</t>
  </si>
  <si>
    <t>944511211</t>
  </si>
  <si>
    <t>Příplatek k ochranné síti za každý den použití</t>
  </si>
  <si>
    <t>-1438274386</t>
  </si>
  <si>
    <t>Síť ochranná zavěšená na konstrukci lešení z textilie z umělých vláken příplatek k ceně za každý den použití</t>
  </si>
  <si>
    <t>https://podminky.urs.cz/item/CS_URS_2024_02/944511211</t>
  </si>
  <si>
    <t>8</t>
  </si>
  <si>
    <t>944511811</t>
  </si>
  <si>
    <t>Demontáž ochranné sítě z textilie z umělých vláken</t>
  </si>
  <si>
    <t>-168432983</t>
  </si>
  <si>
    <t>Síť ochranná zavěšená na konstrukci lešení z textilie z umělých vláken demontáž</t>
  </si>
  <si>
    <t>https://podminky.urs.cz/item/CS_URS_2024_02/944511811</t>
  </si>
  <si>
    <t>944711112</t>
  </si>
  <si>
    <t>Montáž záchytné stříšky š přes 1,5 do 2 m</t>
  </si>
  <si>
    <t>m</t>
  </si>
  <si>
    <t>347475226</t>
  </si>
  <si>
    <t>Stříška záchytná zřizovaná současně s lehkým nebo těžkým lešením šířky přes 1,5 do 2,0 m montáž</t>
  </si>
  <si>
    <t>https://podminky.urs.cz/item/CS_URS_2024_02/944711112</t>
  </si>
  <si>
    <t>vstupy</t>
  </si>
  <si>
    <t>10,00</t>
  </si>
  <si>
    <t>10</t>
  </si>
  <si>
    <t>944711212</t>
  </si>
  <si>
    <t>Příplatek k záchytné stříšce š do přes 1,5 do 2 m za každý den použití</t>
  </si>
  <si>
    <t>-1681184886</t>
  </si>
  <si>
    <t>Stříška záchytná zřizovaná současně s lehkým nebo těžkým lešením šířky přes 1,5 do 2,0 m příplatek k ceně za každý den použití</t>
  </si>
  <si>
    <t>https://podminky.urs.cz/item/CS_URS_2024_02/944711212</t>
  </si>
  <si>
    <t>10*60 'Přepočtené koeficientem množství</t>
  </si>
  <si>
    <t>11</t>
  </si>
  <si>
    <t>944711812</t>
  </si>
  <si>
    <t>Demontáž záchytné stříšky š přes 1,5 do 2 m</t>
  </si>
  <si>
    <t>310521803</t>
  </si>
  <si>
    <t>Stříška záchytná zřizovaná současně s lehkým nebo těžkým lešením šířky přes 1,5 do 2,0 m demontáž</t>
  </si>
  <si>
    <t>https://podminky.urs.cz/item/CS_URS_2024_02/944711812</t>
  </si>
  <si>
    <t>949101111</t>
  </si>
  <si>
    <t>Lešení pomocné pro objekty pozemních staveb s lešeňovou podlahou v do 1,9 m zatížení do 150 kg/m2</t>
  </si>
  <si>
    <t>580151784</t>
  </si>
  <si>
    <t>Lešení pomocné pracovní pro objekty pozemních staveb pro zatížení do 150 kg/m2, o výšce lešeňové podlahy do 1,9 m</t>
  </si>
  <si>
    <t>https://podminky.urs.cz/item/CS_URS_2024_02/949101111</t>
  </si>
  <si>
    <t>půdní prostor</t>
  </si>
  <si>
    <t>35,00*10,00*0,50</t>
  </si>
  <si>
    <t>25,00*9,00*0,50</t>
  </si>
  <si>
    <t>13</t>
  </si>
  <si>
    <t>949101112</t>
  </si>
  <si>
    <t>Lešení pomocné pro objekty pozemních staveb s lešeňovou podlahou v přes 1,9 do 3,5 m zatížení do 150 kg/m2</t>
  </si>
  <si>
    <t>-892894802</t>
  </si>
  <si>
    <t>Lešení pomocné pracovní pro objekty pozemních staveb pro zatížení do 150 kg/m2, o výšce lešeňové podlahy přes 1,9 do 3,5 m</t>
  </si>
  <si>
    <t>https://podminky.urs.cz/item/CS_URS_2024_02/949101112</t>
  </si>
  <si>
    <t>14</t>
  </si>
  <si>
    <t>952902601</t>
  </si>
  <si>
    <t>Čištění budov vysátí prachu z trámů</t>
  </si>
  <si>
    <t>-686579474</t>
  </si>
  <si>
    <t>Čištění budov při provádění oprav a udržovacích prací vysátím prachu z trámů, nosníků apod.</t>
  </si>
  <si>
    <t>https://podminky.urs.cz/item/CS_URS_2024_02/952902601</t>
  </si>
  <si>
    <t>z krovů</t>
  </si>
  <si>
    <t>41,00*14,00*1,8</t>
  </si>
  <si>
    <t>11,50*28*1,8</t>
  </si>
  <si>
    <t>15</t>
  </si>
  <si>
    <t>952902611</t>
  </si>
  <si>
    <t>Čištění budov vysátí prachu z ostatních ploch</t>
  </si>
  <si>
    <t>1956063784</t>
  </si>
  <si>
    <t>Čištění budov při provádění oprav a udržovacích prací vysátím prachu z ostatních ploch</t>
  </si>
  <si>
    <t>https://podminky.urs.cz/item/CS_URS_2024_02/952902611</t>
  </si>
  <si>
    <t>35,00*10,00</t>
  </si>
  <si>
    <t>25,00*9,00</t>
  </si>
  <si>
    <t>16</t>
  </si>
  <si>
    <t>993111111</t>
  </si>
  <si>
    <t>Dovoz a odvoz lešení řadového do 10 km včetně naložení a složení</t>
  </si>
  <si>
    <t>392305127</t>
  </si>
  <si>
    <t>Dovoz a odvoz lešení včetně naložení a složení řadového, na vzdálenost do 10 km</t>
  </si>
  <si>
    <t>https://podminky.urs.cz/item/CS_URS_2024_02/993111111</t>
  </si>
  <si>
    <t>17</t>
  </si>
  <si>
    <t>993111119</t>
  </si>
  <si>
    <t>Příplatek k ceně dovozu a odvozu lešení řadového ZKD 10 km přes 10 km</t>
  </si>
  <si>
    <t>1424315797</t>
  </si>
  <si>
    <t>Dovoz a odvoz lešení včetně naložení a složení řadového, na vzdálenost Příplatek k ceně za každých dalších i započatých 10 km přes 10 km</t>
  </si>
  <si>
    <t>https://podminky.urs.cz/item/CS_URS_2024_02/993111119</t>
  </si>
  <si>
    <t>PSV</t>
  </si>
  <si>
    <t>Práce a dodávky PSV</t>
  </si>
  <si>
    <t>762</t>
  </si>
  <si>
    <t>Konstrukce tesařské</t>
  </si>
  <si>
    <t>18</t>
  </si>
  <si>
    <t>762083122</t>
  </si>
  <si>
    <t>Impregnace řeziva proti dřevokaznému hmyzu, houbám a plísním máčením třída ohrožení 3 a 4</t>
  </si>
  <si>
    <t>m3</t>
  </si>
  <si>
    <t>-735404500</t>
  </si>
  <si>
    <t>Impregnace řeziva máčením proti dřevokaznému hmyzu, houbám a plísním, třída ohrožení 3 a 4 (dřevo v exteriéru)</t>
  </si>
  <si>
    <t>https://podminky.urs.cz/item/CS_URS_2024_02/762083122</t>
  </si>
  <si>
    <t>0,636</t>
  </si>
  <si>
    <t>0,998+1,871+1,647</t>
  </si>
  <si>
    <t>19</t>
  </si>
  <si>
    <t>762086111</t>
  </si>
  <si>
    <t>Montáž KDK hmotnosti prvku do 5 kg</t>
  </si>
  <si>
    <t>kg</t>
  </si>
  <si>
    <t>846981075</t>
  </si>
  <si>
    <t>Montáž kovových doplňkových konstrukcí (materiál ve specifikaci) hmotnosti prvku do 5 kg</t>
  </si>
  <si>
    <t>https://podminky.urs.cz/item/CS_URS_2024_02/762086111</t>
  </si>
  <si>
    <t xml:space="preserve">spojovací materiály </t>
  </si>
  <si>
    <t>275,00</t>
  </si>
  <si>
    <t>rezerva</t>
  </si>
  <si>
    <t>14,00</t>
  </si>
  <si>
    <t>20</t>
  </si>
  <si>
    <t>M</t>
  </si>
  <si>
    <t>RR505</t>
  </si>
  <si>
    <t>různý spojovací materiál dle PD</t>
  </si>
  <si>
    <t>KG</t>
  </si>
  <si>
    <t>32</t>
  </si>
  <si>
    <t>-1468965305</t>
  </si>
  <si>
    <t>762332931</t>
  </si>
  <si>
    <t>Montáž doplnění části střešní vazby hranoly nehoblovanými průřezové pl do 120 cm2</t>
  </si>
  <si>
    <t>-1349381468</t>
  </si>
  <si>
    <t>Doplnění střešní vazby řezivem - montáž (materiál ve specifikaci) nehoblovaným, průřezové plochy do 120 cm2</t>
  </si>
  <si>
    <t>https://podminky.urs.cz/item/CS_URS_2024_02/762332931</t>
  </si>
  <si>
    <t>vrcholové kleštiny 80/140</t>
  </si>
  <si>
    <t>1,50*24</t>
  </si>
  <si>
    <t xml:space="preserve">námětky u okapové hrany 40/60 mm </t>
  </si>
  <si>
    <t>210,00</t>
  </si>
  <si>
    <t>22</t>
  </si>
  <si>
    <t>60512125</t>
  </si>
  <si>
    <t>hranol stavební řezivo průřezu do 120cm2 do dl 6m</t>
  </si>
  <si>
    <t>386327799</t>
  </si>
  <si>
    <t>specifikace materiálu</t>
  </si>
  <si>
    <t>1,50*24*0,08*0,14*1,10</t>
  </si>
  <si>
    <t>210,00*0,04*0,06*1,10</t>
  </si>
  <si>
    <t>23</t>
  </si>
  <si>
    <t>762332932</t>
  </si>
  <si>
    <t>Montáž doplnění části střešní vazby hranoly nehoblovanými průřezové pl přes 120 do 224 cm2</t>
  </si>
  <si>
    <t>591437161</t>
  </si>
  <si>
    <t>Doplnění střešní vazby řezivem - montáž (materiál ve specifikaci) nehoblovaným, průřezové plochy přes 120 do 224 cm2</t>
  </si>
  <si>
    <t>https://podminky.urs.cz/item/CS_URS_2024_02/762332932</t>
  </si>
  <si>
    <t>zesílení VT 80/240 mm</t>
  </si>
  <si>
    <t>2,20*20</t>
  </si>
  <si>
    <t>krovový pásek 140/160 mm</t>
  </si>
  <si>
    <t>1,50*8</t>
  </si>
  <si>
    <t>zesílení nárožní krokve 100/140 mm</t>
  </si>
  <si>
    <t>6,50*4</t>
  </si>
  <si>
    <t>4,00*4</t>
  </si>
  <si>
    <t>24</t>
  </si>
  <si>
    <t>60512130</t>
  </si>
  <si>
    <t>hranol stavební řezivo průřezu do 224cm2 do dl 6m</t>
  </si>
  <si>
    <t>-943125260</t>
  </si>
  <si>
    <t>2,20*20*0,08*0,24*1,10</t>
  </si>
  <si>
    <t>1,50*8*0,14*0,16*1,10</t>
  </si>
  <si>
    <t>6,50*4*0,10*0,14*1,10</t>
  </si>
  <si>
    <t>4,00*4*0,10*0,14*1,10</t>
  </si>
  <si>
    <t>25</t>
  </si>
  <si>
    <t>762332933</t>
  </si>
  <si>
    <t>Montáž doplnění části střešní vazby hranoly nehoblovanými průřezové pl přes 224 do 288 cm2</t>
  </si>
  <si>
    <t>649664191</t>
  </si>
  <si>
    <t>Doplnění střešní vazby řezivem - montáž (materiál ve specifikaci) nehoblovaným, průřezové plochy přes 224 do 288 cm2</t>
  </si>
  <si>
    <t>https://podminky.urs.cz/item/CS_URS_2024_02/762332933</t>
  </si>
  <si>
    <t>zesílení VT 120/240 mm</t>
  </si>
  <si>
    <t>6,50*8</t>
  </si>
  <si>
    <t>26</t>
  </si>
  <si>
    <t>60512135</t>
  </si>
  <si>
    <t>hranol stavební řezivo průřezu do 288cm2 do dl 6m</t>
  </si>
  <si>
    <t>-208129384</t>
  </si>
  <si>
    <t>6,50*8*0,12*0,24*1,10</t>
  </si>
  <si>
    <t>27</t>
  </si>
  <si>
    <t>762341210</t>
  </si>
  <si>
    <t>Montáž bednění střech rovných a šikmých sklonu do 60° z hrubých prken na sraz tl do 32 mm</t>
  </si>
  <si>
    <t>240176100</t>
  </si>
  <si>
    <t>Montáž bednění střech rovných a šikmých sklonu do 60° s vyřezáním otvorů z prken hrubých na sraz tl. do 32 mm</t>
  </si>
  <si>
    <t>https://podminky.urs.cz/item/CS_URS_2024_02/762341210</t>
  </si>
  <si>
    <t>S2</t>
  </si>
  <si>
    <t>(2,80*2,50)/cos(19)</t>
  </si>
  <si>
    <t>(2,60*2,50)*cos(24)*2</t>
  </si>
  <si>
    <t>28</t>
  </si>
  <si>
    <t>60515111</t>
  </si>
  <si>
    <t>řezivo jehličnaté boční prkno 20-30mm</t>
  </si>
  <si>
    <t>1795201486</t>
  </si>
  <si>
    <t>19,279*0,03*1,10</t>
  </si>
  <si>
    <t>29</t>
  </si>
  <si>
    <t>762342314</t>
  </si>
  <si>
    <t>Montáž laťování na střechách složitých sklonu do 60° osové vzdálenosti přes 150 do 360 mm</t>
  </si>
  <si>
    <t>1670896006</t>
  </si>
  <si>
    <t>Montáž laťování střech složitých sklonu do 60° při osové vzdálenosti latí přes 150 do 360 mm</t>
  </si>
  <si>
    <t>https://podminky.urs.cz/item/CS_URS_2024_02/762342314</t>
  </si>
  <si>
    <t>plocha střechy S1,S2</t>
  </si>
  <si>
    <t>(41,00*14,00)/cos(33)</t>
  </si>
  <si>
    <t>(9,00*13,50)/cos(33)</t>
  </si>
  <si>
    <t>(13,80*11,50)/cos(33)</t>
  </si>
  <si>
    <t>30</t>
  </si>
  <si>
    <t>60514114</t>
  </si>
  <si>
    <t>řezivo jehličnaté lať impregnovaná dl 4 m</t>
  </si>
  <si>
    <t>1113849031</t>
  </si>
  <si>
    <t>1018,517*4*0,04*0,06*1,10</t>
  </si>
  <si>
    <t>31</t>
  </si>
  <si>
    <t>762342511</t>
  </si>
  <si>
    <t>Montáž kontralatí na podklad bez tepelné izolace</t>
  </si>
  <si>
    <t>-1674753527</t>
  </si>
  <si>
    <t>Montáž laťování montáž kontralatí na podklad bez tepelné izolace</t>
  </si>
  <si>
    <t>https://podminky.urs.cz/item/CS_URS_2024_02/762342511</t>
  </si>
  <si>
    <t>S1, S2</t>
  </si>
  <si>
    <t>1020,00</t>
  </si>
  <si>
    <t>385176298</t>
  </si>
  <si>
    <t>specifikacee materiálu</t>
  </si>
  <si>
    <t>1020,00*0,04*0,06*1,10</t>
  </si>
  <si>
    <t>33</t>
  </si>
  <si>
    <t>762342812</t>
  </si>
  <si>
    <t>Demontáž laťování střech z latí osové vzdálenosti do 0,50 m</t>
  </si>
  <si>
    <t>2056837098</t>
  </si>
  <si>
    <t>Demontáž bednění a laťování laťování střech sklonu do 60° se všemi nadstřešními konstrukcemi, z latí průřezové plochy do 25 cm2 při osové vzdálenosti přes 0,22 do 0,50 m</t>
  </si>
  <si>
    <t>https://podminky.urs.cz/item/CS_URS_2024_02/762342812</t>
  </si>
  <si>
    <t>plocha střechy</t>
  </si>
  <si>
    <t>34</t>
  </si>
  <si>
    <t>762395000</t>
  </si>
  <si>
    <t>Spojovací prostředky krovů, bednění, laťování, nadstřešních konstrukcí</t>
  </si>
  <si>
    <t>-2015647539</t>
  </si>
  <si>
    <t>Spojovací prostředky krovů, bednění a laťování, nadstřešních konstrukcí svorníky, prkna, hřebíky, pásová ocel, vruty</t>
  </si>
  <si>
    <t>https://podminky.urs.cz/item/CS_URS_2024_02/762395000</t>
  </si>
  <si>
    <t>10,756+2,693</t>
  </si>
  <si>
    <t>35</t>
  </si>
  <si>
    <t>998762112</t>
  </si>
  <si>
    <t>Přesun hmot tonážní pro kce tesařské s omezením mechanizace v objektech v přes 6 do 12 m</t>
  </si>
  <si>
    <t>t</t>
  </si>
  <si>
    <t>1633688237</t>
  </si>
  <si>
    <t>Přesun hmot pro konstrukce tesařské stanovený z hmotnosti přesunovaného materiálu vodorovná dopravní vzdálenost do 50 m s omezením mechanizace v objektech výšky přes 6 do 12 m</t>
  </si>
  <si>
    <t>https://podminky.urs.cz/item/CS_URS_2024_02/998762112</t>
  </si>
  <si>
    <t>764</t>
  </si>
  <si>
    <t>Konstrukce klempířské</t>
  </si>
  <si>
    <t>36</t>
  </si>
  <si>
    <t>764001821</t>
  </si>
  <si>
    <t>Demontáž krytiny ze svitků nebo tabulí do suti</t>
  </si>
  <si>
    <t>-556898171</t>
  </si>
  <si>
    <t>Demontáž klempířských konstrukcí krytiny ze svitků nebo tabulí do suti</t>
  </si>
  <si>
    <t>https://podminky.urs.cz/item/CS_URS_2024_02/764001821</t>
  </si>
  <si>
    <t>(2,30*2,80)/cos(19)</t>
  </si>
  <si>
    <t>37</t>
  </si>
  <si>
    <t>764001891</t>
  </si>
  <si>
    <t>Demontáž úžlabí do suti</t>
  </si>
  <si>
    <t>-1722510330</t>
  </si>
  <si>
    <t>Demontáž klempířských konstrukcí oplechování úžlabí do suti</t>
  </si>
  <si>
    <t>https://podminky.urs.cz/item/CS_URS_2024_02/764001891</t>
  </si>
  <si>
    <t>5,50/cos(45)*2</t>
  </si>
  <si>
    <t>38</t>
  </si>
  <si>
    <t>764002801</t>
  </si>
  <si>
    <t>Demontáž závětrné lišty do suti</t>
  </si>
  <si>
    <t>-1748997827</t>
  </si>
  <si>
    <t>Demontáž klempířských konstrukcí závětrné lišty do suti</t>
  </si>
  <si>
    <t>https://podminky.urs.cz/item/CS_URS_2024_02/764002801</t>
  </si>
  <si>
    <t>2,30/cos(19)*2</t>
  </si>
  <si>
    <t>39</t>
  </si>
  <si>
    <t>764002871</t>
  </si>
  <si>
    <t>Demontáž lemování zdí do suti</t>
  </si>
  <si>
    <t>-37794231</t>
  </si>
  <si>
    <t>Demontáž klempířských konstrukcí lemování zdí do suti</t>
  </si>
  <si>
    <t>https://podminky.urs.cz/item/CS_URS_2024_02/764002871</t>
  </si>
  <si>
    <t>2,30/cos(33)*2</t>
  </si>
  <si>
    <t>2,80</t>
  </si>
  <si>
    <t>13,50/cos(33)</t>
  </si>
  <si>
    <t>40</t>
  </si>
  <si>
    <t>764002891</t>
  </si>
  <si>
    <t>Demontáž lemování sloupků komínových lávek do suti</t>
  </si>
  <si>
    <t>803243216</t>
  </si>
  <si>
    <t>Demontáž klempířských konstrukcí lemování sloupků komínových lávek do suti</t>
  </si>
  <si>
    <t>https://podminky.urs.cz/item/CS_URS_2024_02/764002891</t>
  </si>
  <si>
    <t>7,00</t>
  </si>
  <si>
    <t>41</t>
  </si>
  <si>
    <t>764004801</t>
  </si>
  <si>
    <t>Demontáž podokapního žlabu do suti</t>
  </si>
  <si>
    <t>-2113492476</t>
  </si>
  <si>
    <t>Demontáž klempířských konstrukcí žlabu podokapního do suti</t>
  </si>
  <si>
    <t>https://podminky.urs.cz/item/CS_URS_2024_02/764004801</t>
  </si>
  <si>
    <t>37,30+14,00+13,80+40</t>
  </si>
  <si>
    <t>0,50+8,70+2,40+11,50+27,40</t>
  </si>
  <si>
    <t>42</t>
  </si>
  <si>
    <t>764004861</t>
  </si>
  <si>
    <t>Demontáž svodu do suti</t>
  </si>
  <si>
    <t>946046802</t>
  </si>
  <si>
    <t>Demontáž klempířských konstrukcí svodu do suti</t>
  </si>
  <si>
    <t>https://podminky.urs.cz/item/CS_URS_2024_02/764004861</t>
  </si>
  <si>
    <t>7,50*3</t>
  </si>
  <si>
    <t>1,00*1</t>
  </si>
  <si>
    <t>13,50*4</t>
  </si>
  <si>
    <t>43</t>
  </si>
  <si>
    <t>764241366</t>
  </si>
  <si>
    <t>Oplechování úžlabí z TiZn lesklého plechu rš 500 mm</t>
  </si>
  <si>
    <t>1744610773</t>
  </si>
  <si>
    <t>Oplechování střešních prvků z titanzinkového lesklého válcovaného plechu úžlabí rš 500 mm</t>
  </si>
  <si>
    <t>https://podminky.urs.cz/item/CS_URS_2024_02/764241366</t>
  </si>
  <si>
    <t>44</t>
  </si>
  <si>
    <t>764341315</t>
  </si>
  <si>
    <t>Lemování rovných zdí střech s krytinou skládanou z TiZn lesklého plechu rš 400 mm</t>
  </si>
  <si>
    <t>2141930601</t>
  </si>
  <si>
    <t>Lemování zdí z titanzinkového lesklého válcovaného plechu boční nebo horní rovných, střech s krytinou skládanou mimo prejzovou rš 400 mm</t>
  </si>
  <si>
    <t>https://podminky.urs.cz/item/CS_URS_2024_02/764341315</t>
  </si>
  <si>
    <t>45</t>
  </si>
  <si>
    <t>764344356</t>
  </si>
  <si>
    <t>Lemování sloupků komín lávek z TiZn lesklého plechu s krytinou skládanou, plechovou rš 500x500 mm</t>
  </si>
  <si>
    <t>-772289086</t>
  </si>
  <si>
    <t>Lemování sloupků komínových lávek z titanzinkového lesklého válcovaného plechu s podložkou, střech s krytinou skládanou mimo prejzovou nebo z plechu rš 500 x 500 mm</t>
  </si>
  <si>
    <t>https://podminky.urs.cz/item/CS_URS_2024_02/764344356</t>
  </si>
  <si>
    <t>46</t>
  </si>
  <si>
    <t>764541305</t>
  </si>
  <si>
    <t>Žlab podokapní půlkruhový z TiZn lesklého plechu rš 330 mm</t>
  </si>
  <si>
    <t>-974215428</t>
  </si>
  <si>
    <t>Žlab podokapní z titanzinkového lesklého válcovaného plechu včetně háků a čel půlkruhový rš 330 mm</t>
  </si>
  <si>
    <t>https://podminky.urs.cz/item/CS_URS_2024_02/764541305</t>
  </si>
  <si>
    <t>47</t>
  </si>
  <si>
    <t>764541325</t>
  </si>
  <si>
    <t>Roh nebo kout půlkruhového podokapního žlabu z TiZn lesklého plechu rš 330 mm</t>
  </si>
  <si>
    <t>1474616607</t>
  </si>
  <si>
    <t>Žlab podokapní z titanzinkového lesklého válcovaného plechu roh nebo kout, žlabu půlkruhového rš 330 mm</t>
  </si>
  <si>
    <t>https://podminky.urs.cz/item/CS_URS_2024_02/764541325</t>
  </si>
  <si>
    <t>48</t>
  </si>
  <si>
    <t>764541347</t>
  </si>
  <si>
    <t>Kotlík oválný (trychtýřový) pro podokapní žlaby z TiZn lesklého plechu 330/120 mm</t>
  </si>
  <si>
    <t>-1381506465</t>
  </si>
  <si>
    <t>Žlab podokapní z titanzinkového lesklého válcovaného plechu kotlík oválný (trychtýřový), rš žlabu/průměr svodu 330/120 mm</t>
  </si>
  <si>
    <t>https://podminky.urs.cz/item/CS_URS_2024_02/764541347</t>
  </si>
  <si>
    <t>49</t>
  </si>
  <si>
    <t>764548324</t>
  </si>
  <si>
    <t>Kruhový svod včetně objímek, kolen, odskoků z TiZn lesklého plechu průměru 120 mm</t>
  </si>
  <si>
    <t>607542484</t>
  </si>
  <si>
    <t>Svod z titanzinkového lesklého válcovaného plechu včetně objímek, kolen a odskoků kruhový, průměru 120 mm</t>
  </si>
  <si>
    <t>https://podminky.urs.cz/item/CS_URS_2024_02/764548324</t>
  </si>
  <si>
    <t>50</t>
  </si>
  <si>
    <t>998764113</t>
  </si>
  <si>
    <t>Přesun hmot tonážní pro konstrukce klempířské s omezením mechanizace v objektech v přes 12 do 24 m</t>
  </si>
  <si>
    <t>-964402652</t>
  </si>
  <si>
    <t>Přesun hmot pro konstrukce klempířské stanovený z hmotnosti přesunovaného materiálu vodorovná dopravní vzdálenost do 50 m s omezením mechanizace v objektech výšky přes 12 do 24 m</t>
  </si>
  <si>
    <t>https://podminky.urs.cz/item/CS_URS_2024_02/998764113</t>
  </si>
  <si>
    <t>765</t>
  </si>
  <si>
    <t>Krytina skládaná</t>
  </si>
  <si>
    <t>51</t>
  </si>
  <si>
    <t>765113013</t>
  </si>
  <si>
    <t>Krytina keramická drážková velkoformátová (do 12 ks/m2) glazovaná sklonu do 30° na sucho</t>
  </si>
  <si>
    <t>997295625</t>
  </si>
  <si>
    <t>Krytina keramická drážková sklonu střechy do 30° na sucho velkoformátová (do 12ks/m2) glazovaná</t>
  </si>
  <si>
    <t>https://podminky.urs.cz/item/CS_URS_2024_02/765113013</t>
  </si>
  <si>
    <t>plocha střechy (S1,S2)</t>
  </si>
  <si>
    <t>52</t>
  </si>
  <si>
    <t>765113111</t>
  </si>
  <si>
    <t>Krytina keramická okapová hrana s větracím pásem plastovým</t>
  </si>
  <si>
    <t>-59385931</t>
  </si>
  <si>
    <t>Krytina keramická drážková sklonu střechy do 30° okapová hrana s větracím pásem plastovým</t>
  </si>
  <si>
    <t>https://podminky.urs.cz/item/CS_URS_2024_02/765113111</t>
  </si>
  <si>
    <t>53</t>
  </si>
  <si>
    <t>765113121</t>
  </si>
  <si>
    <t>Krytina keramická okapová hrana s větrací mřížkou jednoduchou</t>
  </si>
  <si>
    <t>-425382756</t>
  </si>
  <si>
    <t>Krytina keramická drážková sklonu střechy do 30° okapová hrana s větrací mřížkou jednoduchou</t>
  </si>
  <si>
    <t>https://podminky.urs.cz/item/CS_URS_2024_02/765113121</t>
  </si>
  <si>
    <t>54</t>
  </si>
  <si>
    <t>765113213</t>
  </si>
  <si>
    <t>Krytina keramická drážková nárožní hrana z hřebenáčů glazovaných na sucho s větracím pásem kovovým</t>
  </si>
  <si>
    <t>-20063451</t>
  </si>
  <si>
    <t>Krytina keramická drážková sklonu střechy do 30° nárožní hrana na sucho s větracím lepícím pásem kovovým z hřebenáčů glazovaných</t>
  </si>
  <si>
    <t>https://podminky.urs.cz/item/CS_URS_2024_02/765113213</t>
  </si>
  <si>
    <t>9,60*2</t>
  </si>
  <si>
    <t>12,00*2</t>
  </si>
  <si>
    <t>14,00*2</t>
  </si>
  <si>
    <t>55</t>
  </si>
  <si>
    <t>765113313</t>
  </si>
  <si>
    <t>Krytina keramická drážková hřeben z hřebenáčů glazovaných na sucho s větracím pásem olověným</t>
  </si>
  <si>
    <t>-835030097</t>
  </si>
  <si>
    <t>Krytina keramická drážková sklonu střechy do 30° hřeben na sucho s větracím pásem olověným z hřebenáčů glazovaných</t>
  </si>
  <si>
    <t>https://podminky.urs.cz/item/CS_URS_2024_02/765113313</t>
  </si>
  <si>
    <t>25,00</t>
  </si>
  <si>
    <t>17,00</t>
  </si>
  <si>
    <t>2,50*2</t>
  </si>
  <si>
    <t>56</t>
  </si>
  <si>
    <t>765113412</t>
  </si>
  <si>
    <t>Krytina keramická úžlabí na plech na sucho s těsnicím pásem</t>
  </si>
  <si>
    <t>1629815100</t>
  </si>
  <si>
    <t>Krytina keramická drážková sklonu střechy do 30° úžlabí na plech na sucho s těsnícími pásy</t>
  </si>
  <si>
    <t>https://podminky.urs.cz/item/CS_URS_2024_02/765113412</t>
  </si>
  <si>
    <t>57</t>
  </si>
  <si>
    <t>765113513</t>
  </si>
  <si>
    <t>Krytina keramická drážková štítová hrana z velkoformátových (do 3 ks/m) okrajových tašek glazovaných do malty</t>
  </si>
  <si>
    <t>-1885146836</t>
  </si>
  <si>
    <t>Krytina keramická drážková sklonu střechy do 30° štítová hrana do malty z okrajových tašek velkoformátových (do 3ks/m) glazovaných</t>
  </si>
  <si>
    <t>https://podminky.urs.cz/item/CS_URS_2024_02/765113513</t>
  </si>
  <si>
    <t>5,50/cos(24)*2</t>
  </si>
  <si>
    <t>2,00/cos(33)</t>
  </si>
  <si>
    <t>58</t>
  </si>
  <si>
    <t>765113911</t>
  </si>
  <si>
    <t>Příplatek ke krytině keramické drážkové za sklon přes 30° do 40°</t>
  </si>
  <si>
    <t>502302569</t>
  </si>
  <si>
    <t>Krytina keramická drážková sklonu střechy do 30° Příplatek cenám za sklon přes 30° do 40°</t>
  </si>
  <si>
    <t>https://podminky.urs.cz/item/CS_URS_2024_02/765113911</t>
  </si>
  <si>
    <t>59</t>
  </si>
  <si>
    <t>765115011</t>
  </si>
  <si>
    <t>Montáž keramické speciální tašky (větrací, protisněhové,prostupové) drážkové velkoformátové (do 12 ks/m2) na sucho</t>
  </si>
  <si>
    <t>1867247542</t>
  </si>
  <si>
    <t>Montáž střešních doplňků krytiny keramické speciálních tašek větracích, protisněhových, prostupových, ukončovacích drážkových na sucho velkoformátových (do 12 ks/m2)</t>
  </si>
  <si>
    <t>https://podminky.urs.cz/item/CS_URS_2024_02/765115011</t>
  </si>
  <si>
    <t>větrací</t>
  </si>
  <si>
    <t>40*2</t>
  </si>
  <si>
    <t>25*2</t>
  </si>
  <si>
    <t>protisněhové</t>
  </si>
  <si>
    <t>1018,00*1,8-0,4</t>
  </si>
  <si>
    <t>60</t>
  </si>
  <si>
    <t>59660731</t>
  </si>
  <si>
    <t>taška ražená drážková glazura velkoformátová (do 12 ks/m2) větrací</t>
  </si>
  <si>
    <t>-439297044</t>
  </si>
  <si>
    <t>130*1,03 'Přepočtené koeficientem množství</t>
  </si>
  <si>
    <t>61</t>
  </si>
  <si>
    <t>59660734</t>
  </si>
  <si>
    <t>taška ražená drážková glazura velkoformátová (do 12 ks/m2) protisněhová</t>
  </si>
  <si>
    <t>1736489140</t>
  </si>
  <si>
    <t>62</t>
  </si>
  <si>
    <t>765115202</t>
  </si>
  <si>
    <t>Montáž nástavce pro odvětrání kanalizace pro keramickou krytinu</t>
  </si>
  <si>
    <t>1866633507</t>
  </si>
  <si>
    <t>Montáž střešních doplňků krytiny keramické nástavce pro odvětrání kanalizace</t>
  </si>
  <si>
    <t>https://podminky.urs.cz/item/CS_URS_2024_02/765115202</t>
  </si>
  <si>
    <t>63</t>
  </si>
  <si>
    <t>59663001</t>
  </si>
  <si>
    <t>taška ražená drážková glazura velkoformátová (do 12 ks/m2) prostupová s větracím nástavcem</t>
  </si>
  <si>
    <t>-1572420658</t>
  </si>
  <si>
    <t>64</t>
  </si>
  <si>
    <t>765115302</t>
  </si>
  <si>
    <t>Montáž střešního výlezu pl jednotlivě přes 0,25 m2 pro keramickou krytinu</t>
  </si>
  <si>
    <t>1170462271</t>
  </si>
  <si>
    <t>Montáž střešních doplňků krytiny keramické střešního výlezu plochy jednotlivě přes 0,25 m2</t>
  </si>
  <si>
    <t>https://podminky.urs.cz/item/CS_URS_2024_02/765115302</t>
  </si>
  <si>
    <t>65</t>
  </si>
  <si>
    <t>55341849</t>
  </si>
  <si>
    <t>vikýř standard titanzinek 60x60cm</t>
  </si>
  <si>
    <t>-747035600</t>
  </si>
  <si>
    <t>66</t>
  </si>
  <si>
    <t>765115352</t>
  </si>
  <si>
    <t>Montáž střešní stoupací plošiny d přes 400 do 800 mm pro keramickou krytinu</t>
  </si>
  <si>
    <t>1477960857</t>
  </si>
  <si>
    <t>Montáž střešních doplňků krytiny keramické stoupací plošiny délky přes 400 do 800 mm</t>
  </si>
  <si>
    <t>https://podminky.urs.cz/item/CS_URS_2024_02/765115352</t>
  </si>
  <si>
    <t>67</t>
  </si>
  <si>
    <t>59660007</t>
  </si>
  <si>
    <t>komplet stoupací rovný pro keramickou krytinu rošt š 250mm d 800mm (2x závěsný držák, spojovací materiál, plošina)</t>
  </si>
  <si>
    <t>sada</t>
  </si>
  <si>
    <t>-2005701749</t>
  </si>
  <si>
    <t>68</t>
  </si>
  <si>
    <t>765115421</t>
  </si>
  <si>
    <t>Montáž bezpečnostního háku pro keramickou krytinu</t>
  </si>
  <si>
    <t>1866674858</t>
  </si>
  <si>
    <t>Montáž střešních doplňků krytiny keramické bezpečnostního háku</t>
  </si>
  <si>
    <t>https://podminky.urs.cz/item/CS_URS_2024_02/765115421</t>
  </si>
  <si>
    <t>69</t>
  </si>
  <si>
    <t>59660887</t>
  </si>
  <si>
    <t>hák Pz bezpečnostní střešní včetně kotevního materiálu</t>
  </si>
  <si>
    <t>-1820883537</t>
  </si>
  <si>
    <t>70</t>
  </si>
  <si>
    <t>765121801</t>
  </si>
  <si>
    <t>Demontáž krytiny betonové sklonu do 30° na sucho do suti</t>
  </si>
  <si>
    <t>-1128120048</t>
  </si>
  <si>
    <t>Demontáž krytiny betonové na sucho, sklonu do 30° do suti</t>
  </si>
  <si>
    <t>https://podminky.urs.cz/item/CS_URS_2024_02/765121801</t>
  </si>
  <si>
    <t>71</t>
  </si>
  <si>
    <t>765121821</t>
  </si>
  <si>
    <t>Příplatek k demontáži krytiny betonové do suti za sklon přes 30°</t>
  </si>
  <si>
    <t>1824435212</t>
  </si>
  <si>
    <t>Demontáž krytiny betonové Příplatek k cenám za sklon přes 30° do suti</t>
  </si>
  <si>
    <t>https://podminky.urs.cz/item/CS_URS_2024_02/765121821</t>
  </si>
  <si>
    <t>72</t>
  </si>
  <si>
    <t>765121881</t>
  </si>
  <si>
    <t>Demontáž hřebenů a nároží krytiny betonové sklonu do 30° na sucho do suti</t>
  </si>
  <si>
    <t>-1910448226</t>
  </si>
  <si>
    <t>Demontáž krytiny betonové hřebenů a nároží, sklonu do 30° z hřebenáčů na sucho do suti</t>
  </si>
  <si>
    <t>https://podminky.urs.cz/item/CS_URS_2024_02/765121881</t>
  </si>
  <si>
    <t>hřeben</t>
  </si>
  <si>
    <t>nároží</t>
  </si>
  <si>
    <t>73</t>
  </si>
  <si>
    <t>765191011</t>
  </si>
  <si>
    <t>Montáž pojistné hydroizolační nebo parotěsné fólie kladené ve sklonu do 30° volně na krokve</t>
  </si>
  <si>
    <t>1402579505</t>
  </si>
  <si>
    <t>Montáž pojistné hydroizolační nebo parotěsné fólie kladené ve sklonu přes 20° volně na krokve</t>
  </si>
  <si>
    <t>https://podminky.urs.cz/item/CS_URS_2024_02/765191011</t>
  </si>
  <si>
    <t>74</t>
  </si>
  <si>
    <t>63150818</t>
  </si>
  <si>
    <t>fólie kontaktní difuzně propustná pro doplňkovou hydroizolační vrstvu, jednovrstvá mikrovláknitá s reflexní a funkční vrstvou tl 0,175mm</t>
  </si>
  <si>
    <t>-1136885986</t>
  </si>
  <si>
    <t>1018,517*1,16</t>
  </si>
  <si>
    <t>75</t>
  </si>
  <si>
    <t>765191031</t>
  </si>
  <si>
    <t>Lepení těsnících pásků pod kontralatě</t>
  </si>
  <si>
    <t>-1963999531</t>
  </si>
  <si>
    <t>Montáž pojistné hydroizolační nebo parotěsné fólie lepení těsnících pásků pod kontralatě</t>
  </si>
  <si>
    <t>https://podminky.urs.cz/item/CS_URS_2024_02/765191031</t>
  </si>
  <si>
    <t>76</t>
  </si>
  <si>
    <t>28329303</t>
  </si>
  <si>
    <t>páska těsnící jednostranně lepící butylkaučuková pod kontralatě š 50mm</t>
  </si>
  <si>
    <t>877060705</t>
  </si>
  <si>
    <t>1020*1,1 'Přepočtené koeficientem množství</t>
  </si>
  <si>
    <t>77</t>
  </si>
  <si>
    <t>765191041</t>
  </si>
  <si>
    <t>Montáž pojistné hydroizolační nebo parotěsné fólie střešních prostupů DN do 150 mm</t>
  </si>
  <si>
    <t>-120687913</t>
  </si>
  <si>
    <t>Montáž pojistné hydroizolační nebo parotěsné fólie v místech střešních prostupů průměru do 150 mm</t>
  </si>
  <si>
    <t>https://podminky.urs.cz/item/CS_URS_2024_02/765191041</t>
  </si>
  <si>
    <t>78</t>
  </si>
  <si>
    <t>28329044</t>
  </si>
  <si>
    <t>fólie kontaktní difuzně propustná pro doplňkovou hydroizolační vrstvu, třívrstvá mikroporézní PP 150g/m2</t>
  </si>
  <si>
    <t>-689535753</t>
  </si>
  <si>
    <t>7*1,15 'Přepočtené koeficientem množství</t>
  </si>
  <si>
    <t>79</t>
  </si>
  <si>
    <t>765192001</t>
  </si>
  <si>
    <t>Nouzové (provizorní) zakrytí střechy plachtou</t>
  </si>
  <si>
    <t>634078745</t>
  </si>
  <si>
    <t>Nouzové zakrytí střechy plachtou</t>
  </si>
  <si>
    <t>https://podminky.urs.cz/item/CS_URS_2024_02/765192001</t>
  </si>
  <si>
    <t>1018,517*1,5</t>
  </si>
  <si>
    <t>80</t>
  </si>
  <si>
    <t>765192811</t>
  </si>
  <si>
    <t>Demontáž střešního výlezu jakékoliv plochy</t>
  </si>
  <si>
    <t>625499166</t>
  </si>
  <si>
    <t>https://podminky.urs.cz/item/CS_URS_2024_02/765192811</t>
  </si>
  <si>
    <t>81</t>
  </si>
  <si>
    <t>998765113</t>
  </si>
  <si>
    <t>Přesun hmot tonážní pro krytiny skládané s omezením mechanizace v objektech v přes 12 do 24 m</t>
  </si>
  <si>
    <t>-1256509463</t>
  </si>
  <si>
    <t>Přesun hmot pro krytiny skládané stanovený z hmotnosti přesunovaného materiálu vodorovná dopravní vzdálenost do 50 m s omezením mechanizace na objektech výšky přes 12 do 24 m</t>
  </si>
  <si>
    <t>https://podminky.urs.cz/item/CS_URS_2024_02/998765113</t>
  </si>
  <si>
    <t>783</t>
  </si>
  <si>
    <t>Dokončovací práce - nátěry</t>
  </si>
  <si>
    <t>82</t>
  </si>
  <si>
    <t>783223111</t>
  </si>
  <si>
    <t>Napouštěcí jednonásobný akrylátový biocidní nátěr tesařských konstrukcí zabudovaných do konstrukce</t>
  </si>
  <si>
    <t>213821020</t>
  </si>
  <si>
    <t>Preventivní napouštěcí nátěr tesařských prvků proti dřevokazným houbám, hmyzu a plísním zabudovaných do konstrukce jednonásobný akrylátový</t>
  </si>
  <si>
    <t>https://podminky.urs.cz/item/CS_URS_2024_02/783223111</t>
  </si>
  <si>
    <t>HZS</t>
  </si>
  <si>
    <t>Hodinové zúčtovací sazby</t>
  </si>
  <si>
    <t>83</t>
  </si>
  <si>
    <t>HZS1292</t>
  </si>
  <si>
    <t>Hodinová zúčtovací sazba stavební dělník</t>
  </si>
  <si>
    <t>hod</t>
  </si>
  <si>
    <t>512</t>
  </si>
  <si>
    <t>82454381</t>
  </si>
  <si>
    <t>Hodinové zúčtovací sazby profesí HSV zemní a pomocné práce stavební dělník</t>
  </si>
  <si>
    <t>https://podminky.urs.cz/item/CS_URS_2024_02/HZS1292</t>
  </si>
  <si>
    <t>pomocné práce, přípmoce</t>
  </si>
  <si>
    <t>100,00</t>
  </si>
  <si>
    <t>VRN</t>
  </si>
  <si>
    <t>Vedlejší rozpočtové náklady</t>
  </si>
  <si>
    <t>84</t>
  </si>
  <si>
    <t>3.109</t>
  </si>
  <si>
    <t>Dopravní opatření</t>
  </si>
  <si>
    <t>Kč</t>
  </si>
  <si>
    <t>1357366997</t>
  </si>
  <si>
    <t>85</t>
  </si>
  <si>
    <t>3.111</t>
  </si>
  <si>
    <t>Označení stavby</t>
  </si>
  <si>
    <t>-1586736312</t>
  </si>
  <si>
    <t>86</t>
  </si>
  <si>
    <t>3.112</t>
  </si>
  <si>
    <t>Fotodokumentace stavby a všech objektů</t>
  </si>
  <si>
    <t>-948067773</t>
  </si>
  <si>
    <t>VRN3</t>
  </si>
  <si>
    <t>Zařízení staveniště</t>
  </si>
  <si>
    <t>87</t>
  </si>
  <si>
    <t>030001000</t>
  </si>
  <si>
    <t>%</t>
  </si>
  <si>
    <t>1647997340</t>
  </si>
  <si>
    <t>VRN7</t>
  </si>
  <si>
    <t>Provozní vlivy</t>
  </si>
  <si>
    <t>88</t>
  </si>
  <si>
    <t>070001000</t>
  </si>
  <si>
    <t>1024</t>
  </si>
  <si>
    <t>1846566151</t>
  </si>
  <si>
    <t>https://podminky.urs.cz/item/CS_URS_2024_02/070001000</t>
  </si>
  <si>
    <t>VRN9</t>
  </si>
  <si>
    <t>Ostatní náklady</t>
  </si>
  <si>
    <t>89</t>
  </si>
  <si>
    <t>094104000</t>
  </si>
  <si>
    <t>Náklady na opatření BOZP</t>
  </si>
  <si>
    <t>831822441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</si>
</sst>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952902601" TargetMode="External"/><Relationship Id="rId18" Type="http://schemas.openxmlformats.org/officeDocument/2006/relationships/hyperlink" Target="https://podminky.urs.cz/item/CS_URS_2024_02/762086111" TargetMode="External"/><Relationship Id="rId26" Type="http://schemas.openxmlformats.org/officeDocument/2006/relationships/hyperlink" Target="https://podminky.urs.cz/item/CS_URS_2024_02/762395000" TargetMode="External"/><Relationship Id="rId39" Type="http://schemas.openxmlformats.org/officeDocument/2006/relationships/hyperlink" Target="https://podminky.urs.cz/item/CS_URS_2024_02/764541325" TargetMode="External"/><Relationship Id="rId21" Type="http://schemas.openxmlformats.org/officeDocument/2006/relationships/hyperlink" Target="https://podminky.urs.cz/item/CS_URS_2024_02/762332933" TargetMode="External"/><Relationship Id="rId34" Type="http://schemas.openxmlformats.org/officeDocument/2006/relationships/hyperlink" Target="https://podminky.urs.cz/item/CS_URS_2024_02/764004861" TargetMode="External"/><Relationship Id="rId42" Type="http://schemas.openxmlformats.org/officeDocument/2006/relationships/hyperlink" Target="https://podminky.urs.cz/item/CS_URS_2024_02/998764113" TargetMode="External"/><Relationship Id="rId47" Type="http://schemas.openxmlformats.org/officeDocument/2006/relationships/hyperlink" Target="https://podminky.urs.cz/item/CS_URS_2024_02/765113313" TargetMode="External"/><Relationship Id="rId50" Type="http://schemas.openxmlformats.org/officeDocument/2006/relationships/hyperlink" Target="https://podminky.urs.cz/item/CS_URS_2024_02/765113911" TargetMode="External"/><Relationship Id="rId55" Type="http://schemas.openxmlformats.org/officeDocument/2006/relationships/hyperlink" Target="https://podminky.urs.cz/item/CS_URS_2024_02/765115421" TargetMode="External"/><Relationship Id="rId63" Type="http://schemas.openxmlformats.org/officeDocument/2006/relationships/hyperlink" Target="https://podminky.urs.cz/item/CS_URS_2024_02/765192811" TargetMode="External"/><Relationship Id="rId68" Type="http://schemas.openxmlformats.org/officeDocument/2006/relationships/drawing" Target="../drawings/drawing2.xml"/><Relationship Id="rId7" Type="http://schemas.openxmlformats.org/officeDocument/2006/relationships/hyperlink" Target="https://podminky.urs.cz/item/CS_URS_2024_02/944511811" TargetMode="External"/><Relationship Id="rId2" Type="http://schemas.openxmlformats.org/officeDocument/2006/relationships/hyperlink" Target="https://podminky.urs.cz/item/CS_URS_2024_02/941111232" TargetMode="External"/><Relationship Id="rId16" Type="http://schemas.openxmlformats.org/officeDocument/2006/relationships/hyperlink" Target="https://podminky.urs.cz/item/CS_URS_2024_02/993111119" TargetMode="External"/><Relationship Id="rId29" Type="http://schemas.openxmlformats.org/officeDocument/2006/relationships/hyperlink" Target="https://podminky.urs.cz/item/CS_URS_2024_02/764001891" TargetMode="External"/><Relationship Id="rId1" Type="http://schemas.openxmlformats.org/officeDocument/2006/relationships/hyperlink" Target="https://podminky.urs.cz/item/CS_URS_2024_02/941111132" TargetMode="External"/><Relationship Id="rId6" Type="http://schemas.openxmlformats.org/officeDocument/2006/relationships/hyperlink" Target="https://podminky.urs.cz/item/CS_URS_2024_02/944511211" TargetMode="External"/><Relationship Id="rId11" Type="http://schemas.openxmlformats.org/officeDocument/2006/relationships/hyperlink" Target="https://podminky.urs.cz/item/CS_URS_2024_02/949101111" TargetMode="External"/><Relationship Id="rId24" Type="http://schemas.openxmlformats.org/officeDocument/2006/relationships/hyperlink" Target="https://podminky.urs.cz/item/CS_URS_2024_02/762342511" TargetMode="External"/><Relationship Id="rId32" Type="http://schemas.openxmlformats.org/officeDocument/2006/relationships/hyperlink" Target="https://podminky.urs.cz/item/CS_URS_2024_02/764002891" TargetMode="External"/><Relationship Id="rId37" Type="http://schemas.openxmlformats.org/officeDocument/2006/relationships/hyperlink" Target="https://podminky.urs.cz/item/CS_URS_2024_02/764344356" TargetMode="External"/><Relationship Id="rId40" Type="http://schemas.openxmlformats.org/officeDocument/2006/relationships/hyperlink" Target="https://podminky.urs.cz/item/CS_URS_2024_02/764541347" TargetMode="External"/><Relationship Id="rId45" Type="http://schemas.openxmlformats.org/officeDocument/2006/relationships/hyperlink" Target="https://podminky.urs.cz/item/CS_URS_2024_02/765113121" TargetMode="External"/><Relationship Id="rId53" Type="http://schemas.openxmlformats.org/officeDocument/2006/relationships/hyperlink" Target="https://podminky.urs.cz/item/CS_URS_2024_02/765115302" TargetMode="External"/><Relationship Id="rId58" Type="http://schemas.openxmlformats.org/officeDocument/2006/relationships/hyperlink" Target="https://podminky.urs.cz/item/CS_URS_2024_02/765121881" TargetMode="External"/><Relationship Id="rId66" Type="http://schemas.openxmlformats.org/officeDocument/2006/relationships/hyperlink" Target="https://podminky.urs.cz/item/CS_URS_2024_02/HZS1292" TargetMode="External"/><Relationship Id="rId5" Type="http://schemas.openxmlformats.org/officeDocument/2006/relationships/hyperlink" Target="https://podminky.urs.cz/item/CS_URS_2024_02/944511111" TargetMode="External"/><Relationship Id="rId15" Type="http://schemas.openxmlformats.org/officeDocument/2006/relationships/hyperlink" Target="https://podminky.urs.cz/item/CS_URS_2024_02/993111111" TargetMode="External"/><Relationship Id="rId23" Type="http://schemas.openxmlformats.org/officeDocument/2006/relationships/hyperlink" Target="https://podminky.urs.cz/item/CS_URS_2024_02/762342314" TargetMode="External"/><Relationship Id="rId28" Type="http://schemas.openxmlformats.org/officeDocument/2006/relationships/hyperlink" Target="https://podminky.urs.cz/item/CS_URS_2024_02/764001821" TargetMode="External"/><Relationship Id="rId36" Type="http://schemas.openxmlformats.org/officeDocument/2006/relationships/hyperlink" Target="https://podminky.urs.cz/item/CS_URS_2024_02/764341315" TargetMode="External"/><Relationship Id="rId49" Type="http://schemas.openxmlformats.org/officeDocument/2006/relationships/hyperlink" Target="https://podminky.urs.cz/item/CS_URS_2024_02/765113513" TargetMode="External"/><Relationship Id="rId57" Type="http://schemas.openxmlformats.org/officeDocument/2006/relationships/hyperlink" Target="https://podminky.urs.cz/item/CS_URS_2024_02/765121821" TargetMode="External"/><Relationship Id="rId61" Type="http://schemas.openxmlformats.org/officeDocument/2006/relationships/hyperlink" Target="https://podminky.urs.cz/item/CS_URS_2024_02/765191041" TargetMode="External"/><Relationship Id="rId10" Type="http://schemas.openxmlformats.org/officeDocument/2006/relationships/hyperlink" Target="https://podminky.urs.cz/item/CS_URS_2024_02/944711812" TargetMode="External"/><Relationship Id="rId19" Type="http://schemas.openxmlformats.org/officeDocument/2006/relationships/hyperlink" Target="https://podminky.urs.cz/item/CS_URS_2024_02/762332931" TargetMode="External"/><Relationship Id="rId31" Type="http://schemas.openxmlformats.org/officeDocument/2006/relationships/hyperlink" Target="https://podminky.urs.cz/item/CS_URS_2024_02/764002871" TargetMode="External"/><Relationship Id="rId44" Type="http://schemas.openxmlformats.org/officeDocument/2006/relationships/hyperlink" Target="https://podminky.urs.cz/item/CS_URS_2024_02/765113111" TargetMode="External"/><Relationship Id="rId52" Type="http://schemas.openxmlformats.org/officeDocument/2006/relationships/hyperlink" Target="https://podminky.urs.cz/item/CS_URS_2024_02/765115202" TargetMode="External"/><Relationship Id="rId60" Type="http://schemas.openxmlformats.org/officeDocument/2006/relationships/hyperlink" Target="https://podminky.urs.cz/item/CS_URS_2024_02/765191031" TargetMode="External"/><Relationship Id="rId65" Type="http://schemas.openxmlformats.org/officeDocument/2006/relationships/hyperlink" Target="https://podminky.urs.cz/item/CS_URS_2024_02/783223111" TargetMode="External"/><Relationship Id="rId4" Type="http://schemas.openxmlformats.org/officeDocument/2006/relationships/hyperlink" Target="https://podminky.urs.cz/item/CS_URS_2024_02/941111832" TargetMode="External"/><Relationship Id="rId9" Type="http://schemas.openxmlformats.org/officeDocument/2006/relationships/hyperlink" Target="https://podminky.urs.cz/item/CS_URS_2024_02/944711212" TargetMode="External"/><Relationship Id="rId14" Type="http://schemas.openxmlformats.org/officeDocument/2006/relationships/hyperlink" Target="https://podminky.urs.cz/item/CS_URS_2024_02/952902611" TargetMode="External"/><Relationship Id="rId22" Type="http://schemas.openxmlformats.org/officeDocument/2006/relationships/hyperlink" Target="https://podminky.urs.cz/item/CS_URS_2024_02/762341210" TargetMode="External"/><Relationship Id="rId27" Type="http://schemas.openxmlformats.org/officeDocument/2006/relationships/hyperlink" Target="https://podminky.urs.cz/item/CS_URS_2024_02/998762112" TargetMode="External"/><Relationship Id="rId30" Type="http://schemas.openxmlformats.org/officeDocument/2006/relationships/hyperlink" Target="https://podminky.urs.cz/item/CS_URS_2024_02/764002801" TargetMode="External"/><Relationship Id="rId35" Type="http://schemas.openxmlformats.org/officeDocument/2006/relationships/hyperlink" Target="https://podminky.urs.cz/item/CS_URS_2024_02/764241366" TargetMode="External"/><Relationship Id="rId43" Type="http://schemas.openxmlformats.org/officeDocument/2006/relationships/hyperlink" Target="https://podminky.urs.cz/item/CS_URS_2024_02/765113013" TargetMode="External"/><Relationship Id="rId48" Type="http://schemas.openxmlformats.org/officeDocument/2006/relationships/hyperlink" Target="https://podminky.urs.cz/item/CS_URS_2024_02/765113412" TargetMode="External"/><Relationship Id="rId56" Type="http://schemas.openxmlformats.org/officeDocument/2006/relationships/hyperlink" Target="https://podminky.urs.cz/item/CS_URS_2024_02/765121801" TargetMode="External"/><Relationship Id="rId64" Type="http://schemas.openxmlformats.org/officeDocument/2006/relationships/hyperlink" Target="https://podminky.urs.cz/item/CS_URS_2024_02/998765113" TargetMode="External"/><Relationship Id="rId8" Type="http://schemas.openxmlformats.org/officeDocument/2006/relationships/hyperlink" Target="https://podminky.urs.cz/item/CS_URS_2024_02/944711112" TargetMode="External"/><Relationship Id="rId51" Type="http://schemas.openxmlformats.org/officeDocument/2006/relationships/hyperlink" Target="https://podminky.urs.cz/item/CS_URS_2024_02/765115011" TargetMode="External"/><Relationship Id="rId3" Type="http://schemas.openxmlformats.org/officeDocument/2006/relationships/hyperlink" Target="https://podminky.urs.cz/item/CS_URS_2024_02/941111322" TargetMode="External"/><Relationship Id="rId12" Type="http://schemas.openxmlformats.org/officeDocument/2006/relationships/hyperlink" Target="https://podminky.urs.cz/item/CS_URS_2024_02/949101112" TargetMode="External"/><Relationship Id="rId17" Type="http://schemas.openxmlformats.org/officeDocument/2006/relationships/hyperlink" Target="https://podminky.urs.cz/item/CS_URS_2024_02/762083122" TargetMode="External"/><Relationship Id="rId25" Type="http://schemas.openxmlformats.org/officeDocument/2006/relationships/hyperlink" Target="https://podminky.urs.cz/item/CS_URS_2024_02/762342812" TargetMode="External"/><Relationship Id="rId33" Type="http://schemas.openxmlformats.org/officeDocument/2006/relationships/hyperlink" Target="https://podminky.urs.cz/item/CS_URS_2024_02/764004801" TargetMode="External"/><Relationship Id="rId38" Type="http://schemas.openxmlformats.org/officeDocument/2006/relationships/hyperlink" Target="https://podminky.urs.cz/item/CS_URS_2024_02/764541305" TargetMode="External"/><Relationship Id="rId46" Type="http://schemas.openxmlformats.org/officeDocument/2006/relationships/hyperlink" Target="https://podminky.urs.cz/item/CS_URS_2024_02/765113213" TargetMode="External"/><Relationship Id="rId59" Type="http://schemas.openxmlformats.org/officeDocument/2006/relationships/hyperlink" Target="https://podminky.urs.cz/item/CS_URS_2024_02/765191011" TargetMode="External"/><Relationship Id="rId67" Type="http://schemas.openxmlformats.org/officeDocument/2006/relationships/hyperlink" Target="https://podminky.urs.cz/item/CS_URS_2024_02/070001000" TargetMode="External"/><Relationship Id="rId20" Type="http://schemas.openxmlformats.org/officeDocument/2006/relationships/hyperlink" Target="https://podminky.urs.cz/item/CS_URS_2024_02/762332932" TargetMode="External"/><Relationship Id="rId41" Type="http://schemas.openxmlformats.org/officeDocument/2006/relationships/hyperlink" Target="https://podminky.urs.cz/item/CS_URS_2024_02/764548324" TargetMode="External"/><Relationship Id="rId54" Type="http://schemas.openxmlformats.org/officeDocument/2006/relationships/hyperlink" Target="https://podminky.urs.cz/item/CS_URS_2024_02/765115352" TargetMode="External"/><Relationship Id="rId62" Type="http://schemas.openxmlformats.org/officeDocument/2006/relationships/hyperlink" Target="https://podminky.urs.cz/item/CS_URS_2024_02/765192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" customHeight="1"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1" t="s">
        <v>14</v>
      </c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2"/>
      <c r="AQ5" s="22"/>
      <c r="AR5" s="20"/>
      <c r="BE5" s="248" t="s">
        <v>15</v>
      </c>
      <c r="BS5" s="17" t="s">
        <v>6</v>
      </c>
    </row>
    <row r="6" spans="1:74" s="1" customFormat="1" ht="36.9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3" t="s">
        <v>17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2"/>
      <c r="AQ6" s="22"/>
      <c r="AR6" s="20"/>
      <c r="BE6" s="249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9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9"/>
      <c r="BS8" s="17" t="s">
        <v>6</v>
      </c>
    </row>
    <row r="9" spans="1:74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9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9"/>
      <c r="BS10" s="17" t="s">
        <v>6</v>
      </c>
    </row>
    <row r="11" spans="1:74" s="1" customFormat="1" ht="18.45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49"/>
      <c r="BS11" s="17" t="s">
        <v>6</v>
      </c>
    </row>
    <row r="12" spans="1:74" s="1" customFormat="1" ht="6.9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9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49"/>
      <c r="BS13" s="17" t="s">
        <v>6</v>
      </c>
    </row>
    <row r="14" spans="1:74" ht="13.2">
      <c r="B14" s="21"/>
      <c r="C14" s="22"/>
      <c r="D14" s="22"/>
      <c r="E14" s="254" t="s">
        <v>28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49"/>
      <c r="BS14" s="17" t="s">
        <v>6</v>
      </c>
    </row>
    <row r="15" spans="1:74" s="1" customFormat="1" ht="6.9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9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9"/>
      <c r="BS16" s="17" t="s">
        <v>4</v>
      </c>
    </row>
    <row r="17" spans="1:71" s="1" customFormat="1" ht="18.45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49"/>
      <c r="BS17" s="17" t="s">
        <v>30</v>
      </c>
    </row>
    <row r="18" spans="1:71" s="1" customFormat="1" ht="6.9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9"/>
      <c r="BS18" s="17" t="s">
        <v>6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9"/>
      <c r="BS19" s="17" t="s">
        <v>6</v>
      </c>
    </row>
    <row r="20" spans="1:71" s="1" customFormat="1" ht="18.45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49"/>
      <c r="BS20" s="17" t="s">
        <v>30</v>
      </c>
    </row>
    <row r="21" spans="1:71" s="1" customFormat="1" ht="6.9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9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9"/>
    </row>
    <row r="23" spans="1:71" s="1" customFormat="1" ht="16.5" customHeight="1">
      <c r="B23" s="21"/>
      <c r="C23" s="22"/>
      <c r="D23" s="22"/>
      <c r="E23" s="256" t="s">
        <v>1</v>
      </c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2"/>
      <c r="AP23" s="22"/>
      <c r="AQ23" s="22"/>
      <c r="AR23" s="20"/>
      <c r="BE23" s="249"/>
    </row>
    <row r="24" spans="1:71" s="1" customFormat="1" ht="6.9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9"/>
    </row>
    <row r="25" spans="1:71" s="1" customFormat="1" ht="6.9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9"/>
    </row>
    <row r="26" spans="1:71" s="2" customFormat="1" ht="25.95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7">
        <f>ROUND(AG94,2)</f>
        <v>0</v>
      </c>
      <c r="AL26" s="258"/>
      <c r="AM26" s="258"/>
      <c r="AN26" s="258"/>
      <c r="AO26" s="258"/>
      <c r="AP26" s="36"/>
      <c r="AQ26" s="36"/>
      <c r="AR26" s="39"/>
      <c r="BE26" s="249"/>
    </row>
    <row r="27" spans="1:71" s="2" customFormat="1" ht="6.9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9"/>
    </row>
    <row r="28" spans="1:71" s="2" customFormat="1" ht="13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9" t="s">
        <v>34</v>
      </c>
      <c r="M28" s="259"/>
      <c r="N28" s="259"/>
      <c r="O28" s="259"/>
      <c r="P28" s="259"/>
      <c r="Q28" s="36"/>
      <c r="R28" s="36"/>
      <c r="S28" s="36"/>
      <c r="T28" s="36"/>
      <c r="U28" s="36"/>
      <c r="V28" s="36"/>
      <c r="W28" s="259" t="s">
        <v>35</v>
      </c>
      <c r="X28" s="259"/>
      <c r="Y28" s="259"/>
      <c r="Z28" s="259"/>
      <c r="AA28" s="259"/>
      <c r="AB28" s="259"/>
      <c r="AC28" s="259"/>
      <c r="AD28" s="259"/>
      <c r="AE28" s="259"/>
      <c r="AF28" s="36"/>
      <c r="AG28" s="36"/>
      <c r="AH28" s="36"/>
      <c r="AI28" s="36"/>
      <c r="AJ28" s="36"/>
      <c r="AK28" s="259" t="s">
        <v>36</v>
      </c>
      <c r="AL28" s="259"/>
      <c r="AM28" s="259"/>
      <c r="AN28" s="259"/>
      <c r="AO28" s="259"/>
      <c r="AP28" s="36"/>
      <c r="AQ28" s="36"/>
      <c r="AR28" s="39"/>
      <c r="BE28" s="249"/>
    </row>
    <row r="29" spans="1:71" s="3" customFormat="1" ht="14.4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62">
        <v>0.21</v>
      </c>
      <c r="M29" s="261"/>
      <c r="N29" s="261"/>
      <c r="O29" s="261"/>
      <c r="P29" s="261"/>
      <c r="Q29" s="41"/>
      <c r="R29" s="41"/>
      <c r="S29" s="41"/>
      <c r="T29" s="41"/>
      <c r="U29" s="41"/>
      <c r="V29" s="41"/>
      <c r="W29" s="260">
        <f>ROUND(AZ94, 2)</f>
        <v>0</v>
      </c>
      <c r="X29" s="261"/>
      <c r="Y29" s="261"/>
      <c r="Z29" s="261"/>
      <c r="AA29" s="261"/>
      <c r="AB29" s="261"/>
      <c r="AC29" s="261"/>
      <c r="AD29" s="261"/>
      <c r="AE29" s="261"/>
      <c r="AF29" s="41"/>
      <c r="AG29" s="41"/>
      <c r="AH29" s="41"/>
      <c r="AI29" s="41"/>
      <c r="AJ29" s="41"/>
      <c r="AK29" s="260">
        <f>ROUND(AV94, 2)</f>
        <v>0</v>
      </c>
      <c r="AL29" s="261"/>
      <c r="AM29" s="261"/>
      <c r="AN29" s="261"/>
      <c r="AO29" s="261"/>
      <c r="AP29" s="41"/>
      <c r="AQ29" s="41"/>
      <c r="AR29" s="42"/>
      <c r="BE29" s="250"/>
    </row>
    <row r="30" spans="1:71" s="3" customFormat="1" ht="14.4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62">
        <v>0.12</v>
      </c>
      <c r="M30" s="261"/>
      <c r="N30" s="261"/>
      <c r="O30" s="261"/>
      <c r="P30" s="261"/>
      <c r="Q30" s="41"/>
      <c r="R30" s="41"/>
      <c r="S30" s="41"/>
      <c r="T30" s="41"/>
      <c r="U30" s="41"/>
      <c r="V30" s="41"/>
      <c r="W30" s="260">
        <f>ROUND(BA94, 2)</f>
        <v>0</v>
      </c>
      <c r="X30" s="261"/>
      <c r="Y30" s="261"/>
      <c r="Z30" s="261"/>
      <c r="AA30" s="261"/>
      <c r="AB30" s="261"/>
      <c r="AC30" s="261"/>
      <c r="AD30" s="261"/>
      <c r="AE30" s="261"/>
      <c r="AF30" s="41"/>
      <c r="AG30" s="41"/>
      <c r="AH30" s="41"/>
      <c r="AI30" s="41"/>
      <c r="AJ30" s="41"/>
      <c r="AK30" s="260">
        <f>ROUND(AW94, 2)</f>
        <v>0</v>
      </c>
      <c r="AL30" s="261"/>
      <c r="AM30" s="261"/>
      <c r="AN30" s="261"/>
      <c r="AO30" s="261"/>
      <c r="AP30" s="41"/>
      <c r="AQ30" s="41"/>
      <c r="AR30" s="42"/>
      <c r="BE30" s="250"/>
    </row>
    <row r="31" spans="1:71" s="3" customFormat="1" ht="14.4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62">
        <v>0.21</v>
      </c>
      <c r="M31" s="261"/>
      <c r="N31" s="261"/>
      <c r="O31" s="261"/>
      <c r="P31" s="261"/>
      <c r="Q31" s="41"/>
      <c r="R31" s="41"/>
      <c r="S31" s="41"/>
      <c r="T31" s="41"/>
      <c r="U31" s="41"/>
      <c r="V31" s="41"/>
      <c r="W31" s="260">
        <f>ROUND(BB94, 2)</f>
        <v>0</v>
      </c>
      <c r="X31" s="261"/>
      <c r="Y31" s="261"/>
      <c r="Z31" s="261"/>
      <c r="AA31" s="261"/>
      <c r="AB31" s="261"/>
      <c r="AC31" s="261"/>
      <c r="AD31" s="261"/>
      <c r="AE31" s="261"/>
      <c r="AF31" s="41"/>
      <c r="AG31" s="41"/>
      <c r="AH31" s="41"/>
      <c r="AI31" s="41"/>
      <c r="AJ31" s="41"/>
      <c r="AK31" s="260">
        <v>0</v>
      </c>
      <c r="AL31" s="261"/>
      <c r="AM31" s="261"/>
      <c r="AN31" s="261"/>
      <c r="AO31" s="261"/>
      <c r="AP31" s="41"/>
      <c r="AQ31" s="41"/>
      <c r="AR31" s="42"/>
      <c r="BE31" s="250"/>
    </row>
    <row r="32" spans="1:71" s="3" customFormat="1" ht="14.4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62">
        <v>0.12</v>
      </c>
      <c r="M32" s="261"/>
      <c r="N32" s="261"/>
      <c r="O32" s="261"/>
      <c r="P32" s="261"/>
      <c r="Q32" s="41"/>
      <c r="R32" s="41"/>
      <c r="S32" s="41"/>
      <c r="T32" s="41"/>
      <c r="U32" s="41"/>
      <c r="V32" s="41"/>
      <c r="W32" s="260">
        <f>ROUND(BC94, 2)</f>
        <v>0</v>
      </c>
      <c r="X32" s="261"/>
      <c r="Y32" s="261"/>
      <c r="Z32" s="261"/>
      <c r="AA32" s="261"/>
      <c r="AB32" s="261"/>
      <c r="AC32" s="261"/>
      <c r="AD32" s="261"/>
      <c r="AE32" s="261"/>
      <c r="AF32" s="41"/>
      <c r="AG32" s="41"/>
      <c r="AH32" s="41"/>
      <c r="AI32" s="41"/>
      <c r="AJ32" s="41"/>
      <c r="AK32" s="260">
        <v>0</v>
      </c>
      <c r="AL32" s="261"/>
      <c r="AM32" s="261"/>
      <c r="AN32" s="261"/>
      <c r="AO32" s="261"/>
      <c r="AP32" s="41"/>
      <c r="AQ32" s="41"/>
      <c r="AR32" s="42"/>
      <c r="BE32" s="250"/>
    </row>
    <row r="33" spans="1:57" s="3" customFormat="1" ht="14.4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62">
        <v>0</v>
      </c>
      <c r="M33" s="261"/>
      <c r="N33" s="261"/>
      <c r="O33" s="261"/>
      <c r="P33" s="261"/>
      <c r="Q33" s="41"/>
      <c r="R33" s="41"/>
      <c r="S33" s="41"/>
      <c r="T33" s="41"/>
      <c r="U33" s="41"/>
      <c r="V33" s="41"/>
      <c r="W33" s="260">
        <f>ROUND(BD94, 2)</f>
        <v>0</v>
      </c>
      <c r="X33" s="261"/>
      <c r="Y33" s="261"/>
      <c r="Z33" s="261"/>
      <c r="AA33" s="261"/>
      <c r="AB33" s="261"/>
      <c r="AC33" s="261"/>
      <c r="AD33" s="261"/>
      <c r="AE33" s="261"/>
      <c r="AF33" s="41"/>
      <c r="AG33" s="41"/>
      <c r="AH33" s="41"/>
      <c r="AI33" s="41"/>
      <c r="AJ33" s="41"/>
      <c r="AK33" s="260">
        <v>0</v>
      </c>
      <c r="AL33" s="261"/>
      <c r="AM33" s="261"/>
      <c r="AN33" s="261"/>
      <c r="AO33" s="261"/>
      <c r="AP33" s="41"/>
      <c r="AQ33" s="41"/>
      <c r="AR33" s="42"/>
      <c r="BE33" s="250"/>
    </row>
    <row r="34" spans="1:57" s="2" customFormat="1" ht="6.9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9"/>
    </row>
    <row r="35" spans="1:57" s="2" customFormat="1" ht="25.95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63" t="s">
        <v>45</v>
      </c>
      <c r="Y35" s="264"/>
      <c r="Z35" s="264"/>
      <c r="AA35" s="264"/>
      <c r="AB35" s="264"/>
      <c r="AC35" s="45"/>
      <c r="AD35" s="45"/>
      <c r="AE35" s="45"/>
      <c r="AF35" s="45"/>
      <c r="AG35" s="45"/>
      <c r="AH35" s="45"/>
      <c r="AI35" s="45"/>
      <c r="AJ35" s="45"/>
      <c r="AK35" s="265">
        <f>SUM(AK26:AK33)</f>
        <v>0</v>
      </c>
      <c r="AL35" s="264"/>
      <c r="AM35" s="264"/>
      <c r="AN35" s="264"/>
      <c r="AO35" s="266"/>
      <c r="AP35" s="43"/>
      <c r="AQ35" s="43"/>
      <c r="AR35" s="39"/>
      <c r="BE35" s="34"/>
    </row>
    <row r="36" spans="1:57" s="2" customFormat="1" ht="6.9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0.199999999999999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0.199999999999999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0.199999999999999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0.199999999999999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0.199999999999999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0.199999999999999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0.199999999999999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0.199999999999999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0.199999999999999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0.19999999999999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3.2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 ht="10.199999999999999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0.199999999999999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0.199999999999999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3.2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0.199999999999999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0.199999999999999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0.199999999999999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0.199999999999999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0.19999999999999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0.199999999999999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0.199999999999999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0.199999999999999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0.199999999999999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0.199999999999999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3.2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 ht="10.199999999999999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0" s="2" customFormat="1" ht="6.9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0" s="2" customFormat="1" ht="24.9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0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0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24P-FBC022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0" s="5" customFormat="1" ht="36.9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7" t="str">
        <f>K6</f>
        <v>Bohušovice výměna střešní krytiny a umístění FVE na střeše městského úřadu</v>
      </c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  <c r="AM85" s="268"/>
      <c r="AN85" s="268"/>
      <c r="AO85" s="268"/>
      <c r="AP85" s="63"/>
      <c r="AQ85" s="63"/>
      <c r="AR85" s="64"/>
    </row>
    <row r="86" spans="1:90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0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9" t="str">
        <f>IF(AN8= "","",AN8)</f>
        <v>9. 11. 2024</v>
      </c>
      <c r="AN87" s="269"/>
      <c r="AO87" s="36"/>
      <c r="AP87" s="36"/>
      <c r="AQ87" s="36"/>
      <c r="AR87" s="39"/>
      <c r="BE87" s="34"/>
    </row>
    <row r="88" spans="1:90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0" s="2" customFormat="1" ht="15.15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70" t="str">
        <f>IF(E17="","",E17)</f>
        <v xml:space="preserve"> </v>
      </c>
      <c r="AN89" s="271"/>
      <c r="AO89" s="271"/>
      <c r="AP89" s="271"/>
      <c r="AQ89" s="36"/>
      <c r="AR89" s="39"/>
      <c r="AS89" s="272" t="s">
        <v>53</v>
      </c>
      <c r="AT89" s="273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0" s="2" customFormat="1" ht="15.15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31</v>
      </c>
      <c r="AJ90" s="36"/>
      <c r="AK90" s="36"/>
      <c r="AL90" s="36"/>
      <c r="AM90" s="270" t="str">
        <f>IF(E20="","",E20)</f>
        <v xml:space="preserve"> </v>
      </c>
      <c r="AN90" s="271"/>
      <c r="AO90" s="271"/>
      <c r="AP90" s="271"/>
      <c r="AQ90" s="36"/>
      <c r="AR90" s="39"/>
      <c r="AS90" s="274"/>
      <c r="AT90" s="275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0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6"/>
      <c r="AT91" s="277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0" s="2" customFormat="1" ht="29.25" customHeight="1">
      <c r="A92" s="34"/>
      <c r="B92" s="35"/>
      <c r="C92" s="278" t="s">
        <v>54</v>
      </c>
      <c r="D92" s="279"/>
      <c r="E92" s="279"/>
      <c r="F92" s="279"/>
      <c r="G92" s="279"/>
      <c r="H92" s="73"/>
      <c r="I92" s="280" t="s">
        <v>55</v>
      </c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81" t="s">
        <v>56</v>
      </c>
      <c r="AH92" s="279"/>
      <c r="AI92" s="279"/>
      <c r="AJ92" s="279"/>
      <c r="AK92" s="279"/>
      <c r="AL92" s="279"/>
      <c r="AM92" s="279"/>
      <c r="AN92" s="280" t="s">
        <v>57</v>
      </c>
      <c r="AO92" s="279"/>
      <c r="AP92" s="282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7" t="s">
        <v>70</v>
      </c>
      <c r="BE92" s="34"/>
    </row>
    <row r="93" spans="1:90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0" s="6" customFormat="1" ht="32.4" customHeight="1"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6">
        <f>ROUND(AG95,2)</f>
        <v>0</v>
      </c>
      <c r="AH94" s="286"/>
      <c r="AI94" s="286"/>
      <c r="AJ94" s="286"/>
      <c r="AK94" s="286"/>
      <c r="AL94" s="286"/>
      <c r="AM94" s="286"/>
      <c r="AN94" s="287">
        <f>SUM(AG94,AT94)</f>
        <v>0</v>
      </c>
      <c r="AO94" s="287"/>
      <c r="AP94" s="287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72</v>
      </c>
      <c r="BT94" s="91" t="s">
        <v>73</v>
      </c>
      <c r="BV94" s="91" t="s">
        <v>74</v>
      </c>
      <c r="BW94" s="91" t="s">
        <v>5</v>
      </c>
      <c r="BX94" s="91" t="s">
        <v>75</v>
      </c>
      <c r="CL94" s="91" t="s">
        <v>1</v>
      </c>
    </row>
    <row r="95" spans="1:90" s="7" customFormat="1" ht="37.5" customHeight="1">
      <c r="A95" s="92" t="s">
        <v>76</v>
      </c>
      <c r="B95" s="93"/>
      <c r="C95" s="94"/>
      <c r="D95" s="285" t="s">
        <v>14</v>
      </c>
      <c r="E95" s="285"/>
      <c r="F95" s="285"/>
      <c r="G95" s="285"/>
      <c r="H95" s="285"/>
      <c r="I95" s="95"/>
      <c r="J95" s="285" t="s">
        <v>17</v>
      </c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3">
        <f>'24P-FBC022 - Bohušovice v...'!J28</f>
        <v>0</v>
      </c>
      <c r="AH95" s="284"/>
      <c r="AI95" s="284"/>
      <c r="AJ95" s="284"/>
      <c r="AK95" s="284"/>
      <c r="AL95" s="284"/>
      <c r="AM95" s="284"/>
      <c r="AN95" s="283">
        <f>SUM(AG95,AT95)</f>
        <v>0</v>
      </c>
      <c r="AO95" s="284"/>
      <c r="AP95" s="284"/>
      <c r="AQ95" s="96" t="s">
        <v>77</v>
      </c>
      <c r="AR95" s="97"/>
      <c r="AS95" s="98">
        <v>0</v>
      </c>
      <c r="AT95" s="99">
        <f>ROUND(SUM(AV95:AW95),2)</f>
        <v>0</v>
      </c>
      <c r="AU95" s="100">
        <f>'24P-FBC022 - Bohušovice v...'!P124</f>
        <v>0</v>
      </c>
      <c r="AV95" s="99">
        <f>'24P-FBC022 - Bohušovice v...'!J31</f>
        <v>0</v>
      </c>
      <c r="AW95" s="99">
        <f>'24P-FBC022 - Bohušovice v...'!J32</f>
        <v>0</v>
      </c>
      <c r="AX95" s="99">
        <f>'24P-FBC022 - Bohušovice v...'!J33</f>
        <v>0</v>
      </c>
      <c r="AY95" s="99">
        <f>'24P-FBC022 - Bohušovice v...'!J34</f>
        <v>0</v>
      </c>
      <c r="AZ95" s="99">
        <f>'24P-FBC022 - Bohušovice v...'!F31</f>
        <v>0</v>
      </c>
      <c r="BA95" s="99">
        <f>'24P-FBC022 - Bohušovice v...'!F32</f>
        <v>0</v>
      </c>
      <c r="BB95" s="99">
        <f>'24P-FBC022 - Bohušovice v...'!F33</f>
        <v>0</v>
      </c>
      <c r="BC95" s="99">
        <f>'24P-FBC022 - Bohušovice v...'!F34</f>
        <v>0</v>
      </c>
      <c r="BD95" s="101">
        <f>'24P-FBC022 - Bohušovice v...'!F35</f>
        <v>0</v>
      </c>
      <c r="BT95" s="102" t="s">
        <v>78</v>
      </c>
      <c r="BU95" s="102" t="s">
        <v>79</v>
      </c>
      <c r="BV95" s="102" t="s">
        <v>74</v>
      </c>
      <c r="BW95" s="102" t="s">
        <v>5</v>
      </c>
      <c r="BX95" s="102" t="s">
        <v>75</v>
      </c>
      <c r="CL95" s="102" t="s">
        <v>1</v>
      </c>
    </row>
    <row r="96" spans="1:90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XyVCuMveHwusWX3eMGe/kgTYl/GGHPhrC9qTJYDP0/4pV7D3DrWnHhJkxacoh1sEprawByiODX/HEsc9OR1tUg==" saltValue="hsRHSFlXrIGKtfZ53orqXV6S3qOkg70wgvMFWko5qilIEnmrh9u7sjuLbvZLuwGTfXe7k/uf72nn1FudBA3N8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4P-FBC022 - Bohušovice v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592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7" t="s">
        <v>5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0"/>
      <c r="AT3" s="17" t="s">
        <v>80</v>
      </c>
    </row>
    <row r="4" spans="1:46" s="1" customFormat="1" ht="24.9" customHeight="1">
      <c r="B4" s="20"/>
      <c r="D4" s="105" t="s">
        <v>81</v>
      </c>
      <c r="L4" s="20"/>
      <c r="M4" s="106" t="s">
        <v>10</v>
      </c>
      <c r="AT4" s="17" t="s">
        <v>4</v>
      </c>
    </row>
    <row r="5" spans="1:46" s="1" customFormat="1" ht="6.9" customHeight="1">
      <c r="B5" s="20"/>
      <c r="L5" s="20"/>
    </row>
    <row r="6" spans="1:46" s="2" customFormat="1" ht="12" customHeight="1">
      <c r="A6" s="34"/>
      <c r="B6" s="39"/>
      <c r="C6" s="34"/>
      <c r="D6" s="107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30" customHeight="1">
      <c r="A7" s="34"/>
      <c r="B7" s="39"/>
      <c r="C7" s="34"/>
      <c r="D7" s="34"/>
      <c r="E7" s="289" t="s">
        <v>17</v>
      </c>
      <c r="F7" s="290"/>
      <c r="G7" s="290"/>
      <c r="H7" s="290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0.199999999999999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7" t="s">
        <v>18</v>
      </c>
      <c r="E9" s="34"/>
      <c r="F9" s="108" t="s">
        <v>1</v>
      </c>
      <c r="G9" s="34"/>
      <c r="H9" s="34"/>
      <c r="I9" s="107" t="s">
        <v>19</v>
      </c>
      <c r="J9" s="108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7" t="s">
        <v>20</v>
      </c>
      <c r="E10" s="34"/>
      <c r="F10" s="108" t="s">
        <v>21</v>
      </c>
      <c r="G10" s="34"/>
      <c r="H10" s="34"/>
      <c r="I10" s="107" t="s">
        <v>22</v>
      </c>
      <c r="J10" s="109" t="str">
        <f>'Rekapitulace stavby'!AN8</f>
        <v>9. 11. 2024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8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24</v>
      </c>
      <c r="E12" s="34"/>
      <c r="F12" s="34"/>
      <c r="G12" s="34"/>
      <c r="H12" s="34"/>
      <c r="I12" s="107" t="s">
        <v>25</v>
      </c>
      <c r="J12" s="108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8" t="str">
        <f>IF('Rekapitulace stavby'!E11="","",'Rekapitulace stavby'!E11)</f>
        <v xml:space="preserve"> </v>
      </c>
      <c r="F13" s="34"/>
      <c r="G13" s="34"/>
      <c r="H13" s="34"/>
      <c r="I13" s="107" t="s">
        <v>26</v>
      </c>
      <c r="J13" s="108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7" t="s">
        <v>27</v>
      </c>
      <c r="E15" s="34"/>
      <c r="F15" s="34"/>
      <c r="G15" s="34"/>
      <c r="H15" s="34"/>
      <c r="I15" s="107" t="s">
        <v>25</v>
      </c>
      <c r="J15" s="30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291" t="str">
        <f>'Rekapitulace stavby'!E14</f>
        <v>Vyplň údaj</v>
      </c>
      <c r="F16" s="292"/>
      <c r="G16" s="292"/>
      <c r="H16" s="292"/>
      <c r="I16" s="107" t="s">
        <v>26</v>
      </c>
      <c r="J16" s="30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7" t="s">
        <v>29</v>
      </c>
      <c r="E18" s="34"/>
      <c r="F18" s="34"/>
      <c r="G18" s="34"/>
      <c r="H18" s="34"/>
      <c r="I18" s="107" t="s">
        <v>25</v>
      </c>
      <c r="J18" s="108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8" t="str">
        <f>IF('Rekapitulace stavby'!E17="","",'Rekapitulace stavby'!E17)</f>
        <v xml:space="preserve"> </v>
      </c>
      <c r="F19" s="34"/>
      <c r="G19" s="34"/>
      <c r="H19" s="34"/>
      <c r="I19" s="107" t="s">
        <v>26</v>
      </c>
      <c r="J19" s="108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7" t="s">
        <v>31</v>
      </c>
      <c r="E21" s="34"/>
      <c r="F21" s="34"/>
      <c r="G21" s="34"/>
      <c r="H21" s="34"/>
      <c r="I21" s="107" t="s">
        <v>25</v>
      </c>
      <c r="J21" s="108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8" t="str">
        <f>IF('Rekapitulace stavby'!E20="","",'Rekapitulace stavby'!E20)</f>
        <v xml:space="preserve"> </v>
      </c>
      <c r="F22" s="34"/>
      <c r="G22" s="34"/>
      <c r="H22" s="34"/>
      <c r="I22" s="107" t="s">
        <v>26</v>
      </c>
      <c r="J22" s="108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7" t="s">
        <v>32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10"/>
      <c r="B25" s="111"/>
      <c r="C25" s="110"/>
      <c r="D25" s="110"/>
      <c r="E25" s="293" t="s">
        <v>1</v>
      </c>
      <c r="F25" s="293"/>
      <c r="G25" s="293"/>
      <c r="H25" s="293"/>
      <c r="I25" s="110"/>
      <c r="J25" s="110"/>
      <c r="K25" s="110"/>
      <c r="L25" s="112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s="2" customFormat="1" ht="6.9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" customHeight="1">
      <c r="A27" s="34"/>
      <c r="B27" s="39"/>
      <c r="C27" s="34"/>
      <c r="D27" s="113"/>
      <c r="E27" s="113"/>
      <c r="F27" s="113"/>
      <c r="G27" s="113"/>
      <c r="H27" s="113"/>
      <c r="I27" s="113"/>
      <c r="J27" s="113"/>
      <c r="K27" s="113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14" t="s">
        <v>33</v>
      </c>
      <c r="E28" s="34"/>
      <c r="F28" s="34"/>
      <c r="G28" s="34"/>
      <c r="H28" s="34"/>
      <c r="I28" s="34"/>
      <c r="J28" s="115">
        <f>ROUND(J124,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3"/>
      <c r="E29" s="113"/>
      <c r="F29" s="113"/>
      <c r="G29" s="113"/>
      <c r="H29" s="113"/>
      <c r="I29" s="113"/>
      <c r="J29" s="113"/>
      <c r="K29" s="113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" customHeight="1">
      <c r="A30" s="34"/>
      <c r="B30" s="39"/>
      <c r="C30" s="34"/>
      <c r="D30" s="34"/>
      <c r="E30" s="34"/>
      <c r="F30" s="116" t="s">
        <v>35</v>
      </c>
      <c r="G30" s="34"/>
      <c r="H30" s="34"/>
      <c r="I30" s="116" t="s">
        <v>34</v>
      </c>
      <c r="J30" s="116" t="s">
        <v>36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" customHeight="1">
      <c r="A31" s="34"/>
      <c r="B31" s="39"/>
      <c r="C31" s="34"/>
      <c r="D31" s="117" t="s">
        <v>37</v>
      </c>
      <c r="E31" s="107" t="s">
        <v>38</v>
      </c>
      <c r="F31" s="118">
        <f>ROUND((SUM(BE124:BE591)),  2)</f>
        <v>0</v>
      </c>
      <c r="G31" s="34"/>
      <c r="H31" s="34"/>
      <c r="I31" s="119">
        <v>0.21</v>
      </c>
      <c r="J31" s="118">
        <f>ROUND(((SUM(BE124:BE591))*I31),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107" t="s">
        <v>39</v>
      </c>
      <c r="F32" s="118">
        <f>ROUND((SUM(BF124:BF591)),  2)</f>
        <v>0</v>
      </c>
      <c r="G32" s="34"/>
      <c r="H32" s="34"/>
      <c r="I32" s="119">
        <v>0.12</v>
      </c>
      <c r="J32" s="118">
        <f>ROUND(((SUM(BF124:BF591))*I32),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hidden="1" customHeight="1">
      <c r="A33" s="34"/>
      <c r="B33" s="39"/>
      <c r="C33" s="34"/>
      <c r="D33" s="34"/>
      <c r="E33" s="107" t="s">
        <v>40</v>
      </c>
      <c r="F33" s="118">
        <f>ROUND((SUM(BG124:BG591)),  2)</f>
        <v>0</v>
      </c>
      <c r="G33" s="34"/>
      <c r="H33" s="34"/>
      <c r="I33" s="119">
        <v>0.21</v>
      </c>
      <c r="J33" s="118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hidden="1" customHeight="1">
      <c r="A34" s="34"/>
      <c r="B34" s="39"/>
      <c r="C34" s="34"/>
      <c r="D34" s="34"/>
      <c r="E34" s="107" t="s">
        <v>41</v>
      </c>
      <c r="F34" s="118">
        <f>ROUND((SUM(BH124:BH591)),  2)</f>
        <v>0</v>
      </c>
      <c r="G34" s="34"/>
      <c r="H34" s="34"/>
      <c r="I34" s="119">
        <v>0.12</v>
      </c>
      <c r="J34" s="118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07" t="s">
        <v>42</v>
      </c>
      <c r="F35" s="118">
        <f>ROUND((SUM(BI124:BI591)),  2)</f>
        <v>0</v>
      </c>
      <c r="G35" s="34"/>
      <c r="H35" s="34"/>
      <c r="I35" s="119">
        <v>0</v>
      </c>
      <c r="J35" s="118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20"/>
      <c r="D37" s="121" t="s">
        <v>43</v>
      </c>
      <c r="E37" s="122"/>
      <c r="F37" s="122"/>
      <c r="G37" s="123" t="s">
        <v>44</v>
      </c>
      <c r="H37" s="124" t="s">
        <v>45</v>
      </c>
      <c r="I37" s="122"/>
      <c r="J37" s="125">
        <f>SUM(J28:J35)</f>
        <v>0</v>
      </c>
      <c r="K37" s="126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14.4" customHeight="1">
      <c r="B39" s="20"/>
      <c r="L39" s="20"/>
    </row>
    <row r="40" spans="1:31" s="1" customFormat="1" ht="14.4" customHeight="1">
      <c r="B40" s="20"/>
      <c r="L40" s="20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27" t="s">
        <v>46</v>
      </c>
      <c r="E50" s="128"/>
      <c r="F50" s="128"/>
      <c r="G50" s="127" t="s">
        <v>47</v>
      </c>
      <c r="H50" s="128"/>
      <c r="I50" s="128"/>
      <c r="J50" s="128"/>
      <c r="K50" s="128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29" t="s">
        <v>48</v>
      </c>
      <c r="E61" s="130"/>
      <c r="F61" s="131" t="s">
        <v>49</v>
      </c>
      <c r="G61" s="129" t="s">
        <v>48</v>
      </c>
      <c r="H61" s="130"/>
      <c r="I61" s="130"/>
      <c r="J61" s="132" t="s">
        <v>49</v>
      </c>
      <c r="K61" s="130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27" t="s">
        <v>50</v>
      </c>
      <c r="E65" s="133"/>
      <c r="F65" s="133"/>
      <c r="G65" s="127" t="s">
        <v>51</v>
      </c>
      <c r="H65" s="133"/>
      <c r="I65" s="133"/>
      <c r="J65" s="133"/>
      <c r="K65" s="133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29" t="s">
        <v>48</v>
      </c>
      <c r="E76" s="130"/>
      <c r="F76" s="131" t="s">
        <v>49</v>
      </c>
      <c r="G76" s="129" t="s">
        <v>48</v>
      </c>
      <c r="H76" s="130"/>
      <c r="I76" s="130"/>
      <c r="J76" s="132" t="s">
        <v>49</v>
      </c>
      <c r="K76" s="130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82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30" customHeight="1">
      <c r="A85" s="34"/>
      <c r="B85" s="35"/>
      <c r="C85" s="36"/>
      <c r="D85" s="36"/>
      <c r="E85" s="267" t="str">
        <f>E7</f>
        <v>Bohušovice výměna střešní krytiny a umístění FVE na střeše městského úřadu</v>
      </c>
      <c r="F85" s="294"/>
      <c r="G85" s="294"/>
      <c r="H85" s="29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9" t="s">
        <v>20</v>
      </c>
      <c r="D87" s="36"/>
      <c r="E87" s="36"/>
      <c r="F87" s="27" t="str">
        <f>F10</f>
        <v xml:space="preserve"> </v>
      </c>
      <c r="G87" s="36"/>
      <c r="H87" s="36"/>
      <c r="I87" s="29" t="s">
        <v>22</v>
      </c>
      <c r="J87" s="66" t="str">
        <f>IF(J10="","",J10)</f>
        <v>9. 11. 2024</v>
      </c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5.15" customHeight="1">
      <c r="A89" s="34"/>
      <c r="B89" s="35"/>
      <c r="C89" s="29" t="s">
        <v>24</v>
      </c>
      <c r="D89" s="36"/>
      <c r="E89" s="36"/>
      <c r="F89" s="27" t="str">
        <f>E13</f>
        <v xml:space="preserve"> </v>
      </c>
      <c r="G89" s="36"/>
      <c r="H89" s="36"/>
      <c r="I89" s="29" t="s">
        <v>29</v>
      </c>
      <c r="J89" s="32" t="str">
        <f>E19</f>
        <v xml:space="preserve"> 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15" customHeight="1">
      <c r="A90" s="34"/>
      <c r="B90" s="35"/>
      <c r="C90" s="29" t="s">
        <v>27</v>
      </c>
      <c r="D90" s="36"/>
      <c r="E90" s="36"/>
      <c r="F90" s="27" t="str">
        <f>IF(E16="","",E16)</f>
        <v>Vyplň údaj</v>
      </c>
      <c r="G90" s="36"/>
      <c r="H90" s="36"/>
      <c r="I90" s="29" t="s">
        <v>31</v>
      </c>
      <c r="J90" s="32" t="str">
        <f>E22</f>
        <v xml:space="preserve"> 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38" t="s">
        <v>83</v>
      </c>
      <c r="D92" s="139"/>
      <c r="E92" s="139"/>
      <c r="F92" s="139"/>
      <c r="G92" s="139"/>
      <c r="H92" s="139"/>
      <c r="I92" s="139"/>
      <c r="J92" s="140" t="s">
        <v>84</v>
      </c>
      <c r="K92" s="13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8" customHeight="1">
      <c r="A94" s="34"/>
      <c r="B94" s="35"/>
      <c r="C94" s="141" t="s">
        <v>85</v>
      </c>
      <c r="D94" s="36"/>
      <c r="E94" s="36"/>
      <c r="F94" s="36"/>
      <c r="G94" s="36"/>
      <c r="H94" s="36"/>
      <c r="I94" s="36"/>
      <c r="J94" s="84">
        <f>J124</f>
        <v>0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86</v>
      </c>
    </row>
    <row r="95" spans="1:47" s="9" customFormat="1" ht="24.9" customHeight="1">
      <c r="B95" s="142"/>
      <c r="C95" s="143"/>
      <c r="D95" s="144" t="s">
        <v>87</v>
      </c>
      <c r="E95" s="145"/>
      <c r="F95" s="145"/>
      <c r="G95" s="145"/>
      <c r="H95" s="145"/>
      <c r="I95" s="145"/>
      <c r="J95" s="146">
        <f>J125</f>
        <v>0</v>
      </c>
      <c r="K95" s="143"/>
      <c r="L95" s="147"/>
    </row>
    <row r="96" spans="1:47" s="10" customFormat="1" ht="19.95" customHeight="1">
      <c r="B96" s="148"/>
      <c r="C96" s="149"/>
      <c r="D96" s="150" t="s">
        <v>88</v>
      </c>
      <c r="E96" s="151"/>
      <c r="F96" s="151"/>
      <c r="G96" s="151"/>
      <c r="H96" s="151"/>
      <c r="I96" s="151"/>
      <c r="J96" s="152">
        <f>J126</f>
        <v>0</v>
      </c>
      <c r="K96" s="149"/>
      <c r="L96" s="153"/>
    </row>
    <row r="97" spans="1:31" s="9" customFormat="1" ht="24.9" customHeight="1">
      <c r="B97" s="142"/>
      <c r="C97" s="143"/>
      <c r="D97" s="144" t="s">
        <v>89</v>
      </c>
      <c r="E97" s="145"/>
      <c r="F97" s="145"/>
      <c r="G97" s="145"/>
      <c r="H97" s="145"/>
      <c r="I97" s="145"/>
      <c r="J97" s="146">
        <f>J206</f>
        <v>0</v>
      </c>
      <c r="K97" s="143"/>
      <c r="L97" s="147"/>
    </row>
    <row r="98" spans="1:31" s="10" customFormat="1" ht="19.95" customHeight="1">
      <c r="B98" s="148"/>
      <c r="C98" s="149"/>
      <c r="D98" s="150" t="s">
        <v>90</v>
      </c>
      <c r="E98" s="151"/>
      <c r="F98" s="151"/>
      <c r="G98" s="151"/>
      <c r="H98" s="151"/>
      <c r="I98" s="151"/>
      <c r="J98" s="152">
        <f>J207</f>
        <v>0</v>
      </c>
      <c r="K98" s="149"/>
      <c r="L98" s="153"/>
    </row>
    <row r="99" spans="1:31" s="10" customFormat="1" ht="19.95" customHeight="1">
      <c r="B99" s="148"/>
      <c r="C99" s="149"/>
      <c r="D99" s="150" t="s">
        <v>91</v>
      </c>
      <c r="E99" s="151"/>
      <c r="F99" s="151"/>
      <c r="G99" s="151"/>
      <c r="H99" s="151"/>
      <c r="I99" s="151"/>
      <c r="J99" s="152">
        <f>J328</f>
        <v>0</v>
      </c>
      <c r="K99" s="149"/>
      <c r="L99" s="153"/>
    </row>
    <row r="100" spans="1:31" s="10" customFormat="1" ht="19.95" customHeight="1">
      <c r="B100" s="148"/>
      <c r="C100" s="149"/>
      <c r="D100" s="150" t="s">
        <v>92</v>
      </c>
      <c r="E100" s="151"/>
      <c r="F100" s="151"/>
      <c r="G100" s="151"/>
      <c r="H100" s="151"/>
      <c r="I100" s="151"/>
      <c r="J100" s="152">
        <f>J408</f>
        <v>0</v>
      </c>
      <c r="K100" s="149"/>
      <c r="L100" s="153"/>
    </row>
    <row r="101" spans="1:31" s="10" customFormat="1" ht="19.95" customHeight="1">
      <c r="B101" s="148"/>
      <c r="C101" s="149"/>
      <c r="D101" s="150" t="s">
        <v>93</v>
      </c>
      <c r="E101" s="151"/>
      <c r="F101" s="151"/>
      <c r="G101" s="151"/>
      <c r="H101" s="151"/>
      <c r="I101" s="151"/>
      <c r="J101" s="152">
        <f>J564</f>
        <v>0</v>
      </c>
      <c r="K101" s="149"/>
      <c r="L101" s="153"/>
    </row>
    <row r="102" spans="1:31" s="9" customFormat="1" ht="24.9" customHeight="1">
      <c r="B102" s="142"/>
      <c r="C102" s="143"/>
      <c r="D102" s="144" t="s">
        <v>94</v>
      </c>
      <c r="E102" s="145"/>
      <c r="F102" s="145"/>
      <c r="G102" s="145"/>
      <c r="H102" s="145"/>
      <c r="I102" s="145"/>
      <c r="J102" s="146">
        <f>J568</f>
        <v>0</v>
      </c>
      <c r="K102" s="143"/>
      <c r="L102" s="147"/>
    </row>
    <row r="103" spans="1:31" s="9" customFormat="1" ht="24.9" customHeight="1">
      <c r="B103" s="142"/>
      <c r="C103" s="143"/>
      <c r="D103" s="144" t="s">
        <v>95</v>
      </c>
      <c r="E103" s="145"/>
      <c r="F103" s="145"/>
      <c r="G103" s="145"/>
      <c r="H103" s="145"/>
      <c r="I103" s="145"/>
      <c r="J103" s="146">
        <f>J575</f>
        <v>0</v>
      </c>
      <c r="K103" s="143"/>
      <c r="L103" s="147"/>
    </row>
    <row r="104" spans="1:31" s="10" customFormat="1" ht="19.95" customHeight="1">
      <c r="B104" s="148"/>
      <c r="C104" s="149"/>
      <c r="D104" s="150" t="s">
        <v>96</v>
      </c>
      <c r="E104" s="151"/>
      <c r="F104" s="151"/>
      <c r="G104" s="151"/>
      <c r="H104" s="151"/>
      <c r="I104" s="151"/>
      <c r="J104" s="152">
        <f>J582</f>
        <v>0</v>
      </c>
      <c r="K104" s="149"/>
      <c r="L104" s="153"/>
    </row>
    <row r="105" spans="1:31" s="10" customFormat="1" ht="19.95" customHeight="1">
      <c r="B105" s="148"/>
      <c r="C105" s="149"/>
      <c r="D105" s="150" t="s">
        <v>97</v>
      </c>
      <c r="E105" s="151"/>
      <c r="F105" s="151"/>
      <c r="G105" s="151"/>
      <c r="H105" s="151"/>
      <c r="I105" s="151"/>
      <c r="J105" s="152">
        <f>J585</f>
        <v>0</v>
      </c>
      <c r="K105" s="149"/>
      <c r="L105" s="153"/>
    </row>
    <row r="106" spans="1:31" s="10" customFormat="1" ht="19.95" customHeight="1">
      <c r="B106" s="148"/>
      <c r="C106" s="149"/>
      <c r="D106" s="150" t="s">
        <v>98</v>
      </c>
      <c r="E106" s="151"/>
      <c r="F106" s="151"/>
      <c r="G106" s="151"/>
      <c r="H106" s="151"/>
      <c r="I106" s="151"/>
      <c r="J106" s="152">
        <f>J589</f>
        <v>0</v>
      </c>
      <c r="K106" s="149"/>
      <c r="L106" s="153"/>
    </row>
    <row r="107" spans="1:31" s="2" customFormat="1" ht="21.7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" customHeight="1">
      <c r="A108" s="34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pans="1:31" s="2" customFormat="1" ht="6.9" customHeight="1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24.9" customHeight="1">
      <c r="A113" s="34"/>
      <c r="B113" s="35"/>
      <c r="C113" s="23" t="s">
        <v>99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16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30" customHeight="1">
      <c r="A116" s="34"/>
      <c r="B116" s="35"/>
      <c r="C116" s="36"/>
      <c r="D116" s="36"/>
      <c r="E116" s="267" t="str">
        <f>E7</f>
        <v>Bohušovice výměna střešní krytiny a umístění FVE na střeše městského úřadu</v>
      </c>
      <c r="F116" s="294"/>
      <c r="G116" s="294"/>
      <c r="H116" s="294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2" customHeight="1">
      <c r="A118" s="34"/>
      <c r="B118" s="35"/>
      <c r="C118" s="29" t="s">
        <v>20</v>
      </c>
      <c r="D118" s="36"/>
      <c r="E118" s="36"/>
      <c r="F118" s="27" t="str">
        <f>F10</f>
        <v xml:space="preserve"> </v>
      </c>
      <c r="G118" s="36"/>
      <c r="H118" s="36"/>
      <c r="I118" s="29" t="s">
        <v>22</v>
      </c>
      <c r="J118" s="66" t="str">
        <f>IF(J10="","",J10)</f>
        <v>9. 11. 2024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6.9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15" customHeight="1">
      <c r="A120" s="34"/>
      <c r="B120" s="35"/>
      <c r="C120" s="29" t="s">
        <v>24</v>
      </c>
      <c r="D120" s="36"/>
      <c r="E120" s="36"/>
      <c r="F120" s="27" t="str">
        <f>E13</f>
        <v xml:space="preserve"> </v>
      </c>
      <c r="G120" s="36"/>
      <c r="H120" s="36"/>
      <c r="I120" s="29" t="s">
        <v>29</v>
      </c>
      <c r="J120" s="32" t="str">
        <f>E19</f>
        <v xml:space="preserve"> 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15" customHeight="1">
      <c r="A121" s="34"/>
      <c r="B121" s="35"/>
      <c r="C121" s="29" t="s">
        <v>27</v>
      </c>
      <c r="D121" s="36"/>
      <c r="E121" s="36"/>
      <c r="F121" s="27" t="str">
        <f>IF(E16="","",E16)</f>
        <v>Vyplň údaj</v>
      </c>
      <c r="G121" s="36"/>
      <c r="H121" s="36"/>
      <c r="I121" s="29" t="s">
        <v>31</v>
      </c>
      <c r="J121" s="32" t="str">
        <f>E22</f>
        <v xml:space="preserve"> 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0.3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11" customFormat="1" ht="29.25" customHeight="1">
      <c r="A123" s="154"/>
      <c r="B123" s="155"/>
      <c r="C123" s="156" t="s">
        <v>100</v>
      </c>
      <c r="D123" s="157" t="s">
        <v>58</v>
      </c>
      <c r="E123" s="157" t="s">
        <v>54</v>
      </c>
      <c r="F123" s="157" t="s">
        <v>55</v>
      </c>
      <c r="G123" s="157" t="s">
        <v>101</v>
      </c>
      <c r="H123" s="157" t="s">
        <v>102</v>
      </c>
      <c r="I123" s="157" t="s">
        <v>103</v>
      </c>
      <c r="J123" s="157" t="s">
        <v>84</v>
      </c>
      <c r="K123" s="158" t="s">
        <v>104</v>
      </c>
      <c r="L123" s="159"/>
      <c r="M123" s="75" t="s">
        <v>1</v>
      </c>
      <c r="N123" s="76" t="s">
        <v>37</v>
      </c>
      <c r="O123" s="76" t="s">
        <v>105</v>
      </c>
      <c r="P123" s="76" t="s">
        <v>106</v>
      </c>
      <c r="Q123" s="76" t="s">
        <v>107</v>
      </c>
      <c r="R123" s="76" t="s">
        <v>108</v>
      </c>
      <c r="S123" s="76" t="s">
        <v>109</v>
      </c>
      <c r="T123" s="77" t="s">
        <v>110</v>
      </c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</row>
    <row r="124" spans="1:65" s="2" customFormat="1" ht="22.8" customHeight="1">
      <c r="A124" s="34"/>
      <c r="B124" s="35"/>
      <c r="C124" s="82" t="s">
        <v>111</v>
      </c>
      <c r="D124" s="36"/>
      <c r="E124" s="36"/>
      <c r="F124" s="36"/>
      <c r="G124" s="36"/>
      <c r="H124" s="36"/>
      <c r="I124" s="36"/>
      <c r="J124" s="160">
        <f>BK124</f>
        <v>0</v>
      </c>
      <c r="K124" s="36"/>
      <c r="L124" s="39"/>
      <c r="M124" s="78"/>
      <c r="N124" s="161"/>
      <c r="O124" s="79"/>
      <c r="P124" s="162">
        <f>P125+P206+P568+P575</f>
        <v>0</v>
      </c>
      <c r="Q124" s="79"/>
      <c r="R124" s="162">
        <f>R125+R206+R568+R575</f>
        <v>67.420586830000005</v>
      </c>
      <c r="S124" s="79"/>
      <c r="T124" s="163">
        <f>T125+T206+T568+T575</f>
        <v>53.939878340000007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72</v>
      </c>
      <c r="AU124" s="17" t="s">
        <v>86</v>
      </c>
      <c r="BK124" s="164">
        <f>BK125+BK206+BK568+BK575</f>
        <v>0</v>
      </c>
    </row>
    <row r="125" spans="1:65" s="12" customFormat="1" ht="25.95" customHeight="1">
      <c r="B125" s="165"/>
      <c r="C125" s="166"/>
      <c r="D125" s="167" t="s">
        <v>72</v>
      </c>
      <c r="E125" s="168" t="s">
        <v>112</v>
      </c>
      <c r="F125" s="168" t="s">
        <v>113</v>
      </c>
      <c r="G125" s="166"/>
      <c r="H125" s="166"/>
      <c r="I125" s="169"/>
      <c r="J125" s="170">
        <f>BK125</f>
        <v>0</v>
      </c>
      <c r="K125" s="166"/>
      <c r="L125" s="171"/>
      <c r="M125" s="172"/>
      <c r="N125" s="173"/>
      <c r="O125" s="173"/>
      <c r="P125" s="174">
        <f>P126</f>
        <v>0</v>
      </c>
      <c r="Q125" s="173"/>
      <c r="R125" s="174">
        <f>R126</f>
        <v>9.7750000000000004E-2</v>
      </c>
      <c r="S125" s="173"/>
      <c r="T125" s="175">
        <f>T126</f>
        <v>0</v>
      </c>
      <c r="AR125" s="176" t="s">
        <v>78</v>
      </c>
      <c r="AT125" s="177" t="s">
        <v>72</v>
      </c>
      <c r="AU125" s="177" t="s">
        <v>73</v>
      </c>
      <c r="AY125" s="176" t="s">
        <v>114</v>
      </c>
      <c r="BK125" s="178">
        <f>BK126</f>
        <v>0</v>
      </c>
    </row>
    <row r="126" spans="1:65" s="12" customFormat="1" ht="22.8" customHeight="1">
      <c r="B126" s="165"/>
      <c r="C126" s="166"/>
      <c r="D126" s="167" t="s">
        <v>72</v>
      </c>
      <c r="E126" s="179" t="s">
        <v>115</v>
      </c>
      <c r="F126" s="179" t="s">
        <v>116</v>
      </c>
      <c r="G126" s="166"/>
      <c r="H126" s="166"/>
      <c r="I126" s="169"/>
      <c r="J126" s="180">
        <f>BK126</f>
        <v>0</v>
      </c>
      <c r="K126" s="166"/>
      <c r="L126" s="171"/>
      <c r="M126" s="172"/>
      <c r="N126" s="173"/>
      <c r="O126" s="173"/>
      <c r="P126" s="174">
        <f>SUM(P127:P205)</f>
        <v>0</v>
      </c>
      <c r="Q126" s="173"/>
      <c r="R126" s="174">
        <f>SUM(R127:R205)</f>
        <v>9.7750000000000004E-2</v>
      </c>
      <c r="S126" s="173"/>
      <c r="T126" s="175">
        <f>SUM(T127:T205)</f>
        <v>0</v>
      </c>
      <c r="AR126" s="176" t="s">
        <v>78</v>
      </c>
      <c r="AT126" s="177" t="s">
        <v>72</v>
      </c>
      <c r="AU126" s="177" t="s">
        <v>78</v>
      </c>
      <c r="AY126" s="176" t="s">
        <v>114</v>
      </c>
      <c r="BK126" s="178">
        <f>SUM(BK127:BK205)</f>
        <v>0</v>
      </c>
    </row>
    <row r="127" spans="1:65" s="2" customFormat="1" ht="16.5" customHeight="1">
      <c r="A127" s="34"/>
      <c r="B127" s="35"/>
      <c r="C127" s="181" t="s">
        <v>78</v>
      </c>
      <c r="D127" s="181" t="s">
        <v>117</v>
      </c>
      <c r="E127" s="182" t="s">
        <v>118</v>
      </c>
      <c r="F127" s="183" t="s">
        <v>119</v>
      </c>
      <c r="G127" s="184" t="s">
        <v>120</v>
      </c>
      <c r="H127" s="185">
        <v>1</v>
      </c>
      <c r="I127" s="186"/>
      <c r="J127" s="187">
        <f>ROUND(I127*H127,2)</f>
        <v>0</v>
      </c>
      <c r="K127" s="183" t="s">
        <v>1</v>
      </c>
      <c r="L127" s="39"/>
      <c r="M127" s="188" t="s">
        <v>1</v>
      </c>
      <c r="N127" s="189" t="s">
        <v>38</v>
      </c>
      <c r="O127" s="7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2" t="s">
        <v>121</v>
      </c>
      <c r="AT127" s="192" t="s">
        <v>117</v>
      </c>
      <c r="AU127" s="192" t="s">
        <v>80</v>
      </c>
      <c r="AY127" s="17" t="s">
        <v>114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7" t="s">
        <v>78</v>
      </c>
      <c r="BK127" s="193">
        <f>ROUND(I127*H127,2)</f>
        <v>0</v>
      </c>
      <c r="BL127" s="17" t="s">
        <v>121</v>
      </c>
      <c r="BM127" s="192" t="s">
        <v>122</v>
      </c>
    </row>
    <row r="128" spans="1:65" s="2" customFormat="1" ht="10.199999999999999">
      <c r="A128" s="34"/>
      <c r="B128" s="35"/>
      <c r="C128" s="36"/>
      <c r="D128" s="194" t="s">
        <v>123</v>
      </c>
      <c r="E128" s="36"/>
      <c r="F128" s="195" t="s">
        <v>119</v>
      </c>
      <c r="G128" s="36"/>
      <c r="H128" s="36"/>
      <c r="I128" s="196"/>
      <c r="J128" s="36"/>
      <c r="K128" s="36"/>
      <c r="L128" s="39"/>
      <c r="M128" s="197"/>
      <c r="N128" s="198"/>
      <c r="O128" s="71"/>
      <c r="P128" s="71"/>
      <c r="Q128" s="71"/>
      <c r="R128" s="71"/>
      <c r="S128" s="71"/>
      <c r="T128" s="72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123</v>
      </c>
      <c r="AU128" s="17" t="s">
        <v>80</v>
      </c>
    </row>
    <row r="129" spans="1:65" s="2" customFormat="1" ht="37.799999999999997" customHeight="1">
      <c r="A129" s="34"/>
      <c r="B129" s="35"/>
      <c r="C129" s="181" t="s">
        <v>80</v>
      </c>
      <c r="D129" s="181" t="s">
        <v>117</v>
      </c>
      <c r="E129" s="182" t="s">
        <v>124</v>
      </c>
      <c r="F129" s="183" t="s">
        <v>125</v>
      </c>
      <c r="G129" s="184" t="s">
        <v>126</v>
      </c>
      <c r="H129" s="185">
        <v>1528.4870000000001</v>
      </c>
      <c r="I129" s="186"/>
      <c r="J129" s="187">
        <f>ROUND(I129*H129,2)</f>
        <v>0</v>
      </c>
      <c r="K129" s="183" t="s">
        <v>127</v>
      </c>
      <c r="L129" s="39"/>
      <c r="M129" s="188" t="s">
        <v>1</v>
      </c>
      <c r="N129" s="189" t="s">
        <v>38</v>
      </c>
      <c r="O129" s="7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2" t="s">
        <v>121</v>
      </c>
      <c r="AT129" s="192" t="s">
        <v>117</v>
      </c>
      <c r="AU129" s="192" t="s">
        <v>80</v>
      </c>
      <c r="AY129" s="17" t="s">
        <v>114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7" t="s">
        <v>78</v>
      </c>
      <c r="BK129" s="193">
        <f>ROUND(I129*H129,2)</f>
        <v>0</v>
      </c>
      <c r="BL129" s="17" t="s">
        <v>121</v>
      </c>
      <c r="BM129" s="192" t="s">
        <v>128</v>
      </c>
    </row>
    <row r="130" spans="1:65" s="2" customFormat="1" ht="28.8">
      <c r="A130" s="34"/>
      <c r="B130" s="35"/>
      <c r="C130" s="36"/>
      <c r="D130" s="194" t="s">
        <v>123</v>
      </c>
      <c r="E130" s="36"/>
      <c r="F130" s="195" t="s">
        <v>129</v>
      </c>
      <c r="G130" s="36"/>
      <c r="H130" s="36"/>
      <c r="I130" s="196"/>
      <c r="J130" s="36"/>
      <c r="K130" s="36"/>
      <c r="L130" s="39"/>
      <c r="M130" s="197"/>
      <c r="N130" s="198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123</v>
      </c>
      <c r="AU130" s="17" t="s">
        <v>80</v>
      </c>
    </row>
    <row r="131" spans="1:65" s="2" customFormat="1" ht="10.199999999999999">
      <c r="A131" s="34"/>
      <c r="B131" s="35"/>
      <c r="C131" s="36"/>
      <c r="D131" s="199" t="s">
        <v>130</v>
      </c>
      <c r="E131" s="36"/>
      <c r="F131" s="200" t="s">
        <v>131</v>
      </c>
      <c r="G131" s="36"/>
      <c r="H131" s="36"/>
      <c r="I131" s="196"/>
      <c r="J131" s="36"/>
      <c r="K131" s="36"/>
      <c r="L131" s="39"/>
      <c r="M131" s="197"/>
      <c r="N131" s="198"/>
      <c r="O131" s="71"/>
      <c r="P131" s="71"/>
      <c r="Q131" s="71"/>
      <c r="R131" s="71"/>
      <c r="S131" s="71"/>
      <c r="T131" s="72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130</v>
      </c>
      <c r="AU131" s="17" t="s">
        <v>80</v>
      </c>
    </row>
    <row r="132" spans="1:65" s="13" customFormat="1" ht="10.199999999999999">
      <c r="B132" s="201"/>
      <c r="C132" s="202"/>
      <c r="D132" s="194" t="s">
        <v>132</v>
      </c>
      <c r="E132" s="203" t="s">
        <v>1</v>
      </c>
      <c r="F132" s="204" t="s">
        <v>133</v>
      </c>
      <c r="G132" s="202"/>
      <c r="H132" s="203" t="s">
        <v>1</v>
      </c>
      <c r="I132" s="205"/>
      <c r="J132" s="202"/>
      <c r="K132" s="202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132</v>
      </c>
      <c r="AU132" s="210" t="s">
        <v>80</v>
      </c>
      <c r="AV132" s="13" t="s">
        <v>78</v>
      </c>
      <c r="AW132" s="13" t="s">
        <v>30</v>
      </c>
      <c r="AX132" s="13" t="s">
        <v>73</v>
      </c>
      <c r="AY132" s="210" t="s">
        <v>114</v>
      </c>
    </row>
    <row r="133" spans="1:65" s="14" customFormat="1" ht="10.199999999999999">
      <c r="B133" s="211"/>
      <c r="C133" s="212"/>
      <c r="D133" s="194" t="s">
        <v>132</v>
      </c>
      <c r="E133" s="213" t="s">
        <v>1</v>
      </c>
      <c r="F133" s="214" t="s">
        <v>134</v>
      </c>
      <c r="G133" s="212"/>
      <c r="H133" s="215">
        <v>943.61</v>
      </c>
      <c r="I133" s="216"/>
      <c r="J133" s="212"/>
      <c r="K133" s="212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132</v>
      </c>
      <c r="AU133" s="221" t="s">
        <v>80</v>
      </c>
      <c r="AV133" s="14" t="s">
        <v>80</v>
      </c>
      <c r="AW133" s="14" t="s">
        <v>30</v>
      </c>
      <c r="AX133" s="14" t="s">
        <v>73</v>
      </c>
      <c r="AY133" s="221" t="s">
        <v>114</v>
      </c>
    </row>
    <row r="134" spans="1:65" s="14" customFormat="1" ht="10.199999999999999">
      <c r="B134" s="211"/>
      <c r="C134" s="212"/>
      <c r="D134" s="194" t="s">
        <v>132</v>
      </c>
      <c r="E134" s="213" t="s">
        <v>1</v>
      </c>
      <c r="F134" s="214" t="s">
        <v>135</v>
      </c>
      <c r="G134" s="212"/>
      <c r="H134" s="215">
        <v>435.31200000000001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132</v>
      </c>
      <c r="AU134" s="221" t="s">
        <v>80</v>
      </c>
      <c r="AV134" s="14" t="s">
        <v>80</v>
      </c>
      <c r="AW134" s="14" t="s">
        <v>30</v>
      </c>
      <c r="AX134" s="14" t="s">
        <v>73</v>
      </c>
      <c r="AY134" s="221" t="s">
        <v>114</v>
      </c>
    </row>
    <row r="135" spans="1:65" s="13" customFormat="1" ht="10.199999999999999">
      <c r="B135" s="201"/>
      <c r="C135" s="202"/>
      <c r="D135" s="194" t="s">
        <v>132</v>
      </c>
      <c r="E135" s="203" t="s">
        <v>1</v>
      </c>
      <c r="F135" s="204" t="s">
        <v>136</v>
      </c>
      <c r="G135" s="202"/>
      <c r="H135" s="203" t="s">
        <v>1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132</v>
      </c>
      <c r="AU135" s="210" t="s">
        <v>80</v>
      </c>
      <c r="AV135" s="13" t="s">
        <v>78</v>
      </c>
      <c r="AW135" s="13" t="s">
        <v>30</v>
      </c>
      <c r="AX135" s="13" t="s">
        <v>73</v>
      </c>
      <c r="AY135" s="210" t="s">
        <v>114</v>
      </c>
    </row>
    <row r="136" spans="1:65" s="14" customFormat="1" ht="10.199999999999999">
      <c r="B136" s="211"/>
      <c r="C136" s="212"/>
      <c r="D136" s="194" t="s">
        <v>132</v>
      </c>
      <c r="E136" s="213" t="s">
        <v>1</v>
      </c>
      <c r="F136" s="214" t="s">
        <v>137</v>
      </c>
      <c r="G136" s="212"/>
      <c r="H136" s="215">
        <v>73.364999999999995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132</v>
      </c>
      <c r="AU136" s="221" t="s">
        <v>80</v>
      </c>
      <c r="AV136" s="14" t="s">
        <v>80</v>
      </c>
      <c r="AW136" s="14" t="s">
        <v>30</v>
      </c>
      <c r="AX136" s="14" t="s">
        <v>73</v>
      </c>
      <c r="AY136" s="221" t="s">
        <v>114</v>
      </c>
    </row>
    <row r="137" spans="1:65" s="14" customFormat="1" ht="10.199999999999999">
      <c r="B137" s="211"/>
      <c r="C137" s="212"/>
      <c r="D137" s="194" t="s">
        <v>132</v>
      </c>
      <c r="E137" s="213" t="s">
        <v>1</v>
      </c>
      <c r="F137" s="214" t="s">
        <v>138</v>
      </c>
      <c r="G137" s="212"/>
      <c r="H137" s="215">
        <v>76.2</v>
      </c>
      <c r="I137" s="216"/>
      <c r="J137" s="212"/>
      <c r="K137" s="212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132</v>
      </c>
      <c r="AU137" s="221" t="s">
        <v>80</v>
      </c>
      <c r="AV137" s="14" t="s">
        <v>80</v>
      </c>
      <c r="AW137" s="14" t="s">
        <v>30</v>
      </c>
      <c r="AX137" s="14" t="s">
        <v>73</v>
      </c>
      <c r="AY137" s="221" t="s">
        <v>114</v>
      </c>
    </row>
    <row r="138" spans="1:65" s="15" customFormat="1" ht="10.199999999999999">
      <c r="B138" s="222"/>
      <c r="C138" s="223"/>
      <c r="D138" s="194" t="s">
        <v>132</v>
      </c>
      <c r="E138" s="224" t="s">
        <v>1</v>
      </c>
      <c r="F138" s="225" t="s">
        <v>139</v>
      </c>
      <c r="G138" s="223"/>
      <c r="H138" s="226">
        <v>1528.4870000000001</v>
      </c>
      <c r="I138" s="227"/>
      <c r="J138" s="223"/>
      <c r="K138" s="223"/>
      <c r="L138" s="228"/>
      <c r="M138" s="229"/>
      <c r="N138" s="230"/>
      <c r="O138" s="230"/>
      <c r="P138" s="230"/>
      <c r="Q138" s="230"/>
      <c r="R138" s="230"/>
      <c r="S138" s="230"/>
      <c r="T138" s="231"/>
      <c r="AT138" s="232" t="s">
        <v>132</v>
      </c>
      <c r="AU138" s="232" t="s">
        <v>80</v>
      </c>
      <c r="AV138" s="15" t="s">
        <v>121</v>
      </c>
      <c r="AW138" s="15" t="s">
        <v>30</v>
      </c>
      <c r="AX138" s="15" t="s">
        <v>78</v>
      </c>
      <c r="AY138" s="232" t="s">
        <v>114</v>
      </c>
    </row>
    <row r="139" spans="1:65" s="2" customFormat="1" ht="37.799999999999997" customHeight="1">
      <c r="A139" s="34"/>
      <c r="B139" s="35"/>
      <c r="C139" s="181" t="s">
        <v>140</v>
      </c>
      <c r="D139" s="181" t="s">
        <v>117</v>
      </c>
      <c r="E139" s="182" t="s">
        <v>141</v>
      </c>
      <c r="F139" s="183" t="s">
        <v>142</v>
      </c>
      <c r="G139" s="184" t="s">
        <v>126</v>
      </c>
      <c r="H139" s="185">
        <v>91709.22</v>
      </c>
      <c r="I139" s="186"/>
      <c r="J139" s="187">
        <f>ROUND(I139*H139,2)</f>
        <v>0</v>
      </c>
      <c r="K139" s="183" t="s">
        <v>127</v>
      </c>
      <c r="L139" s="39"/>
      <c r="M139" s="188" t="s">
        <v>1</v>
      </c>
      <c r="N139" s="189" t="s">
        <v>38</v>
      </c>
      <c r="O139" s="7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2" t="s">
        <v>121</v>
      </c>
      <c r="AT139" s="192" t="s">
        <v>117</v>
      </c>
      <c r="AU139" s="192" t="s">
        <v>80</v>
      </c>
      <c r="AY139" s="17" t="s">
        <v>114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7" t="s">
        <v>78</v>
      </c>
      <c r="BK139" s="193">
        <f>ROUND(I139*H139,2)</f>
        <v>0</v>
      </c>
      <c r="BL139" s="17" t="s">
        <v>121</v>
      </c>
      <c r="BM139" s="192" t="s">
        <v>143</v>
      </c>
    </row>
    <row r="140" spans="1:65" s="2" customFormat="1" ht="38.4">
      <c r="A140" s="34"/>
      <c r="B140" s="35"/>
      <c r="C140" s="36"/>
      <c r="D140" s="194" t="s">
        <v>123</v>
      </c>
      <c r="E140" s="36"/>
      <c r="F140" s="195" t="s">
        <v>144</v>
      </c>
      <c r="G140" s="36"/>
      <c r="H140" s="36"/>
      <c r="I140" s="196"/>
      <c r="J140" s="36"/>
      <c r="K140" s="36"/>
      <c r="L140" s="39"/>
      <c r="M140" s="197"/>
      <c r="N140" s="198"/>
      <c r="O140" s="71"/>
      <c r="P140" s="71"/>
      <c r="Q140" s="71"/>
      <c r="R140" s="71"/>
      <c r="S140" s="71"/>
      <c r="T140" s="72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123</v>
      </c>
      <c r="AU140" s="17" t="s">
        <v>80</v>
      </c>
    </row>
    <row r="141" spans="1:65" s="2" customFormat="1" ht="10.199999999999999">
      <c r="A141" s="34"/>
      <c r="B141" s="35"/>
      <c r="C141" s="36"/>
      <c r="D141" s="199" t="s">
        <v>130</v>
      </c>
      <c r="E141" s="36"/>
      <c r="F141" s="200" t="s">
        <v>145</v>
      </c>
      <c r="G141" s="36"/>
      <c r="H141" s="36"/>
      <c r="I141" s="196"/>
      <c r="J141" s="36"/>
      <c r="K141" s="36"/>
      <c r="L141" s="39"/>
      <c r="M141" s="197"/>
      <c r="N141" s="198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130</v>
      </c>
      <c r="AU141" s="17" t="s">
        <v>80</v>
      </c>
    </row>
    <row r="142" spans="1:65" s="14" customFormat="1" ht="10.199999999999999">
      <c r="B142" s="211"/>
      <c r="C142" s="212"/>
      <c r="D142" s="194" t="s">
        <v>132</v>
      </c>
      <c r="E142" s="212"/>
      <c r="F142" s="214" t="s">
        <v>146</v>
      </c>
      <c r="G142" s="212"/>
      <c r="H142" s="215">
        <v>91709.22</v>
      </c>
      <c r="I142" s="216"/>
      <c r="J142" s="212"/>
      <c r="K142" s="212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132</v>
      </c>
      <c r="AU142" s="221" t="s">
        <v>80</v>
      </c>
      <c r="AV142" s="14" t="s">
        <v>80</v>
      </c>
      <c r="AW142" s="14" t="s">
        <v>4</v>
      </c>
      <c r="AX142" s="14" t="s">
        <v>78</v>
      </c>
      <c r="AY142" s="221" t="s">
        <v>114</v>
      </c>
    </row>
    <row r="143" spans="1:65" s="2" customFormat="1" ht="44.25" customHeight="1">
      <c r="A143" s="34"/>
      <c r="B143" s="35"/>
      <c r="C143" s="181" t="s">
        <v>121</v>
      </c>
      <c r="D143" s="181" t="s">
        <v>117</v>
      </c>
      <c r="E143" s="182" t="s">
        <v>147</v>
      </c>
      <c r="F143" s="183" t="s">
        <v>148</v>
      </c>
      <c r="G143" s="184" t="s">
        <v>149</v>
      </c>
      <c r="H143" s="185">
        <v>2</v>
      </c>
      <c r="I143" s="186"/>
      <c r="J143" s="187">
        <f>ROUND(I143*H143,2)</f>
        <v>0</v>
      </c>
      <c r="K143" s="183" t="s">
        <v>127</v>
      </c>
      <c r="L143" s="39"/>
      <c r="M143" s="188" t="s">
        <v>1</v>
      </c>
      <c r="N143" s="189" t="s">
        <v>38</v>
      </c>
      <c r="O143" s="7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2" t="s">
        <v>121</v>
      </c>
      <c r="AT143" s="192" t="s">
        <v>117</v>
      </c>
      <c r="AU143" s="192" t="s">
        <v>80</v>
      </c>
      <c r="AY143" s="17" t="s">
        <v>114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7" t="s">
        <v>78</v>
      </c>
      <c r="BK143" s="193">
        <f>ROUND(I143*H143,2)</f>
        <v>0</v>
      </c>
      <c r="BL143" s="17" t="s">
        <v>121</v>
      </c>
      <c r="BM143" s="192" t="s">
        <v>150</v>
      </c>
    </row>
    <row r="144" spans="1:65" s="2" customFormat="1" ht="38.4">
      <c r="A144" s="34"/>
      <c r="B144" s="35"/>
      <c r="C144" s="36"/>
      <c r="D144" s="194" t="s">
        <v>123</v>
      </c>
      <c r="E144" s="36"/>
      <c r="F144" s="195" t="s">
        <v>151</v>
      </c>
      <c r="G144" s="36"/>
      <c r="H144" s="36"/>
      <c r="I144" s="196"/>
      <c r="J144" s="36"/>
      <c r="K144" s="36"/>
      <c r="L144" s="39"/>
      <c r="M144" s="197"/>
      <c r="N144" s="198"/>
      <c r="O144" s="71"/>
      <c r="P144" s="71"/>
      <c r="Q144" s="71"/>
      <c r="R144" s="71"/>
      <c r="S144" s="71"/>
      <c r="T144" s="72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123</v>
      </c>
      <c r="AU144" s="17" t="s">
        <v>80</v>
      </c>
    </row>
    <row r="145" spans="1:65" s="2" customFormat="1" ht="10.199999999999999">
      <c r="A145" s="34"/>
      <c r="B145" s="35"/>
      <c r="C145" s="36"/>
      <c r="D145" s="199" t="s">
        <v>130</v>
      </c>
      <c r="E145" s="36"/>
      <c r="F145" s="200" t="s">
        <v>152</v>
      </c>
      <c r="G145" s="36"/>
      <c r="H145" s="36"/>
      <c r="I145" s="196"/>
      <c r="J145" s="36"/>
      <c r="K145" s="36"/>
      <c r="L145" s="39"/>
      <c r="M145" s="197"/>
      <c r="N145" s="198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130</v>
      </c>
      <c r="AU145" s="17" t="s">
        <v>80</v>
      </c>
    </row>
    <row r="146" spans="1:65" s="2" customFormat="1" ht="37.799999999999997" customHeight="1">
      <c r="A146" s="34"/>
      <c r="B146" s="35"/>
      <c r="C146" s="181" t="s">
        <v>153</v>
      </c>
      <c r="D146" s="181" t="s">
        <v>117</v>
      </c>
      <c r="E146" s="182" t="s">
        <v>154</v>
      </c>
      <c r="F146" s="183" t="s">
        <v>155</v>
      </c>
      <c r="G146" s="184" t="s">
        <v>126</v>
      </c>
      <c r="H146" s="185">
        <v>1528.4870000000001</v>
      </c>
      <c r="I146" s="186"/>
      <c r="J146" s="187">
        <f>ROUND(I146*H146,2)</f>
        <v>0</v>
      </c>
      <c r="K146" s="183" t="s">
        <v>127</v>
      </c>
      <c r="L146" s="39"/>
      <c r="M146" s="188" t="s">
        <v>1</v>
      </c>
      <c r="N146" s="189" t="s">
        <v>38</v>
      </c>
      <c r="O146" s="7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2" t="s">
        <v>121</v>
      </c>
      <c r="AT146" s="192" t="s">
        <v>117</v>
      </c>
      <c r="AU146" s="192" t="s">
        <v>80</v>
      </c>
      <c r="AY146" s="17" t="s">
        <v>114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7" t="s">
        <v>78</v>
      </c>
      <c r="BK146" s="193">
        <f>ROUND(I146*H146,2)</f>
        <v>0</v>
      </c>
      <c r="BL146" s="17" t="s">
        <v>121</v>
      </c>
      <c r="BM146" s="192" t="s">
        <v>156</v>
      </c>
    </row>
    <row r="147" spans="1:65" s="2" customFormat="1" ht="28.8">
      <c r="A147" s="34"/>
      <c r="B147" s="35"/>
      <c r="C147" s="36"/>
      <c r="D147" s="194" t="s">
        <v>123</v>
      </c>
      <c r="E147" s="36"/>
      <c r="F147" s="195" t="s">
        <v>157</v>
      </c>
      <c r="G147" s="36"/>
      <c r="H147" s="36"/>
      <c r="I147" s="196"/>
      <c r="J147" s="36"/>
      <c r="K147" s="36"/>
      <c r="L147" s="39"/>
      <c r="M147" s="197"/>
      <c r="N147" s="198"/>
      <c r="O147" s="71"/>
      <c r="P147" s="71"/>
      <c r="Q147" s="71"/>
      <c r="R147" s="71"/>
      <c r="S147" s="71"/>
      <c r="T147" s="72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123</v>
      </c>
      <c r="AU147" s="17" t="s">
        <v>80</v>
      </c>
    </row>
    <row r="148" spans="1:65" s="2" customFormat="1" ht="10.199999999999999">
      <c r="A148" s="34"/>
      <c r="B148" s="35"/>
      <c r="C148" s="36"/>
      <c r="D148" s="199" t="s">
        <v>130</v>
      </c>
      <c r="E148" s="36"/>
      <c r="F148" s="200" t="s">
        <v>158</v>
      </c>
      <c r="G148" s="36"/>
      <c r="H148" s="36"/>
      <c r="I148" s="196"/>
      <c r="J148" s="36"/>
      <c r="K148" s="36"/>
      <c r="L148" s="39"/>
      <c r="M148" s="197"/>
      <c r="N148" s="198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130</v>
      </c>
      <c r="AU148" s="17" t="s">
        <v>80</v>
      </c>
    </row>
    <row r="149" spans="1:65" s="2" customFormat="1" ht="16.5" customHeight="1">
      <c r="A149" s="34"/>
      <c r="B149" s="35"/>
      <c r="C149" s="181" t="s">
        <v>159</v>
      </c>
      <c r="D149" s="181" t="s">
        <v>117</v>
      </c>
      <c r="E149" s="182" t="s">
        <v>160</v>
      </c>
      <c r="F149" s="183" t="s">
        <v>161</v>
      </c>
      <c r="G149" s="184" t="s">
        <v>126</v>
      </c>
      <c r="H149" s="185">
        <v>1528.4870000000001</v>
      </c>
      <c r="I149" s="186"/>
      <c r="J149" s="187">
        <f>ROUND(I149*H149,2)</f>
        <v>0</v>
      </c>
      <c r="K149" s="183" t="s">
        <v>127</v>
      </c>
      <c r="L149" s="39"/>
      <c r="M149" s="188" t="s">
        <v>1</v>
      </c>
      <c r="N149" s="189" t="s">
        <v>38</v>
      </c>
      <c r="O149" s="71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2" t="s">
        <v>121</v>
      </c>
      <c r="AT149" s="192" t="s">
        <v>117</v>
      </c>
      <c r="AU149" s="192" t="s">
        <v>80</v>
      </c>
      <c r="AY149" s="17" t="s">
        <v>114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7" t="s">
        <v>78</v>
      </c>
      <c r="BK149" s="193">
        <f>ROUND(I149*H149,2)</f>
        <v>0</v>
      </c>
      <c r="BL149" s="17" t="s">
        <v>121</v>
      </c>
      <c r="BM149" s="192" t="s">
        <v>162</v>
      </c>
    </row>
    <row r="150" spans="1:65" s="2" customFormat="1" ht="19.2">
      <c r="A150" s="34"/>
      <c r="B150" s="35"/>
      <c r="C150" s="36"/>
      <c r="D150" s="194" t="s">
        <v>123</v>
      </c>
      <c r="E150" s="36"/>
      <c r="F150" s="195" t="s">
        <v>163</v>
      </c>
      <c r="G150" s="36"/>
      <c r="H150" s="36"/>
      <c r="I150" s="196"/>
      <c r="J150" s="36"/>
      <c r="K150" s="36"/>
      <c r="L150" s="39"/>
      <c r="M150" s="197"/>
      <c r="N150" s="198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123</v>
      </c>
      <c r="AU150" s="17" t="s">
        <v>80</v>
      </c>
    </row>
    <row r="151" spans="1:65" s="2" customFormat="1" ht="10.199999999999999">
      <c r="A151" s="34"/>
      <c r="B151" s="35"/>
      <c r="C151" s="36"/>
      <c r="D151" s="199" t="s">
        <v>130</v>
      </c>
      <c r="E151" s="36"/>
      <c r="F151" s="200" t="s">
        <v>164</v>
      </c>
      <c r="G151" s="36"/>
      <c r="H151" s="36"/>
      <c r="I151" s="196"/>
      <c r="J151" s="36"/>
      <c r="K151" s="36"/>
      <c r="L151" s="39"/>
      <c r="M151" s="197"/>
      <c r="N151" s="198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130</v>
      </c>
      <c r="AU151" s="17" t="s">
        <v>80</v>
      </c>
    </row>
    <row r="152" spans="1:65" s="2" customFormat="1" ht="16.5" customHeight="1">
      <c r="A152" s="34"/>
      <c r="B152" s="35"/>
      <c r="C152" s="181" t="s">
        <v>165</v>
      </c>
      <c r="D152" s="181" t="s">
        <v>117</v>
      </c>
      <c r="E152" s="182" t="s">
        <v>166</v>
      </c>
      <c r="F152" s="183" t="s">
        <v>167</v>
      </c>
      <c r="G152" s="184" t="s">
        <v>126</v>
      </c>
      <c r="H152" s="185">
        <v>91709.22</v>
      </c>
      <c r="I152" s="186"/>
      <c r="J152" s="187">
        <f>ROUND(I152*H152,2)</f>
        <v>0</v>
      </c>
      <c r="K152" s="183" t="s">
        <v>127</v>
      </c>
      <c r="L152" s="39"/>
      <c r="M152" s="188" t="s">
        <v>1</v>
      </c>
      <c r="N152" s="189" t="s">
        <v>38</v>
      </c>
      <c r="O152" s="7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2" t="s">
        <v>121</v>
      </c>
      <c r="AT152" s="192" t="s">
        <v>117</v>
      </c>
      <c r="AU152" s="192" t="s">
        <v>80</v>
      </c>
      <c r="AY152" s="17" t="s">
        <v>114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7" t="s">
        <v>78</v>
      </c>
      <c r="BK152" s="193">
        <f>ROUND(I152*H152,2)</f>
        <v>0</v>
      </c>
      <c r="BL152" s="17" t="s">
        <v>121</v>
      </c>
      <c r="BM152" s="192" t="s">
        <v>168</v>
      </c>
    </row>
    <row r="153" spans="1:65" s="2" customFormat="1" ht="19.2">
      <c r="A153" s="34"/>
      <c r="B153" s="35"/>
      <c r="C153" s="36"/>
      <c r="D153" s="194" t="s">
        <v>123</v>
      </c>
      <c r="E153" s="36"/>
      <c r="F153" s="195" t="s">
        <v>169</v>
      </c>
      <c r="G153" s="36"/>
      <c r="H153" s="36"/>
      <c r="I153" s="196"/>
      <c r="J153" s="36"/>
      <c r="K153" s="36"/>
      <c r="L153" s="39"/>
      <c r="M153" s="197"/>
      <c r="N153" s="198"/>
      <c r="O153" s="71"/>
      <c r="P153" s="71"/>
      <c r="Q153" s="71"/>
      <c r="R153" s="71"/>
      <c r="S153" s="71"/>
      <c r="T153" s="72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123</v>
      </c>
      <c r="AU153" s="17" t="s">
        <v>80</v>
      </c>
    </row>
    <row r="154" spans="1:65" s="2" customFormat="1" ht="10.199999999999999">
      <c r="A154" s="34"/>
      <c r="B154" s="35"/>
      <c r="C154" s="36"/>
      <c r="D154" s="199" t="s">
        <v>130</v>
      </c>
      <c r="E154" s="36"/>
      <c r="F154" s="200" t="s">
        <v>170</v>
      </c>
      <c r="G154" s="36"/>
      <c r="H154" s="36"/>
      <c r="I154" s="196"/>
      <c r="J154" s="36"/>
      <c r="K154" s="36"/>
      <c r="L154" s="39"/>
      <c r="M154" s="197"/>
      <c r="N154" s="198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130</v>
      </c>
      <c r="AU154" s="17" t="s">
        <v>80</v>
      </c>
    </row>
    <row r="155" spans="1:65" s="14" customFormat="1" ht="10.199999999999999">
      <c r="B155" s="211"/>
      <c r="C155" s="212"/>
      <c r="D155" s="194" t="s">
        <v>132</v>
      </c>
      <c r="E155" s="212"/>
      <c r="F155" s="214" t="s">
        <v>146</v>
      </c>
      <c r="G155" s="212"/>
      <c r="H155" s="215">
        <v>91709.22</v>
      </c>
      <c r="I155" s="216"/>
      <c r="J155" s="212"/>
      <c r="K155" s="212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132</v>
      </c>
      <c r="AU155" s="221" t="s">
        <v>80</v>
      </c>
      <c r="AV155" s="14" t="s">
        <v>80</v>
      </c>
      <c r="AW155" s="14" t="s">
        <v>4</v>
      </c>
      <c r="AX155" s="14" t="s">
        <v>78</v>
      </c>
      <c r="AY155" s="221" t="s">
        <v>114</v>
      </c>
    </row>
    <row r="156" spans="1:65" s="2" customFormat="1" ht="21.75" customHeight="1">
      <c r="A156" s="34"/>
      <c r="B156" s="35"/>
      <c r="C156" s="181" t="s">
        <v>171</v>
      </c>
      <c r="D156" s="181" t="s">
        <v>117</v>
      </c>
      <c r="E156" s="182" t="s">
        <v>172</v>
      </c>
      <c r="F156" s="183" t="s">
        <v>173</v>
      </c>
      <c r="G156" s="184" t="s">
        <v>126</v>
      </c>
      <c r="H156" s="185">
        <v>1528.4870000000001</v>
      </c>
      <c r="I156" s="186"/>
      <c r="J156" s="187">
        <f>ROUND(I156*H156,2)</f>
        <v>0</v>
      </c>
      <c r="K156" s="183" t="s">
        <v>127</v>
      </c>
      <c r="L156" s="39"/>
      <c r="M156" s="188" t="s">
        <v>1</v>
      </c>
      <c r="N156" s="189" t="s">
        <v>38</v>
      </c>
      <c r="O156" s="71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2" t="s">
        <v>121</v>
      </c>
      <c r="AT156" s="192" t="s">
        <v>117</v>
      </c>
      <c r="AU156" s="192" t="s">
        <v>80</v>
      </c>
      <c r="AY156" s="17" t="s">
        <v>114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7" t="s">
        <v>78</v>
      </c>
      <c r="BK156" s="193">
        <f>ROUND(I156*H156,2)</f>
        <v>0</v>
      </c>
      <c r="BL156" s="17" t="s">
        <v>121</v>
      </c>
      <c r="BM156" s="192" t="s">
        <v>174</v>
      </c>
    </row>
    <row r="157" spans="1:65" s="2" customFormat="1" ht="19.2">
      <c r="A157" s="34"/>
      <c r="B157" s="35"/>
      <c r="C157" s="36"/>
      <c r="D157" s="194" t="s">
        <v>123</v>
      </c>
      <c r="E157" s="36"/>
      <c r="F157" s="195" t="s">
        <v>175</v>
      </c>
      <c r="G157" s="36"/>
      <c r="H157" s="36"/>
      <c r="I157" s="196"/>
      <c r="J157" s="36"/>
      <c r="K157" s="36"/>
      <c r="L157" s="39"/>
      <c r="M157" s="197"/>
      <c r="N157" s="198"/>
      <c r="O157" s="71"/>
      <c r="P157" s="71"/>
      <c r="Q157" s="71"/>
      <c r="R157" s="71"/>
      <c r="S157" s="71"/>
      <c r="T157" s="72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123</v>
      </c>
      <c r="AU157" s="17" t="s">
        <v>80</v>
      </c>
    </row>
    <row r="158" spans="1:65" s="2" customFormat="1" ht="10.199999999999999">
      <c r="A158" s="34"/>
      <c r="B158" s="35"/>
      <c r="C158" s="36"/>
      <c r="D158" s="199" t="s">
        <v>130</v>
      </c>
      <c r="E158" s="36"/>
      <c r="F158" s="200" t="s">
        <v>176</v>
      </c>
      <c r="G158" s="36"/>
      <c r="H158" s="36"/>
      <c r="I158" s="196"/>
      <c r="J158" s="36"/>
      <c r="K158" s="36"/>
      <c r="L158" s="39"/>
      <c r="M158" s="197"/>
      <c r="N158" s="198"/>
      <c r="O158" s="71"/>
      <c r="P158" s="71"/>
      <c r="Q158" s="71"/>
      <c r="R158" s="71"/>
      <c r="S158" s="71"/>
      <c r="T158" s="72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130</v>
      </c>
      <c r="AU158" s="17" t="s">
        <v>80</v>
      </c>
    </row>
    <row r="159" spans="1:65" s="2" customFormat="1" ht="16.5" customHeight="1">
      <c r="A159" s="34"/>
      <c r="B159" s="35"/>
      <c r="C159" s="181" t="s">
        <v>115</v>
      </c>
      <c r="D159" s="181" t="s">
        <v>117</v>
      </c>
      <c r="E159" s="182" t="s">
        <v>177</v>
      </c>
      <c r="F159" s="183" t="s">
        <v>178</v>
      </c>
      <c r="G159" s="184" t="s">
        <v>179</v>
      </c>
      <c r="H159" s="185">
        <v>10</v>
      </c>
      <c r="I159" s="186"/>
      <c r="J159" s="187">
        <f>ROUND(I159*H159,2)</f>
        <v>0</v>
      </c>
      <c r="K159" s="183" t="s">
        <v>127</v>
      </c>
      <c r="L159" s="39"/>
      <c r="M159" s="188" t="s">
        <v>1</v>
      </c>
      <c r="N159" s="189" t="s">
        <v>38</v>
      </c>
      <c r="O159" s="71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2" t="s">
        <v>121</v>
      </c>
      <c r="AT159" s="192" t="s">
        <v>117</v>
      </c>
      <c r="AU159" s="192" t="s">
        <v>80</v>
      </c>
      <c r="AY159" s="17" t="s">
        <v>114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7" t="s">
        <v>78</v>
      </c>
      <c r="BK159" s="193">
        <f>ROUND(I159*H159,2)</f>
        <v>0</v>
      </c>
      <c r="BL159" s="17" t="s">
        <v>121</v>
      </c>
      <c r="BM159" s="192" t="s">
        <v>180</v>
      </c>
    </row>
    <row r="160" spans="1:65" s="2" customFormat="1" ht="19.2">
      <c r="A160" s="34"/>
      <c r="B160" s="35"/>
      <c r="C160" s="36"/>
      <c r="D160" s="194" t="s">
        <v>123</v>
      </c>
      <c r="E160" s="36"/>
      <c r="F160" s="195" t="s">
        <v>181</v>
      </c>
      <c r="G160" s="36"/>
      <c r="H160" s="36"/>
      <c r="I160" s="196"/>
      <c r="J160" s="36"/>
      <c r="K160" s="36"/>
      <c r="L160" s="39"/>
      <c r="M160" s="197"/>
      <c r="N160" s="198"/>
      <c r="O160" s="71"/>
      <c r="P160" s="71"/>
      <c r="Q160" s="71"/>
      <c r="R160" s="71"/>
      <c r="S160" s="71"/>
      <c r="T160" s="72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123</v>
      </c>
      <c r="AU160" s="17" t="s">
        <v>80</v>
      </c>
    </row>
    <row r="161" spans="1:65" s="2" customFormat="1" ht="10.199999999999999">
      <c r="A161" s="34"/>
      <c r="B161" s="35"/>
      <c r="C161" s="36"/>
      <c r="D161" s="199" t="s">
        <v>130</v>
      </c>
      <c r="E161" s="36"/>
      <c r="F161" s="200" t="s">
        <v>182</v>
      </c>
      <c r="G161" s="36"/>
      <c r="H161" s="36"/>
      <c r="I161" s="196"/>
      <c r="J161" s="36"/>
      <c r="K161" s="36"/>
      <c r="L161" s="39"/>
      <c r="M161" s="197"/>
      <c r="N161" s="198"/>
      <c r="O161" s="71"/>
      <c r="P161" s="71"/>
      <c r="Q161" s="71"/>
      <c r="R161" s="71"/>
      <c r="S161" s="71"/>
      <c r="T161" s="72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130</v>
      </c>
      <c r="AU161" s="17" t="s">
        <v>80</v>
      </c>
    </row>
    <row r="162" spans="1:65" s="13" customFormat="1" ht="10.199999999999999">
      <c r="B162" s="201"/>
      <c r="C162" s="202"/>
      <c r="D162" s="194" t="s">
        <v>132</v>
      </c>
      <c r="E162" s="203" t="s">
        <v>1</v>
      </c>
      <c r="F162" s="204" t="s">
        <v>183</v>
      </c>
      <c r="G162" s="202"/>
      <c r="H162" s="203" t="s">
        <v>1</v>
      </c>
      <c r="I162" s="205"/>
      <c r="J162" s="202"/>
      <c r="K162" s="202"/>
      <c r="L162" s="206"/>
      <c r="M162" s="207"/>
      <c r="N162" s="208"/>
      <c r="O162" s="208"/>
      <c r="P162" s="208"/>
      <c r="Q162" s="208"/>
      <c r="R162" s="208"/>
      <c r="S162" s="208"/>
      <c r="T162" s="209"/>
      <c r="AT162" s="210" t="s">
        <v>132</v>
      </c>
      <c r="AU162" s="210" t="s">
        <v>80</v>
      </c>
      <c r="AV162" s="13" t="s">
        <v>78</v>
      </c>
      <c r="AW162" s="13" t="s">
        <v>30</v>
      </c>
      <c r="AX162" s="13" t="s">
        <v>73</v>
      </c>
      <c r="AY162" s="210" t="s">
        <v>114</v>
      </c>
    </row>
    <row r="163" spans="1:65" s="14" customFormat="1" ht="10.199999999999999">
      <c r="B163" s="211"/>
      <c r="C163" s="212"/>
      <c r="D163" s="194" t="s">
        <v>132</v>
      </c>
      <c r="E163" s="213" t="s">
        <v>1</v>
      </c>
      <c r="F163" s="214" t="s">
        <v>184</v>
      </c>
      <c r="G163" s="212"/>
      <c r="H163" s="215">
        <v>10</v>
      </c>
      <c r="I163" s="216"/>
      <c r="J163" s="212"/>
      <c r="K163" s="212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132</v>
      </c>
      <c r="AU163" s="221" t="s">
        <v>80</v>
      </c>
      <c r="AV163" s="14" t="s">
        <v>80</v>
      </c>
      <c r="AW163" s="14" t="s">
        <v>30</v>
      </c>
      <c r="AX163" s="14" t="s">
        <v>73</v>
      </c>
      <c r="AY163" s="221" t="s">
        <v>114</v>
      </c>
    </row>
    <row r="164" spans="1:65" s="15" customFormat="1" ht="10.199999999999999">
      <c r="B164" s="222"/>
      <c r="C164" s="223"/>
      <c r="D164" s="194" t="s">
        <v>132</v>
      </c>
      <c r="E164" s="224" t="s">
        <v>1</v>
      </c>
      <c r="F164" s="225" t="s">
        <v>139</v>
      </c>
      <c r="G164" s="223"/>
      <c r="H164" s="226">
        <v>10</v>
      </c>
      <c r="I164" s="227"/>
      <c r="J164" s="223"/>
      <c r="K164" s="223"/>
      <c r="L164" s="228"/>
      <c r="M164" s="229"/>
      <c r="N164" s="230"/>
      <c r="O164" s="230"/>
      <c r="P164" s="230"/>
      <c r="Q164" s="230"/>
      <c r="R164" s="230"/>
      <c r="S164" s="230"/>
      <c r="T164" s="231"/>
      <c r="AT164" s="232" t="s">
        <v>132</v>
      </c>
      <c r="AU164" s="232" t="s">
        <v>80</v>
      </c>
      <c r="AV164" s="15" t="s">
        <v>121</v>
      </c>
      <c r="AW164" s="15" t="s">
        <v>30</v>
      </c>
      <c r="AX164" s="15" t="s">
        <v>78</v>
      </c>
      <c r="AY164" s="232" t="s">
        <v>114</v>
      </c>
    </row>
    <row r="165" spans="1:65" s="2" customFormat="1" ht="24.15" customHeight="1">
      <c r="A165" s="34"/>
      <c r="B165" s="35"/>
      <c r="C165" s="181" t="s">
        <v>185</v>
      </c>
      <c r="D165" s="181" t="s">
        <v>117</v>
      </c>
      <c r="E165" s="182" t="s">
        <v>186</v>
      </c>
      <c r="F165" s="183" t="s">
        <v>187</v>
      </c>
      <c r="G165" s="184" t="s">
        <v>179</v>
      </c>
      <c r="H165" s="185">
        <v>600</v>
      </c>
      <c r="I165" s="186"/>
      <c r="J165" s="187">
        <f>ROUND(I165*H165,2)</f>
        <v>0</v>
      </c>
      <c r="K165" s="183" t="s">
        <v>127</v>
      </c>
      <c r="L165" s="39"/>
      <c r="M165" s="188" t="s">
        <v>1</v>
      </c>
      <c r="N165" s="189" t="s">
        <v>38</v>
      </c>
      <c r="O165" s="71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2" t="s">
        <v>121</v>
      </c>
      <c r="AT165" s="192" t="s">
        <v>117</v>
      </c>
      <c r="AU165" s="192" t="s">
        <v>80</v>
      </c>
      <c r="AY165" s="17" t="s">
        <v>114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7" t="s">
        <v>78</v>
      </c>
      <c r="BK165" s="193">
        <f>ROUND(I165*H165,2)</f>
        <v>0</v>
      </c>
      <c r="BL165" s="17" t="s">
        <v>121</v>
      </c>
      <c r="BM165" s="192" t="s">
        <v>188</v>
      </c>
    </row>
    <row r="166" spans="1:65" s="2" customFormat="1" ht="28.8">
      <c r="A166" s="34"/>
      <c r="B166" s="35"/>
      <c r="C166" s="36"/>
      <c r="D166" s="194" t="s">
        <v>123</v>
      </c>
      <c r="E166" s="36"/>
      <c r="F166" s="195" t="s">
        <v>189</v>
      </c>
      <c r="G166" s="36"/>
      <c r="H166" s="36"/>
      <c r="I166" s="196"/>
      <c r="J166" s="36"/>
      <c r="K166" s="36"/>
      <c r="L166" s="39"/>
      <c r="M166" s="197"/>
      <c r="N166" s="198"/>
      <c r="O166" s="71"/>
      <c r="P166" s="71"/>
      <c r="Q166" s="71"/>
      <c r="R166" s="71"/>
      <c r="S166" s="71"/>
      <c r="T166" s="72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123</v>
      </c>
      <c r="AU166" s="17" t="s">
        <v>80</v>
      </c>
    </row>
    <row r="167" spans="1:65" s="2" customFormat="1" ht="10.199999999999999">
      <c r="A167" s="34"/>
      <c r="B167" s="35"/>
      <c r="C167" s="36"/>
      <c r="D167" s="199" t="s">
        <v>130</v>
      </c>
      <c r="E167" s="36"/>
      <c r="F167" s="200" t="s">
        <v>190</v>
      </c>
      <c r="G167" s="36"/>
      <c r="H167" s="36"/>
      <c r="I167" s="196"/>
      <c r="J167" s="36"/>
      <c r="K167" s="36"/>
      <c r="L167" s="39"/>
      <c r="M167" s="197"/>
      <c r="N167" s="198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130</v>
      </c>
      <c r="AU167" s="17" t="s">
        <v>80</v>
      </c>
    </row>
    <row r="168" spans="1:65" s="14" customFormat="1" ht="10.199999999999999">
      <c r="B168" s="211"/>
      <c r="C168" s="212"/>
      <c r="D168" s="194" t="s">
        <v>132</v>
      </c>
      <c r="E168" s="212"/>
      <c r="F168" s="214" t="s">
        <v>191</v>
      </c>
      <c r="G168" s="212"/>
      <c r="H168" s="215">
        <v>600</v>
      </c>
      <c r="I168" s="216"/>
      <c r="J168" s="212"/>
      <c r="K168" s="212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132</v>
      </c>
      <c r="AU168" s="221" t="s">
        <v>80</v>
      </c>
      <c r="AV168" s="14" t="s">
        <v>80</v>
      </c>
      <c r="AW168" s="14" t="s">
        <v>4</v>
      </c>
      <c r="AX168" s="14" t="s">
        <v>78</v>
      </c>
      <c r="AY168" s="221" t="s">
        <v>114</v>
      </c>
    </row>
    <row r="169" spans="1:65" s="2" customFormat="1" ht="16.5" customHeight="1">
      <c r="A169" s="34"/>
      <c r="B169" s="35"/>
      <c r="C169" s="181" t="s">
        <v>192</v>
      </c>
      <c r="D169" s="181" t="s">
        <v>117</v>
      </c>
      <c r="E169" s="182" t="s">
        <v>193</v>
      </c>
      <c r="F169" s="183" t="s">
        <v>194</v>
      </c>
      <c r="G169" s="184" t="s">
        <v>179</v>
      </c>
      <c r="H169" s="185">
        <v>10</v>
      </c>
      <c r="I169" s="186"/>
      <c r="J169" s="187">
        <f>ROUND(I169*H169,2)</f>
        <v>0</v>
      </c>
      <c r="K169" s="183" t="s">
        <v>127</v>
      </c>
      <c r="L169" s="39"/>
      <c r="M169" s="188" t="s">
        <v>1</v>
      </c>
      <c r="N169" s="189" t="s">
        <v>38</v>
      </c>
      <c r="O169" s="71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2" t="s">
        <v>121</v>
      </c>
      <c r="AT169" s="192" t="s">
        <v>117</v>
      </c>
      <c r="AU169" s="192" t="s">
        <v>80</v>
      </c>
      <c r="AY169" s="17" t="s">
        <v>114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7" t="s">
        <v>78</v>
      </c>
      <c r="BK169" s="193">
        <f>ROUND(I169*H169,2)</f>
        <v>0</v>
      </c>
      <c r="BL169" s="17" t="s">
        <v>121</v>
      </c>
      <c r="BM169" s="192" t="s">
        <v>195</v>
      </c>
    </row>
    <row r="170" spans="1:65" s="2" customFormat="1" ht="19.2">
      <c r="A170" s="34"/>
      <c r="B170" s="35"/>
      <c r="C170" s="36"/>
      <c r="D170" s="194" t="s">
        <v>123</v>
      </c>
      <c r="E170" s="36"/>
      <c r="F170" s="195" t="s">
        <v>196</v>
      </c>
      <c r="G170" s="36"/>
      <c r="H170" s="36"/>
      <c r="I170" s="196"/>
      <c r="J170" s="36"/>
      <c r="K170" s="36"/>
      <c r="L170" s="39"/>
      <c r="M170" s="197"/>
      <c r="N170" s="198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123</v>
      </c>
      <c r="AU170" s="17" t="s">
        <v>80</v>
      </c>
    </row>
    <row r="171" spans="1:65" s="2" customFormat="1" ht="10.199999999999999">
      <c r="A171" s="34"/>
      <c r="B171" s="35"/>
      <c r="C171" s="36"/>
      <c r="D171" s="199" t="s">
        <v>130</v>
      </c>
      <c r="E171" s="36"/>
      <c r="F171" s="200" t="s">
        <v>197</v>
      </c>
      <c r="G171" s="36"/>
      <c r="H171" s="36"/>
      <c r="I171" s="196"/>
      <c r="J171" s="36"/>
      <c r="K171" s="36"/>
      <c r="L171" s="39"/>
      <c r="M171" s="197"/>
      <c r="N171" s="198"/>
      <c r="O171" s="71"/>
      <c r="P171" s="71"/>
      <c r="Q171" s="71"/>
      <c r="R171" s="71"/>
      <c r="S171" s="71"/>
      <c r="T171" s="72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130</v>
      </c>
      <c r="AU171" s="17" t="s">
        <v>80</v>
      </c>
    </row>
    <row r="172" spans="1:65" s="2" customFormat="1" ht="33" customHeight="1">
      <c r="A172" s="34"/>
      <c r="B172" s="35"/>
      <c r="C172" s="181" t="s">
        <v>8</v>
      </c>
      <c r="D172" s="181" t="s">
        <v>117</v>
      </c>
      <c r="E172" s="182" t="s">
        <v>198</v>
      </c>
      <c r="F172" s="183" t="s">
        <v>199</v>
      </c>
      <c r="G172" s="184" t="s">
        <v>126</v>
      </c>
      <c r="H172" s="185">
        <v>287.5</v>
      </c>
      <c r="I172" s="186"/>
      <c r="J172" s="187">
        <f>ROUND(I172*H172,2)</f>
        <v>0</v>
      </c>
      <c r="K172" s="183" t="s">
        <v>127</v>
      </c>
      <c r="L172" s="39"/>
      <c r="M172" s="188" t="s">
        <v>1</v>
      </c>
      <c r="N172" s="189" t="s">
        <v>38</v>
      </c>
      <c r="O172" s="71"/>
      <c r="P172" s="190">
        <f>O172*H172</f>
        <v>0</v>
      </c>
      <c r="Q172" s="190">
        <v>1.2999999999999999E-4</v>
      </c>
      <c r="R172" s="190">
        <f>Q172*H172</f>
        <v>3.7374999999999999E-2</v>
      </c>
      <c r="S172" s="190">
        <v>0</v>
      </c>
      <c r="T172" s="19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2" t="s">
        <v>121</v>
      </c>
      <c r="AT172" s="192" t="s">
        <v>117</v>
      </c>
      <c r="AU172" s="192" t="s">
        <v>80</v>
      </c>
      <c r="AY172" s="17" t="s">
        <v>114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7" t="s">
        <v>78</v>
      </c>
      <c r="BK172" s="193">
        <f>ROUND(I172*H172,2)</f>
        <v>0</v>
      </c>
      <c r="BL172" s="17" t="s">
        <v>121</v>
      </c>
      <c r="BM172" s="192" t="s">
        <v>200</v>
      </c>
    </row>
    <row r="173" spans="1:65" s="2" customFormat="1" ht="19.2">
      <c r="A173" s="34"/>
      <c r="B173" s="35"/>
      <c r="C173" s="36"/>
      <c r="D173" s="194" t="s">
        <v>123</v>
      </c>
      <c r="E173" s="36"/>
      <c r="F173" s="195" t="s">
        <v>201</v>
      </c>
      <c r="G173" s="36"/>
      <c r="H173" s="36"/>
      <c r="I173" s="196"/>
      <c r="J173" s="36"/>
      <c r="K173" s="36"/>
      <c r="L173" s="39"/>
      <c r="M173" s="197"/>
      <c r="N173" s="198"/>
      <c r="O173" s="71"/>
      <c r="P173" s="71"/>
      <c r="Q173" s="71"/>
      <c r="R173" s="71"/>
      <c r="S173" s="71"/>
      <c r="T173" s="72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123</v>
      </c>
      <c r="AU173" s="17" t="s">
        <v>80</v>
      </c>
    </row>
    <row r="174" spans="1:65" s="2" customFormat="1" ht="10.199999999999999">
      <c r="A174" s="34"/>
      <c r="B174" s="35"/>
      <c r="C174" s="36"/>
      <c r="D174" s="199" t="s">
        <v>130</v>
      </c>
      <c r="E174" s="36"/>
      <c r="F174" s="200" t="s">
        <v>202</v>
      </c>
      <c r="G174" s="36"/>
      <c r="H174" s="36"/>
      <c r="I174" s="196"/>
      <c r="J174" s="36"/>
      <c r="K174" s="36"/>
      <c r="L174" s="39"/>
      <c r="M174" s="197"/>
      <c r="N174" s="198"/>
      <c r="O174" s="71"/>
      <c r="P174" s="71"/>
      <c r="Q174" s="71"/>
      <c r="R174" s="71"/>
      <c r="S174" s="71"/>
      <c r="T174" s="72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130</v>
      </c>
      <c r="AU174" s="17" t="s">
        <v>80</v>
      </c>
    </row>
    <row r="175" spans="1:65" s="13" customFormat="1" ht="10.199999999999999">
      <c r="B175" s="201"/>
      <c r="C175" s="202"/>
      <c r="D175" s="194" t="s">
        <v>132</v>
      </c>
      <c r="E175" s="203" t="s">
        <v>1</v>
      </c>
      <c r="F175" s="204" t="s">
        <v>203</v>
      </c>
      <c r="G175" s="202"/>
      <c r="H175" s="203" t="s">
        <v>1</v>
      </c>
      <c r="I175" s="205"/>
      <c r="J175" s="202"/>
      <c r="K175" s="202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132</v>
      </c>
      <c r="AU175" s="210" t="s">
        <v>80</v>
      </c>
      <c r="AV175" s="13" t="s">
        <v>78</v>
      </c>
      <c r="AW175" s="13" t="s">
        <v>30</v>
      </c>
      <c r="AX175" s="13" t="s">
        <v>73</v>
      </c>
      <c r="AY175" s="210" t="s">
        <v>114</v>
      </c>
    </row>
    <row r="176" spans="1:65" s="14" customFormat="1" ht="10.199999999999999">
      <c r="B176" s="211"/>
      <c r="C176" s="212"/>
      <c r="D176" s="194" t="s">
        <v>132</v>
      </c>
      <c r="E176" s="213" t="s">
        <v>1</v>
      </c>
      <c r="F176" s="214" t="s">
        <v>204</v>
      </c>
      <c r="G176" s="212"/>
      <c r="H176" s="215">
        <v>175</v>
      </c>
      <c r="I176" s="216"/>
      <c r="J176" s="212"/>
      <c r="K176" s="212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132</v>
      </c>
      <c r="AU176" s="221" t="s">
        <v>80</v>
      </c>
      <c r="AV176" s="14" t="s">
        <v>80</v>
      </c>
      <c r="AW176" s="14" t="s">
        <v>30</v>
      </c>
      <c r="AX176" s="14" t="s">
        <v>73</v>
      </c>
      <c r="AY176" s="221" t="s">
        <v>114</v>
      </c>
    </row>
    <row r="177" spans="1:65" s="14" customFormat="1" ht="10.199999999999999">
      <c r="B177" s="211"/>
      <c r="C177" s="212"/>
      <c r="D177" s="194" t="s">
        <v>132</v>
      </c>
      <c r="E177" s="213" t="s">
        <v>1</v>
      </c>
      <c r="F177" s="214" t="s">
        <v>205</v>
      </c>
      <c r="G177" s="212"/>
      <c r="H177" s="215">
        <v>112.5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132</v>
      </c>
      <c r="AU177" s="221" t="s">
        <v>80</v>
      </c>
      <c r="AV177" s="14" t="s">
        <v>80</v>
      </c>
      <c r="AW177" s="14" t="s">
        <v>30</v>
      </c>
      <c r="AX177" s="14" t="s">
        <v>73</v>
      </c>
      <c r="AY177" s="221" t="s">
        <v>114</v>
      </c>
    </row>
    <row r="178" spans="1:65" s="15" customFormat="1" ht="10.199999999999999">
      <c r="B178" s="222"/>
      <c r="C178" s="223"/>
      <c r="D178" s="194" t="s">
        <v>132</v>
      </c>
      <c r="E178" s="224" t="s">
        <v>1</v>
      </c>
      <c r="F178" s="225" t="s">
        <v>139</v>
      </c>
      <c r="G178" s="223"/>
      <c r="H178" s="226">
        <v>287.5</v>
      </c>
      <c r="I178" s="227"/>
      <c r="J178" s="223"/>
      <c r="K178" s="223"/>
      <c r="L178" s="228"/>
      <c r="M178" s="229"/>
      <c r="N178" s="230"/>
      <c r="O178" s="230"/>
      <c r="P178" s="230"/>
      <c r="Q178" s="230"/>
      <c r="R178" s="230"/>
      <c r="S178" s="230"/>
      <c r="T178" s="231"/>
      <c r="AT178" s="232" t="s">
        <v>132</v>
      </c>
      <c r="AU178" s="232" t="s">
        <v>80</v>
      </c>
      <c r="AV178" s="15" t="s">
        <v>121</v>
      </c>
      <c r="AW178" s="15" t="s">
        <v>30</v>
      </c>
      <c r="AX178" s="15" t="s">
        <v>78</v>
      </c>
      <c r="AY178" s="232" t="s">
        <v>114</v>
      </c>
    </row>
    <row r="179" spans="1:65" s="2" customFormat="1" ht="37.799999999999997" customHeight="1">
      <c r="A179" s="34"/>
      <c r="B179" s="35"/>
      <c r="C179" s="181" t="s">
        <v>206</v>
      </c>
      <c r="D179" s="181" t="s">
        <v>117</v>
      </c>
      <c r="E179" s="182" t="s">
        <v>207</v>
      </c>
      <c r="F179" s="183" t="s">
        <v>208</v>
      </c>
      <c r="G179" s="184" t="s">
        <v>126</v>
      </c>
      <c r="H179" s="185">
        <v>287.5</v>
      </c>
      <c r="I179" s="186"/>
      <c r="J179" s="187">
        <f>ROUND(I179*H179,2)</f>
        <v>0</v>
      </c>
      <c r="K179" s="183" t="s">
        <v>127</v>
      </c>
      <c r="L179" s="39"/>
      <c r="M179" s="188" t="s">
        <v>1</v>
      </c>
      <c r="N179" s="189" t="s">
        <v>38</v>
      </c>
      <c r="O179" s="71"/>
      <c r="P179" s="190">
        <f>O179*H179</f>
        <v>0</v>
      </c>
      <c r="Q179" s="190">
        <v>2.1000000000000001E-4</v>
      </c>
      <c r="R179" s="190">
        <f>Q179*H179</f>
        <v>6.0375000000000005E-2</v>
      </c>
      <c r="S179" s="190">
        <v>0</v>
      </c>
      <c r="T179" s="19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2" t="s">
        <v>121</v>
      </c>
      <c r="AT179" s="192" t="s">
        <v>117</v>
      </c>
      <c r="AU179" s="192" t="s">
        <v>80</v>
      </c>
      <c r="AY179" s="17" t="s">
        <v>114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7" t="s">
        <v>78</v>
      </c>
      <c r="BK179" s="193">
        <f>ROUND(I179*H179,2)</f>
        <v>0</v>
      </c>
      <c r="BL179" s="17" t="s">
        <v>121</v>
      </c>
      <c r="BM179" s="192" t="s">
        <v>209</v>
      </c>
    </row>
    <row r="180" spans="1:65" s="2" customFormat="1" ht="28.8">
      <c r="A180" s="34"/>
      <c r="B180" s="35"/>
      <c r="C180" s="36"/>
      <c r="D180" s="194" t="s">
        <v>123</v>
      </c>
      <c r="E180" s="36"/>
      <c r="F180" s="195" t="s">
        <v>210</v>
      </c>
      <c r="G180" s="36"/>
      <c r="H180" s="36"/>
      <c r="I180" s="196"/>
      <c r="J180" s="36"/>
      <c r="K180" s="36"/>
      <c r="L180" s="39"/>
      <c r="M180" s="197"/>
      <c r="N180" s="198"/>
      <c r="O180" s="71"/>
      <c r="P180" s="71"/>
      <c r="Q180" s="71"/>
      <c r="R180" s="71"/>
      <c r="S180" s="71"/>
      <c r="T180" s="72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123</v>
      </c>
      <c r="AU180" s="17" t="s">
        <v>80</v>
      </c>
    </row>
    <row r="181" spans="1:65" s="2" customFormat="1" ht="10.199999999999999">
      <c r="A181" s="34"/>
      <c r="B181" s="35"/>
      <c r="C181" s="36"/>
      <c r="D181" s="199" t="s">
        <v>130</v>
      </c>
      <c r="E181" s="36"/>
      <c r="F181" s="200" t="s">
        <v>211</v>
      </c>
      <c r="G181" s="36"/>
      <c r="H181" s="36"/>
      <c r="I181" s="196"/>
      <c r="J181" s="36"/>
      <c r="K181" s="36"/>
      <c r="L181" s="39"/>
      <c r="M181" s="197"/>
      <c r="N181" s="198"/>
      <c r="O181" s="71"/>
      <c r="P181" s="71"/>
      <c r="Q181" s="71"/>
      <c r="R181" s="71"/>
      <c r="S181" s="71"/>
      <c r="T181" s="72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130</v>
      </c>
      <c r="AU181" s="17" t="s">
        <v>80</v>
      </c>
    </row>
    <row r="182" spans="1:65" s="13" customFormat="1" ht="10.199999999999999">
      <c r="B182" s="201"/>
      <c r="C182" s="202"/>
      <c r="D182" s="194" t="s">
        <v>132</v>
      </c>
      <c r="E182" s="203" t="s">
        <v>1</v>
      </c>
      <c r="F182" s="204" t="s">
        <v>203</v>
      </c>
      <c r="G182" s="202"/>
      <c r="H182" s="203" t="s">
        <v>1</v>
      </c>
      <c r="I182" s="205"/>
      <c r="J182" s="202"/>
      <c r="K182" s="202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132</v>
      </c>
      <c r="AU182" s="210" t="s">
        <v>80</v>
      </c>
      <c r="AV182" s="13" t="s">
        <v>78</v>
      </c>
      <c r="AW182" s="13" t="s">
        <v>30</v>
      </c>
      <c r="AX182" s="13" t="s">
        <v>73</v>
      </c>
      <c r="AY182" s="210" t="s">
        <v>114</v>
      </c>
    </row>
    <row r="183" spans="1:65" s="14" customFormat="1" ht="10.199999999999999">
      <c r="B183" s="211"/>
      <c r="C183" s="212"/>
      <c r="D183" s="194" t="s">
        <v>132</v>
      </c>
      <c r="E183" s="213" t="s">
        <v>1</v>
      </c>
      <c r="F183" s="214" t="s">
        <v>204</v>
      </c>
      <c r="G183" s="212"/>
      <c r="H183" s="215">
        <v>175</v>
      </c>
      <c r="I183" s="216"/>
      <c r="J183" s="212"/>
      <c r="K183" s="212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132</v>
      </c>
      <c r="AU183" s="221" t="s">
        <v>80</v>
      </c>
      <c r="AV183" s="14" t="s">
        <v>80</v>
      </c>
      <c r="AW183" s="14" t="s">
        <v>30</v>
      </c>
      <c r="AX183" s="14" t="s">
        <v>73</v>
      </c>
      <c r="AY183" s="221" t="s">
        <v>114</v>
      </c>
    </row>
    <row r="184" spans="1:65" s="14" customFormat="1" ht="10.199999999999999">
      <c r="B184" s="211"/>
      <c r="C184" s="212"/>
      <c r="D184" s="194" t="s">
        <v>132</v>
      </c>
      <c r="E184" s="213" t="s">
        <v>1</v>
      </c>
      <c r="F184" s="214" t="s">
        <v>205</v>
      </c>
      <c r="G184" s="212"/>
      <c r="H184" s="215">
        <v>112.5</v>
      </c>
      <c r="I184" s="216"/>
      <c r="J184" s="212"/>
      <c r="K184" s="212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132</v>
      </c>
      <c r="AU184" s="221" t="s">
        <v>80</v>
      </c>
      <c r="AV184" s="14" t="s">
        <v>80</v>
      </c>
      <c r="AW184" s="14" t="s">
        <v>30</v>
      </c>
      <c r="AX184" s="14" t="s">
        <v>73</v>
      </c>
      <c r="AY184" s="221" t="s">
        <v>114</v>
      </c>
    </row>
    <row r="185" spans="1:65" s="15" customFormat="1" ht="10.199999999999999">
      <c r="B185" s="222"/>
      <c r="C185" s="223"/>
      <c r="D185" s="194" t="s">
        <v>132</v>
      </c>
      <c r="E185" s="224" t="s">
        <v>1</v>
      </c>
      <c r="F185" s="225" t="s">
        <v>139</v>
      </c>
      <c r="G185" s="223"/>
      <c r="H185" s="226">
        <v>287.5</v>
      </c>
      <c r="I185" s="227"/>
      <c r="J185" s="223"/>
      <c r="K185" s="223"/>
      <c r="L185" s="228"/>
      <c r="M185" s="229"/>
      <c r="N185" s="230"/>
      <c r="O185" s="230"/>
      <c r="P185" s="230"/>
      <c r="Q185" s="230"/>
      <c r="R185" s="230"/>
      <c r="S185" s="230"/>
      <c r="T185" s="231"/>
      <c r="AT185" s="232" t="s">
        <v>132</v>
      </c>
      <c r="AU185" s="232" t="s">
        <v>80</v>
      </c>
      <c r="AV185" s="15" t="s">
        <v>121</v>
      </c>
      <c r="AW185" s="15" t="s">
        <v>30</v>
      </c>
      <c r="AX185" s="15" t="s">
        <v>78</v>
      </c>
      <c r="AY185" s="232" t="s">
        <v>114</v>
      </c>
    </row>
    <row r="186" spans="1:65" s="2" customFormat="1" ht="16.5" customHeight="1">
      <c r="A186" s="34"/>
      <c r="B186" s="35"/>
      <c r="C186" s="181" t="s">
        <v>212</v>
      </c>
      <c r="D186" s="181" t="s">
        <v>117</v>
      </c>
      <c r="E186" s="182" t="s">
        <v>213</v>
      </c>
      <c r="F186" s="183" t="s">
        <v>214</v>
      </c>
      <c r="G186" s="184" t="s">
        <v>126</v>
      </c>
      <c r="H186" s="185">
        <v>1612.8</v>
      </c>
      <c r="I186" s="186"/>
      <c r="J186" s="187">
        <f>ROUND(I186*H186,2)</f>
        <v>0</v>
      </c>
      <c r="K186" s="183" t="s">
        <v>127</v>
      </c>
      <c r="L186" s="39"/>
      <c r="M186" s="188" t="s">
        <v>1</v>
      </c>
      <c r="N186" s="189" t="s">
        <v>38</v>
      </c>
      <c r="O186" s="71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2" t="s">
        <v>121</v>
      </c>
      <c r="AT186" s="192" t="s">
        <v>117</v>
      </c>
      <c r="AU186" s="192" t="s">
        <v>80</v>
      </c>
      <c r="AY186" s="17" t="s">
        <v>114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7" t="s">
        <v>78</v>
      </c>
      <c r="BK186" s="193">
        <f>ROUND(I186*H186,2)</f>
        <v>0</v>
      </c>
      <c r="BL186" s="17" t="s">
        <v>121</v>
      </c>
      <c r="BM186" s="192" t="s">
        <v>215</v>
      </c>
    </row>
    <row r="187" spans="1:65" s="2" customFormat="1" ht="19.2">
      <c r="A187" s="34"/>
      <c r="B187" s="35"/>
      <c r="C187" s="36"/>
      <c r="D187" s="194" t="s">
        <v>123</v>
      </c>
      <c r="E187" s="36"/>
      <c r="F187" s="195" t="s">
        <v>216</v>
      </c>
      <c r="G187" s="36"/>
      <c r="H187" s="36"/>
      <c r="I187" s="196"/>
      <c r="J187" s="36"/>
      <c r="K187" s="36"/>
      <c r="L187" s="39"/>
      <c r="M187" s="197"/>
      <c r="N187" s="198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123</v>
      </c>
      <c r="AU187" s="17" t="s">
        <v>80</v>
      </c>
    </row>
    <row r="188" spans="1:65" s="2" customFormat="1" ht="10.199999999999999">
      <c r="A188" s="34"/>
      <c r="B188" s="35"/>
      <c r="C188" s="36"/>
      <c r="D188" s="199" t="s">
        <v>130</v>
      </c>
      <c r="E188" s="36"/>
      <c r="F188" s="200" t="s">
        <v>217</v>
      </c>
      <c r="G188" s="36"/>
      <c r="H188" s="36"/>
      <c r="I188" s="196"/>
      <c r="J188" s="36"/>
      <c r="K188" s="36"/>
      <c r="L188" s="39"/>
      <c r="M188" s="197"/>
      <c r="N188" s="198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130</v>
      </c>
      <c r="AU188" s="17" t="s">
        <v>80</v>
      </c>
    </row>
    <row r="189" spans="1:65" s="13" customFormat="1" ht="10.199999999999999">
      <c r="B189" s="201"/>
      <c r="C189" s="202"/>
      <c r="D189" s="194" t="s">
        <v>132</v>
      </c>
      <c r="E189" s="203" t="s">
        <v>1</v>
      </c>
      <c r="F189" s="204" t="s">
        <v>218</v>
      </c>
      <c r="G189" s="202"/>
      <c r="H189" s="203" t="s">
        <v>1</v>
      </c>
      <c r="I189" s="205"/>
      <c r="J189" s="202"/>
      <c r="K189" s="202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132</v>
      </c>
      <c r="AU189" s="210" t="s">
        <v>80</v>
      </c>
      <c r="AV189" s="13" t="s">
        <v>78</v>
      </c>
      <c r="AW189" s="13" t="s">
        <v>30</v>
      </c>
      <c r="AX189" s="13" t="s">
        <v>73</v>
      </c>
      <c r="AY189" s="210" t="s">
        <v>114</v>
      </c>
    </row>
    <row r="190" spans="1:65" s="14" customFormat="1" ht="10.199999999999999">
      <c r="B190" s="211"/>
      <c r="C190" s="212"/>
      <c r="D190" s="194" t="s">
        <v>132</v>
      </c>
      <c r="E190" s="213" t="s">
        <v>1</v>
      </c>
      <c r="F190" s="214" t="s">
        <v>219</v>
      </c>
      <c r="G190" s="212"/>
      <c r="H190" s="215">
        <v>1033.2</v>
      </c>
      <c r="I190" s="216"/>
      <c r="J190" s="212"/>
      <c r="K190" s="212"/>
      <c r="L190" s="217"/>
      <c r="M190" s="218"/>
      <c r="N190" s="219"/>
      <c r="O190" s="219"/>
      <c r="P190" s="219"/>
      <c r="Q190" s="219"/>
      <c r="R190" s="219"/>
      <c r="S190" s="219"/>
      <c r="T190" s="220"/>
      <c r="AT190" s="221" t="s">
        <v>132</v>
      </c>
      <c r="AU190" s="221" t="s">
        <v>80</v>
      </c>
      <c r="AV190" s="14" t="s">
        <v>80</v>
      </c>
      <c r="AW190" s="14" t="s">
        <v>30</v>
      </c>
      <c r="AX190" s="14" t="s">
        <v>73</v>
      </c>
      <c r="AY190" s="221" t="s">
        <v>114</v>
      </c>
    </row>
    <row r="191" spans="1:65" s="14" customFormat="1" ht="10.199999999999999">
      <c r="B191" s="211"/>
      <c r="C191" s="212"/>
      <c r="D191" s="194" t="s">
        <v>132</v>
      </c>
      <c r="E191" s="213" t="s">
        <v>1</v>
      </c>
      <c r="F191" s="214" t="s">
        <v>220</v>
      </c>
      <c r="G191" s="212"/>
      <c r="H191" s="215">
        <v>579.6</v>
      </c>
      <c r="I191" s="216"/>
      <c r="J191" s="212"/>
      <c r="K191" s="212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132</v>
      </c>
      <c r="AU191" s="221" t="s">
        <v>80</v>
      </c>
      <c r="AV191" s="14" t="s">
        <v>80</v>
      </c>
      <c r="AW191" s="14" t="s">
        <v>30</v>
      </c>
      <c r="AX191" s="14" t="s">
        <v>73</v>
      </c>
      <c r="AY191" s="221" t="s">
        <v>114</v>
      </c>
    </row>
    <row r="192" spans="1:65" s="15" customFormat="1" ht="10.199999999999999">
      <c r="B192" s="222"/>
      <c r="C192" s="223"/>
      <c r="D192" s="194" t="s">
        <v>132</v>
      </c>
      <c r="E192" s="224" t="s">
        <v>1</v>
      </c>
      <c r="F192" s="225" t="s">
        <v>139</v>
      </c>
      <c r="G192" s="223"/>
      <c r="H192" s="226">
        <v>1612.8000000000002</v>
      </c>
      <c r="I192" s="227"/>
      <c r="J192" s="223"/>
      <c r="K192" s="223"/>
      <c r="L192" s="228"/>
      <c r="M192" s="229"/>
      <c r="N192" s="230"/>
      <c r="O192" s="230"/>
      <c r="P192" s="230"/>
      <c r="Q192" s="230"/>
      <c r="R192" s="230"/>
      <c r="S192" s="230"/>
      <c r="T192" s="231"/>
      <c r="AT192" s="232" t="s">
        <v>132</v>
      </c>
      <c r="AU192" s="232" t="s">
        <v>80</v>
      </c>
      <c r="AV192" s="15" t="s">
        <v>121</v>
      </c>
      <c r="AW192" s="15" t="s">
        <v>30</v>
      </c>
      <c r="AX192" s="15" t="s">
        <v>78</v>
      </c>
      <c r="AY192" s="232" t="s">
        <v>114</v>
      </c>
    </row>
    <row r="193" spans="1:65" s="2" customFormat="1" ht="16.5" customHeight="1">
      <c r="A193" s="34"/>
      <c r="B193" s="35"/>
      <c r="C193" s="181" t="s">
        <v>221</v>
      </c>
      <c r="D193" s="181" t="s">
        <v>117</v>
      </c>
      <c r="E193" s="182" t="s">
        <v>222</v>
      </c>
      <c r="F193" s="183" t="s">
        <v>223</v>
      </c>
      <c r="G193" s="184" t="s">
        <v>126</v>
      </c>
      <c r="H193" s="185">
        <v>575</v>
      </c>
      <c r="I193" s="186"/>
      <c r="J193" s="187">
        <f>ROUND(I193*H193,2)</f>
        <v>0</v>
      </c>
      <c r="K193" s="183" t="s">
        <v>127</v>
      </c>
      <c r="L193" s="39"/>
      <c r="M193" s="188" t="s">
        <v>1</v>
      </c>
      <c r="N193" s="189" t="s">
        <v>38</v>
      </c>
      <c r="O193" s="71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2" t="s">
        <v>121</v>
      </c>
      <c r="AT193" s="192" t="s">
        <v>117</v>
      </c>
      <c r="AU193" s="192" t="s">
        <v>80</v>
      </c>
      <c r="AY193" s="17" t="s">
        <v>114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7" t="s">
        <v>78</v>
      </c>
      <c r="BK193" s="193">
        <f>ROUND(I193*H193,2)</f>
        <v>0</v>
      </c>
      <c r="BL193" s="17" t="s">
        <v>121</v>
      </c>
      <c r="BM193" s="192" t="s">
        <v>224</v>
      </c>
    </row>
    <row r="194" spans="1:65" s="2" customFormat="1" ht="19.2">
      <c r="A194" s="34"/>
      <c r="B194" s="35"/>
      <c r="C194" s="36"/>
      <c r="D194" s="194" t="s">
        <v>123</v>
      </c>
      <c r="E194" s="36"/>
      <c r="F194" s="195" t="s">
        <v>225</v>
      </c>
      <c r="G194" s="36"/>
      <c r="H194" s="36"/>
      <c r="I194" s="196"/>
      <c r="J194" s="36"/>
      <c r="K194" s="36"/>
      <c r="L194" s="39"/>
      <c r="M194" s="197"/>
      <c r="N194" s="198"/>
      <c r="O194" s="71"/>
      <c r="P194" s="71"/>
      <c r="Q194" s="71"/>
      <c r="R194" s="71"/>
      <c r="S194" s="71"/>
      <c r="T194" s="72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7" t="s">
        <v>123</v>
      </c>
      <c r="AU194" s="17" t="s">
        <v>80</v>
      </c>
    </row>
    <row r="195" spans="1:65" s="2" customFormat="1" ht="10.199999999999999">
      <c r="A195" s="34"/>
      <c r="B195" s="35"/>
      <c r="C195" s="36"/>
      <c r="D195" s="199" t="s">
        <v>130</v>
      </c>
      <c r="E195" s="36"/>
      <c r="F195" s="200" t="s">
        <v>226</v>
      </c>
      <c r="G195" s="36"/>
      <c r="H195" s="36"/>
      <c r="I195" s="196"/>
      <c r="J195" s="36"/>
      <c r="K195" s="36"/>
      <c r="L195" s="39"/>
      <c r="M195" s="197"/>
      <c r="N195" s="198"/>
      <c r="O195" s="71"/>
      <c r="P195" s="71"/>
      <c r="Q195" s="71"/>
      <c r="R195" s="71"/>
      <c r="S195" s="71"/>
      <c r="T195" s="72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130</v>
      </c>
      <c r="AU195" s="17" t="s">
        <v>80</v>
      </c>
    </row>
    <row r="196" spans="1:65" s="13" customFormat="1" ht="10.199999999999999">
      <c r="B196" s="201"/>
      <c r="C196" s="202"/>
      <c r="D196" s="194" t="s">
        <v>132</v>
      </c>
      <c r="E196" s="203" t="s">
        <v>1</v>
      </c>
      <c r="F196" s="204" t="s">
        <v>203</v>
      </c>
      <c r="G196" s="202"/>
      <c r="H196" s="203" t="s">
        <v>1</v>
      </c>
      <c r="I196" s="205"/>
      <c r="J196" s="202"/>
      <c r="K196" s="202"/>
      <c r="L196" s="206"/>
      <c r="M196" s="207"/>
      <c r="N196" s="208"/>
      <c r="O196" s="208"/>
      <c r="P196" s="208"/>
      <c r="Q196" s="208"/>
      <c r="R196" s="208"/>
      <c r="S196" s="208"/>
      <c r="T196" s="209"/>
      <c r="AT196" s="210" t="s">
        <v>132</v>
      </c>
      <c r="AU196" s="210" t="s">
        <v>80</v>
      </c>
      <c r="AV196" s="13" t="s">
        <v>78</v>
      </c>
      <c r="AW196" s="13" t="s">
        <v>30</v>
      </c>
      <c r="AX196" s="13" t="s">
        <v>73</v>
      </c>
      <c r="AY196" s="210" t="s">
        <v>114</v>
      </c>
    </row>
    <row r="197" spans="1:65" s="14" customFormat="1" ht="10.199999999999999">
      <c r="B197" s="211"/>
      <c r="C197" s="212"/>
      <c r="D197" s="194" t="s">
        <v>132</v>
      </c>
      <c r="E197" s="213" t="s">
        <v>1</v>
      </c>
      <c r="F197" s="214" t="s">
        <v>227</v>
      </c>
      <c r="G197" s="212"/>
      <c r="H197" s="215">
        <v>350</v>
      </c>
      <c r="I197" s="216"/>
      <c r="J197" s="212"/>
      <c r="K197" s="212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132</v>
      </c>
      <c r="AU197" s="221" t="s">
        <v>80</v>
      </c>
      <c r="AV197" s="14" t="s">
        <v>80</v>
      </c>
      <c r="AW197" s="14" t="s">
        <v>30</v>
      </c>
      <c r="AX197" s="14" t="s">
        <v>73</v>
      </c>
      <c r="AY197" s="221" t="s">
        <v>114</v>
      </c>
    </row>
    <row r="198" spans="1:65" s="14" customFormat="1" ht="10.199999999999999">
      <c r="B198" s="211"/>
      <c r="C198" s="212"/>
      <c r="D198" s="194" t="s">
        <v>132</v>
      </c>
      <c r="E198" s="213" t="s">
        <v>1</v>
      </c>
      <c r="F198" s="214" t="s">
        <v>228</v>
      </c>
      <c r="G198" s="212"/>
      <c r="H198" s="215">
        <v>225</v>
      </c>
      <c r="I198" s="216"/>
      <c r="J198" s="212"/>
      <c r="K198" s="212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132</v>
      </c>
      <c r="AU198" s="221" t="s">
        <v>80</v>
      </c>
      <c r="AV198" s="14" t="s">
        <v>80</v>
      </c>
      <c r="AW198" s="14" t="s">
        <v>30</v>
      </c>
      <c r="AX198" s="14" t="s">
        <v>73</v>
      </c>
      <c r="AY198" s="221" t="s">
        <v>114</v>
      </c>
    </row>
    <row r="199" spans="1:65" s="15" customFormat="1" ht="10.199999999999999">
      <c r="B199" s="222"/>
      <c r="C199" s="223"/>
      <c r="D199" s="194" t="s">
        <v>132</v>
      </c>
      <c r="E199" s="224" t="s">
        <v>1</v>
      </c>
      <c r="F199" s="225" t="s">
        <v>139</v>
      </c>
      <c r="G199" s="223"/>
      <c r="H199" s="226">
        <v>575</v>
      </c>
      <c r="I199" s="227"/>
      <c r="J199" s="223"/>
      <c r="K199" s="223"/>
      <c r="L199" s="228"/>
      <c r="M199" s="229"/>
      <c r="N199" s="230"/>
      <c r="O199" s="230"/>
      <c r="P199" s="230"/>
      <c r="Q199" s="230"/>
      <c r="R199" s="230"/>
      <c r="S199" s="230"/>
      <c r="T199" s="231"/>
      <c r="AT199" s="232" t="s">
        <v>132</v>
      </c>
      <c r="AU199" s="232" t="s">
        <v>80</v>
      </c>
      <c r="AV199" s="15" t="s">
        <v>121</v>
      </c>
      <c r="AW199" s="15" t="s">
        <v>30</v>
      </c>
      <c r="AX199" s="15" t="s">
        <v>78</v>
      </c>
      <c r="AY199" s="232" t="s">
        <v>114</v>
      </c>
    </row>
    <row r="200" spans="1:65" s="2" customFormat="1" ht="24.15" customHeight="1">
      <c r="A200" s="34"/>
      <c r="B200" s="35"/>
      <c r="C200" s="181" t="s">
        <v>229</v>
      </c>
      <c r="D200" s="181" t="s">
        <v>117</v>
      </c>
      <c r="E200" s="182" t="s">
        <v>230</v>
      </c>
      <c r="F200" s="183" t="s">
        <v>231</v>
      </c>
      <c r="G200" s="184" t="s">
        <v>126</v>
      </c>
      <c r="H200" s="185">
        <v>1528.4870000000001</v>
      </c>
      <c r="I200" s="186"/>
      <c r="J200" s="187">
        <f>ROUND(I200*H200,2)</f>
        <v>0</v>
      </c>
      <c r="K200" s="183" t="s">
        <v>127</v>
      </c>
      <c r="L200" s="39"/>
      <c r="M200" s="188" t="s">
        <v>1</v>
      </c>
      <c r="N200" s="189" t="s">
        <v>38</v>
      </c>
      <c r="O200" s="71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2" t="s">
        <v>121</v>
      </c>
      <c r="AT200" s="192" t="s">
        <v>117</v>
      </c>
      <c r="AU200" s="192" t="s">
        <v>80</v>
      </c>
      <c r="AY200" s="17" t="s">
        <v>114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17" t="s">
        <v>78</v>
      </c>
      <c r="BK200" s="193">
        <f>ROUND(I200*H200,2)</f>
        <v>0</v>
      </c>
      <c r="BL200" s="17" t="s">
        <v>121</v>
      </c>
      <c r="BM200" s="192" t="s">
        <v>232</v>
      </c>
    </row>
    <row r="201" spans="1:65" s="2" customFormat="1" ht="19.2">
      <c r="A201" s="34"/>
      <c r="B201" s="35"/>
      <c r="C201" s="36"/>
      <c r="D201" s="194" t="s">
        <v>123</v>
      </c>
      <c r="E201" s="36"/>
      <c r="F201" s="195" t="s">
        <v>233</v>
      </c>
      <c r="G201" s="36"/>
      <c r="H201" s="36"/>
      <c r="I201" s="196"/>
      <c r="J201" s="36"/>
      <c r="K201" s="36"/>
      <c r="L201" s="39"/>
      <c r="M201" s="197"/>
      <c r="N201" s="198"/>
      <c r="O201" s="71"/>
      <c r="P201" s="71"/>
      <c r="Q201" s="71"/>
      <c r="R201" s="71"/>
      <c r="S201" s="71"/>
      <c r="T201" s="72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7" t="s">
        <v>123</v>
      </c>
      <c r="AU201" s="17" t="s">
        <v>80</v>
      </c>
    </row>
    <row r="202" spans="1:65" s="2" customFormat="1" ht="10.199999999999999">
      <c r="A202" s="34"/>
      <c r="B202" s="35"/>
      <c r="C202" s="36"/>
      <c r="D202" s="199" t="s">
        <v>130</v>
      </c>
      <c r="E202" s="36"/>
      <c r="F202" s="200" t="s">
        <v>234</v>
      </c>
      <c r="G202" s="36"/>
      <c r="H202" s="36"/>
      <c r="I202" s="196"/>
      <c r="J202" s="36"/>
      <c r="K202" s="36"/>
      <c r="L202" s="39"/>
      <c r="M202" s="197"/>
      <c r="N202" s="198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130</v>
      </c>
      <c r="AU202" s="17" t="s">
        <v>80</v>
      </c>
    </row>
    <row r="203" spans="1:65" s="2" customFormat="1" ht="24.15" customHeight="1">
      <c r="A203" s="34"/>
      <c r="B203" s="35"/>
      <c r="C203" s="181" t="s">
        <v>235</v>
      </c>
      <c r="D203" s="181" t="s">
        <v>117</v>
      </c>
      <c r="E203" s="182" t="s">
        <v>236</v>
      </c>
      <c r="F203" s="183" t="s">
        <v>237</v>
      </c>
      <c r="G203" s="184" t="s">
        <v>126</v>
      </c>
      <c r="H203" s="185">
        <v>1528.4870000000001</v>
      </c>
      <c r="I203" s="186"/>
      <c r="J203" s="187">
        <f>ROUND(I203*H203,2)</f>
        <v>0</v>
      </c>
      <c r="K203" s="183" t="s">
        <v>127</v>
      </c>
      <c r="L203" s="39"/>
      <c r="M203" s="188" t="s">
        <v>1</v>
      </c>
      <c r="N203" s="189" t="s">
        <v>38</v>
      </c>
      <c r="O203" s="71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2" t="s">
        <v>121</v>
      </c>
      <c r="AT203" s="192" t="s">
        <v>117</v>
      </c>
      <c r="AU203" s="192" t="s">
        <v>80</v>
      </c>
      <c r="AY203" s="17" t="s">
        <v>114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17" t="s">
        <v>78</v>
      </c>
      <c r="BK203" s="193">
        <f>ROUND(I203*H203,2)</f>
        <v>0</v>
      </c>
      <c r="BL203" s="17" t="s">
        <v>121</v>
      </c>
      <c r="BM203" s="192" t="s">
        <v>238</v>
      </c>
    </row>
    <row r="204" spans="1:65" s="2" customFormat="1" ht="28.8">
      <c r="A204" s="34"/>
      <c r="B204" s="35"/>
      <c r="C204" s="36"/>
      <c r="D204" s="194" t="s">
        <v>123</v>
      </c>
      <c r="E204" s="36"/>
      <c r="F204" s="195" t="s">
        <v>239</v>
      </c>
      <c r="G204" s="36"/>
      <c r="H204" s="36"/>
      <c r="I204" s="196"/>
      <c r="J204" s="36"/>
      <c r="K204" s="36"/>
      <c r="L204" s="39"/>
      <c r="M204" s="197"/>
      <c r="N204" s="198"/>
      <c r="O204" s="71"/>
      <c r="P204" s="71"/>
      <c r="Q204" s="71"/>
      <c r="R204" s="71"/>
      <c r="S204" s="71"/>
      <c r="T204" s="72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123</v>
      </c>
      <c r="AU204" s="17" t="s">
        <v>80</v>
      </c>
    </row>
    <row r="205" spans="1:65" s="2" customFormat="1" ht="10.199999999999999">
      <c r="A205" s="34"/>
      <c r="B205" s="35"/>
      <c r="C205" s="36"/>
      <c r="D205" s="199" t="s">
        <v>130</v>
      </c>
      <c r="E205" s="36"/>
      <c r="F205" s="200" t="s">
        <v>240</v>
      </c>
      <c r="G205" s="36"/>
      <c r="H205" s="36"/>
      <c r="I205" s="196"/>
      <c r="J205" s="36"/>
      <c r="K205" s="36"/>
      <c r="L205" s="39"/>
      <c r="M205" s="197"/>
      <c r="N205" s="198"/>
      <c r="O205" s="71"/>
      <c r="P205" s="71"/>
      <c r="Q205" s="71"/>
      <c r="R205" s="71"/>
      <c r="S205" s="71"/>
      <c r="T205" s="72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130</v>
      </c>
      <c r="AU205" s="17" t="s">
        <v>80</v>
      </c>
    </row>
    <row r="206" spans="1:65" s="12" customFormat="1" ht="25.95" customHeight="1">
      <c r="B206" s="165"/>
      <c r="C206" s="166"/>
      <c r="D206" s="167" t="s">
        <v>72</v>
      </c>
      <c r="E206" s="168" t="s">
        <v>241</v>
      </c>
      <c r="F206" s="168" t="s">
        <v>242</v>
      </c>
      <c r="G206" s="166"/>
      <c r="H206" s="166"/>
      <c r="I206" s="169"/>
      <c r="J206" s="170">
        <f>BK206</f>
        <v>0</v>
      </c>
      <c r="K206" s="166"/>
      <c r="L206" s="171"/>
      <c r="M206" s="172"/>
      <c r="N206" s="173"/>
      <c r="O206" s="173"/>
      <c r="P206" s="174">
        <f>P207+P328+P408+P564</f>
        <v>0</v>
      </c>
      <c r="Q206" s="173"/>
      <c r="R206" s="174">
        <f>R207+R328+R408+R564</f>
        <v>67.32283683</v>
      </c>
      <c r="S206" s="173"/>
      <c r="T206" s="175">
        <f>T207+T328+T408+T564</f>
        <v>53.939878340000007</v>
      </c>
      <c r="AR206" s="176" t="s">
        <v>80</v>
      </c>
      <c r="AT206" s="177" t="s">
        <v>72</v>
      </c>
      <c r="AU206" s="177" t="s">
        <v>73</v>
      </c>
      <c r="AY206" s="176" t="s">
        <v>114</v>
      </c>
      <c r="BK206" s="178">
        <f>BK207+BK328+BK408+BK564</f>
        <v>0</v>
      </c>
    </row>
    <row r="207" spans="1:65" s="12" customFormat="1" ht="22.8" customHeight="1">
      <c r="B207" s="165"/>
      <c r="C207" s="166"/>
      <c r="D207" s="167" t="s">
        <v>72</v>
      </c>
      <c r="E207" s="179" t="s">
        <v>243</v>
      </c>
      <c r="F207" s="179" t="s">
        <v>244</v>
      </c>
      <c r="G207" s="166"/>
      <c r="H207" s="166"/>
      <c r="I207" s="169"/>
      <c r="J207" s="180">
        <f>BK207</f>
        <v>0</v>
      </c>
      <c r="K207" s="166"/>
      <c r="L207" s="171"/>
      <c r="M207" s="172"/>
      <c r="N207" s="173"/>
      <c r="O207" s="173"/>
      <c r="P207" s="174">
        <f>SUM(P208:P327)</f>
        <v>0</v>
      </c>
      <c r="Q207" s="173"/>
      <c r="R207" s="174">
        <f>SUM(R208:R327)</f>
        <v>10.712814120000003</v>
      </c>
      <c r="S207" s="173"/>
      <c r="T207" s="175">
        <f>SUM(T208:T327)</f>
        <v>5.0925850000000006</v>
      </c>
      <c r="AR207" s="176" t="s">
        <v>80</v>
      </c>
      <c r="AT207" s="177" t="s">
        <v>72</v>
      </c>
      <c r="AU207" s="177" t="s">
        <v>78</v>
      </c>
      <c r="AY207" s="176" t="s">
        <v>114</v>
      </c>
      <c r="BK207" s="178">
        <f>SUM(BK208:BK327)</f>
        <v>0</v>
      </c>
    </row>
    <row r="208" spans="1:65" s="2" customFormat="1" ht="33" customHeight="1">
      <c r="A208" s="34"/>
      <c r="B208" s="35"/>
      <c r="C208" s="181" t="s">
        <v>245</v>
      </c>
      <c r="D208" s="181" t="s">
        <v>117</v>
      </c>
      <c r="E208" s="182" t="s">
        <v>246</v>
      </c>
      <c r="F208" s="183" t="s">
        <v>247</v>
      </c>
      <c r="G208" s="184" t="s">
        <v>248</v>
      </c>
      <c r="H208" s="185">
        <v>5.1520000000000001</v>
      </c>
      <c r="I208" s="186"/>
      <c r="J208" s="187">
        <f>ROUND(I208*H208,2)</f>
        <v>0</v>
      </c>
      <c r="K208" s="183" t="s">
        <v>127</v>
      </c>
      <c r="L208" s="39"/>
      <c r="M208" s="188" t="s">
        <v>1</v>
      </c>
      <c r="N208" s="189" t="s">
        <v>38</v>
      </c>
      <c r="O208" s="71"/>
      <c r="P208" s="190">
        <f>O208*H208</f>
        <v>0</v>
      </c>
      <c r="Q208" s="190">
        <v>1.89E-3</v>
      </c>
      <c r="R208" s="190">
        <f>Q208*H208</f>
        <v>9.7372800000000009E-3</v>
      </c>
      <c r="S208" s="190">
        <v>0</v>
      </c>
      <c r="T208" s="191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2" t="s">
        <v>229</v>
      </c>
      <c r="AT208" s="192" t="s">
        <v>117</v>
      </c>
      <c r="AU208" s="192" t="s">
        <v>80</v>
      </c>
      <c r="AY208" s="17" t="s">
        <v>114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17" t="s">
        <v>78</v>
      </c>
      <c r="BK208" s="193">
        <f>ROUND(I208*H208,2)</f>
        <v>0</v>
      </c>
      <c r="BL208" s="17" t="s">
        <v>229</v>
      </c>
      <c r="BM208" s="192" t="s">
        <v>249</v>
      </c>
    </row>
    <row r="209" spans="1:65" s="2" customFormat="1" ht="19.2">
      <c r="A209" s="34"/>
      <c r="B209" s="35"/>
      <c r="C209" s="36"/>
      <c r="D209" s="194" t="s">
        <v>123</v>
      </c>
      <c r="E209" s="36"/>
      <c r="F209" s="195" t="s">
        <v>250</v>
      </c>
      <c r="G209" s="36"/>
      <c r="H209" s="36"/>
      <c r="I209" s="196"/>
      <c r="J209" s="36"/>
      <c r="K209" s="36"/>
      <c r="L209" s="39"/>
      <c r="M209" s="197"/>
      <c r="N209" s="198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123</v>
      </c>
      <c r="AU209" s="17" t="s">
        <v>80</v>
      </c>
    </row>
    <row r="210" spans="1:65" s="2" customFormat="1" ht="10.199999999999999">
      <c r="A210" s="34"/>
      <c r="B210" s="35"/>
      <c r="C210" s="36"/>
      <c r="D210" s="199" t="s">
        <v>130</v>
      </c>
      <c r="E210" s="36"/>
      <c r="F210" s="200" t="s">
        <v>251</v>
      </c>
      <c r="G210" s="36"/>
      <c r="H210" s="36"/>
      <c r="I210" s="196"/>
      <c r="J210" s="36"/>
      <c r="K210" s="36"/>
      <c r="L210" s="39"/>
      <c r="M210" s="197"/>
      <c r="N210" s="198"/>
      <c r="O210" s="71"/>
      <c r="P210" s="71"/>
      <c r="Q210" s="71"/>
      <c r="R210" s="71"/>
      <c r="S210" s="71"/>
      <c r="T210" s="72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130</v>
      </c>
      <c r="AU210" s="17" t="s">
        <v>80</v>
      </c>
    </row>
    <row r="211" spans="1:65" s="14" customFormat="1" ht="10.199999999999999">
      <c r="B211" s="211"/>
      <c r="C211" s="212"/>
      <c r="D211" s="194" t="s">
        <v>132</v>
      </c>
      <c r="E211" s="213" t="s">
        <v>1</v>
      </c>
      <c r="F211" s="214" t="s">
        <v>252</v>
      </c>
      <c r="G211" s="212"/>
      <c r="H211" s="215">
        <v>0.63600000000000001</v>
      </c>
      <c r="I211" s="216"/>
      <c r="J211" s="212"/>
      <c r="K211" s="212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132</v>
      </c>
      <c r="AU211" s="221" t="s">
        <v>80</v>
      </c>
      <c r="AV211" s="14" t="s">
        <v>80</v>
      </c>
      <c r="AW211" s="14" t="s">
        <v>30</v>
      </c>
      <c r="AX211" s="14" t="s">
        <v>73</v>
      </c>
      <c r="AY211" s="221" t="s">
        <v>114</v>
      </c>
    </row>
    <row r="212" spans="1:65" s="14" customFormat="1" ht="10.199999999999999">
      <c r="B212" s="211"/>
      <c r="C212" s="212"/>
      <c r="D212" s="194" t="s">
        <v>132</v>
      </c>
      <c r="E212" s="213" t="s">
        <v>1</v>
      </c>
      <c r="F212" s="214" t="s">
        <v>253</v>
      </c>
      <c r="G212" s="212"/>
      <c r="H212" s="215">
        <v>4.516</v>
      </c>
      <c r="I212" s="216"/>
      <c r="J212" s="212"/>
      <c r="K212" s="212"/>
      <c r="L212" s="217"/>
      <c r="M212" s="218"/>
      <c r="N212" s="219"/>
      <c r="O212" s="219"/>
      <c r="P212" s="219"/>
      <c r="Q212" s="219"/>
      <c r="R212" s="219"/>
      <c r="S212" s="219"/>
      <c r="T212" s="220"/>
      <c r="AT212" s="221" t="s">
        <v>132</v>
      </c>
      <c r="AU212" s="221" t="s">
        <v>80</v>
      </c>
      <c r="AV212" s="14" t="s">
        <v>80</v>
      </c>
      <c r="AW212" s="14" t="s">
        <v>30</v>
      </c>
      <c r="AX212" s="14" t="s">
        <v>73</v>
      </c>
      <c r="AY212" s="221" t="s">
        <v>114</v>
      </c>
    </row>
    <row r="213" spans="1:65" s="15" customFormat="1" ht="10.199999999999999">
      <c r="B213" s="222"/>
      <c r="C213" s="223"/>
      <c r="D213" s="194" t="s">
        <v>132</v>
      </c>
      <c r="E213" s="224" t="s">
        <v>1</v>
      </c>
      <c r="F213" s="225" t="s">
        <v>139</v>
      </c>
      <c r="G213" s="223"/>
      <c r="H213" s="226">
        <v>5.1520000000000001</v>
      </c>
      <c r="I213" s="227"/>
      <c r="J213" s="223"/>
      <c r="K213" s="223"/>
      <c r="L213" s="228"/>
      <c r="M213" s="229"/>
      <c r="N213" s="230"/>
      <c r="O213" s="230"/>
      <c r="P213" s="230"/>
      <c r="Q213" s="230"/>
      <c r="R213" s="230"/>
      <c r="S213" s="230"/>
      <c r="T213" s="231"/>
      <c r="AT213" s="232" t="s">
        <v>132</v>
      </c>
      <c r="AU213" s="232" t="s">
        <v>80</v>
      </c>
      <c r="AV213" s="15" t="s">
        <v>121</v>
      </c>
      <c r="AW213" s="15" t="s">
        <v>30</v>
      </c>
      <c r="AX213" s="15" t="s">
        <v>78</v>
      </c>
      <c r="AY213" s="232" t="s">
        <v>114</v>
      </c>
    </row>
    <row r="214" spans="1:65" s="2" customFormat="1" ht="16.5" customHeight="1">
      <c r="A214" s="34"/>
      <c r="B214" s="35"/>
      <c r="C214" s="181" t="s">
        <v>254</v>
      </c>
      <c r="D214" s="181" t="s">
        <v>117</v>
      </c>
      <c r="E214" s="182" t="s">
        <v>255</v>
      </c>
      <c r="F214" s="183" t="s">
        <v>256</v>
      </c>
      <c r="G214" s="184" t="s">
        <v>257</v>
      </c>
      <c r="H214" s="185">
        <v>289</v>
      </c>
      <c r="I214" s="186"/>
      <c r="J214" s="187">
        <f>ROUND(I214*H214,2)</f>
        <v>0</v>
      </c>
      <c r="K214" s="183" t="s">
        <v>127</v>
      </c>
      <c r="L214" s="39"/>
      <c r="M214" s="188" t="s">
        <v>1</v>
      </c>
      <c r="N214" s="189" t="s">
        <v>38</v>
      </c>
      <c r="O214" s="71"/>
      <c r="P214" s="190">
        <f>O214*H214</f>
        <v>0</v>
      </c>
      <c r="Q214" s="190">
        <v>0</v>
      </c>
      <c r="R214" s="190">
        <f>Q214*H214</f>
        <v>0</v>
      </c>
      <c r="S214" s="190">
        <v>0</v>
      </c>
      <c r="T214" s="191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2" t="s">
        <v>229</v>
      </c>
      <c r="AT214" s="192" t="s">
        <v>117</v>
      </c>
      <c r="AU214" s="192" t="s">
        <v>80</v>
      </c>
      <c r="AY214" s="17" t="s">
        <v>114</v>
      </c>
      <c r="BE214" s="193">
        <f>IF(N214="základní",J214,0)</f>
        <v>0</v>
      </c>
      <c r="BF214" s="193">
        <f>IF(N214="snížená",J214,0)</f>
        <v>0</v>
      </c>
      <c r="BG214" s="193">
        <f>IF(N214="zákl. přenesená",J214,0)</f>
        <v>0</v>
      </c>
      <c r="BH214" s="193">
        <f>IF(N214="sníž. přenesená",J214,0)</f>
        <v>0</v>
      </c>
      <c r="BI214" s="193">
        <f>IF(N214="nulová",J214,0)</f>
        <v>0</v>
      </c>
      <c r="BJ214" s="17" t="s">
        <v>78</v>
      </c>
      <c r="BK214" s="193">
        <f>ROUND(I214*H214,2)</f>
        <v>0</v>
      </c>
      <c r="BL214" s="17" t="s">
        <v>229</v>
      </c>
      <c r="BM214" s="192" t="s">
        <v>258</v>
      </c>
    </row>
    <row r="215" spans="1:65" s="2" customFormat="1" ht="19.2">
      <c r="A215" s="34"/>
      <c r="B215" s="35"/>
      <c r="C215" s="36"/>
      <c r="D215" s="194" t="s">
        <v>123</v>
      </c>
      <c r="E215" s="36"/>
      <c r="F215" s="195" t="s">
        <v>259</v>
      </c>
      <c r="G215" s="36"/>
      <c r="H215" s="36"/>
      <c r="I215" s="196"/>
      <c r="J215" s="36"/>
      <c r="K215" s="36"/>
      <c r="L215" s="39"/>
      <c r="M215" s="197"/>
      <c r="N215" s="198"/>
      <c r="O215" s="71"/>
      <c r="P215" s="71"/>
      <c r="Q215" s="71"/>
      <c r="R215" s="71"/>
      <c r="S215" s="71"/>
      <c r="T215" s="72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7" t="s">
        <v>123</v>
      </c>
      <c r="AU215" s="17" t="s">
        <v>80</v>
      </c>
    </row>
    <row r="216" spans="1:65" s="2" customFormat="1" ht="10.199999999999999">
      <c r="A216" s="34"/>
      <c r="B216" s="35"/>
      <c r="C216" s="36"/>
      <c r="D216" s="199" t="s">
        <v>130</v>
      </c>
      <c r="E216" s="36"/>
      <c r="F216" s="200" t="s">
        <v>260</v>
      </c>
      <c r="G216" s="36"/>
      <c r="H216" s="36"/>
      <c r="I216" s="196"/>
      <c r="J216" s="36"/>
      <c r="K216" s="36"/>
      <c r="L216" s="39"/>
      <c r="M216" s="197"/>
      <c r="N216" s="198"/>
      <c r="O216" s="71"/>
      <c r="P216" s="71"/>
      <c r="Q216" s="71"/>
      <c r="R216" s="71"/>
      <c r="S216" s="71"/>
      <c r="T216" s="72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7" t="s">
        <v>130</v>
      </c>
      <c r="AU216" s="17" t="s">
        <v>80</v>
      </c>
    </row>
    <row r="217" spans="1:65" s="13" customFormat="1" ht="10.199999999999999">
      <c r="B217" s="201"/>
      <c r="C217" s="202"/>
      <c r="D217" s="194" t="s">
        <v>132</v>
      </c>
      <c r="E217" s="203" t="s">
        <v>1</v>
      </c>
      <c r="F217" s="204" t="s">
        <v>261</v>
      </c>
      <c r="G217" s="202"/>
      <c r="H217" s="203" t="s">
        <v>1</v>
      </c>
      <c r="I217" s="205"/>
      <c r="J217" s="202"/>
      <c r="K217" s="202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132</v>
      </c>
      <c r="AU217" s="210" t="s">
        <v>80</v>
      </c>
      <c r="AV217" s="13" t="s">
        <v>78</v>
      </c>
      <c r="AW217" s="13" t="s">
        <v>30</v>
      </c>
      <c r="AX217" s="13" t="s">
        <v>73</v>
      </c>
      <c r="AY217" s="210" t="s">
        <v>114</v>
      </c>
    </row>
    <row r="218" spans="1:65" s="14" customFormat="1" ht="10.199999999999999">
      <c r="B218" s="211"/>
      <c r="C218" s="212"/>
      <c r="D218" s="194" t="s">
        <v>132</v>
      </c>
      <c r="E218" s="213" t="s">
        <v>1</v>
      </c>
      <c r="F218" s="214" t="s">
        <v>262</v>
      </c>
      <c r="G218" s="212"/>
      <c r="H218" s="215">
        <v>275</v>
      </c>
      <c r="I218" s="216"/>
      <c r="J218" s="212"/>
      <c r="K218" s="212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132</v>
      </c>
      <c r="AU218" s="221" t="s">
        <v>80</v>
      </c>
      <c r="AV218" s="14" t="s">
        <v>80</v>
      </c>
      <c r="AW218" s="14" t="s">
        <v>30</v>
      </c>
      <c r="AX218" s="14" t="s">
        <v>73</v>
      </c>
      <c r="AY218" s="221" t="s">
        <v>114</v>
      </c>
    </row>
    <row r="219" spans="1:65" s="13" customFormat="1" ht="10.199999999999999">
      <c r="B219" s="201"/>
      <c r="C219" s="202"/>
      <c r="D219" s="194" t="s">
        <v>132</v>
      </c>
      <c r="E219" s="203" t="s">
        <v>1</v>
      </c>
      <c r="F219" s="204" t="s">
        <v>263</v>
      </c>
      <c r="G219" s="202"/>
      <c r="H219" s="203" t="s">
        <v>1</v>
      </c>
      <c r="I219" s="205"/>
      <c r="J219" s="202"/>
      <c r="K219" s="202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132</v>
      </c>
      <c r="AU219" s="210" t="s">
        <v>80</v>
      </c>
      <c r="AV219" s="13" t="s">
        <v>78</v>
      </c>
      <c r="AW219" s="13" t="s">
        <v>30</v>
      </c>
      <c r="AX219" s="13" t="s">
        <v>73</v>
      </c>
      <c r="AY219" s="210" t="s">
        <v>114</v>
      </c>
    </row>
    <row r="220" spans="1:65" s="14" customFormat="1" ht="10.199999999999999">
      <c r="B220" s="211"/>
      <c r="C220" s="212"/>
      <c r="D220" s="194" t="s">
        <v>132</v>
      </c>
      <c r="E220" s="213" t="s">
        <v>1</v>
      </c>
      <c r="F220" s="214" t="s">
        <v>264</v>
      </c>
      <c r="G220" s="212"/>
      <c r="H220" s="215">
        <v>14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132</v>
      </c>
      <c r="AU220" s="221" t="s">
        <v>80</v>
      </c>
      <c r="AV220" s="14" t="s">
        <v>80</v>
      </c>
      <c r="AW220" s="14" t="s">
        <v>30</v>
      </c>
      <c r="AX220" s="14" t="s">
        <v>73</v>
      </c>
      <c r="AY220" s="221" t="s">
        <v>114</v>
      </c>
    </row>
    <row r="221" spans="1:65" s="15" customFormat="1" ht="10.199999999999999">
      <c r="B221" s="222"/>
      <c r="C221" s="223"/>
      <c r="D221" s="194" t="s">
        <v>132</v>
      </c>
      <c r="E221" s="224" t="s">
        <v>1</v>
      </c>
      <c r="F221" s="225" t="s">
        <v>139</v>
      </c>
      <c r="G221" s="223"/>
      <c r="H221" s="226">
        <v>289</v>
      </c>
      <c r="I221" s="227"/>
      <c r="J221" s="223"/>
      <c r="K221" s="223"/>
      <c r="L221" s="228"/>
      <c r="M221" s="229"/>
      <c r="N221" s="230"/>
      <c r="O221" s="230"/>
      <c r="P221" s="230"/>
      <c r="Q221" s="230"/>
      <c r="R221" s="230"/>
      <c r="S221" s="230"/>
      <c r="T221" s="231"/>
      <c r="AT221" s="232" t="s">
        <v>132</v>
      </c>
      <c r="AU221" s="232" t="s">
        <v>80</v>
      </c>
      <c r="AV221" s="15" t="s">
        <v>121</v>
      </c>
      <c r="AW221" s="15" t="s">
        <v>30</v>
      </c>
      <c r="AX221" s="15" t="s">
        <v>78</v>
      </c>
      <c r="AY221" s="232" t="s">
        <v>114</v>
      </c>
    </row>
    <row r="222" spans="1:65" s="2" customFormat="1" ht="16.5" customHeight="1">
      <c r="A222" s="34"/>
      <c r="B222" s="35"/>
      <c r="C222" s="233" t="s">
        <v>265</v>
      </c>
      <c r="D222" s="233" t="s">
        <v>266</v>
      </c>
      <c r="E222" s="234" t="s">
        <v>267</v>
      </c>
      <c r="F222" s="235" t="s">
        <v>268</v>
      </c>
      <c r="G222" s="236" t="s">
        <v>269</v>
      </c>
      <c r="H222" s="237">
        <v>289</v>
      </c>
      <c r="I222" s="238"/>
      <c r="J222" s="239">
        <f>ROUND(I222*H222,2)</f>
        <v>0</v>
      </c>
      <c r="K222" s="235" t="s">
        <v>1</v>
      </c>
      <c r="L222" s="240"/>
      <c r="M222" s="241" t="s">
        <v>1</v>
      </c>
      <c r="N222" s="242" t="s">
        <v>38</v>
      </c>
      <c r="O222" s="71"/>
      <c r="P222" s="190">
        <f>O222*H222</f>
        <v>0</v>
      </c>
      <c r="Q222" s="190">
        <v>0</v>
      </c>
      <c r="R222" s="190">
        <f>Q222*H222</f>
        <v>0</v>
      </c>
      <c r="S222" s="190">
        <v>0</v>
      </c>
      <c r="T222" s="191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2" t="s">
        <v>270</v>
      </c>
      <c r="AT222" s="192" t="s">
        <v>266</v>
      </c>
      <c r="AU222" s="192" t="s">
        <v>80</v>
      </c>
      <c r="AY222" s="17" t="s">
        <v>114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17" t="s">
        <v>78</v>
      </c>
      <c r="BK222" s="193">
        <f>ROUND(I222*H222,2)</f>
        <v>0</v>
      </c>
      <c r="BL222" s="17" t="s">
        <v>229</v>
      </c>
      <c r="BM222" s="192" t="s">
        <v>271</v>
      </c>
    </row>
    <row r="223" spans="1:65" s="2" customFormat="1" ht="10.199999999999999">
      <c r="A223" s="34"/>
      <c r="B223" s="35"/>
      <c r="C223" s="36"/>
      <c r="D223" s="194" t="s">
        <v>123</v>
      </c>
      <c r="E223" s="36"/>
      <c r="F223" s="195" t="s">
        <v>268</v>
      </c>
      <c r="G223" s="36"/>
      <c r="H223" s="36"/>
      <c r="I223" s="196"/>
      <c r="J223" s="36"/>
      <c r="K223" s="36"/>
      <c r="L223" s="39"/>
      <c r="M223" s="197"/>
      <c r="N223" s="198"/>
      <c r="O223" s="71"/>
      <c r="P223" s="71"/>
      <c r="Q223" s="71"/>
      <c r="R223" s="71"/>
      <c r="S223" s="71"/>
      <c r="T223" s="72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123</v>
      </c>
      <c r="AU223" s="17" t="s">
        <v>80</v>
      </c>
    </row>
    <row r="224" spans="1:65" s="2" customFormat="1" ht="24.15" customHeight="1">
      <c r="A224" s="34"/>
      <c r="B224" s="35"/>
      <c r="C224" s="181" t="s">
        <v>7</v>
      </c>
      <c r="D224" s="181" t="s">
        <v>117</v>
      </c>
      <c r="E224" s="182" t="s">
        <v>272</v>
      </c>
      <c r="F224" s="183" t="s">
        <v>273</v>
      </c>
      <c r="G224" s="184" t="s">
        <v>179</v>
      </c>
      <c r="H224" s="185">
        <v>246</v>
      </c>
      <c r="I224" s="186"/>
      <c r="J224" s="187">
        <f>ROUND(I224*H224,2)</f>
        <v>0</v>
      </c>
      <c r="K224" s="183" t="s">
        <v>127</v>
      </c>
      <c r="L224" s="39"/>
      <c r="M224" s="188" t="s">
        <v>1</v>
      </c>
      <c r="N224" s="189" t="s">
        <v>38</v>
      </c>
      <c r="O224" s="71"/>
      <c r="P224" s="190">
        <f>O224*H224</f>
        <v>0</v>
      </c>
      <c r="Q224" s="190">
        <v>6.0000000000000002E-5</v>
      </c>
      <c r="R224" s="190">
        <f>Q224*H224</f>
        <v>1.4760000000000001E-2</v>
      </c>
      <c r="S224" s="190">
        <v>0</v>
      </c>
      <c r="T224" s="191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2" t="s">
        <v>229</v>
      </c>
      <c r="AT224" s="192" t="s">
        <v>117</v>
      </c>
      <c r="AU224" s="192" t="s">
        <v>80</v>
      </c>
      <c r="AY224" s="17" t="s">
        <v>114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17" t="s">
        <v>78</v>
      </c>
      <c r="BK224" s="193">
        <f>ROUND(I224*H224,2)</f>
        <v>0</v>
      </c>
      <c r="BL224" s="17" t="s">
        <v>229</v>
      </c>
      <c r="BM224" s="192" t="s">
        <v>274</v>
      </c>
    </row>
    <row r="225" spans="1:65" s="2" customFormat="1" ht="19.2">
      <c r="A225" s="34"/>
      <c r="B225" s="35"/>
      <c r="C225" s="36"/>
      <c r="D225" s="194" t="s">
        <v>123</v>
      </c>
      <c r="E225" s="36"/>
      <c r="F225" s="195" t="s">
        <v>275</v>
      </c>
      <c r="G225" s="36"/>
      <c r="H225" s="36"/>
      <c r="I225" s="196"/>
      <c r="J225" s="36"/>
      <c r="K225" s="36"/>
      <c r="L225" s="39"/>
      <c r="M225" s="197"/>
      <c r="N225" s="198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123</v>
      </c>
      <c r="AU225" s="17" t="s">
        <v>80</v>
      </c>
    </row>
    <row r="226" spans="1:65" s="2" customFormat="1" ht="10.199999999999999">
      <c r="A226" s="34"/>
      <c r="B226" s="35"/>
      <c r="C226" s="36"/>
      <c r="D226" s="199" t="s">
        <v>130</v>
      </c>
      <c r="E226" s="36"/>
      <c r="F226" s="200" t="s">
        <v>276</v>
      </c>
      <c r="G226" s="36"/>
      <c r="H226" s="36"/>
      <c r="I226" s="196"/>
      <c r="J226" s="36"/>
      <c r="K226" s="36"/>
      <c r="L226" s="39"/>
      <c r="M226" s="197"/>
      <c r="N226" s="198"/>
      <c r="O226" s="71"/>
      <c r="P226" s="71"/>
      <c r="Q226" s="71"/>
      <c r="R226" s="71"/>
      <c r="S226" s="71"/>
      <c r="T226" s="72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7" t="s">
        <v>130</v>
      </c>
      <c r="AU226" s="17" t="s">
        <v>80</v>
      </c>
    </row>
    <row r="227" spans="1:65" s="13" customFormat="1" ht="10.199999999999999">
      <c r="B227" s="201"/>
      <c r="C227" s="202"/>
      <c r="D227" s="194" t="s">
        <v>132</v>
      </c>
      <c r="E227" s="203" t="s">
        <v>1</v>
      </c>
      <c r="F227" s="204" t="s">
        <v>277</v>
      </c>
      <c r="G227" s="202"/>
      <c r="H227" s="203" t="s">
        <v>1</v>
      </c>
      <c r="I227" s="205"/>
      <c r="J227" s="202"/>
      <c r="K227" s="202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132</v>
      </c>
      <c r="AU227" s="210" t="s">
        <v>80</v>
      </c>
      <c r="AV227" s="13" t="s">
        <v>78</v>
      </c>
      <c r="AW227" s="13" t="s">
        <v>30</v>
      </c>
      <c r="AX227" s="13" t="s">
        <v>73</v>
      </c>
      <c r="AY227" s="210" t="s">
        <v>114</v>
      </c>
    </row>
    <row r="228" spans="1:65" s="14" customFormat="1" ht="10.199999999999999">
      <c r="B228" s="211"/>
      <c r="C228" s="212"/>
      <c r="D228" s="194" t="s">
        <v>132</v>
      </c>
      <c r="E228" s="213" t="s">
        <v>1</v>
      </c>
      <c r="F228" s="214" t="s">
        <v>278</v>
      </c>
      <c r="G228" s="212"/>
      <c r="H228" s="215">
        <v>36</v>
      </c>
      <c r="I228" s="216"/>
      <c r="J228" s="212"/>
      <c r="K228" s="212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132</v>
      </c>
      <c r="AU228" s="221" t="s">
        <v>80</v>
      </c>
      <c r="AV228" s="14" t="s">
        <v>80</v>
      </c>
      <c r="AW228" s="14" t="s">
        <v>30</v>
      </c>
      <c r="AX228" s="14" t="s">
        <v>73</v>
      </c>
      <c r="AY228" s="221" t="s">
        <v>114</v>
      </c>
    </row>
    <row r="229" spans="1:65" s="13" customFormat="1" ht="10.199999999999999">
      <c r="B229" s="201"/>
      <c r="C229" s="202"/>
      <c r="D229" s="194" t="s">
        <v>132</v>
      </c>
      <c r="E229" s="203" t="s">
        <v>1</v>
      </c>
      <c r="F229" s="204" t="s">
        <v>279</v>
      </c>
      <c r="G229" s="202"/>
      <c r="H229" s="203" t="s">
        <v>1</v>
      </c>
      <c r="I229" s="205"/>
      <c r="J229" s="202"/>
      <c r="K229" s="202"/>
      <c r="L229" s="206"/>
      <c r="M229" s="207"/>
      <c r="N229" s="208"/>
      <c r="O229" s="208"/>
      <c r="P229" s="208"/>
      <c r="Q229" s="208"/>
      <c r="R229" s="208"/>
      <c r="S229" s="208"/>
      <c r="T229" s="209"/>
      <c r="AT229" s="210" t="s">
        <v>132</v>
      </c>
      <c r="AU229" s="210" t="s">
        <v>80</v>
      </c>
      <c r="AV229" s="13" t="s">
        <v>78</v>
      </c>
      <c r="AW229" s="13" t="s">
        <v>30</v>
      </c>
      <c r="AX229" s="13" t="s">
        <v>73</v>
      </c>
      <c r="AY229" s="210" t="s">
        <v>114</v>
      </c>
    </row>
    <row r="230" spans="1:65" s="14" customFormat="1" ht="10.199999999999999">
      <c r="B230" s="211"/>
      <c r="C230" s="212"/>
      <c r="D230" s="194" t="s">
        <v>132</v>
      </c>
      <c r="E230" s="213" t="s">
        <v>1</v>
      </c>
      <c r="F230" s="214" t="s">
        <v>280</v>
      </c>
      <c r="G230" s="212"/>
      <c r="H230" s="215">
        <v>210</v>
      </c>
      <c r="I230" s="216"/>
      <c r="J230" s="212"/>
      <c r="K230" s="212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132</v>
      </c>
      <c r="AU230" s="221" t="s">
        <v>80</v>
      </c>
      <c r="AV230" s="14" t="s">
        <v>80</v>
      </c>
      <c r="AW230" s="14" t="s">
        <v>30</v>
      </c>
      <c r="AX230" s="14" t="s">
        <v>73</v>
      </c>
      <c r="AY230" s="221" t="s">
        <v>114</v>
      </c>
    </row>
    <row r="231" spans="1:65" s="15" customFormat="1" ht="10.199999999999999">
      <c r="B231" s="222"/>
      <c r="C231" s="223"/>
      <c r="D231" s="194" t="s">
        <v>132</v>
      </c>
      <c r="E231" s="224" t="s">
        <v>1</v>
      </c>
      <c r="F231" s="225" t="s">
        <v>139</v>
      </c>
      <c r="G231" s="223"/>
      <c r="H231" s="226">
        <v>246</v>
      </c>
      <c r="I231" s="227"/>
      <c r="J231" s="223"/>
      <c r="K231" s="223"/>
      <c r="L231" s="228"/>
      <c r="M231" s="229"/>
      <c r="N231" s="230"/>
      <c r="O231" s="230"/>
      <c r="P231" s="230"/>
      <c r="Q231" s="230"/>
      <c r="R231" s="230"/>
      <c r="S231" s="230"/>
      <c r="T231" s="231"/>
      <c r="AT231" s="232" t="s">
        <v>132</v>
      </c>
      <c r="AU231" s="232" t="s">
        <v>80</v>
      </c>
      <c r="AV231" s="15" t="s">
        <v>121</v>
      </c>
      <c r="AW231" s="15" t="s">
        <v>30</v>
      </c>
      <c r="AX231" s="15" t="s">
        <v>78</v>
      </c>
      <c r="AY231" s="232" t="s">
        <v>114</v>
      </c>
    </row>
    <row r="232" spans="1:65" s="2" customFormat="1" ht="21.75" customHeight="1">
      <c r="A232" s="34"/>
      <c r="B232" s="35"/>
      <c r="C232" s="233" t="s">
        <v>281</v>
      </c>
      <c r="D232" s="233" t="s">
        <v>266</v>
      </c>
      <c r="E232" s="234" t="s">
        <v>282</v>
      </c>
      <c r="F232" s="235" t="s">
        <v>283</v>
      </c>
      <c r="G232" s="236" t="s">
        <v>248</v>
      </c>
      <c r="H232" s="237">
        <v>0.998</v>
      </c>
      <c r="I232" s="238"/>
      <c r="J232" s="239">
        <f>ROUND(I232*H232,2)</f>
        <v>0</v>
      </c>
      <c r="K232" s="235" t="s">
        <v>127</v>
      </c>
      <c r="L232" s="240"/>
      <c r="M232" s="241" t="s">
        <v>1</v>
      </c>
      <c r="N232" s="242" t="s">
        <v>38</v>
      </c>
      <c r="O232" s="71"/>
      <c r="P232" s="190">
        <f>O232*H232</f>
        <v>0</v>
      </c>
      <c r="Q232" s="190">
        <v>0.55000000000000004</v>
      </c>
      <c r="R232" s="190">
        <f>Q232*H232</f>
        <v>0.54890000000000005</v>
      </c>
      <c r="S232" s="190">
        <v>0</v>
      </c>
      <c r="T232" s="191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2" t="s">
        <v>270</v>
      </c>
      <c r="AT232" s="192" t="s">
        <v>266</v>
      </c>
      <c r="AU232" s="192" t="s">
        <v>80</v>
      </c>
      <c r="AY232" s="17" t="s">
        <v>114</v>
      </c>
      <c r="BE232" s="193">
        <f>IF(N232="základní",J232,0)</f>
        <v>0</v>
      </c>
      <c r="BF232" s="193">
        <f>IF(N232="snížená",J232,0)</f>
        <v>0</v>
      </c>
      <c r="BG232" s="193">
        <f>IF(N232="zákl. přenesená",J232,0)</f>
        <v>0</v>
      </c>
      <c r="BH232" s="193">
        <f>IF(N232="sníž. přenesená",J232,0)</f>
        <v>0</v>
      </c>
      <c r="BI232" s="193">
        <f>IF(N232="nulová",J232,0)</f>
        <v>0</v>
      </c>
      <c r="BJ232" s="17" t="s">
        <v>78</v>
      </c>
      <c r="BK232" s="193">
        <f>ROUND(I232*H232,2)</f>
        <v>0</v>
      </c>
      <c r="BL232" s="17" t="s">
        <v>229</v>
      </c>
      <c r="BM232" s="192" t="s">
        <v>284</v>
      </c>
    </row>
    <row r="233" spans="1:65" s="2" customFormat="1" ht="10.199999999999999">
      <c r="A233" s="34"/>
      <c r="B233" s="35"/>
      <c r="C233" s="36"/>
      <c r="D233" s="194" t="s">
        <v>123</v>
      </c>
      <c r="E233" s="36"/>
      <c r="F233" s="195" t="s">
        <v>283</v>
      </c>
      <c r="G233" s="36"/>
      <c r="H233" s="36"/>
      <c r="I233" s="196"/>
      <c r="J233" s="36"/>
      <c r="K233" s="36"/>
      <c r="L233" s="39"/>
      <c r="M233" s="197"/>
      <c r="N233" s="198"/>
      <c r="O233" s="71"/>
      <c r="P233" s="71"/>
      <c r="Q233" s="71"/>
      <c r="R233" s="71"/>
      <c r="S233" s="71"/>
      <c r="T233" s="72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123</v>
      </c>
      <c r="AU233" s="17" t="s">
        <v>80</v>
      </c>
    </row>
    <row r="234" spans="1:65" s="13" customFormat="1" ht="10.199999999999999">
      <c r="B234" s="201"/>
      <c r="C234" s="202"/>
      <c r="D234" s="194" t="s">
        <v>132</v>
      </c>
      <c r="E234" s="203" t="s">
        <v>1</v>
      </c>
      <c r="F234" s="204" t="s">
        <v>285</v>
      </c>
      <c r="G234" s="202"/>
      <c r="H234" s="203" t="s">
        <v>1</v>
      </c>
      <c r="I234" s="205"/>
      <c r="J234" s="202"/>
      <c r="K234" s="202"/>
      <c r="L234" s="206"/>
      <c r="M234" s="207"/>
      <c r="N234" s="208"/>
      <c r="O234" s="208"/>
      <c r="P234" s="208"/>
      <c r="Q234" s="208"/>
      <c r="R234" s="208"/>
      <c r="S234" s="208"/>
      <c r="T234" s="209"/>
      <c r="AT234" s="210" t="s">
        <v>132</v>
      </c>
      <c r="AU234" s="210" t="s">
        <v>80</v>
      </c>
      <c r="AV234" s="13" t="s">
        <v>78</v>
      </c>
      <c r="AW234" s="13" t="s">
        <v>30</v>
      </c>
      <c r="AX234" s="13" t="s">
        <v>73</v>
      </c>
      <c r="AY234" s="210" t="s">
        <v>114</v>
      </c>
    </row>
    <row r="235" spans="1:65" s="13" customFormat="1" ht="10.199999999999999">
      <c r="B235" s="201"/>
      <c r="C235" s="202"/>
      <c r="D235" s="194" t="s">
        <v>132</v>
      </c>
      <c r="E235" s="203" t="s">
        <v>1</v>
      </c>
      <c r="F235" s="204" t="s">
        <v>277</v>
      </c>
      <c r="G235" s="202"/>
      <c r="H235" s="203" t="s">
        <v>1</v>
      </c>
      <c r="I235" s="205"/>
      <c r="J235" s="202"/>
      <c r="K235" s="202"/>
      <c r="L235" s="206"/>
      <c r="M235" s="207"/>
      <c r="N235" s="208"/>
      <c r="O235" s="208"/>
      <c r="P235" s="208"/>
      <c r="Q235" s="208"/>
      <c r="R235" s="208"/>
      <c r="S235" s="208"/>
      <c r="T235" s="209"/>
      <c r="AT235" s="210" t="s">
        <v>132</v>
      </c>
      <c r="AU235" s="210" t="s">
        <v>80</v>
      </c>
      <c r="AV235" s="13" t="s">
        <v>78</v>
      </c>
      <c r="AW235" s="13" t="s">
        <v>30</v>
      </c>
      <c r="AX235" s="13" t="s">
        <v>73</v>
      </c>
      <c r="AY235" s="210" t="s">
        <v>114</v>
      </c>
    </row>
    <row r="236" spans="1:65" s="14" customFormat="1" ht="10.199999999999999">
      <c r="B236" s="211"/>
      <c r="C236" s="212"/>
      <c r="D236" s="194" t="s">
        <v>132</v>
      </c>
      <c r="E236" s="213" t="s">
        <v>1</v>
      </c>
      <c r="F236" s="214" t="s">
        <v>286</v>
      </c>
      <c r="G236" s="212"/>
      <c r="H236" s="215">
        <v>0.44400000000000001</v>
      </c>
      <c r="I236" s="216"/>
      <c r="J236" s="212"/>
      <c r="K236" s="212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132</v>
      </c>
      <c r="AU236" s="221" t="s">
        <v>80</v>
      </c>
      <c r="AV236" s="14" t="s">
        <v>80</v>
      </c>
      <c r="AW236" s="14" t="s">
        <v>30</v>
      </c>
      <c r="AX236" s="14" t="s">
        <v>73</v>
      </c>
      <c r="AY236" s="221" t="s">
        <v>114</v>
      </c>
    </row>
    <row r="237" spans="1:65" s="13" customFormat="1" ht="10.199999999999999">
      <c r="B237" s="201"/>
      <c r="C237" s="202"/>
      <c r="D237" s="194" t="s">
        <v>132</v>
      </c>
      <c r="E237" s="203" t="s">
        <v>1</v>
      </c>
      <c r="F237" s="204" t="s">
        <v>279</v>
      </c>
      <c r="G237" s="202"/>
      <c r="H237" s="203" t="s">
        <v>1</v>
      </c>
      <c r="I237" s="205"/>
      <c r="J237" s="202"/>
      <c r="K237" s="202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132</v>
      </c>
      <c r="AU237" s="210" t="s">
        <v>80</v>
      </c>
      <c r="AV237" s="13" t="s">
        <v>78</v>
      </c>
      <c r="AW237" s="13" t="s">
        <v>30</v>
      </c>
      <c r="AX237" s="13" t="s">
        <v>73</v>
      </c>
      <c r="AY237" s="210" t="s">
        <v>114</v>
      </c>
    </row>
    <row r="238" spans="1:65" s="14" customFormat="1" ht="10.199999999999999">
      <c r="B238" s="211"/>
      <c r="C238" s="212"/>
      <c r="D238" s="194" t="s">
        <v>132</v>
      </c>
      <c r="E238" s="213" t="s">
        <v>1</v>
      </c>
      <c r="F238" s="214" t="s">
        <v>287</v>
      </c>
      <c r="G238" s="212"/>
      <c r="H238" s="215">
        <v>0.55400000000000005</v>
      </c>
      <c r="I238" s="216"/>
      <c r="J238" s="212"/>
      <c r="K238" s="212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132</v>
      </c>
      <c r="AU238" s="221" t="s">
        <v>80</v>
      </c>
      <c r="AV238" s="14" t="s">
        <v>80</v>
      </c>
      <c r="AW238" s="14" t="s">
        <v>30</v>
      </c>
      <c r="AX238" s="14" t="s">
        <v>73</v>
      </c>
      <c r="AY238" s="221" t="s">
        <v>114</v>
      </c>
    </row>
    <row r="239" spans="1:65" s="15" customFormat="1" ht="10.199999999999999">
      <c r="B239" s="222"/>
      <c r="C239" s="223"/>
      <c r="D239" s="194" t="s">
        <v>132</v>
      </c>
      <c r="E239" s="224" t="s">
        <v>1</v>
      </c>
      <c r="F239" s="225" t="s">
        <v>139</v>
      </c>
      <c r="G239" s="223"/>
      <c r="H239" s="226">
        <v>0.998</v>
      </c>
      <c r="I239" s="227"/>
      <c r="J239" s="223"/>
      <c r="K239" s="223"/>
      <c r="L239" s="228"/>
      <c r="M239" s="229"/>
      <c r="N239" s="230"/>
      <c r="O239" s="230"/>
      <c r="P239" s="230"/>
      <c r="Q239" s="230"/>
      <c r="R239" s="230"/>
      <c r="S239" s="230"/>
      <c r="T239" s="231"/>
      <c r="AT239" s="232" t="s">
        <v>132</v>
      </c>
      <c r="AU239" s="232" t="s">
        <v>80</v>
      </c>
      <c r="AV239" s="15" t="s">
        <v>121</v>
      </c>
      <c r="AW239" s="15" t="s">
        <v>30</v>
      </c>
      <c r="AX239" s="15" t="s">
        <v>78</v>
      </c>
      <c r="AY239" s="232" t="s">
        <v>114</v>
      </c>
    </row>
    <row r="240" spans="1:65" s="2" customFormat="1" ht="33" customHeight="1">
      <c r="A240" s="34"/>
      <c r="B240" s="35"/>
      <c r="C240" s="181" t="s">
        <v>288</v>
      </c>
      <c r="D240" s="181" t="s">
        <v>117</v>
      </c>
      <c r="E240" s="182" t="s">
        <v>289</v>
      </c>
      <c r="F240" s="183" t="s">
        <v>290</v>
      </c>
      <c r="G240" s="184" t="s">
        <v>179</v>
      </c>
      <c r="H240" s="185">
        <v>98</v>
      </c>
      <c r="I240" s="186"/>
      <c r="J240" s="187">
        <f>ROUND(I240*H240,2)</f>
        <v>0</v>
      </c>
      <c r="K240" s="183" t="s">
        <v>127</v>
      </c>
      <c r="L240" s="39"/>
      <c r="M240" s="188" t="s">
        <v>1</v>
      </c>
      <c r="N240" s="189" t="s">
        <v>38</v>
      </c>
      <c r="O240" s="71"/>
      <c r="P240" s="190">
        <f>O240*H240</f>
        <v>0</v>
      </c>
      <c r="Q240" s="190">
        <v>8.0000000000000007E-5</v>
      </c>
      <c r="R240" s="190">
        <f>Q240*H240</f>
        <v>7.8400000000000015E-3</v>
      </c>
      <c r="S240" s="190">
        <v>0</v>
      </c>
      <c r="T240" s="191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2" t="s">
        <v>229</v>
      </c>
      <c r="AT240" s="192" t="s">
        <v>117</v>
      </c>
      <c r="AU240" s="192" t="s">
        <v>80</v>
      </c>
      <c r="AY240" s="17" t="s">
        <v>114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17" t="s">
        <v>78</v>
      </c>
      <c r="BK240" s="193">
        <f>ROUND(I240*H240,2)</f>
        <v>0</v>
      </c>
      <c r="BL240" s="17" t="s">
        <v>229</v>
      </c>
      <c r="BM240" s="192" t="s">
        <v>291</v>
      </c>
    </row>
    <row r="241" spans="1:65" s="2" customFormat="1" ht="28.8">
      <c r="A241" s="34"/>
      <c r="B241" s="35"/>
      <c r="C241" s="36"/>
      <c r="D241" s="194" t="s">
        <v>123</v>
      </c>
      <c r="E241" s="36"/>
      <c r="F241" s="195" t="s">
        <v>292</v>
      </c>
      <c r="G241" s="36"/>
      <c r="H241" s="36"/>
      <c r="I241" s="196"/>
      <c r="J241" s="36"/>
      <c r="K241" s="36"/>
      <c r="L241" s="39"/>
      <c r="M241" s="197"/>
      <c r="N241" s="198"/>
      <c r="O241" s="71"/>
      <c r="P241" s="71"/>
      <c r="Q241" s="71"/>
      <c r="R241" s="71"/>
      <c r="S241" s="71"/>
      <c r="T241" s="72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7" t="s">
        <v>123</v>
      </c>
      <c r="AU241" s="17" t="s">
        <v>80</v>
      </c>
    </row>
    <row r="242" spans="1:65" s="2" customFormat="1" ht="10.199999999999999">
      <c r="A242" s="34"/>
      <c r="B242" s="35"/>
      <c r="C242" s="36"/>
      <c r="D242" s="199" t="s">
        <v>130</v>
      </c>
      <c r="E242" s="36"/>
      <c r="F242" s="200" t="s">
        <v>293</v>
      </c>
      <c r="G242" s="36"/>
      <c r="H242" s="36"/>
      <c r="I242" s="196"/>
      <c r="J242" s="36"/>
      <c r="K242" s="36"/>
      <c r="L242" s="39"/>
      <c r="M242" s="197"/>
      <c r="N242" s="198"/>
      <c r="O242" s="71"/>
      <c r="P242" s="71"/>
      <c r="Q242" s="71"/>
      <c r="R242" s="71"/>
      <c r="S242" s="71"/>
      <c r="T242" s="72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T242" s="17" t="s">
        <v>130</v>
      </c>
      <c r="AU242" s="17" t="s">
        <v>80</v>
      </c>
    </row>
    <row r="243" spans="1:65" s="13" customFormat="1" ht="10.199999999999999">
      <c r="B243" s="201"/>
      <c r="C243" s="202"/>
      <c r="D243" s="194" t="s">
        <v>132</v>
      </c>
      <c r="E243" s="203" t="s">
        <v>1</v>
      </c>
      <c r="F243" s="204" t="s">
        <v>294</v>
      </c>
      <c r="G243" s="202"/>
      <c r="H243" s="203" t="s">
        <v>1</v>
      </c>
      <c r="I243" s="205"/>
      <c r="J243" s="202"/>
      <c r="K243" s="202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132</v>
      </c>
      <c r="AU243" s="210" t="s">
        <v>80</v>
      </c>
      <c r="AV243" s="13" t="s">
        <v>78</v>
      </c>
      <c r="AW243" s="13" t="s">
        <v>30</v>
      </c>
      <c r="AX243" s="13" t="s">
        <v>73</v>
      </c>
      <c r="AY243" s="210" t="s">
        <v>114</v>
      </c>
    </row>
    <row r="244" spans="1:65" s="14" customFormat="1" ht="10.199999999999999">
      <c r="B244" s="211"/>
      <c r="C244" s="212"/>
      <c r="D244" s="194" t="s">
        <v>132</v>
      </c>
      <c r="E244" s="213" t="s">
        <v>1</v>
      </c>
      <c r="F244" s="214" t="s">
        <v>295</v>
      </c>
      <c r="G244" s="212"/>
      <c r="H244" s="215">
        <v>44</v>
      </c>
      <c r="I244" s="216"/>
      <c r="J244" s="212"/>
      <c r="K244" s="212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132</v>
      </c>
      <c r="AU244" s="221" t="s">
        <v>80</v>
      </c>
      <c r="AV244" s="14" t="s">
        <v>80</v>
      </c>
      <c r="AW244" s="14" t="s">
        <v>30</v>
      </c>
      <c r="AX244" s="14" t="s">
        <v>73</v>
      </c>
      <c r="AY244" s="221" t="s">
        <v>114</v>
      </c>
    </row>
    <row r="245" spans="1:65" s="13" customFormat="1" ht="10.199999999999999">
      <c r="B245" s="201"/>
      <c r="C245" s="202"/>
      <c r="D245" s="194" t="s">
        <v>132</v>
      </c>
      <c r="E245" s="203" t="s">
        <v>1</v>
      </c>
      <c r="F245" s="204" t="s">
        <v>296</v>
      </c>
      <c r="G245" s="202"/>
      <c r="H245" s="203" t="s">
        <v>1</v>
      </c>
      <c r="I245" s="205"/>
      <c r="J245" s="202"/>
      <c r="K245" s="202"/>
      <c r="L245" s="206"/>
      <c r="M245" s="207"/>
      <c r="N245" s="208"/>
      <c r="O245" s="208"/>
      <c r="P245" s="208"/>
      <c r="Q245" s="208"/>
      <c r="R245" s="208"/>
      <c r="S245" s="208"/>
      <c r="T245" s="209"/>
      <c r="AT245" s="210" t="s">
        <v>132</v>
      </c>
      <c r="AU245" s="210" t="s">
        <v>80</v>
      </c>
      <c r="AV245" s="13" t="s">
        <v>78</v>
      </c>
      <c r="AW245" s="13" t="s">
        <v>30</v>
      </c>
      <c r="AX245" s="13" t="s">
        <v>73</v>
      </c>
      <c r="AY245" s="210" t="s">
        <v>114</v>
      </c>
    </row>
    <row r="246" spans="1:65" s="14" customFormat="1" ht="10.199999999999999">
      <c r="B246" s="211"/>
      <c r="C246" s="212"/>
      <c r="D246" s="194" t="s">
        <v>132</v>
      </c>
      <c r="E246" s="213" t="s">
        <v>1</v>
      </c>
      <c r="F246" s="214" t="s">
        <v>297</v>
      </c>
      <c r="G246" s="212"/>
      <c r="H246" s="215">
        <v>12</v>
      </c>
      <c r="I246" s="216"/>
      <c r="J246" s="212"/>
      <c r="K246" s="212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132</v>
      </c>
      <c r="AU246" s="221" t="s">
        <v>80</v>
      </c>
      <c r="AV246" s="14" t="s">
        <v>80</v>
      </c>
      <c r="AW246" s="14" t="s">
        <v>30</v>
      </c>
      <c r="AX246" s="14" t="s">
        <v>73</v>
      </c>
      <c r="AY246" s="221" t="s">
        <v>114</v>
      </c>
    </row>
    <row r="247" spans="1:65" s="13" customFormat="1" ht="10.199999999999999">
      <c r="B247" s="201"/>
      <c r="C247" s="202"/>
      <c r="D247" s="194" t="s">
        <v>132</v>
      </c>
      <c r="E247" s="203" t="s">
        <v>1</v>
      </c>
      <c r="F247" s="204" t="s">
        <v>298</v>
      </c>
      <c r="G247" s="202"/>
      <c r="H247" s="203" t="s">
        <v>1</v>
      </c>
      <c r="I247" s="205"/>
      <c r="J247" s="202"/>
      <c r="K247" s="202"/>
      <c r="L247" s="206"/>
      <c r="M247" s="207"/>
      <c r="N247" s="208"/>
      <c r="O247" s="208"/>
      <c r="P247" s="208"/>
      <c r="Q247" s="208"/>
      <c r="R247" s="208"/>
      <c r="S247" s="208"/>
      <c r="T247" s="209"/>
      <c r="AT247" s="210" t="s">
        <v>132</v>
      </c>
      <c r="AU247" s="210" t="s">
        <v>80</v>
      </c>
      <c r="AV247" s="13" t="s">
        <v>78</v>
      </c>
      <c r="AW247" s="13" t="s">
        <v>30</v>
      </c>
      <c r="AX247" s="13" t="s">
        <v>73</v>
      </c>
      <c r="AY247" s="210" t="s">
        <v>114</v>
      </c>
    </row>
    <row r="248" spans="1:65" s="14" customFormat="1" ht="10.199999999999999">
      <c r="B248" s="211"/>
      <c r="C248" s="212"/>
      <c r="D248" s="194" t="s">
        <v>132</v>
      </c>
      <c r="E248" s="213" t="s">
        <v>1</v>
      </c>
      <c r="F248" s="214" t="s">
        <v>299</v>
      </c>
      <c r="G248" s="212"/>
      <c r="H248" s="215">
        <v>26</v>
      </c>
      <c r="I248" s="216"/>
      <c r="J248" s="212"/>
      <c r="K248" s="212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132</v>
      </c>
      <c r="AU248" s="221" t="s">
        <v>80</v>
      </c>
      <c r="AV248" s="14" t="s">
        <v>80</v>
      </c>
      <c r="AW248" s="14" t="s">
        <v>30</v>
      </c>
      <c r="AX248" s="14" t="s">
        <v>73</v>
      </c>
      <c r="AY248" s="221" t="s">
        <v>114</v>
      </c>
    </row>
    <row r="249" spans="1:65" s="14" customFormat="1" ht="10.199999999999999">
      <c r="B249" s="211"/>
      <c r="C249" s="212"/>
      <c r="D249" s="194" t="s">
        <v>132</v>
      </c>
      <c r="E249" s="213" t="s">
        <v>1</v>
      </c>
      <c r="F249" s="214" t="s">
        <v>300</v>
      </c>
      <c r="G249" s="212"/>
      <c r="H249" s="215">
        <v>16</v>
      </c>
      <c r="I249" s="216"/>
      <c r="J249" s="212"/>
      <c r="K249" s="212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132</v>
      </c>
      <c r="AU249" s="221" t="s">
        <v>80</v>
      </c>
      <c r="AV249" s="14" t="s">
        <v>80</v>
      </c>
      <c r="AW249" s="14" t="s">
        <v>30</v>
      </c>
      <c r="AX249" s="14" t="s">
        <v>73</v>
      </c>
      <c r="AY249" s="221" t="s">
        <v>114</v>
      </c>
    </row>
    <row r="250" spans="1:65" s="15" customFormat="1" ht="10.199999999999999">
      <c r="B250" s="222"/>
      <c r="C250" s="223"/>
      <c r="D250" s="194" t="s">
        <v>132</v>
      </c>
      <c r="E250" s="224" t="s">
        <v>1</v>
      </c>
      <c r="F250" s="225" t="s">
        <v>139</v>
      </c>
      <c r="G250" s="223"/>
      <c r="H250" s="226">
        <v>98</v>
      </c>
      <c r="I250" s="227"/>
      <c r="J250" s="223"/>
      <c r="K250" s="223"/>
      <c r="L250" s="228"/>
      <c r="M250" s="229"/>
      <c r="N250" s="230"/>
      <c r="O250" s="230"/>
      <c r="P250" s="230"/>
      <c r="Q250" s="230"/>
      <c r="R250" s="230"/>
      <c r="S250" s="230"/>
      <c r="T250" s="231"/>
      <c r="AT250" s="232" t="s">
        <v>132</v>
      </c>
      <c r="AU250" s="232" t="s">
        <v>80</v>
      </c>
      <c r="AV250" s="15" t="s">
        <v>121</v>
      </c>
      <c r="AW250" s="15" t="s">
        <v>30</v>
      </c>
      <c r="AX250" s="15" t="s">
        <v>78</v>
      </c>
      <c r="AY250" s="232" t="s">
        <v>114</v>
      </c>
    </row>
    <row r="251" spans="1:65" s="2" customFormat="1" ht="21.75" customHeight="1">
      <c r="A251" s="34"/>
      <c r="B251" s="35"/>
      <c r="C251" s="233" t="s">
        <v>301</v>
      </c>
      <c r="D251" s="233" t="s">
        <v>266</v>
      </c>
      <c r="E251" s="234" t="s">
        <v>302</v>
      </c>
      <c r="F251" s="235" t="s">
        <v>303</v>
      </c>
      <c r="G251" s="236" t="s">
        <v>248</v>
      </c>
      <c r="H251" s="237">
        <v>1.871</v>
      </c>
      <c r="I251" s="238"/>
      <c r="J251" s="239">
        <f>ROUND(I251*H251,2)</f>
        <v>0</v>
      </c>
      <c r="K251" s="235" t="s">
        <v>127</v>
      </c>
      <c r="L251" s="240"/>
      <c r="M251" s="241" t="s">
        <v>1</v>
      </c>
      <c r="N251" s="242" t="s">
        <v>38</v>
      </c>
      <c r="O251" s="71"/>
      <c r="P251" s="190">
        <f>O251*H251</f>
        <v>0</v>
      </c>
      <c r="Q251" s="190">
        <v>0.55000000000000004</v>
      </c>
      <c r="R251" s="190">
        <f>Q251*H251</f>
        <v>1.02905</v>
      </c>
      <c r="S251" s="190">
        <v>0</v>
      </c>
      <c r="T251" s="191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2" t="s">
        <v>270</v>
      </c>
      <c r="AT251" s="192" t="s">
        <v>266</v>
      </c>
      <c r="AU251" s="192" t="s">
        <v>80</v>
      </c>
      <c r="AY251" s="17" t="s">
        <v>114</v>
      </c>
      <c r="BE251" s="193">
        <f>IF(N251="základní",J251,0)</f>
        <v>0</v>
      </c>
      <c r="BF251" s="193">
        <f>IF(N251="snížená",J251,0)</f>
        <v>0</v>
      </c>
      <c r="BG251" s="193">
        <f>IF(N251="zákl. přenesená",J251,0)</f>
        <v>0</v>
      </c>
      <c r="BH251" s="193">
        <f>IF(N251="sníž. přenesená",J251,0)</f>
        <v>0</v>
      </c>
      <c r="BI251" s="193">
        <f>IF(N251="nulová",J251,0)</f>
        <v>0</v>
      </c>
      <c r="BJ251" s="17" t="s">
        <v>78</v>
      </c>
      <c r="BK251" s="193">
        <f>ROUND(I251*H251,2)</f>
        <v>0</v>
      </c>
      <c r="BL251" s="17" t="s">
        <v>229</v>
      </c>
      <c r="BM251" s="192" t="s">
        <v>304</v>
      </c>
    </row>
    <row r="252" spans="1:65" s="2" customFormat="1" ht="10.199999999999999">
      <c r="A252" s="34"/>
      <c r="B252" s="35"/>
      <c r="C252" s="36"/>
      <c r="D252" s="194" t="s">
        <v>123</v>
      </c>
      <c r="E252" s="36"/>
      <c r="F252" s="195" t="s">
        <v>303</v>
      </c>
      <c r="G252" s="36"/>
      <c r="H252" s="36"/>
      <c r="I252" s="196"/>
      <c r="J252" s="36"/>
      <c r="K252" s="36"/>
      <c r="L252" s="39"/>
      <c r="M252" s="197"/>
      <c r="N252" s="198"/>
      <c r="O252" s="71"/>
      <c r="P252" s="71"/>
      <c r="Q252" s="71"/>
      <c r="R252" s="71"/>
      <c r="S252" s="71"/>
      <c r="T252" s="72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7" t="s">
        <v>123</v>
      </c>
      <c r="AU252" s="17" t="s">
        <v>80</v>
      </c>
    </row>
    <row r="253" spans="1:65" s="13" customFormat="1" ht="10.199999999999999">
      <c r="B253" s="201"/>
      <c r="C253" s="202"/>
      <c r="D253" s="194" t="s">
        <v>132</v>
      </c>
      <c r="E253" s="203" t="s">
        <v>1</v>
      </c>
      <c r="F253" s="204" t="s">
        <v>285</v>
      </c>
      <c r="G253" s="202"/>
      <c r="H253" s="203" t="s">
        <v>1</v>
      </c>
      <c r="I253" s="205"/>
      <c r="J253" s="202"/>
      <c r="K253" s="202"/>
      <c r="L253" s="206"/>
      <c r="M253" s="207"/>
      <c r="N253" s="208"/>
      <c r="O253" s="208"/>
      <c r="P253" s="208"/>
      <c r="Q253" s="208"/>
      <c r="R253" s="208"/>
      <c r="S253" s="208"/>
      <c r="T253" s="209"/>
      <c r="AT253" s="210" t="s">
        <v>132</v>
      </c>
      <c r="AU253" s="210" t="s">
        <v>80</v>
      </c>
      <c r="AV253" s="13" t="s">
        <v>78</v>
      </c>
      <c r="AW253" s="13" t="s">
        <v>30</v>
      </c>
      <c r="AX253" s="13" t="s">
        <v>73</v>
      </c>
      <c r="AY253" s="210" t="s">
        <v>114</v>
      </c>
    </row>
    <row r="254" spans="1:65" s="13" customFormat="1" ht="10.199999999999999">
      <c r="B254" s="201"/>
      <c r="C254" s="202"/>
      <c r="D254" s="194" t="s">
        <v>132</v>
      </c>
      <c r="E254" s="203" t="s">
        <v>1</v>
      </c>
      <c r="F254" s="204" t="s">
        <v>294</v>
      </c>
      <c r="G254" s="202"/>
      <c r="H254" s="203" t="s">
        <v>1</v>
      </c>
      <c r="I254" s="205"/>
      <c r="J254" s="202"/>
      <c r="K254" s="202"/>
      <c r="L254" s="206"/>
      <c r="M254" s="207"/>
      <c r="N254" s="208"/>
      <c r="O254" s="208"/>
      <c r="P254" s="208"/>
      <c r="Q254" s="208"/>
      <c r="R254" s="208"/>
      <c r="S254" s="208"/>
      <c r="T254" s="209"/>
      <c r="AT254" s="210" t="s">
        <v>132</v>
      </c>
      <c r="AU254" s="210" t="s">
        <v>80</v>
      </c>
      <c r="AV254" s="13" t="s">
        <v>78</v>
      </c>
      <c r="AW254" s="13" t="s">
        <v>30</v>
      </c>
      <c r="AX254" s="13" t="s">
        <v>73</v>
      </c>
      <c r="AY254" s="210" t="s">
        <v>114</v>
      </c>
    </row>
    <row r="255" spans="1:65" s="14" customFormat="1" ht="10.199999999999999">
      <c r="B255" s="211"/>
      <c r="C255" s="212"/>
      <c r="D255" s="194" t="s">
        <v>132</v>
      </c>
      <c r="E255" s="213" t="s">
        <v>1</v>
      </c>
      <c r="F255" s="214" t="s">
        <v>305</v>
      </c>
      <c r="G255" s="212"/>
      <c r="H255" s="215">
        <v>0.92900000000000005</v>
      </c>
      <c r="I255" s="216"/>
      <c r="J255" s="212"/>
      <c r="K255" s="212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132</v>
      </c>
      <c r="AU255" s="221" t="s">
        <v>80</v>
      </c>
      <c r="AV255" s="14" t="s">
        <v>80</v>
      </c>
      <c r="AW255" s="14" t="s">
        <v>30</v>
      </c>
      <c r="AX255" s="14" t="s">
        <v>73</v>
      </c>
      <c r="AY255" s="221" t="s">
        <v>114</v>
      </c>
    </row>
    <row r="256" spans="1:65" s="13" customFormat="1" ht="10.199999999999999">
      <c r="B256" s="201"/>
      <c r="C256" s="202"/>
      <c r="D256" s="194" t="s">
        <v>132</v>
      </c>
      <c r="E256" s="203" t="s">
        <v>1</v>
      </c>
      <c r="F256" s="204" t="s">
        <v>296</v>
      </c>
      <c r="G256" s="202"/>
      <c r="H256" s="203" t="s">
        <v>1</v>
      </c>
      <c r="I256" s="205"/>
      <c r="J256" s="202"/>
      <c r="K256" s="202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132</v>
      </c>
      <c r="AU256" s="210" t="s">
        <v>80</v>
      </c>
      <c r="AV256" s="13" t="s">
        <v>78</v>
      </c>
      <c r="AW256" s="13" t="s">
        <v>30</v>
      </c>
      <c r="AX256" s="13" t="s">
        <v>73</v>
      </c>
      <c r="AY256" s="210" t="s">
        <v>114</v>
      </c>
    </row>
    <row r="257" spans="1:65" s="14" customFormat="1" ht="10.199999999999999">
      <c r="B257" s="211"/>
      <c r="C257" s="212"/>
      <c r="D257" s="194" t="s">
        <v>132</v>
      </c>
      <c r="E257" s="213" t="s">
        <v>1</v>
      </c>
      <c r="F257" s="214" t="s">
        <v>306</v>
      </c>
      <c r="G257" s="212"/>
      <c r="H257" s="215">
        <v>0.29599999999999999</v>
      </c>
      <c r="I257" s="216"/>
      <c r="J257" s="212"/>
      <c r="K257" s="212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132</v>
      </c>
      <c r="AU257" s="221" t="s">
        <v>80</v>
      </c>
      <c r="AV257" s="14" t="s">
        <v>80</v>
      </c>
      <c r="AW257" s="14" t="s">
        <v>30</v>
      </c>
      <c r="AX257" s="14" t="s">
        <v>73</v>
      </c>
      <c r="AY257" s="221" t="s">
        <v>114</v>
      </c>
    </row>
    <row r="258" spans="1:65" s="13" customFormat="1" ht="10.199999999999999">
      <c r="B258" s="201"/>
      <c r="C258" s="202"/>
      <c r="D258" s="194" t="s">
        <v>132</v>
      </c>
      <c r="E258" s="203" t="s">
        <v>1</v>
      </c>
      <c r="F258" s="204" t="s">
        <v>298</v>
      </c>
      <c r="G258" s="202"/>
      <c r="H258" s="203" t="s">
        <v>1</v>
      </c>
      <c r="I258" s="205"/>
      <c r="J258" s="202"/>
      <c r="K258" s="202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132</v>
      </c>
      <c r="AU258" s="210" t="s">
        <v>80</v>
      </c>
      <c r="AV258" s="13" t="s">
        <v>78</v>
      </c>
      <c r="AW258" s="13" t="s">
        <v>30</v>
      </c>
      <c r="AX258" s="13" t="s">
        <v>73</v>
      </c>
      <c r="AY258" s="210" t="s">
        <v>114</v>
      </c>
    </row>
    <row r="259" spans="1:65" s="14" customFormat="1" ht="10.199999999999999">
      <c r="B259" s="211"/>
      <c r="C259" s="212"/>
      <c r="D259" s="194" t="s">
        <v>132</v>
      </c>
      <c r="E259" s="213" t="s">
        <v>1</v>
      </c>
      <c r="F259" s="214" t="s">
        <v>307</v>
      </c>
      <c r="G259" s="212"/>
      <c r="H259" s="215">
        <v>0.4</v>
      </c>
      <c r="I259" s="216"/>
      <c r="J259" s="212"/>
      <c r="K259" s="212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132</v>
      </c>
      <c r="AU259" s="221" t="s">
        <v>80</v>
      </c>
      <c r="AV259" s="14" t="s">
        <v>80</v>
      </c>
      <c r="AW259" s="14" t="s">
        <v>30</v>
      </c>
      <c r="AX259" s="14" t="s">
        <v>73</v>
      </c>
      <c r="AY259" s="221" t="s">
        <v>114</v>
      </c>
    </row>
    <row r="260" spans="1:65" s="14" customFormat="1" ht="10.199999999999999">
      <c r="B260" s="211"/>
      <c r="C260" s="212"/>
      <c r="D260" s="194" t="s">
        <v>132</v>
      </c>
      <c r="E260" s="213" t="s">
        <v>1</v>
      </c>
      <c r="F260" s="214" t="s">
        <v>308</v>
      </c>
      <c r="G260" s="212"/>
      <c r="H260" s="215">
        <v>0.246</v>
      </c>
      <c r="I260" s="216"/>
      <c r="J260" s="212"/>
      <c r="K260" s="212"/>
      <c r="L260" s="217"/>
      <c r="M260" s="218"/>
      <c r="N260" s="219"/>
      <c r="O260" s="219"/>
      <c r="P260" s="219"/>
      <c r="Q260" s="219"/>
      <c r="R260" s="219"/>
      <c r="S260" s="219"/>
      <c r="T260" s="220"/>
      <c r="AT260" s="221" t="s">
        <v>132</v>
      </c>
      <c r="AU260" s="221" t="s">
        <v>80</v>
      </c>
      <c r="AV260" s="14" t="s">
        <v>80</v>
      </c>
      <c r="AW260" s="14" t="s">
        <v>30</v>
      </c>
      <c r="AX260" s="14" t="s">
        <v>73</v>
      </c>
      <c r="AY260" s="221" t="s">
        <v>114</v>
      </c>
    </row>
    <row r="261" spans="1:65" s="15" customFormat="1" ht="10.199999999999999">
      <c r="B261" s="222"/>
      <c r="C261" s="223"/>
      <c r="D261" s="194" t="s">
        <v>132</v>
      </c>
      <c r="E261" s="224" t="s">
        <v>1</v>
      </c>
      <c r="F261" s="225" t="s">
        <v>139</v>
      </c>
      <c r="G261" s="223"/>
      <c r="H261" s="226">
        <v>1.871</v>
      </c>
      <c r="I261" s="227"/>
      <c r="J261" s="223"/>
      <c r="K261" s="223"/>
      <c r="L261" s="228"/>
      <c r="M261" s="229"/>
      <c r="N261" s="230"/>
      <c r="O261" s="230"/>
      <c r="P261" s="230"/>
      <c r="Q261" s="230"/>
      <c r="R261" s="230"/>
      <c r="S261" s="230"/>
      <c r="T261" s="231"/>
      <c r="AT261" s="232" t="s">
        <v>132</v>
      </c>
      <c r="AU261" s="232" t="s">
        <v>80</v>
      </c>
      <c r="AV261" s="15" t="s">
        <v>121</v>
      </c>
      <c r="AW261" s="15" t="s">
        <v>30</v>
      </c>
      <c r="AX261" s="15" t="s">
        <v>78</v>
      </c>
      <c r="AY261" s="232" t="s">
        <v>114</v>
      </c>
    </row>
    <row r="262" spans="1:65" s="2" customFormat="1" ht="33" customHeight="1">
      <c r="A262" s="34"/>
      <c r="B262" s="35"/>
      <c r="C262" s="181" t="s">
        <v>309</v>
      </c>
      <c r="D262" s="181" t="s">
        <v>117</v>
      </c>
      <c r="E262" s="182" t="s">
        <v>310</v>
      </c>
      <c r="F262" s="183" t="s">
        <v>311</v>
      </c>
      <c r="G262" s="184" t="s">
        <v>179</v>
      </c>
      <c r="H262" s="185">
        <v>52</v>
      </c>
      <c r="I262" s="186"/>
      <c r="J262" s="187">
        <f>ROUND(I262*H262,2)</f>
        <v>0</v>
      </c>
      <c r="K262" s="183" t="s">
        <v>127</v>
      </c>
      <c r="L262" s="39"/>
      <c r="M262" s="188" t="s">
        <v>1</v>
      </c>
      <c r="N262" s="189" t="s">
        <v>38</v>
      </c>
      <c r="O262" s="71"/>
      <c r="P262" s="190">
        <f>O262*H262</f>
        <v>0</v>
      </c>
      <c r="Q262" s="190">
        <v>9.0000000000000006E-5</v>
      </c>
      <c r="R262" s="190">
        <f>Q262*H262</f>
        <v>4.6800000000000001E-3</v>
      </c>
      <c r="S262" s="190">
        <v>0</v>
      </c>
      <c r="T262" s="191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2" t="s">
        <v>229</v>
      </c>
      <c r="AT262" s="192" t="s">
        <v>117</v>
      </c>
      <c r="AU262" s="192" t="s">
        <v>80</v>
      </c>
      <c r="AY262" s="17" t="s">
        <v>114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17" t="s">
        <v>78</v>
      </c>
      <c r="BK262" s="193">
        <f>ROUND(I262*H262,2)</f>
        <v>0</v>
      </c>
      <c r="BL262" s="17" t="s">
        <v>229</v>
      </c>
      <c r="BM262" s="192" t="s">
        <v>312</v>
      </c>
    </row>
    <row r="263" spans="1:65" s="2" customFormat="1" ht="28.8">
      <c r="A263" s="34"/>
      <c r="B263" s="35"/>
      <c r="C263" s="36"/>
      <c r="D263" s="194" t="s">
        <v>123</v>
      </c>
      <c r="E263" s="36"/>
      <c r="F263" s="195" t="s">
        <v>313</v>
      </c>
      <c r="G263" s="36"/>
      <c r="H263" s="36"/>
      <c r="I263" s="196"/>
      <c r="J263" s="36"/>
      <c r="K263" s="36"/>
      <c r="L263" s="39"/>
      <c r="M263" s="197"/>
      <c r="N263" s="198"/>
      <c r="O263" s="71"/>
      <c r="P263" s="71"/>
      <c r="Q263" s="71"/>
      <c r="R263" s="71"/>
      <c r="S263" s="71"/>
      <c r="T263" s="72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7" t="s">
        <v>123</v>
      </c>
      <c r="AU263" s="17" t="s">
        <v>80</v>
      </c>
    </row>
    <row r="264" spans="1:65" s="2" customFormat="1" ht="10.199999999999999">
      <c r="A264" s="34"/>
      <c r="B264" s="35"/>
      <c r="C264" s="36"/>
      <c r="D264" s="199" t="s">
        <v>130</v>
      </c>
      <c r="E264" s="36"/>
      <c r="F264" s="200" t="s">
        <v>314</v>
      </c>
      <c r="G264" s="36"/>
      <c r="H264" s="36"/>
      <c r="I264" s="196"/>
      <c r="J264" s="36"/>
      <c r="K264" s="36"/>
      <c r="L264" s="39"/>
      <c r="M264" s="197"/>
      <c r="N264" s="198"/>
      <c r="O264" s="71"/>
      <c r="P264" s="71"/>
      <c r="Q264" s="71"/>
      <c r="R264" s="71"/>
      <c r="S264" s="71"/>
      <c r="T264" s="72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7" t="s">
        <v>130</v>
      </c>
      <c r="AU264" s="17" t="s">
        <v>80</v>
      </c>
    </row>
    <row r="265" spans="1:65" s="13" customFormat="1" ht="10.199999999999999">
      <c r="B265" s="201"/>
      <c r="C265" s="202"/>
      <c r="D265" s="194" t="s">
        <v>132</v>
      </c>
      <c r="E265" s="203" t="s">
        <v>1</v>
      </c>
      <c r="F265" s="204" t="s">
        <v>315</v>
      </c>
      <c r="G265" s="202"/>
      <c r="H265" s="203" t="s">
        <v>1</v>
      </c>
      <c r="I265" s="205"/>
      <c r="J265" s="202"/>
      <c r="K265" s="202"/>
      <c r="L265" s="206"/>
      <c r="M265" s="207"/>
      <c r="N265" s="208"/>
      <c r="O265" s="208"/>
      <c r="P265" s="208"/>
      <c r="Q265" s="208"/>
      <c r="R265" s="208"/>
      <c r="S265" s="208"/>
      <c r="T265" s="209"/>
      <c r="AT265" s="210" t="s">
        <v>132</v>
      </c>
      <c r="AU265" s="210" t="s">
        <v>80</v>
      </c>
      <c r="AV265" s="13" t="s">
        <v>78</v>
      </c>
      <c r="AW265" s="13" t="s">
        <v>30</v>
      </c>
      <c r="AX265" s="13" t="s">
        <v>73</v>
      </c>
      <c r="AY265" s="210" t="s">
        <v>114</v>
      </c>
    </row>
    <row r="266" spans="1:65" s="14" customFormat="1" ht="10.199999999999999">
      <c r="B266" s="211"/>
      <c r="C266" s="212"/>
      <c r="D266" s="194" t="s">
        <v>132</v>
      </c>
      <c r="E266" s="213" t="s">
        <v>1</v>
      </c>
      <c r="F266" s="214" t="s">
        <v>316</v>
      </c>
      <c r="G266" s="212"/>
      <c r="H266" s="215">
        <v>52</v>
      </c>
      <c r="I266" s="216"/>
      <c r="J266" s="212"/>
      <c r="K266" s="212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132</v>
      </c>
      <c r="AU266" s="221" t="s">
        <v>80</v>
      </c>
      <c r="AV266" s="14" t="s">
        <v>80</v>
      </c>
      <c r="AW266" s="14" t="s">
        <v>30</v>
      </c>
      <c r="AX266" s="14" t="s">
        <v>73</v>
      </c>
      <c r="AY266" s="221" t="s">
        <v>114</v>
      </c>
    </row>
    <row r="267" spans="1:65" s="15" customFormat="1" ht="10.199999999999999">
      <c r="B267" s="222"/>
      <c r="C267" s="223"/>
      <c r="D267" s="194" t="s">
        <v>132</v>
      </c>
      <c r="E267" s="224" t="s">
        <v>1</v>
      </c>
      <c r="F267" s="225" t="s">
        <v>139</v>
      </c>
      <c r="G267" s="223"/>
      <c r="H267" s="226">
        <v>52</v>
      </c>
      <c r="I267" s="227"/>
      <c r="J267" s="223"/>
      <c r="K267" s="223"/>
      <c r="L267" s="228"/>
      <c r="M267" s="229"/>
      <c r="N267" s="230"/>
      <c r="O267" s="230"/>
      <c r="P267" s="230"/>
      <c r="Q267" s="230"/>
      <c r="R267" s="230"/>
      <c r="S267" s="230"/>
      <c r="T267" s="231"/>
      <c r="AT267" s="232" t="s">
        <v>132</v>
      </c>
      <c r="AU267" s="232" t="s">
        <v>80</v>
      </c>
      <c r="AV267" s="15" t="s">
        <v>121</v>
      </c>
      <c r="AW267" s="15" t="s">
        <v>30</v>
      </c>
      <c r="AX267" s="15" t="s">
        <v>78</v>
      </c>
      <c r="AY267" s="232" t="s">
        <v>114</v>
      </c>
    </row>
    <row r="268" spans="1:65" s="2" customFormat="1" ht="21.75" customHeight="1">
      <c r="A268" s="34"/>
      <c r="B268" s="35"/>
      <c r="C268" s="233" t="s">
        <v>317</v>
      </c>
      <c r="D268" s="233" t="s">
        <v>266</v>
      </c>
      <c r="E268" s="234" t="s">
        <v>318</v>
      </c>
      <c r="F268" s="235" t="s">
        <v>319</v>
      </c>
      <c r="G268" s="236" t="s">
        <v>248</v>
      </c>
      <c r="H268" s="237">
        <v>1.647</v>
      </c>
      <c r="I268" s="238"/>
      <c r="J268" s="239">
        <f>ROUND(I268*H268,2)</f>
        <v>0</v>
      </c>
      <c r="K268" s="235" t="s">
        <v>127</v>
      </c>
      <c r="L268" s="240"/>
      <c r="M268" s="241" t="s">
        <v>1</v>
      </c>
      <c r="N268" s="242" t="s">
        <v>38</v>
      </c>
      <c r="O268" s="71"/>
      <c r="P268" s="190">
        <f>O268*H268</f>
        <v>0</v>
      </c>
      <c r="Q268" s="190">
        <v>0.55000000000000004</v>
      </c>
      <c r="R268" s="190">
        <f>Q268*H268</f>
        <v>0.90585000000000004</v>
      </c>
      <c r="S268" s="190">
        <v>0</v>
      </c>
      <c r="T268" s="191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2" t="s">
        <v>270</v>
      </c>
      <c r="AT268" s="192" t="s">
        <v>266</v>
      </c>
      <c r="AU268" s="192" t="s">
        <v>80</v>
      </c>
      <c r="AY268" s="17" t="s">
        <v>114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17" t="s">
        <v>78</v>
      </c>
      <c r="BK268" s="193">
        <f>ROUND(I268*H268,2)</f>
        <v>0</v>
      </c>
      <c r="BL268" s="17" t="s">
        <v>229</v>
      </c>
      <c r="BM268" s="192" t="s">
        <v>320</v>
      </c>
    </row>
    <row r="269" spans="1:65" s="2" customFormat="1" ht="10.199999999999999">
      <c r="A269" s="34"/>
      <c r="B269" s="35"/>
      <c r="C269" s="36"/>
      <c r="D269" s="194" t="s">
        <v>123</v>
      </c>
      <c r="E269" s="36"/>
      <c r="F269" s="195" t="s">
        <v>319</v>
      </c>
      <c r="G269" s="36"/>
      <c r="H269" s="36"/>
      <c r="I269" s="196"/>
      <c r="J269" s="36"/>
      <c r="K269" s="36"/>
      <c r="L269" s="39"/>
      <c r="M269" s="197"/>
      <c r="N269" s="198"/>
      <c r="O269" s="71"/>
      <c r="P269" s="71"/>
      <c r="Q269" s="71"/>
      <c r="R269" s="71"/>
      <c r="S269" s="71"/>
      <c r="T269" s="72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7" t="s">
        <v>123</v>
      </c>
      <c r="AU269" s="17" t="s">
        <v>80</v>
      </c>
    </row>
    <row r="270" spans="1:65" s="13" customFormat="1" ht="10.199999999999999">
      <c r="B270" s="201"/>
      <c r="C270" s="202"/>
      <c r="D270" s="194" t="s">
        <v>132</v>
      </c>
      <c r="E270" s="203" t="s">
        <v>1</v>
      </c>
      <c r="F270" s="204" t="s">
        <v>285</v>
      </c>
      <c r="G270" s="202"/>
      <c r="H270" s="203" t="s">
        <v>1</v>
      </c>
      <c r="I270" s="205"/>
      <c r="J270" s="202"/>
      <c r="K270" s="202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132</v>
      </c>
      <c r="AU270" s="210" t="s">
        <v>80</v>
      </c>
      <c r="AV270" s="13" t="s">
        <v>78</v>
      </c>
      <c r="AW270" s="13" t="s">
        <v>30</v>
      </c>
      <c r="AX270" s="13" t="s">
        <v>73</v>
      </c>
      <c r="AY270" s="210" t="s">
        <v>114</v>
      </c>
    </row>
    <row r="271" spans="1:65" s="13" customFormat="1" ht="10.199999999999999">
      <c r="B271" s="201"/>
      <c r="C271" s="202"/>
      <c r="D271" s="194" t="s">
        <v>132</v>
      </c>
      <c r="E271" s="203" t="s">
        <v>1</v>
      </c>
      <c r="F271" s="204" t="s">
        <v>315</v>
      </c>
      <c r="G271" s="202"/>
      <c r="H271" s="203" t="s">
        <v>1</v>
      </c>
      <c r="I271" s="205"/>
      <c r="J271" s="202"/>
      <c r="K271" s="202"/>
      <c r="L271" s="206"/>
      <c r="M271" s="207"/>
      <c r="N271" s="208"/>
      <c r="O271" s="208"/>
      <c r="P271" s="208"/>
      <c r="Q271" s="208"/>
      <c r="R271" s="208"/>
      <c r="S271" s="208"/>
      <c r="T271" s="209"/>
      <c r="AT271" s="210" t="s">
        <v>132</v>
      </c>
      <c r="AU271" s="210" t="s">
        <v>80</v>
      </c>
      <c r="AV271" s="13" t="s">
        <v>78</v>
      </c>
      <c r="AW271" s="13" t="s">
        <v>30</v>
      </c>
      <c r="AX271" s="13" t="s">
        <v>73</v>
      </c>
      <c r="AY271" s="210" t="s">
        <v>114</v>
      </c>
    </row>
    <row r="272" spans="1:65" s="14" customFormat="1" ht="10.199999999999999">
      <c r="B272" s="211"/>
      <c r="C272" s="212"/>
      <c r="D272" s="194" t="s">
        <v>132</v>
      </c>
      <c r="E272" s="213" t="s">
        <v>1</v>
      </c>
      <c r="F272" s="214" t="s">
        <v>321</v>
      </c>
      <c r="G272" s="212"/>
      <c r="H272" s="215">
        <v>1.647</v>
      </c>
      <c r="I272" s="216"/>
      <c r="J272" s="212"/>
      <c r="K272" s="212"/>
      <c r="L272" s="217"/>
      <c r="M272" s="218"/>
      <c r="N272" s="219"/>
      <c r="O272" s="219"/>
      <c r="P272" s="219"/>
      <c r="Q272" s="219"/>
      <c r="R272" s="219"/>
      <c r="S272" s="219"/>
      <c r="T272" s="220"/>
      <c r="AT272" s="221" t="s">
        <v>132</v>
      </c>
      <c r="AU272" s="221" t="s">
        <v>80</v>
      </c>
      <c r="AV272" s="14" t="s">
        <v>80</v>
      </c>
      <c r="AW272" s="14" t="s">
        <v>30</v>
      </c>
      <c r="AX272" s="14" t="s">
        <v>73</v>
      </c>
      <c r="AY272" s="221" t="s">
        <v>114</v>
      </c>
    </row>
    <row r="273" spans="1:65" s="15" customFormat="1" ht="10.199999999999999">
      <c r="B273" s="222"/>
      <c r="C273" s="223"/>
      <c r="D273" s="194" t="s">
        <v>132</v>
      </c>
      <c r="E273" s="224" t="s">
        <v>1</v>
      </c>
      <c r="F273" s="225" t="s">
        <v>139</v>
      </c>
      <c r="G273" s="223"/>
      <c r="H273" s="226">
        <v>1.647</v>
      </c>
      <c r="I273" s="227"/>
      <c r="J273" s="223"/>
      <c r="K273" s="223"/>
      <c r="L273" s="228"/>
      <c r="M273" s="229"/>
      <c r="N273" s="230"/>
      <c r="O273" s="230"/>
      <c r="P273" s="230"/>
      <c r="Q273" s="230"/>
      <c r="R273" s="230"/>
      <c r="S273" s="230"/>
      <c r="T273" s="231"/>
      <c r="AT273" s="232" t="s">
        <v>132</v>
      </c>
      <c r="AU273" s="232" t="s">
        <v>80</v>
      </c>
      <c r="AV273" s="15" t="s">
        <v>121</v>
      </c>
      <c r="AW273" s="15" t="s">
        <v>30</v>
      </c>
      <c r="AX273" s="15" t="s">
        <v>78</v>
      </c>
      <c r="AY273" s="232" t="s">
        <v>114</v>
      </c>
    </row>
    <row r="274" spans="1:65" s="2" customFormat="1" ht="33" customHeight="1">
      <c r="A274" s="34"/>
      <c r="B274" s="35"/>
      <c r="C274" s="181" t="s">
        <v>322</v>
      </c>
      <c r="D274" s="181" t="s">
        <v>117</v>
      </c>
      <c r="E274" s="182" t="s">
        <v>323</v>
      </c>
      <c r="F274" s="183" t="s">
        <v>324</v>
      </c>
      <c r="G274" s="184" t="s">
        <v>126</v>
      </c>
      <c r="H274" s="185">
        <v>19.279</v>
      </c>
      <c r="I274" s="186"/>
      <c r="J274" s="187">
        <f>ROUND(I274*H274,2)</f>
        <v>0</v>
      </c>
      <c r="K274" s="183" t="s">
        <v>127</v>
      </c>
      <c r="L274" s="39"/>
      <c r="M274" s="188" t="s">
        <v>1</v>
      </c>
      <c r="N274" s="189" t="s">
        <v>38</v>
      </c>
      <c r="O274" s="71"/>
      <c r="P274" s="190">
        <f>O274*H274</f>
        <v>0</v>
      </c>
      <c r="Q274" s="190">
        <v>0</v>
      </c>
      <c r="R274" s="190">
        <f>Q274*H274</f>
        <v>0</v>
      </c>
      <c r="S274" s="190">
        <v>0</v>
      </c>
      <c r="T274" s="191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2" t="s">
        <v>229</v>
      </c>
      <c r="AT274" s="192" t="s">
        <v>117</v>
      </c>
      <c r="AU274" s="192" t="s">
        <v>80</v>
      </c>
      <c r="AY274" s="17" t="s">
        <v>114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17" t="s">
        <v>78</v>
      </c>
      <c r="BK274" s="193">
        <f>ROUND(I274*H274,2)</f>
        <v>0</v>
      </c>
      <c r="BL274" s="17" t="s">
        <v>229</v>
      </c>
      <c r="BM274" s="192" t="s">
        <v>325</v>
      </c>
    </row>
    <row r="275" spans="1:65" s="2" customFormat="1" ht="19.2">
      <c r="A275" s="34"/>
      <c r="B275" s="35"/>
      <c r="C275" s="36"/>
      <c r="D275" s="194" t="s">
        <v>123</v>
      </c>
      <c r="E275" s="36"/>
      <c r="F275" s="195" t="s">
        <v>326</v>
      </c>
      <c r="G275" s="36"/>
      <c r="H275" s="36"/>
      <c r="I275" s="196"/>
      <c r="J275" s="36"/>
      <c r="K275" s="36"/>
      <c r="L275" s="39"/>
      <c r="M275" s="197"/>
      <c r="N275" s="198"/>
      <c r="O275" s="71"/>
      <c r="P275" s="71"/>
      <c r="Q275" s="71"/>
      <c r="R275" s="71"/>
      <c r="S275" s="71"/>
      <c r="T275" s="72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7" t="s">
        <v>123</v>
      </c>
      <c r="AU275" s="17" t="s">
        <v>80</v>
      </c>
    </row>
    <row r="276" spans="1:65" s="2" customFormat="1" ht="10.199999999999999">
      <c r="A276" s="34"/>
      <c r="B276" s="35"/>
      <c r="C276" s="36"/>
      <c r="D276" s="199" t="s">
        <v>130</v>
      </c>
      <c r="E276" s="36"/>
      <c r="F276" s="200" t="s">
        <v>327</v>
      </c>
      <c r="G276" s="36"/>
      <c r="H276" s="36"/>
      <c r="I276" s="196"/>
      <c r="J276" s="36"/>
      <c r="K276" s="36"/>
      <c r="L276" s="39"/>
      <c r="M276" s="197"/>
      <c r="N276" s="198"/>
      <c r="O276" s="71"/>
      <c r="P276" s="71"/>
      <c r="Q276" s="71"/>
      <c r="R276" s="71"/>
      <c r="S276" s="71"/>
      <c r="T276" s="72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7" t="s">
        <v>130</v>
      </c>
      <c r="AU276" s="17" t="s">
        <v>80</v>
      </c>
    </row>
    <row r="277" spans="1:65" s="13" customFormat="1" ht="10.199999999999999">
      <c r="B277" s="201"/>
      <c r="C277" s="202"/>
      <c r="D277" s="194" t="s">
        <v>132</v>
      </c>
      <c r="E277" s="203" t="s">
        <v>1</v>
      </c>
      <c r="F277" s="204" t="s">
        <v>328</v>
      </c>
      <c r="G277" s="202"/>
      <c r="H277" s="203" t="s">
        <v>1</v>
      </c>
      <c r="I277" s="205"/>
      <c r="J277" s="202"/>
      <c r="K277" s="202"/>
      <c r="L277" s="206"/>
      <c r="M277" s="207"/>
      <c r="N277" s="208"/>
      <c r="O277" s="208"/>
      <c r="P277" s="208"/>
      <c r="Q277" s="208"/>
      <c r="R277" s="208"/>
      <c r="S277" s="208"/>
      <c r="T277" s="209"/>
      <c r="AT277" s="210" t="s">
        <v>132</v>
      </c>
      <c r="AU277" s="210" t="s">
        <v>80</v>
      </c>
      <c r="AV277" s="13" t="s">
        <v>78</v>
      </c>
      <c r="AW277" s="13" t="s">
        <v>30</v>
      </c>
      <c r="AX277" s="13" t="s">
        <v>73</v>
      </c>
      <c r="AY277" s="210" t="s">
        <v>114</v>
      </c>
    </row>
    <row r="278" spans="1:65" s="14" customFormat="1" ht="10.199999999999999">
      <c r="B278" s="211"/>
      <c r="C278" s="212"/>
      <c r="D278" s="194" t="s">
        <v>132</v>
      </c>
      <c r="E278" s="213" t="s">
        <v>1</v>
      </c>
      <c r="F278" s="214" t="s">
        <v>329</v>
      </c>
      <c r="G278" s="212"/>
      <c r="H278" s="215">
        <v>7.4029999999999996</v>
      </c>
      <c r="I278" s="216"/>
      <c r="J278" s="212"/>
      <c r="K278" s="212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132</v>
      </c>
      <c r="AU278" s="221" t="s">
        <v>80</v>
      </c>
      <c r="AV278" s="14" t="s">
        <v>80</v>
      </c>
      <c r="AW278" s="14" t="s">
        <v>30</v>
      </c>
      <c r="AX278" s="14" t="s">
        <v>73</v>
      </c>
      <c r="AY278" s="221" t="s">
        <v>114</v>
      </c>
    </row>
    <row r="279" spans="1:65" s="14" customFormat="1" ht="10.199999999999999">
      <c r="B279" s="211"/>
      <c r="C279" s="212"/>
      <c r="D279" s="194" t="s">
        <v>132</v>
      </c>
      <c r="E279" s="213" t="s">
        <v>1</v>
      </c>
      <c r="F279" s="214" t="s">
        <v>330</v>
      </c>
      <c r="G279" s="212"/>
      <c r="H279" s="215">
        <v>11.875999999999999</v>
      </c>
      <c r="I279" s="216"/>
      <c r="J279" s="212"/>
      <c r="K279" s="212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132</v>
      </c>
      <c r="AU279" s="221" t="s">
        <v>80</v>
      </c>
      <c r="AV279" s="14" t="s">
        <v>80</v>
      </c>
      <c r="AW279" s="14" t="s">
        <v>30</v>
      </c>
      <c r="AX279" s="14" t="s">
        <v>73</v>
      </c>
      <c r="AY279" s="221" t="s">
        <v>114</v>
      </c>
    </row>
    <row r="280" spans="1:65" s="15" customFormat="1" ht="10.199999999999999">
      <c r="B280" s="222"/>
      <c r="C280" s="223"/>
      <c r="D280" s="194" t="s">
        <v>132</v>
      </c>
      <c r="E280" s="224" t="s">
        <v>1</v>
      </c>
      <c r="F280" s="225" t="s">
        <v>139</v>
      </c>
      <c r="G280" s="223"/>
      <c r="H280" s="226">
        <v>19.279</v>
      </c>
      <c r="I280" s="227"/>
      <c r="J280" s="223"/>
      <c r="K280" s="223"/>
      <c r="L280" s="228"/>
      <c r="M280" s="229"/>
      <c r="N280" s="230"/>
      <c r="O280" s="230"/>
      <c r="P280" s="230"/>
      <c r="Q280" s="230"/>
      <c r="R280" s="230"/>
      <c r="S280" s="230"/>
      <c r="T280" s="231"/>
      <c r="AT280" s="232" t="s">
        <v>132</v>
      </c>
      <c r="AU280" s="232" t="s">
        <v>80</v>
      </c>
      <c r="AV280" s="15" t="s">
        <v>121</v>
      </c>
      <c r="AW280" s="15" t="s">
        <v>30</v>
      </c>
      <c r="AX280" s="15" t="s">
        <v>78</v>
      </c>
      <c r="AY280" s="232" t="s">
        <v>114</v>
      </c>
    </row>
    <row r="281" spans="1:65" s="2" customFormat="1" ht="16.5" customHeight="1">
      <c r="A281" s="34"/>
      <c r="B281" s="35"/>
      <c r="C281" s="233" t="s">
        <v>331</v>
      </c>
      <c r="D281" s="233" t="s">
        <v>266</v>
      </c>
      <c r="E281" s="234" t="s">
        <v>332</v>
      </c>
      <c r="F281" s="235" t="s">
        <v>333</v>
      </c>
      <c r="G281" s="236" t="s">
        <v>248</v>
      </c>
      <c r="H281" s="237">
        <v>0.63600000000000001</v>
      </c>
      <c r="I281" s="238"/>
      <c r="J281" s="239">
        <f>ROUND(I281*H281,2)</f>
        <v>0</v>
      </c>
      <c r="K281" s="235" t="s">
        <v>127</v>
      </c>
      <c r="L281" s="240"/>
      <c r="M281" s="241" t="s">
        <v>1</v>
      </c>
      <c r="N281" s="242" t="s">
        <v>38</v>
      </c>
      <c r="O281" s="71"/>
      <c r="P281" s="190">
        <f>O281*H281</f>
        <v>0</v>
      </c>
      <c r="Q281" s="190">
        <v>0.55000000000000004</v>
      </c>
      <c r="R281" s="190">
        <f>Q281*H281</f>
        <v>0.34980000000000006</v>
      </c>
      <c r="S281" s="190">
        <v>0</v>
      </c>
      <c r="T281" s="191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2" t="s">
        <v>270</v>
      </c>
      <c r="AT281" s="192" t="s">
        <v>266</v>
      </c>
      <c r="AU281" s="192" t="s">
        <v>80</v>
      </c>
      <c r="AY281" s="17" t="s">
        <v>114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17" t="s">
        <v>78</v>
      </c>
      <c r="BK281" s="193">
        <f>ROUND(I281*H281,2)</f>
        <v>0</v>
      </c>
      <c r="BL281" s="17" t="s">
        <v>229</v>
      </c>
      <c r="BM281" s="192" t="s">
        <v>334</v>
      </c>
    </row>
    <row r="282" spans="1:65" s="2" customFormat="1" ht="10.199999999999999">
      <c r="A282" s="34"/>
      <c r="B282" s="35"/>
      <c r="C282" s="36"/>
      <c r="D282" s="194" t="s">
        <v>123</v>
      </c>
      <c r="E282" s="36"/>
      <c r="F282" s="195" t="s">
        <v>333</v>
      </c>
      <c r="G282" s="36"/>
      <c r="H282" s="36"/>
      <c r="I282" s="196"/>
      <c r="J282" s="36"/>
      <c r="K282" s="36"/>
      <c r="L282" s="39"/>
      <c r="M282" s="197"/>
      <c r="N282" s="198"/>
      <c r="O282" s="71"/>
      <c r="P282" s="71"/>
      <c r="Q282" s="71"/>
      <c r="R282" s="71"/>
      <c r="S282" s="71"/>
      <c r="T282" s="72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T282" s="17" t="s">
        <v>123</v>
      </c>
      <c r="AU282" s="17" t="s">
        <v>80</v>
      </c>
    </row>
    <row r="283" spans="1:65" s="13" customFormat="1" ht="10.199999999999999">
      <c r="B283" s="201"/>
      <c r="C283" s="202"/>
      <c r="D283" s="194" t="s">
        <v>132</v>
      </c>
      <c r="E283" s="203" t="s">
        <v>1</v>
      </c>
      <c r="F283" s="204" t="s">
        <v>285</v>
      </c>
      <c r="G283" s="202"/>
      <c r="H283" s="203" t="s">
        <v>1</v>
      </c>
      <c r="I283" s="205"/>
      <c r="J283" s="202"/>
      <c r="K283" s="202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132</v>
      </c>
      <c r="AU283" s="210" t="s">
        <v>80</v>
      </c>
      <c r="AV283" s="13" t="s">
        <v>78</v>
      </c>
      <c r="AW283" s="13" t="s">
        <v>30</v>
      </c>
      <c r="AX283" s="13" t="s">
        <v>73</v>
      </c>
      <c r="AY283" s="210" t="s">
        <v>114</v>
      </c>
    </row>
    <row r="284" spans="1:65" s="14" customFormat="1" ht="10.199999999999999">
      <c r="B284" s="211"/>
      <c r="C284" s="212"/>
      <c r="D284" s="194" t="s">
        <v>132</v>
      </c>
      <c r="E284" s="213" t="s">
        <v>1</v>
      </c>
      <c r="F284" s="214" t="s">
        <v>335</v>
      </c>
      <c r="G284" s="212"/>
      <c r="H284" s="215">
        <v>0.63600000000000001</v>
      </c>
      <c r="I284" s="216"/>
      <c r="J284" s="212"/>
      <c r="K284" s="212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132</v>
      </c>
      <c r="AU284" s="221" t="s">
        <v>80</v>
      </c>
      <c r="AV284" s="14" t="s">
        <v>80</v>
      </c>
      <c r="AW284" s="14" t="s">
        <v>30</v>
      </c>
      <c r="AX284" s="14" t="s">
        <v>73</v>
      </c>
      <c r="AY284" s="221" t="s">
        <v>114</v>
      </c>
    </row>
    <row r="285" spans="1:65" s="15" customFormat="1" ht="10.199999999999999">
      <c r="B285" s="222"/>
      <c r="C285" s="223"/>
      <c r="D285" s="194" t="s">
        <v>132</v>
      </c>
      <c r="E285" s="224" t="s">
        <v>1</v>
      </c>
      <c r="F285" s="225" t="s">
        <v>139</v>
      </c>
      <c r="G285" s="223"/>
      <c r="H285" s="226">
        <v>0.63600000000000001</v>
      </c>
      <c r="I285" s="227"/>
      <c r="J285" s="223"/>
      <c r="K285" s="223"/>
      <c r="L285" s="228"/>
      <c r="M285" s="229"/>
      <c r="N285" s="230"/>
      <c r="O285" s="230"/>
      <c r="P285" s="230"/>
      <c r="Q285" s="230"/>
      <c r="R285" s="230"/>
      <c r="S285" s="230"/>
      <c r="T285" s="231"/>
      <c r="AT285" s="232" t="s">
        <v>132</v>
      </c>
      <c r="AU285" s="232" t="s">
        <v>80</v>
      </c>
      <c r="AV285" s="15" t="s">
        <v>121</v>
      </c>
      <c r="AW285" s="15" t="s">
        <v>30</v>
      </c>
      <c r="AX285" s="15" t="s">
        <v>78</v>
      </c>
      <c r="AY285" s="232" t="s">
        <v>114</v>
      </c>
    </row>
    <row r="286" spans="1:65" s="2" customFormat="1" ht="24.15" customHeight="1">
      <c r="A286" s="34"/>
      <c r="B286" s="35"/>
      <c r="C286" s="181" t="s">
        <v>336</v>
      </c>
      <c r="D286" s="181" t="s">
        <v>117</v>
      </c>
      <c r="E286" s="182" t="s">
        <v>337</v>
      </c>
      <c r="F286" s="183" t="s">
        <v>338</v>
      </c>
      <c r="G286" s="184" t="s">
        <v>126</v>
      </c>
      <c r="H286" s="185">
        <v>1018.5170000000001</v>
      </c>
      <c r="I286" s="186"/>
      <c r="J286" s="187">
        <f>ROUND(I286*H286,2)</f>
        <v>0</v>
      </c>
      <c r="K286" s="183" t="s">
        <v>127</v>
      </c>
      <c r="L286" s="39"/>
      <c r="M286" s="188" t="s">
        <v>1</v>
      </c>
      <c r="N286" s="189" t="s">
        <v>38</v>
      </c>
      <c r="O286" s="71"/>
      <c r="P286" s="190">
        <f>O286*H286</f>
        <v>0</v>
      </c>
      <c r="Q286" s="190">
        <v>0</v>
      </c>
      <c r="R286" s="190">
        <f>Q286*H286</f>
        <v>0</v>
      </c>
      <c r="S286" s="190">
        <v>0</v>
      </c>
      <c r="T286" s="191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2" t="s">
        <v>229</v>
      </c>
      <c r="AT286" s="192" t="s">
        <v>117</v>
      </c>
      <c r="AU286" s="192" t="s">
        <v>80</v>
      </c>
      <c r="AY286" s="17" t="s">
        <v>114</v>
      </c>
      <c r="BE286" s="193">
        <f>IF(N286="základní",J286,0)</f>
        <v>0</v>
      </c>
      <c r="BF286" s="193">
        <f>IF(N286="snížená",J286,0)</f>
        <v>0</v>
      </c>
      <c r="BG286" s="193">
        <f>IF(N286="zákl. přenesená",J286,0)</f>
        <v>0</v>
      </c>
      <c r="BH286" s="193">
        <f>IF(N286="sníž. přenesená",J286,0)</f>
        <v>0</v>
      </c>
      <c r="BI286" s="193">
        <f>IF(N286="nulová",J286,0)</f>
        <v>0</v>
      </c>
      <c r="BJ286" s="17" t="s">
        <v>78</v>
      </c>
      <c r="BK286" s="193">
        <f>ROUND(I286*H286,2)</f>
        <v>0</v>
      </c>
      <c r="BL286" s="17" t="s">
        <v>229</v>
      </c>
      <c r="BM286" s="192" t="s">
        <v>339</v>
      </c>
    </row>
    <row r="287" spans="1:65" s="2" customFormat="1" ht="19.2">
      <c r="A287" s="34"/>
      <c r="B287" s="35"/>
      <c r="C287" s="36"/>
      <c r="D287" s="194" t="s">
        <v>123</v>
      </c>
      <c r="E287" s="36"/>
      <c r="F287" s="195" t="s">
        <v>340</v>
      </c>
      <c r="G287" s="36"/>
      <c r="H287" s="36"/>
      <c r="I287" s="196"/>
      <c r="J287" s="36"/>
      <c r="K287" s="36"/>
      <c r="L287" s="39"/>
      <c r="M287" s="197"/>
      <c r="N287" s="198"/>
      <c r="O287" s="71"/>
      <c r="P287" s="71"/>
      <c r="Q287" s="71"/>
      <c r="R287" s="71"/>
      <c r="S287" s="71"/>
      <c r="T287" s="72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7" t="s">
        <v>123</v>
      </c>
      <c r="AU287" s="17" t="s">
        <v>80</v>
      </c>
    </row>
    <row r="288" spans="1:65" s="2" customFormat="1" ht="10.199999999999999">
      <c r="A288" s="34"/>
      <c r="B288" s="35"/>
      <c r="C288" s="36"/>
      <c r="D288" s="199" t="s">
        <v>130</v>
      </c>
      <c r="E288" s="36"/>
      <c r="F288" s="200" t="s">
        <v>341</v>
      </c>
      <c r="G288" s="36"/>
      <c r="H288" s="36"/>
      <c r="I288" s="196"/>
      <c r="J288" s="36"/>
      <c r="K288" s="36"/>
      <c r="L288" s="39"/>
      <c r="M288" s="197"/>
      <c r="N288" s="198"/>
      <c r="O288" s="71"/>
      <c r="P288" s="71"/>
      <c r="Q288" s="71"/>
      <c r="R288" s="71"/>
      <c r="S288" s="71"/>
      <c r="T288" s="72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T288" s="17" t="s">
        <v>130</v>
      </c>
      <c r="AU288" s="17" t="s">
        <v>80</v>
      </c>
    </row>
    <row r="289" spans="1:65" s="13" customFormat="1" ht="10.199999999999999">
      <c r="B289" s="201"/>
      <c r="C289" s="202"/>
      <c r="D289" s="194" t="s">
        <v>132</v>
      </c>
      <c r="E289" s="203" t="s">
        <v>1</v>
      </c>
      <c r="F289" s="204" t="s">
        <v>342</v>
      </c>
      <c r="G289" s="202"/>
      <c r="H289" s="203" t="s">
        <v>1</v>
      </c>
      <c r="I289" s="205"/>
      <c r="J289" s="202"/>
      <c r="K289" s="202"/>
      <c r="L289" s="206"/>
      <c r="M289" s="207"/>
      <c r="N289" s="208"/>
      <c r="O289" s="208"/>
      <c r="P289" s="208"/>
      <c r="Q289" s="208"/>
      <c r="R289" s="208"/>
      <c r="S289" s="208"/>
      <c r="T289" s="209"/>
      <c r="AT289" s="210" t="s">
        <v>132</v>
      </c>
      <c r="AU289" s="210" t="s">
        <v>80</v>
      </c>
      <c r="AV289" s="13" t="s">
        <v>78</v>
      </c>
      <c r="AW289" s="13" t="s">
        <v>30</v>
      </c>
      <c r="AX289" s="13" t="s">
        <v>73</v>
      </c>
      <c r="AY289" s="210" t="s">
        <v>114</v>
      </c>
    </row>
    <row r="290" spans="1:65" s="14" customFormat="1" ht="10.199999999999999">
      <c r="B290" s="211"/>
      <c r="C290" s="212"/>
      <c r="D290" s="194" t="s">
        <v>132</v>
      </c>
      <c r="E290" s="213" t="s">
        <v>1</v>
      </c>
      <c r="F290" s="214" t="s">
        <v>343</v>
      </c>
      <c r="G290" s="212"/>
      <c r="H290" s="215">
        <v>684.41700000000003</v>
      </c>
      <c r="I290" s="216"/>
      <c r="J290" s="212"/>
      <c r="K290" s="212"/>
      <c r="L290" s="217"/>
      <c r="M290" s="218"/>
      <c r="N290" s="219"/>
      <c r="O290" s="219"/>
      <c r="P290" s="219"/>
      <c r="Q290" s="219"/>
      <c r="R290" s="219"/>
      <c r="S290" s="219"/>
      <c r="T290" s="220"/>
      <c r="AT290" s="221" t="s">
        <v>132</v>
      </c>
      <c r="AU290" s="221" t="s">
        <v>80</v>
      </c>
      <c r="AV290" s="14" t="s">
        <v>80</v>
      </c>
      <c r="AW290" s="14" t="s">
        <v>30</v>
      </c>
      <c r="AX290" s="14" t="s">
        <v>73</v>
      </c>
      <c r="AY290" s="221" t="s">
        <v>114</v>
      </c>
    </row>
    <row r="291" spans="1:65" s="14" customFormat="1" ht="10.199999999999999">
      <c r="B291" s="211"/>
      <c r="C291" s="212"/>
      <c r="D291" s="194" t="s">
        <v>132</v>
      </c>
      <c r="E291" s="213" t="s">
        <v>1</v>
      </c>
      <c r="F291" s="214" t="s">
        <v>344</v>
      </c>
      <c r="G291" s="212"/>
      <c r="H291" s="215">
        <v>144.87200000000001</v>
      </c>
      <c r="I291" s="216"/>
      <c r="J291" s="212"/>
      <c r="K291" s="212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132</v>
      </c>
      <c r="AU291" s="221" t="s">
        <v>80</v>
      </c>
      <c r="AV291" s="14" t="s">
        <v>80</v>
      </c>
      <c r="AW291" s="14" t="s">
        <v>30</v>
      </c>
      <c r="AX291" s="14" t="s">
        <v>73</v>
      </c>
      <c r="AY291" s="221" t="s">
        <v>114</v>
      </c>
    </row>
    <row r="292" spans="1:65" s="14" customFormat="1" ht="10.199999999999999">
      <c r="B292" s="211"/>
      <c r="C292" s="212"/>
      <c r="D292" s="194" t="s">
        <v>132</v>
      </c>
      <c r="E292" s="213" t="s">
        <v>1</v>
      </c>
      <c r="F292" s="214" t="s">
        <v>345</v>
      </c>
      <c r="G292" s="212"/>
      <c r="H292" s="215">
        <v>189.22800000000001</v>
      </c>
      <c r="I292" s="216"/>
      <c r="J292" s="212"/>
      <c r="K292" s="212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132</v>
      </c>
      <c r="AU292" s="221" t="s">
        <v>80</v>
      </c>
      <c r="AV292" s="14" t="s">
        <v>80</v>
      </c>
      <c r="AW292" s="14" t="s">
        <v>30</v>
      </c>
      <c r="AX292" s="14" t="s">
        <v>73</v>
      </c>
      <c r="AY292" s="221" t="s">
        <v>114</v>
      </c>
    </row>
    <row r="293" spans="1:65" s="15" customFormat="1" ht="10.199999999999999">
      <c r="B293" s="222"/>
      <c r="C293" s="223"/>
      <c r="D293" s="194" t="s">
        <v>132</v>
      </c>
      <c r="E293" s="224" t="s">
        <v>1</v>
      </c>
      <c r="F293" s="225" t="s">
        <v>139</v>
      </c>
      <c r="G293" s="223"/>
      <c r="H293" s="226">
        <v>1018.5170000000001</v>
      </c>
      <c r="I293" s="227"/>
      <c r="J293" s="223"/>
      <c r="K293" s="223"/>
      <c r="L293" s="228"/>
      <c r="M293" s="229"/>
      <c r="N293" s="230"/>
      <c r="O293" s="230"/>
      <c r="P293" s="230"/>
      <c r="Q293" s="230"/>
      <c r="R293" s="230"/>
      <c r="S293" s="230"/>
      <c r="T293" s="231"/>
      <c r="AT293" s="232" t="s">
        <v>132</v>
      </c>
      <c r="AU293" s="232" t="s">
        <v>80</v>
      </c>
      <c r="AV293" s="15" t="s">
        <v>121</v>
      </c>
      <c r="AW293" s="15" t="s">
        <v>30</v>
      </c>
      <c r="AX293" s="15" t="s">
        <v>78</v>
      </c>
      <c r="AY293" s="232" t="s">
        <v>114</v>
      </c>
    </row>
    <row r="294" spans="1:65" s="2" customFormat="1" ht="16.5" customHeight="1">
      <c r="A294" s="34"/>
      <c r="B294" s="35"/>
      <c r="C294" s="233" t="s">
        <v>346</v>
      </c>
      <c r="D294" s="233" t="s">
        <v>266</v>
      </c>
      <c r="E294" s="234" t="s">
        <v>347</v>
      </c>
      <c r="F294" s="235" t="s">
        <v>348</v>
      </c>
      <c r="G294" s="236" t="s">
        <v>248</v>
      </c>
      <c r="H294" s="237">
        <v>10.756</v>
      </c>
      <c r="I294" s="238"/>
      <c r="J294" s="239">
        <f>ROUND(I294*H294,2)</f>
        <v>0</v>
      </c>
      <c r="K294" s="235" t="s">
        <v>127</v>
      </c>
      <c r="L294" s="240"/>
      <c r="M294" s="241" t="s">
        <v>1</v>
      </c>
      <c r="N294" s="242" t="s">
        <v>38</v>
      </c>
      <c r="O294" s="71"/>
      <c r="P294" s="190">
        <f>O294*H294</f>
        <v>0</v>
      </c>
      <c r="Q294" s="190">
        <v>0.55000000000000004</v>
      </c>
      <c r="R294" s="190">
        <f>Q294*H294</f>
        <v>5.9158000000000008</v>
      </c>
      <c r="S294" s="190">
        <v>0</v>
      </c>
      <c r="T294" s="191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2" t="s">
        <v>270</v>
      </c>
      <c r="AT294" s="192" t="s">
        <v>266</v>
      </c>
      <c r="AU294" s="192" t="s">
        <v>80</v>
      </c>
      <c r="AY294" s="17" t="s">
        <v>114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17" t="s">
        <v>78</v>
      </c>
      <c r="BK294" s="193">
        <f>ROUND(I294*H294,2)</f>
        <v>0</v>
      </c>
      <c r="BL294" s="17" t="s">
        <v>229</v>
      </c>
      <c r="BM294" s="192" t="s">
        <v>349</v>
      </c>
    </row>
    <row r="295" spans="1:65" s="2" customFormat="1" ht="10.199999999999999">
      <c r="A295" s="34"/>
      <c r="B295" s="35"/>
      <c r="C295" s="36"/>
      <c r="D295" s="194" t="s">
        <v>123</v>
      </c>
      <c r="E295" s="36"/>
      <c r="F295" s="195" t="s">
        <v>348</v>
      </c>
      <c r="G295" s="36"/>
      <c r="H295" s="36"/>
      <c r="I295" s="196"/>
      <c r="J295" s="36"/>
      <c r="K295" s="36"/>
      <c r="L295" s="39"/>
      <c r="M295" s="197"/>
      <c r="N295" s="198"/>
      <c r="O295" s="71"/>
      <c r="P295" s="71"/>
      <c r="Q295" s="71"/>
      <c r="R295" s="71"/>
      <c r="S295" s="71"/>
      <c r="T295" s="72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T295" s="17" t="s">
        <v>123</v>
      </c>
      <c r="AU295" s="17" t="s">
        <v>80</v>
      </c>
    </row>
    <row r="296" spans="1:65" s="13" customFormat="1" ht="10.199999999999999">
      <c r="B296" s="201"/>
      <c r="C296" s="202"/>
      <c r="D296" s="194" t="s">
        <v>132</v>
      </c>
      <c r="E296" s="203" t="s">
        <v>1</v>
      </c>
      <c r="F296" s="204" t="s">
        <v>285</v>
      </c>
      <c r="G296" s="202"/>
      <c r="H296" s="203" t="s">
        <v>1</v>
      </c>
      <c r="I296" s="205"/>
      <c r="J296" s="202"/>
      <c r="K296" s="202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132</v>
      </c>
      <c r="AU296" s="210" t="s">
        <v>80</v>
      </c>
      <c r="AV296" s="13" t="s">
        <v>78</v>
      </c>
      <c r="AW296" s="13" t="s">
        <v>30</v>
      </c>
      <c r="AX296" s="13" t="s">
        <v>73</v>
      </c>
      <c r="AY296" s="210" t="s">
        <v>114</v>
      </c>
    </row>
    <row r="297" spans="1:65" s="14" customFormat="1" ht="10.199999999999999">
      <c r="B297" s="211"/>
      <c r="C297" s="212"/>
      <c r="D297" s="194" t="s">
        <v>132</v>
      </c>
      <c r="E297" s="213" t="s">
        <v>1</v>
      </c>
      <c r="F297" s="214" t="s">
        <v>350</v>
      </c>
      <c r="G297" s="212"/>
      <c r="H297" s="215">
        <v>10.756</v>
      </c>
      <c r="I297" s="216"/>
      <c r="J297" s="212"/>
      <c r="K297" s="212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132</v>
      </c>
      <c r="AU297" s="221" t="s">
        <v>80</v>
      </c>
      <c r="AV297" s="14" t="s">
        <v>80</v>
      </c>
      <c r="AW297" s="14" t="s">
        <v>30</v>
      </c>
      <c r="AX297" s="14" t="s">
        <v>73</v>
      </c>
      <c r="AY297" s="221" t="s">
        <v>114</v>
      </c>
    </row>
    <row r="298" spans="1:65" s="15" customFormat="1" ht="10.199999999999999">
      <c r="B298" s="222"/>
      <c r="C298" s="223"/>
      <c r="D298" s="194" t="s">
        <v>132</v>
      </c>
      <c r="E298" s="224" t="s">
        <v>1</v>
      </c>
      <c r="F298" s="225" t="s">
        <v>139</v>
      </c>
      <c r="G298" s="223"/>
      <c r="H298" s="226">
        <v>10.756</v>
      </c>
      <c r="I298" s="227"/>
      <c r="J298" s="223"/>
      <c r="K298" s="223"/>
      <c r="L298" s="228"/>
      <c r="M298" s="229"/>
      <c r="N298" s="230"/>
      <c r="O298" s="230"/>
      <c r="P298" s="230"/>
      <c r="Q298" s="230"/>
      <c r="R298" s="230"/>
      <c r="S298" s="230"/>
      <c r="T298" s="231"/>
      <c r="AT298" s="232" t="s">
        <v>132</v>
      </c>
      <c r="AU298" s="232" t="s">
        <v>80</v>
      </c>
      <c r="AV298" s="15" t="s">
        <v>121</v>
      </c>
      <c r="AW298" s="15" t="s">
        <v>30</v>
      </c>
      <c r="AX298" s="15" t="s">
        <v>78</v>
      </c>
      <c r="AY298" s="232" t="s">
        <v>114</v>
      </c>
    </row>
    <row r="299" spans="1:65" s="2" customFormat="1" ht="16.5" customHeight="1">
      <c r="A299" s="34"/>
      <c r="B299" s="35"/>
      <c r="C299" s="181" t="s">
        <v>351</v>
      </c>
      <c r="D299" s="181" t="s">
        <v>117</v>
      </c>
      <c r="E299" s="182" t="s">
        <v>352</v>
      </c>
      <c r="F299" s="183" t="s">
        <v>353</v>
      </c>
      <c r="G299" s="184" t="s">
        <v>179</v>
      </c>
      <c r="H299" s="185">
        <v>1020</v>
      </c>
      <c r="I299" s="186"/>
      <c r="J299" s="187">
        <f>ROUND(I299*H299,2)</f>
        <v>0</v>
      </c>
      <c r="K299" s="183" t="s">
        <v>127</v>
      </c>
      <c r="L299" s="39"/>
      <c r="M299" s="188" t="s">
        <v>1</v>
      </c>
      <c r="N299" s="189" t="s">
        <v>38</v>
      </c>
      <c r="O299" s="71"/>
      <c r="P299" s="190">
        <f>O299*H299</f>
        <v>0</v>
      </c>
      <c r="Q299" s="190">
        <v>2.0000000000000002E-5</v>
      </c>
      <c r="R299" s="190">
        <f>Q299*H299</f>
        <v>2.0400000000000001E-2</v>
      </c>
      <c r="S299" s="190">
        <v>0</v>
      </c>
      <c r="T299" s="191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2" t="s">
        <v>229</v>
      </c>
      <c r="AT299" s="192" t="s">
        <v>117</v>
      </c>
      <c r="AU299" s="192" t="s">
        <v>80</v>
      </c>
      <c r="AY299" s="17" t="s">
        <v>114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17" t="s">
        <v>78</v>
      </c>
      <c r="BK299" s="193">
        <f>ROUND(I299*H299,2)</f>
        <v>0</v>
      </c>
      <c r="BL299" s="17" t="s">
        <v>229</v>
      </c>
      <c r="BM299" s="192" t="s">
        <v>354</v>
      </c>
    </row>
    <row r="300" spans="1:65" s="2" customFormat="1" ht="19.2">
      <c r="A300" s="34"/>
      <c r="B300" s="35"/>
      <c r="C300" s="36"/>
      <c r="D300" s="194" t="s">
        <v>123</v>
      </c>
      <c r="E300" s="36"/>
      <c r="F300" s="195" t="s">
        <v>355</v>
      </c>
      <c r="G300" s="36"/>
      <c r="H300" s="36"/>
      <c r="I300" s="196"/>
      <c r="J300" s="36"/>
      <c r="K300" s="36"/>
      <c r="L300" s="39"/>
      <c r="M300" s="197"/>
      <c r="N300" s="198"/>
      <c r="O300" s="71"/>
      <c r="P300" s="71"/>
      <c r="Q300" s="71"/>
      <c r="R300" s="71"/>
      <c r="S300" s="71"/>
      <c r="T300" s="72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T300" s="17" t="s">
        <v>123</v>
      </c>
      <c r="AU300" s="17" t="s">
        <v>80</v>
      </c>
    </row>
    <row r="301" spans="1:65" s="2" customFormat="1" ht="10.199999999999999">
      <c r="A301" s="34"/>
      <c r="B301" s="35"/>
      <c r="C301" s="36"/>
      <c r="D301" s="199" t="s">
        <v>130</v>
      </c>
      <c r="E301" s="36"/>
      <c r="F301" s="200" t="s">
        <v>356</v>
      </c>
      <c r="G301" s="36"/>
      <c r="H301" s="36"/>
      <c r="I301" s="196"/>
      <c r="J301" s="36"/>
      <c r="K301" s="36"/>
      <c r="L301" s="39"/>
      <c r="M301" s="197"/>
      <c r="N301" s="198"/>
      <c r="O301" s="71"/>
      <c r="P301" s="71"/>
      <c r="Q301" s="71"/>
      <c r="R301" s="71"/>
      <c r="S301" s="71"/>
      <c r="T301" s="72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T301" s="17" t="s">
        <v>130</v>
      </c>
      <c r="AU301" s="17" t="s">
        <v>80</v>
      </c>
    </row>
    <row r="302" spans="1:65" s="13" customFormat="1" ht="10.199999999999999">
      <c r="B302" s="201"/>
      <c r="C302" s="202"/>
      <c r="D302" s="194" t="s">
        <v>132</v>
      </c>
      <c r="E302" s="203" t="s">
        <v>1</v>
      </c>
      <c r="F302" s="204" t="s">
        <v>357</v>
      </c>
      <c r="G302" s="202"/>
      <c r="H302" s="203" t="s">
        <v>1</v>
      </c>
      <c r="I302" s="205"/>
      <c r="J302" s="202"/>
      <c r="K302" s="202"/>
      <c r="L302" s="206"/>
      <c r="M302" s="207"/>
      <c r="N302" s="208"/>
      <c r="O302" s="208"/>
      <c r="P302" s="208"/>
      <c r="Q302" s="208"/>
      <c r="R302" s="208"/>
      <c r="S302" s="208"/>
      <c r="T302" s="209"/>
      <c r="AT302" s="210" t="s">
        <v>132</v>
      </c>
      <c r="AU302" s="210" t="s">
        <v>80</v>
      </c>
      <c r="AV302" s="13" t="s">
        <v>78</v>
      </c>
      <c r="AW302" s="13" t="s">
        <v>30</v>
      </c>
      <c r="AX302" s="13" t="s">
        <v>73</v>
      </c>
      <c r="AY302" s="210" t="s">
        <v>114</v>
      </c>
    </row>
    <row r="303" spans="1:65" s="14" customFormat="1" ht="10.199999999999999">
      <c r="B303" s="211"/>
      <c r="C303" s="212"/>
      <c r="D303" s="194" t="s">
        <v>132</v>
      </c>
      <c r="E303" s="213" t="s">
        <v>1</v>
      </c>
      <c r="F303" s="214" t="s">
        <v>358</v>
      </c>
      <c r="G303" s="212"/>
      <c r="H303" s="215">
        <v>1020</v>
      </c>
      <c r="I303" s="216"/>
      <c r="J303" s="212"/>
      <c r="K303" s="212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132</v>
      </c>
      <c r="AU303" s="221" t="s">
        <v>80</v>
      </c>
      <c r="AV303" s="14" t="s">
        <v>80</v>
      </c>
      <c r="AW303" s="14" t="s">
        <v>30</v>
      </c>
      <c r="AX303" s="14" t="s">
        <v>73</v>
      </c>
      <c r="AY303" s="221" t="s">
        <v>114</v>
      </c>
    </row>
    <row r="304" spans="1:65" s="15" customFormat="1" ht="10.199999999999999">
      <c r="B304" s="222"/>
      <c r="C304" s="223"/>
      <c r="D304" s="194" t="s">
        <v>132</v>
      </c>
      <c r="E304" s="224" t="s">
        <v>1</v>
      </c>
      <c r="F304" s="225" t="s">
        <v>139</v>
      </c>
      <c r="G304" s="223"/>
      <c r="H304" s="226">
        <v>1020</v>
      </c>
      <c r="I304" s="227"/>
      <c r="J304" s="223"/>
      <c r="K304" s="223"/>
      <c r="L304" s="228"/>
      <c r="M304" s="229"/>
      <c r="N304" s="230"/>
      <c r="O304" s="230"/>
      <c r="P304" s="230"/>
      <c r="Q304" s="230"/>
      <c r="R304" s="230"/>
      <c r="S304" s="230"/>
      <c r="T304" s="231"/>
      <c r="AT304" s="232" t="s">
        <v>132</v>
      </c>
      <c r="AU304" s="232" t="s">
        <v>80</v>
      </c>
      <c r="AV304" s="15" t="s">
        <v>121</v>
      </c>
      <c r="AW304" s="15" t="s">
        <v>30</v>
      </c>
      <c r="AX304" s="15" t="s">
        <v>78</v>
      </c>
      <c r="AY304" s="232" t="s">
        <v>114</v>
      </c>
    </row>
    <row r="305" spans="1:65" s="2" customFormat="1" ht="16.5" customHeight="1">
      <c r="A305" s="34"/>
      <c r="B305" s="35"/>
      <c r="C305" s="233" t="s">
        <v>270</v>
      </c>
      <c r="D305" s="233" t="s">
        <v>266</v>
      </c>
      <c r="E305" s="234" t="s">
        <v>347</v>
      </c>
      <c r="F305" s="235" t="s">
        <v>348</v>
      </c>
      <c r="G305" s="236" t="s">
        <v>248</v>
      </c>
      <c r="H305" s="237">
        <v>2.6930000000000001</v>
      </c>
      <c r="I305" s="238"/>
      <c r="J305" s="239">
        <f>ROUND(I305*H305,2)</f>
        <v>0</v>
      </c>
      <c r="K305" s="235" t="s">
        <v>127</v>
      </c>
      <c r="L305" s="240"/>
      <c r="M305" s="241" t="s">
        <v>1</v>
      </c>
      <c r="N305" s="242" t="s">
        <v>38</v>
      </c>
      <c r="O305" s="71"/>
      <c r="P305" s="190">
        <f>O305*H305</f>
        <v>0</v>
      </c>
      <c r="Q305" s="190">
        <v>0.55000000000000004</v>
      </c>
      <c r="R305" s="190">
        <f>Q305*H305</f>
        <v>1.4811500000000002</v>
      </c>
      <c r="S305" s="190">
        <v>0</v>
      </c>
      <c r="T305" s="191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2" t="s">
        <v>270</v>
      </c>
      <c r="AT305" s="192" t="s">
        <v>266</v>
      </c>
      <c r="AU305" s="192" t="s">
        <v>80</v>
      </c>
      <c r="AY305" s="17" t="s">
        <v>114</v>
      </c>
      <c r="BE305" s="193">
        <f>IF(N305="základní",J305,0)</f>
        <v>0</v>
      </c>
      <c r="BF305" s="193">
        <f>IF(N305="snížená",J305,0)</f>
        <v>0</v>
      </c>
      <c r="BG305" s="193">
        <f>IF(N305="zákl. přenesená",J305,0)</f>
        <v>0</v>
      </c>
      <c r="BH305" s="193">
        <f>IF(N305="sníž. přenesená",J305,0)</f>
        <v>0</v>
      </c>
      <c r="BI305" s="193">
        <f>IF(N305="nulová",J305,0)</f>
        <v>0</v>
      </c>
      <c r="BJ305" s="17" t="s">
        <v>78</v>
      </c>
      <c r="BK305" s="193">
        <f>ROUND(I305*H305,2)</f>
        <v>0</v>
      </c>
      <c r="BL305" s="17" t="s">
        <v>229</v>
      </c>
      <c r="BM305" s="192" t="s">
        <v>359</v>
      </c>
    </row>
    <row r="306" spans="1:65" s="2" customFormat="1" ht="10.199999999999999">
      <c r="A306" s="34"/>
      <c r="B306" s="35"/>
      <c r="C306" s="36"/>
      <c r="D306" s="194" t="s">
        <v>123</v>
      </c>
      <c r="E306" s="36"/>
      <c r="F306" s="195" t="s">
        <v>348</v>
      </c>
      <c r="G306" s="36"/>
      <c r="H306" s="36"/>
      <c r="I306" s="196"/>
      <c r="J306" s="36"/>
      <c r="K306" s="36"/>
      <c r="L306" s="39"/>
      <c r="M306" s="197"/>
      <c r="N306" s="198"/>
      <c r="O306" s="71"/>
      <c r="P306" s="71"/>
      <c r="Q306" s="71"/>
      <c r="R306" s="71"/>
      <c r="S306" s="71"/>
      <c r="T306" s="72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T306" s="17" t="s">
        <v>123</v>
      </c>
      <c r="AU306" s="17" t="s">
        <v>80</v>
      </c>
    </row>
    <row r="307" spans="1:65" s="13" customFormat="1" ht="10.199999999999999">
      <c r="B307" s="201"/>
      <c r="C307" s="202"/>
      <c r="D307" s="194" t="s">
        <v>132</v>
      </c>
      <c r="E307" s="203" t="s">
        <v>1</v>
      </c>
      <c r="F307" s="204" t="s">
        <v>360</v>
      </c>
      <c r="G307" s="202"/>
      <c r="H307" s="203" t="s">
        <v>1</v>
      </c>
      <c r="I307" s="205"/>
      <c r="J307" s="202"/>
      <c r="K307" s="202"/>
      <c r="L307" s="206"/>
      <c r="M307" s="207"/>
      <c r="N307" s="208"/>
      <c r="O307" s="208"/>
      <c r="P307" s="208"/>
      <c r="Q307" s="208"/>
      <c r="R307" s="208"/>
      <c r="S307" s="208"/>
      <c r="T307" s="209"/>
      <c r="AT307" s="210" t="s">
        <v>132</v>
      </c>
      <c r="AU307" s="210" t="s">
        <v>80</v>
      </c>
      <c r="AV307" s="13" t="s">
        <v>78</v>
      </c>
      <c r="AW307" s="13" t="s">
        <v>30</v>
      </c>
      <c r="AX307" s="13" t="s">
        <v>73</v>
      </c>
      <c r="AY307" s="210" t="s">
        <v>114</v>
      </c>
    </row>
    <row r="308" spans="1:65" s="14" customFormat="1" ht="10.199999999999999">
      <c r="B308" s="211"/>
      <c r="C308" s="212"/>
      <c r="D308" s="194" t="s">
        <v>132</v>
      </c>
      <c r="E308" s="213" t="s">
        <v>1</v>
      </c>
      <c r="F308" s="214" t="s">
        <v>361</v>
      </c>
      <c r="G308" s="212"/>
      <c r="H308" s="215">
        <v>2.6930000000000001</v>
      </c>
      <c r="I308" s="216"/>
      <c r="J308" s="212"/>
      <c r="K308" s="212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132</v>
      </c>
      <c r="AU308" s="221" t="s">
        <v>80</v>
      </c>
      <c r="AV308" s="14" t="s">
        <v>80</v>
      </c>
      <c r="AW308" s="14" t="s">
        <v>30</v>
      </c>
      <c r="AX308" s="14" t="s">
        <v>73</v>
      </c>
      <c r="AY308" s="221" t="s">
        <v>114</v>
      </c>
    </row>
    <row r="309" spans="1:65" s="15" customFormat="1" ht="10.199999999999999">
      <c r="B309" s="222"/>
      <c r="C309" s="223"/>
      <c r="D309" s="194" t="s">
        <v>132</v>
      </c>
      <c r="E309" s="224" t="s">
        <v>1</v>
      </c>
      <c r="F309" s="225" t="s">
        <v>139</v>
      </c>
      <c r="G309" s="223"/>
      <c r="H309" s="226">
        <v>2.6930000000000001</v>
      </c>
      <c r="I309" s="227"/>
      <c r="J309" s="223"/>
      <c r="K309" s="223"/>
      <c r="L309" s="228"/>
      <c r="M309" s="229"/>
      <c r="N309" s="230"/>
      <c r="O309" s="230"/>
      <c r="P309" s="230"/>
      <c r="Q309" s="230"/>
      <c r="R309" s="230"/>
      <c r="S309" s="230"/>
      <c r="T309" s="231"/>
      <c r="AT309" s="232" t="s">
        <v>132</v>
      </c>
      <c r="AU309" s="232" t="s">
        <v>80</v>
      </c>
      <c r="AV309" s="15" t="s">
        <v>121</v>
      </c>
      <c r="AW309" s="15" t="s">
        <v>30</v>
      </c>
      <c r="AX309" s="15" t="s">
        <v>78</v>
      </c>
      <c r="AY309" s="232" t="s">
        <v>114</v>
      </c>
    </row>
    <row r="310" spans="1:65" s="2" customFormat="1" ht="24.15" customHeight="1">
      <c r="A310" s="34"/>
      <c r="B310" s="35"/>
      <c r="C310" s="181" t="s">
        <v>362</v>
      </c>
      <c r="D310" s="181" t="s">
        <v>117</v>
      </c>
      <c r="E310" s="182" t="s">
        <v>363</v>
      </c>
      <c r="F310" s="183" t="s">
        <v>364</v>
      </c>
      <c r="G310" s="184" t="s">
        <v>126</v>
      </c>
      <c r="H310" s="185">
        <v>1018.5170000000001</v>
      </c>
      <c r="I310" s="186"/>
      <c r="J310" s="187">
        <f>ROUND(I310*H310,2)</f>
        <v>0</v>
      </c>
      <c r="K310" s="183" t="s">
        <v>127</v>
      </c>
      <c r="L310" s="39"/>
      <c r="M310" s="188" t="s">
        <v>1</v>
      </c>
      <c r="N310" s="189" t="s">
        <v>38</v>
      </c>
      <c r="O310" s="71"/>
      <c r="P310" s="190">
        <f>O310*H310</f>
        <v>0</v>
      </c>
      <c r="Q310" s="190">
        <v>0</v>
      </c>
      <c r="R310" s="190">
        <f>Q310*H310</f>
        <v>0</v>
      </c>
      <c r="S310" s="190">
        <v>5.0000000000000001E-3</v>
      </c>
      <c r="T310" s="191">
        <f>S310*H310</f>
        <v>5.0925850000000006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2" t="s">
        <v>229</v>
      </c>
      <c r="AT310" s="192" t="s">
        <v>117</v>
      </c>
      <c r="AU310" s="192" t="s">
        <v>80</v>
      </c>
      <c r="AY310" s="17" t="s">
        <v>114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17" t="s">
        <v>78</v>
      </c>
      <c r="BK310" s="193">
        <f>ROUND(I310*H310,2)</f>
        <v>0</v>
      </c>
      <c r="BL310" s="17" t="s">
        <v>229</v>
      </c>
      <c r="BM310" s="192" t="s">
        <v>365</v>
      </c>
    </row>
    <row r="311" spans="1:65" s="2" customFormat="1" ht="28.8">
      <c r="A311" s="34"/>
      <c r="B311" s="35"/>
      <c r="C311" s="36"/>
      <c r="D311" s="194" t="s">
        <v>123</v>
      </c>
      <c r="E311" s="36"/>
      <c r="F311" s="195" t="s">
        <v>366</v>
      </c>
      <c r="G311" s="36"/>
      <c r="H311" s="36"/>
      <c r="I311" s="196"/>
      <c r="J311" s="36"/>
      <c r="K311" s="36"/>
      <c r="L311" s="39"/>
      <c r="M311" s="197"/>
      <c r="N311" s="198"/>
      <c r="O311" s="71"/>
      <c r="P311" s="71"/>
      <c r="Q311" s="71"/>
      <c r="R311" s="71"/>
      <c r="S311" s="71"/>
      <c r="T311" s="72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T311" s="17" t="s">
        <v>123</v>
      </c>
      <c r="AU311" s="17" t="s">
        <v>80</v>
      </c>
    </row>
    <row r="312" spans="1:65" s="2" customFormat="1" ht="10.199999999999999">
      <c r="A312" s="34"/>
      <c r="B312" s="35"/>
      <c r="C312" s="36"/>
      <c r="D312" s="199" t="s">
        <v>130</v>
      </c>
      <c r="E312" s="36"/>
      <c r="F312" s="200" t="s">
        <v>367</v>
      </c>
      <c r="G312" s="36"/>
      <c r="H312" s="36"/>
      <c r="I312" s="196"/>
      <c r="J312" s="36"/>
      <c r="K312" s="36"/>
      <c r="L312" s="39"/>
      <c r="M312" s="197"/>
      <c r="N312" s="198"/>
      <c r="O312" s="71"/>
      <c r="P312" s="71"/>
      <c r="Q312" s="71"/>
      <c r="R312" s="71"/>
      <c r="S312" s="71"/>
      <c r="T312" s="72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7" t="s">
        <v>130</v>
      </c>
      <c r="AU312" s="17" t="s">
        <v>80</v>
      </c>
    </row>
    <row r="313" spans="1:65" s="13" customFormat="1" ht="10.199999999999999">
      <c r="B313" s="201"/>
      <c r="C313" s="202"/>
      <c r="D313" s="194" t="s">
        <v>132</v>
      </c>
      <c r="E313" s="203" t="s">
        <v>1</v>
      </c>
      <c r="F313" s="204" t="s">
        <v>368</v>
      </c>
      <c r="G313" s="202"/>
      <c r="H313" s="203" t="s">
        <v>1</v>
      </c>
      <c r="I313" s="205"/>
      <c r="J313" s="202"/>
      <c r="K313" s="202"/>
      <c r="L313" s="206"/>
      <c r="M313" s="207"/>
      <c r="N313" s="208"/>
      <c r="O313" s="208"/>
      <c r="P313" s="208"/>
      <c r="Q313" s="208"/>
      <c r="R313" s="208"/>
      <c r="S313" s="208"/>
      <c r="T313" s="209"/>
      <c r="AT313" s="210" t="s">
        <v>132</v>
      </c>
      <c r="AU313" s="210" t="s">
        <v>80</v>
      </c>
      <c r="AV313" s="13" t="s">
        <v>78</v>
      </c>
      <c r="AW313" s="13" t="s">
        <v>30</v>
      </c>
      <c r="AX313" s="13" t="s">
        <v>73</v>
      </c>
      <c r="AY313" s="210" t="s">
        <v>114</v>
      </c>
    </row>
    <row r="314" spans="1:65" s="14" customFormat="1" ht="10.199999999999999">
      <c r="B314" s="211"/>
      <c r="C314" s="212"/>
      <c r="D314" s="194" t="s">
        <v>132</v>
      </c>
      <c r="E314" s="213" t="s">
        <v>1</v>
      </c>
      <c r="F314" s="214" t="s">
        <v>343</v>
      </c>
      <c r="G314" s="212"/>
      <c r="H314" s="215">
        <v>684.41700000000003</v>
      </c>
      <c r="I314" s="216"/>
      <c r="J314" s="212"/>
      <c r="K314" s="212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132</v>
      </c>
      <c r="AU314" s="221" t="s">
        <v>80</v>
      </c>
      <c r="AV314" s="14" t="s">
        <v>80</v>
      </c>
      <c r="AW314" s="14" t="s">
        <v>30</v>
      </c>
      <c r="AX314" s="14" t="s">
        <v>73</v>
      </c>
      <c r="AY314" s="221" t="s">
        <v>114</v>
      </c>
    </row>
    <row r="315" spans="1:65" s="14" customFormat="1" ht="10.199999999999999">
      <c r="B315" s="211"/>
      <c r="C315" s="212"/>
      <c r="D315" s="194" t="s">
        <v>132</v>
      </c>
      <c r="E315" s="213" t="s">
        <v>1</v>
      </c>
      <c r="F315" s="214" t="s">
        <v>344</v>
      </c>
      <c r="G315" s="212"/>
      <c r="H315" s="215">
        <v>144.87200000000001</v>
      </c>
      <c r="I315" s="216"/>
      <c r="J315" s="212"/>
      <c r="K315" s="212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132</v>
      </c>
      <c r="AU315" s="221" t="s">
        <v>80</v>
      </c>
      <c r="AV315" s="14" t="s">
        <v>80</v>
      </c>
      <c r="AW315" s="14" t="s">
        <v>30</v>
      </c>
      <c r="AX315" s="14" t="s">
        <v>73</v>
      </c>
      <c r="AY315" s="221" t="s">
        <v>114</v>
      </c>
    </row>
    <row r="316" spans="1:65" s="14" customFormat="1" ht="10.199999999999999">
      <c r="B316" s="211"/>
      <c r="C316" s="212"/>
      <c r="D316" s="194" t="s">
        <v>132</v>
      </c>
      <c r="E316" s="213" t="s">
        <v>1</v>
      </c>
      <c r="F316" s="214" t="s">
        <v>345</v>
      </c>
      <c r="G316" s="212"/>
      <c r="H316" s="215">
        <v>189.22800000000001</v>
      </c>
      <c r="I316" s="216"/>
      <c r="J316" s="212"/>
      <c r="K316" s="212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132</v>
      </c>
      <c r="AU316" s="221" t="s">
        <v>80</v>
      </c>
      <c r="AV316" s="14" t="s">
        <v>80</v>
      </c>
      <c r="AW316" s="14" t="s">
        <v>30</v>
      </c>
      <c r="AX316" s="14" t="s">
        <v>73</v>
      </c>
      <c r="AY316" s="221" t="s">
        <v>114</v>
      </c>
    </row>
    <row r="317" spans="1:65" s="15" customFormat="1" ht="10.199999999999999">
      <c r="B317" s="222"/>
      <c r="C317" s="223"/>
      <c r="D317" s="194" t="s">
        <v>132</v>
      </c>
      <c r="E317" s="224" t="s">
        <v>1</v>
      </c>
      <c r="F317" s="225" t="s">
        <v>139</v>
      </c>
      <c r="G317" s="223"/>
      <c r="H317" s="226">
        <v>1018.5170000000001</v>
      </c>
      <c r="I317" s="227"/>
      <c r="J317" s="223"/>
      <c r="K317" s="223"/>
      <c r="L317" s="228"/>
      <c r="M317" s="229"/>
      <c r="N317" s="230"/>
      <c r="O317" s="230"/>
      <c r="P317" s="230"/>
      <c r="Q317" s="230"/>
      <c r="R317" s="230"/>
      <c r="S317" s="230"/>
      <c r="T317" s="231"/>
      <c r="AT317" s="232" t="s">
        <v>132</v>
      </c>
      <c r="AU317" s="232" t="s">
        <v>80</v>
      </c>
      <c r="AV317" s="15" t="s">
        <v>121</v>
      </c>
      <c r="AW317" s="15" t="s">
        <v>30</v>
      </c>
      <c r="AX317" s="15" t="s">
        <v>78</v>
      </c>
      <c r="AY317" s="232" t="s">
        <v>114</v>
      </c>
    </row>
    <row r="318" spans="1:65" s="2" customFormat="1" ht="24.15" customHeight="1">
      <c r="A318" s="34"/>
      <c r="B318" s="35"/>
      <c r="C318" s="181" t="s">
        <v>369</v>
      </c>
      <c r="D318" s="181" t="s">
        <v>117</v>
      </c>
      <c r="E318" s="182" t="s">
        <v>370</v>
      </c>
      <c r="F318" s="183" t="s">
        <v>371</v>
      </c>
      <c r="G318" s="184" t="s">
        <v>248</v>
      </c>
      <c r="H318" s="185">
        <v>18.600999999999999</v>
      </c>
      <c r="I318" s="186"/>
      <c r="J318" s="187">
        <f>ROUND(I318*H318,2)</f>
        <v>0</v>
      </c>
      <c r="K318" s="183" t="s">
        <v>127</v>
      </c>
      <c r="L318" s="39"/>
      <c r="M318" s="188" t="s">
        <v>1</v>
      </c>
      <c r="N318" s="189" t="s">
        <v>38</v>
      </c>
      <c r="O318" s="71"/>
      <c r="P318" s="190">
        <f>O318*H318</f>
        <v>0</v>
      </c>
      <c r="Q318" s="190">
        <v>2.2839999999999999E-2</v>
      </c>
      <c r="R318" s="190">
        <f>Q318*H318</f>
        <v>0.42484683999999995</v>
      </c>
      <c r="S318" s="190">
        <v>0</v>
      </c>
      <c r="T318" s="191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2" t="s">
        <v>229</v>
      </c>
      <c r="AT318" s="192" t="s">
        <v>117</v>
      </c>
      <c r="AU318" s="192" t="s">
        <v>80</v>
      </c>
      <c r="AY318" s="17" t="s">
        <v>114</v>
      </c>
      <c r="BE318" s="193">
        <f>IF(N318="základní",J318,0)</f>
        <v>0</v>
      </c>
      <c r="BF318" s="193">
        <f>IF(N318="snížená",J318,0)</f>
        <v>0</v>
      </c>
      <c r="BG318" s="193">
        <f>IF(N318="zákl. přenesená",J318,0)</f>
        <v>0</v>
      </c>
      <c r="BH318" s="193">
        <f>IF(N318="sníž. přenesená",J318,0)</f>
        <v>0</v>
      </c>
      <c r="BI318" s="193">
        <f>IF(N318="nulová",J318,0)</f>
        <v>0</v>
      </c>
      <c r="BJ318" s="17" t="s">
        <v>78</v>
      </c>
      <c r="BK318" s="193">
        <f>ROUND(I318*H318,2)</f>
        <v>0</v>
      </c>
      <c r="BL318" s="17" t="s">
        <v>229</v>
      </c>
      <c r="BM318" s="192" t="s">
        <v>372</v>
      </c>
    </row>
    <row r="319" spans="1:65" s="2" customFormat="1" ht="19.2">
      <c r="A319" s="34"/>
      <c r="B319" s="35"/>
      <c r="C319" s="36"/>
      <c r="D319" s="194" t="s">
        <v>123</v>
      </c>
      <c r="E319" s="36"/>
      <c r="F319" s="195" t="s">
        <v>373</v>
      </c>
      <c r="G319" s="36"/>
      <c r="H319" s="36"/>
      <c r="I319" s="196"/>
      <c r="J319" s="36"/>
      <c r="K319" s="36"/>
      <c r="L319" s="39"/>
      <c r="M319" s="197"/>
      <c r="N319" s="198"/>
      <c r="O319" s="71"/>
      <c r="P319" s="71"/>
      <c r="Q319" s="71"/>
      <c r="R319" s="71"/>
      <c r="S319" s="71"/>
      <c r="T319" s="72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T319" s="17" t="s">
        <v>123</v>
      </c>
      <c r="AU319" s="17" t="s">
        <v>80</v>
      </c>
    </row>
    <row r="320" spans="1:65" s="2" customFormat="1" ht="10.199999999999999">
      <c r="A320" s="34"/>
      <c r="B320" s="35"/>
      <c r="C320" s="36"/>
      <c r="D320" s="199" t="s">
        <v>130</v>
      </c>
      <c r="E320" s="36"/>
      <c r="F320" s="200" t="s">
        <v>374</v>
      </c>
      <c r="G320" s="36"/>
      <c r="H320" s="36"/>
      <c r="I320" s="196"/>
      <c r="J320" s="36"/>
      <c r="K320" s="36"/>
      <c r="L320" s="39"/>
      <c r="M320" s="197"/>
      <c r="N320" s="198"/>
      <c r="O320" s="71"/>
      <c r="P320" s="71"/>
      <c r="Q320" s="71"/>
      <c r="R320" s="71"/>
      <c r="S320" s="71"/>
      <c r="T320" s="72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7" t="s">
        <v>130</v>
      </c>
      <c r="AU320" s="17" t="s">
        <v>80</v>
      </c>
    </row>
    <row r="321" spans="1:65" s="14" customFormat="1" ht="10.199999999999999">
      <c r="B321" s="211"/>
      <c r="C321" s="212"/>
      <c r="D321" s="194" t="s">
        <v>132</v>
      </c>
      <c r="E321" s="213" t="s">
        <v>1</v>
      </c>
      <c r="F321" s="214" t="s">
        <v>252</v>
      </c>
      <c r="G321" s="212"/>
      <c r="H321" s="215">
        <v>0.63600000000000001</v>
      </c>
      <c r="I321" s="216"/>
      <c r="J321" s="212"/>
      <c r="K321" s="212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132</v>
      </c>
      <c r="AU321" s="221" t="s">
        <v>80</v>
      </c>
      <c r="AV321" s="14" t="s">
        <v>80</v>
      </c>
      <c r="AW321" s="14" t="s">
        <v>30</v>
      </c>
      <c r="AX321" s="14" t="s">
        <v>73</v>
      </c>
      <c r="AY321" s="221" t="s">
        <v>114</v>
      </c>
    </row>
    <row r="322" spans="1:65" s="14" customFormat="1" ht="10.199999999999999">
      <c r="B322" s="211"/>
      <c r="C322" s="212"/>
      <c r="D322" s="194" t="s">
        <v>132</v>
      </c>
      <c r="E322" s="213" t="s">
        <v>1</v>
      </c>
      <c r="F322" s="214" t="s">
        <v>375</v>
      </c>
      <c r="G322" s="212"/>
      <c r="H322" s="215">
        <v>13.449</v>
      </c>
      <c r="I322" s="216"/>
      <c r="J322" s="212"/>
      <c r="K322" s="212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132</v>
      </c>
      <c r="AU322" s="221" t="s">
        <v>80</v>
      </c>
      <c r="AV322" s="14" t="s">
        <v>80</v>
      </c>
      <c r="AW322" s="14" t="s">
        <v>30</v>
      </c>
      <c r="AX322" s="14" t="s">
        <v>73</v>
      </c>
      <c r="AY322" s="221" t="s">
        <v>114</v>
      </c>
    </row>
    <row r="323" spans="1:65" s="14" customFormat="1" ht="10.199999999999999">
      <c r="B323" s="211"/>
      <c r="C323" s="212"/>
      <c r="D323" s="194" t="s">
        <v>132</v>
      </c>
      <c r="E323" s="213" t="s">
        <v>1</v>
      </c>
      <c r="F323" s="214" t="s">
        <v>253</v>
      </c>
      <c r="G323" s="212"/>
      <c r="H323" s="215">
        <v>4.516</v>
      </c>
      <c r="I323" s="216"/>
      <c r="J323" s="212"/>
      <c r="K323" s="212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132</v>
      </c>
      <c r="AU323" s="221" t="s">
        <v>80</v>
      </c>
      <c r="AV323" s="14" t="s">
        <v>80</v>
      </c>
      <c r="AW323" s="14" t="s">
        <v>30</v>
      </c>
      <c r="AX323" s="14" t="s">
        <v>73</v>
      </c>
      <c r="AY323" s="221" t="s">
        <v>114</v>
      </c>
    </row>
    <row r="324" spans="1:65" s="15" customFormat="1" ht="10.199999999999999">
      <c r="B324" s="222"/>
      <c r="C324" s="223"/>
      <c r="D324" s="194" t="s">
        <v>132</v>
      </c>
      <c r="E324" s="224" t="s">
        <v>1</v>
      </c>
      <c r="F324" s="225" t="s">
        <v>139</v>
      </c>
      <c r="G324" s="223"/>
      <c r="H324" s="226">
        <v>18.600999999999999</v>
      </c>
      <c r="I324" s="227"/>
      <c r="J324" s="223"/>
      <c r="K324" s="223"/>
      <c r="L324" s="228"/>
      <c r="M324" s="229"/>
      <c r="N324" s="230"/>
      <c r="O324" s="230"/>
      <c r="P324" s="230"/>
      <c r="Q324" s="230"/>
      <c r="R324" s="230"/>
      <c r="S324" s="230"/>
      <c r="T324" s="231"/>
      <c r="AT324" s="232" t="s">
        <v>132</v>
      </c>
      <c r="AU324" s="232" t="s">
        <v>80</v>
      </c>
      <c r="AV324" s="15" t="s">
        <v>121</v>
      </c>
      <c r="AW324" s="15" t="s">
        <v>30</v>
      </c>
      <c r="AX324" s="15" t="s">
        <v>78</v>
      </c>
      <c r="AY324" s="232" t="s">
        <v>114</v>
      </c>
    </row>
    <row r="325" spans="1:65" s="2" customFormat="1" ht="33" customHeight="1">
      <c r="A325" s="34"/>
      <c r="B325" s="35"/>
      <c r="C325" s="181" t="s">
        <v>376</v>
      </c>
      <c r="D325" s="181" t="s">
        <v>117</v>
      </c>
      <c r="E325" s="182" t="s">
        <v>377</v>
      </c>
      <c r="F325" s="183" t="s">
        <v>378</v>
      </c>
      <c r="G325" s="184" t="s">
        <v>379</v>
      </c>
      <c r="H325" s="185">
        <v>10.712999999999999</v>
      </c>
      <c r="I325" s="186"/>
      <c r="J325" s="187">
        <f>ROUND(I325*H325,2)</f>
        <v>0</v>
      </c>
      <c r="K325" s="183" t="s">
        <v>127</v>
      </c>
      <c r="L325" s="39"/>
      <c r="M325" s="188" t="s">
        <v>1</v>
      </c>
      <c r="N325" s="189" t="s">
        <v>38</v>
      </c>
      <c r="O325" s="71"/>
      <c r="P325" s="190">
        <f>O325*H325</f>
        <v>0</v>
      </c>
      <c r="Q325" s="190">
        <v>0</v>
      </c>
      <c r="R325" s="190">
        <f>Q325*H325</f>
        <v>0</v>
      </c>
      <c r="S325" s="190">
        <v>0</v>
      </c>
      <c r="T325" s="191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2" t="s">
        <v>229</v>
      </c>
      <c r="AT325" s="192" t="s">
        <v>117</v>
      </c>
      <c r="AU325" s="192" t="s">
        <v>80</v>
      </c>
      <c r="AY325" s="17" t="s">
        <v>114</v>
      </c>
      <c r="BE325" s="193">
        <f>IF(N325="základní",J325,0)</f>
        <v>0</v>
      </c>
      <c r="BF325" s="193">
        <f>IF(N325="snížená",J325,0)</f>
        <v>0</v>
      </c>
      <c r="BG325" s="193">
        <f>IF(N325="zákl. přenesená",J325,0)</f>
        <v>0</v>
      </c>
      <c r="BH325" s="193">
        <f>IF(N325="sníž. přenesená",J325,0)</f>
        <v>0</v>
      </c>
      <c r="BI325" s="193">
        <f>IF(N325="nulová",J325,0)</f>
        <v>0</v>
      </c>
      <c r="BJ325" s="17" t="s">
        <v>78</v>
      </c>
      <c r="BK325" s="193">
        <f>ROUND(I325*H325,2)</f>
        <v>0</v>
      </c>
      <c r="BL325" s="17" t="s">
        <v>229</v>
      </c>
      <c r="BM325" s="192" t="s">
        <v>380</v>
      </c>
    </row>
    <row r="326" spans="1:65" s="2" customFormat="1" ht="38.4">
      <c r="A326" s="34"/>
      <c r="B326" s="35"/>
      <c r="C326" s="36"/>
      <c r="D326" s="194" t="s">
        <v>123</v>
      </c>
      <c r="E326" s="36"/>
      <c r="F326" s="195" t="s">
        <v>381</v>
      </c>
      <c r="G326" s="36"/>
      <c r="H326" s="36"/>
      <c r="I326" s="196"/>
      <c r="J326" s="36"/>
      <c r="K326" s="36"/>
      <c r="L326" s="39"/>
      <c r="M326" s="197"/>
      <c r="N326" s="198"/>
      <c r="O326" s="71"/>
      <c r="P326" s="71"/>
      <c r="Q326" s="71"/>
      <c r="R326" s="71"/>
      <c r="S326" s="71"/>
      <c r="T326" s="72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T326" s="17" t="s">
        <v>123</v>
      </c>
      <c r="AU326" s="17" t="s">
        <v>80</v>
      </c>
    </row>
    <row r="327" spans="1:65" s="2" customFormat="1" ht="10.199999999999999">
      <c r="A327" s="34"/>
      <c r="B327" s="35"/>
      <c r="C327" s="36"/>
      <c r="D327" s="199" t="s">
        <v>130</v>
      </c>
      <c r="E327" s="36"/>
      <c r="F327" s="200" t="s">
        <v>382</v>
      </c>
      <c r="G327" s="36"/>
      <c r="H327" s="36"/>
      <c r="I327" s="196"/>
      <c r="J327" s="36"/>
      <c r="K327" s="36"/>
      <c r="L327" s="39"/>
      <c r="M327" s="197"/>
      <c r="N327" s="198"/>
      <c r="O327" s="71"/>
      <c r="P327" s="71"/>
      <c r="Q327" s="71"/>
      <c r="R327" s="71"/>
      <c r="S327" s="71"/>
      <c r="T327" s="72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T327" s="17" t="s">
        <v>130</v>
      </c>
      <c r="AU327" s="17" t="s">
        <v>80</v>
      </c>
    </row>
    <row r="328" spans="1:65" s="12" customFormat="1" ht="22.8" customHeight="1">
      <c r="B328" s="165"/>
      <c r="C328" s="166"/>
      <c r="D328" s="167" t="s">
        <v>72</v>
      </c>
      <c r="E328" s="179" t="s">
        <v>383</v>
      </c>
      <c r="F328" s="179" t="s">
        <v>384</v>
      </c>
      <c r="G328" s="166"/>
      <c r="H328" s="166"/>
      <c r="I328" s="169"/>
      <c r="J328" s="180">
        <f>BK328</f>
        <v>0</v>
      </c>
      <c r="K328" s="166"/>
      <c r="L328" s="171"/>
      <c r="M328" s="172"/>
      <c r="N328" s="173"/>
      <c r="O328" s="173"/>
      <c r="P328" s="174">
        <f>SUM(P329:P407)</f>
        <v>0</v>
      </c>
      <c r="Q328" s="173"/>
      <c r="R328" s="174">
        <f>SUM(R329:R407)</f>
        <v>0.79237384000000011</v>
      </c>
      <c r="S328" s="173"/>
      <c r="T328" s="175">
        <f>SUM(T329:T407)</f>
        <v>0.85698121999999999</v>
      </c>
      <c r="AR328" s="176" t="s">
        <v>80</v>
      </c>
      <c r="AT328" s="177" t="s">
        <v>72</v>
      </c>
      <c r="AU328" s="177" t="s">
        <v>78</v>
      </c>
      <c r="AY328" s="176" t="s">
        <v>114</v>
      </c>
      <c r="BK328" s="178">
        <f>SUM(BK329:BK407)</f>
        <v>0</v>
      </c>
    </row>
    <row r="329" spans="1:65" s="2" customFormat="1" ht="16.5" customHeight="1">
      <c r="A329" s="34"/>
      <c r="B329" s="35"/>
      <c r="C329" s="181" t="s">
        <v>385</v>
      </c>
      <c r="D329" s="181" t="s">
        <v>117</v>
      </c>
      <c r="E329" s="182" t="s">
        <v>386</v>
      </c>
      <c r="F329" s="183" t="s">
        <v>387</v>
      </c>
      <c r="G329" s="184" t="s">
        <v>126</v>
      </c>
      <c r="H329" s="185">
        <v>6.8109999999999999</v>
      </c>
      <c r="I329" s="186"/>
      <c r="J329" s="187">
        <f>ROUND(I329*H329,2)</f>
        <v>0</v>
      </c>
      <c r="K329" s="183" t="s">
        <v>127</v>
      </c>
      <c r="L329" s="39"/>
      <c r="M329" s="188" t="s">
        <v>1</v>
      </c>
      <c r="N329" s="189" t="s">
        <v>38</v>
      </c>
      <c r="O329" s="71"/>
      <c r="P329" s="190">
        <f>O329*H329</f>
        <v>0</v>
      </c>
      <c r="Q329" s="190">
        <v>0</v>
      </c>
      <c r="R329" s="190">
        <f>Q329*H329</f>
        <v>0</v>
      </c>
      <c r="S329" s="190">
        <v>5.94E-3</v>
      </c>
      <c r="T329" s="191">
        <f>S329*H329</f>
        <v>4.0457340000000001E-2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2" t="s">
        <v>229</v>
      </c>
      <c r="AT329" s="192" t="s">
        <v>117</v>
      </c>
      <c r="AU329" s="192" t="s">
        <v>80</v>
      </c>
      <c r="AY329" s="17" t="s">
        <v>114</v>
      </c>
      <c r="BE329" s="193">
        <f>IF(N329="základní",J329,0)</f>
        <v>0</v>
      </c>
      <c r="BF329" s="193">
        <f>IF(N329="snížená",J329,0)</f>
        <v>0</v>
      </c>
      <c r="BG329" s="193">
        <f>IF(N329="zákl. přenesená",J329,0)</f>
        <v>0</v>
      </c>
      <c r="BH329" s="193">
        <f>IF(N329="sníž. přenesená",J329,0)</f>
        <v>0</v>
      </c>
      <c r="BI329" s="193">
        <f>IF(N329="nulová",J329,0)</f>
        <v>0</v>
      </c>
      <c r="BJ329" s="17" t="s">
        <v>78</v>
      </c>
      <c r="BK329" s="193">
        <f>ROUND(I329*H329,2)</f>
        <v>0</v>
      </c>
      <c r="BL329" s="17" t="s">
        <v>229</v>
      </c>
      <c r="BM329" s="192" t="s">
        <v>388</v>
      </c>
    </row>
    <row r="330" spans="1:65" s="2" customFormat="1" ht="19.2">
      <c r="A330" s="34"/>
      <c r="B330" s="35"/>
      <c r="C330" s="36"/>
      <c r="D330" s="194" t="s">
        <v>123</v>
      </c>
      <c r="E330" s="36"/>
      <c r="F330" s="195" t="s">
        <v>389</v>
      </c>
      <c r="G330" s="36"/>
      <c r="H330" s="36"/>
      <c r="I330" s="196"/>
      <c r="J330" s="36"/>
      <c r="K330" s="36"/>
      <c r="L330" s="39"/>
      <c r="M330" s="197"/>
      <c r="N330" s="198"/>
      <c r="O330" s="71"/>
      <c r="P330" s="71"/>
      <c r="Q330" s="71"/>
      <c r="R330" s="71"/>
      <c r="S330" s="71"/>
      <c r="T330" s="72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T330" s="17" t="s">
        <v>123</v>
      </c>
      <c r="AU330" s="17" t="s">
        <v>80</v>
      </c>
    </row>
    <row r="331" spans="1:65" s="2" customFormat="1" ht="10.199999999999999">
      <c r="A331" s="34"/>
      <c r="B331" s="35"/>
      <c r="C331" s="36"/>
      <c r="D331" s="199" t="s">
        <v>130</v>
      </c>
      <c r="E331" s="36"/>
      <c r="F331" s="200" t="s">
        <v>390</v>
      </c>
      <c r="G331" s="36"/>
      <c r="H331" s="36"/>
      <c r="I331" s="196"/>
      <c r="J331" s="36"/>
      <c r="K331" s="36"/>
      <c r="L331" s="39"/>
      <c r="M331" s="197"/>
      <c r="N331" s="198"/>
      <c r="O331" s="71"/>
      <c r="P331" s="71"/>
      <c r="Q331" s="71"/>
      <c r="R331" s="71"/>
      <c r="S331" s="71"/>
      <c r="T331" s="72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T331" s="17" t="s">
        <v>130</v>
      </c>
      <c r="AU331" s="17" t="s">
        <v>80</v>
      </c>
    </row>
    <row r="332" spans="1:65" s="14" customFormat="1" ht="10.199999999999999">
      <c r="B332" s="211"/>
      <c r="C332" s="212"/>
      <c r="D332" s="194" t="s">
        <v>132</v>
      </c>
      <c r="E332" s="213" t="s">
        <v>1</v>
      </c>
      <c r="F332" s="214" t="s">
        <v>391</v>
      </c>
      <c r="G332" s="212"/>
      <c r="H332" s="215">
        <v>6.8109999999999999</v>
      </c>
      <c r="I332" s="216"/>
      <c r="J332" s="212"/>
      <c r="K332" s="212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132</v>
      </c>
      <c r="AU332" s="221" t="s">
        <v>80</v>
      </c>
      <c r="AV332" s="14" t="s">
        <v>80</v>
      </c>
      <c r="AW332" s="14" t="s">
        <v>30</v>
      </c>
      <c r="AX332" s="14" t="s">
        <v>73</v>
      </c>
      <c r="AY332" s="221" t="s">
        <v>114</v>
      </c>
    </row>
    <row r="333" spans="1:65" s="15" customFormat="1" ht="10.199999999999999">
      <c r="B333" s="222"/>
      <c r="C333" s="223"/>
      <c r="D333" s="194" t="s">
        <v>132</v>
      </c>
      <c r="E333" s="224" t="s">
        <v>1</v>
      </c>
      <c r="F333" s="225" t="s">
        <v>139</v>
      </c>
      <c r="G333" s="223"/>
      <c r="H333" s="226">
        <v>6.8109999999999999</v>
      </c>
      <c r="I333" s="227"/>
      <c r="J333" s="223"/>
      <c r="K333" s="223"/>
      <c r="L333" s="228"/>
      <c r="M333" s="229"/>
      <c r="N333" s="230"/>
      <c r="O333" s="230"/>
      <c r="P333" s="230"/>
      <c r="Q333" s="230"/>
      <c r="R333" s="230"/>
      <c r="S333" s="230"/>
      <c r="T333" s="231"/>
      <c r="AT333" s="232" t="s">
        <v>132</v>
      </c>
      <c r="AU333" s="232" t="s">
        <v>80</v>
      </c>
      <c r="AV333" s="15" t="s">
        <v>121</v>
      </c>
      <c r="AW333" s="15" t="s">
        <v>30</v>
      </c>
      <c r="AX333" s="15" t="s">
        <v>78</v>
      </c>
      <c r="AY333" s="232" t="s">
        <v>114</v>
      </c>
    </row>
    <row r="334" spans="1:65" s="2" customFormat="1" ht="16.5" customHeight="1">
      <c r="A334" s="34"/>
      <c r="B334" s="35"/>
      <c r="C334" s="181" t="s">
        <v>392</v>
      </c>
      <c r="D334" s="181" t="s">
        <v>117</v>
      </c>
      <c r="E334" s="182" t="s">
        <v>393</v>
      </c>
      <c r="F334" s="183" t="s">
        <v>394</v>
      </c>
      <c r="G334" s="184" t="s">
        <v>179</v>
      </c>
      <c r="H334" s="185">
        <v>15.555999999999999</v>
      </c>
      <c r="I334" s="186"/>
      <c r="J334" s="187">
        <f>ROUND(I334*H334,2)</f>
        <v>0</v>
      </c>
      <c r="K334" s="183" t="s">
        <v>127</v>
      </c>
      <c r="L334" s="39"/>
      <c r="M334" s="188" t="s">
        <v>1</v>
      </c>
      <c r="N334" s="189" t="s">
        <v>38</v>
      </c>
      <c r="O334" s="71"/>
      <c r="P334" s="190">
        <f>O334*H334</f>
        <v>0</v>
      </c>
      <c r="Q334" s="190">
        <v>0</v>
      </c>
      <c r="R334" s="190">
        <f>Q334*H334</f>
        <v>0</v>
      </c>
      <c r="S334" s="190">
        <v>3.48E-3</v>
      </c>
      <c r="T334" s="191">
        <f>S334*H334</f>
        <v>5.4134879999999996E-2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2" t="s">
        <v>229</v>
      </c>
      <c r="AT334" s="192" t="s">
        <v>117</v>
      </c>
      <c r="AU334" s="192" t="s">
        <v>80</v>
      </c>
      <c r="AY334" s="17" t="s">
        <v>114</v>
      </c>
      <c r="BE334" s="193">
        <f>IF(N334="základní",J334,0)</f>
        <v>0</v>
      </c>
      <c r="BF334" s="193">
        <f>IF(N334="snížená",J334,0)</f>
        <v>0</v>
      </c>
      <c r="BG334" s="193">
        <f>IF(N334="zákl. přenesená",J334,0)</f>
        <v>0</v>
      </c>
      <c r="BH334" s="193">
        <f>IF(N334="sníž. přenesená",J334,0)</f>
        <v>0</v>
      </c>
      <c r="BI334" s="193">
        <f>IF(N334="nulová",J334,0)</f>
        <v>0</v>
      </c>
      <c r="BJ334" s="17" t="s">
        <v>78</v>
      </c>
      <c r="BK334" s="193">
        <f>ROUND(I334*H334,2)</f>
        <v>0</v>
      </c>
      <c r="BL334" s="17" t="s">
        <v>229</v>
      </c>
      <c r="BM334" s="192" t="s">
        <v>395</v>
      </c>
    </row>
    <row r="335" spans="1:65" s="2" customFormat="1" ht="10.199999999999999">
      <c r="A335" s="34"/>
      <c r="B335" s="35"/>
      <c r="C335" s="36"/>
      <c r="D335" s="194" t="s">
        <v>123</v>
      </c>
      <c r="E335" s="36"/>
      <c r="F335" s="195" t="s">
        <v>396</v>
      </c>
      <c r="G335" s="36"/>
      <c r="H335" s="36"/>
      <c r="I335" s="196"/>
      <c r="J335" s="36"/>
      <c r="K335" s="36"/>
      <c r="L335" s="39"/>
      <c r="M335" s="197"/>
      <c r="N335" s="198"/>
      <c r="O335" s="71"/>
      <c r="P335" s="71"/>
      <c r="Q335" s="71"/>
      <c r="R335" s="71"/>
      <c r="S335" s="71"/>
      <c r="T335" s="72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T335" s="17" t="s">
        <v>123</v>
      </c>
      <c r="AU335" s="17" t="s">
        <v>80</v>
      </c>
    </row>
    <row r="336" spans="1:65" s="2" customFormat="1" ht="10.199999999999999">
      <c r="A336" s="34"/>
      <c r="B336" s="35"/>
      <c r="C336" s="36"/>
      <c r="D336" s="199" t="s">
        <v>130</v>
      </c>
      <c r="E336" s="36"/>
      <c r="F336" s="200" t="s">
        <v>397</v>
      </c>
      <c r="G336" s="36"/>
      <c r="H336" s="36"/>
      <c r="I336" s="196"/>
      <c r="J336" s="36"/>
      <c r="K336" s="36"/>
      <c r="L336" s="39"/>
      <c r="M336" s="197"/>
      <c r="N336" s="198"/>
      <c r="O336" s="71"/>
      <c r="P336" s="71"/>
      <c r="Q336" s="71"/>
      <c r="R336" s="71"/>
      <c r="S336" s="71"/>
      <c r="T336" s="72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T336" s="17" t="s">
        <v>130</v>
      </c>
      <c r="AU336" s="17" t="s">
        <v>80</v>
      </c>
    </row>
    <row r="337" spans="1:65" s="14" customFormat="1" ht="10.199999999999999">
      <c r="B337" s="211"/>
      <c r="C337" s="212"/>
      <c r="D337" s="194" t="s">
        <v>132</v>
      </c>
      <c r="E337" s="213" t="s">
        <v>1</v>
      </c>
      <c r="F337" s="214" t="s">
        <v>398</v>
      </c>
      <c r="G337" s="212"/>
      <c r="H337" s="215">
        <v>15.555999999999999</v>
      </c>
      <c r="I337" s="216"/>
      <c r="J337" s="212"/>
      <c r="K337" s="212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132</v>
      </c>
      <c r="AU337" s="221" t="s">
        <v>80</v>
      </c>
      <c r="AV337" s="14" t="s">
        <v>80</v>
      </c>
      <c r="AW337" s="14" t="s">
        <v>30</v>
      </c>
      <c r="AX337" s="14" t="s">
        <v>73</v>
      </c>
      <c r="AY337" s="221" t="s">
        <v>114</v>
      </c>
    </row>
    <row r="338" spans="1:65" s="15" customFormat="1" ht="10.199999999999999">
      <c r="B338" s="222"/>
      <c r="C338" s="223"/>
      <c r="D338" s="194" t="s">
        <v>132</v>
      </c>
      <c r="E338" s="224" t="s">
        <v>1</v>
      </c>
      <c r="F338" s="225" t="s">
        <v>139</v>
      </c>
      <c r="G338" s="223"/>
      <c r="H338" s="226">
        <v>15.555999999999999</v>
      </c>
      <c r="I338" s="227"/>
      <c r="J338" s="223"/>
      <c r="K338" s="223"/>
      <c r="L338" s="228"/>
      <c r="M338" s="229"/>
      <c r="N338" s="230"/>
      <c r="O338" s="230"/>
      <c r="P338" s="230"/>
      <c r="Q338" s="230"/>
      <c r="R338" s="230"/>
      <c r="S338" s="230"/>
      <c r="T338" s="231"/>
      <c r="AT338" s="232" t="s">
        <v>132</v>
      </c>
      <c r="AU338" s="232" t="s">
        <v>80</v>
      </c>
      <c r="AV338" s="15" t="s">
        <v>121</v>
      </c>
      <c r="AW338" s="15" t="s">
        <v>30</v>
      </c>
      <c r="AX338" s="15" t="s">
        <v>78</v>
      </c>
      <c r="AY338" s="232" t="s">
        <v>114</v>
      </c>
    </row>
    <row r="339" spans="1:65" s="2" customFormat="1" ht="16.5" customHeight="1">
      <c r="A339" s="34"/>
      <c r="B339" s="35"/>
      <c r="C339" s="181" t="s">
        <v>399</v>
      </c>
      <c r="D339" s="181" t="s">
        <v>117</v>
      </c>
      <c r="E339" s="182" t="s">
        <v>400</v>
      </c>
      <c r="F339" s="183" t="s">
        <v>401</v>
      </c>
      <c r="G339" s="184" t="s">
        <v>179</v>
      </c>
      <c r="H339" s="185">
        <v>4.8650000000000002</v>
      </c>
      <c r="I339" s="186"/>
      <c r="J339" s="187">
        <f>ROUND(I339*H339,2)</f>
        <v>0</v>
      </c>
      <c r="K339" s="183" t="s">
        <v>127</v>
      </c>
      <c r="L339" s="39"/>
      <c r="M339" s="188" t="s">
        <v>1</v>
      </c>
      <c r="N339" s="189" t="s">
        <v>38</v>
      </c>
      <c r="O339" s="71"/>
      <c r="P339" s="190">
        <f>O339*H339</f>
        <v>0</v>
      </c>
      <c r="Q339" s="190">
        <v>0</v>
      </c>
      <c r="R339" s="190">
        <f>Q339*H339</f>
        <v>0</v>
      </c>
      <c r="S339" s="190">
        <v>1.6999999999999999E-3</v>
      </c>
      <c r="T339" s="191">
        <f>S339*H339</f>
        <v>8.2705000000000001E-3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2" t="s">
        <v>229</v>
      </c>
      <c r="AT339" s="192" t="s">
        <v>117</v>
      </c>
      <c r="AU339" s="192" t="s">
        <v>80</v>
      </c>
      <c r="AY339" s="17" t="s">
        <v>114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17" t="s">
        <v>78</v>
      </c>
      <c r="BK339" s="193">
        <f>ROUND(I339*H339,2)</f>
        <v>0</v>
      </c>
      <c r="BL339" s="17" t="s">
        <v>229</v>
      </c>
      <c r="BM339" s="192" t="s">
        <v>402</v>
      </c>
    </row>
    <row r="340" spans="1:65" s="2" customFormat="1" ht="10.199999999999999">
      <c r="A340" s="34"/>
      <c r="B340" s="35"/>
      <c r="C340" s="36"/>
      <c r="D340" s="194" t="s">
        <v>123</v>
      </c>
      <c r="E340" s="36"/>
      <c r="F340" s="195" t="s">
        <v>403</v>
      </c>
      <c r="G340" s="36"/>
      <c r="H340" s="36"/>
      <c r="I340" s="196"/>
      <c r="J340" s="36"/>
      <c r="K340" s="36"/>
      <c r="L340" s="39"/>
      <c r="M340" s="197"/>
      <c r="N340" s="198"/>
      <c r="O340" s="71"/>
      <c r="P340" s="71"/>
      <c r="Q340" s="71"/>
      <c r="R340" s="71"/>
      <c r="S340" s="71"/>
      <c r="T340" s="72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T340" s="17" t="s">
        <v>123</v>
      </c>
      <c r="AU340" s="17" t="s">
        <v>80</v>
      </c>
    </row>
    <row r="341" spans="1:65" s="2" customFormat="1" ht="10.199999999999999">
      <c r="A341" s="34"/>
      <c r="B341" s="35"/>
      <c r="C341" s="36"/>
      <c r="D341" s="199" t="s">
        <v>130</v>
      </c>
      <c r="E341" s="36"/>
      <c r="F341" s="200" t="s">
        <v>404</v>
      </c>
      <c r="G341" s="36"/>
      <c r="H341" s="36"/>
      <c r="I341" s="196"/>
      <c r="J341" s="36"/>
      <c r="K341" s="36"/>
      <c r="L341" s="39"/>
      <c r="M341" s="197"/>
      <c r="N341" s="198"/>
      <c r="O341" s="71"/>
      <c r="P341" s="71"/>
      <c r="Q341" s="71"/>
      <c r="R341" s="71"/>
      <c r="S341" s="71"/>
      <c r="T341" s="72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T341" s="17" t="s">
        <v>130</v>
      </c>
      <c r="AU341" s="17" t="s">
        <v>80</v>
      </c>
    </row>
    <row r="342" spans="1:65" s="14" customFormat="1" ht="10.199999999999999">
      <c r="B342" s="211"/>
      <c r="C342" s="212"/>
      <c r="D342" s="194" t="s">
        <v>132</v>
      </c>
      <c r="E342" s="213" t="s">
        <v>1</v>
      </c>
      <c r="F342" s="214" t="s">
        <v>405</v>
      </c>
      <c r="G342" s="212"/>
      <c r="H342" s="215">
        <v>4.8650000000000002</v>
      </c>
      <c r="I342" s="216"/>
      <c r="J342" s="212"/>
      <c r="K342" s="212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132</v>
      </c>
      <c r="AU342" s="221" t="s">
        <v>80</v>
      </c>
      <c r="AV342" s="14" t="s">
        <v>80</v>
      </c>
      <c r="AW342" s="14" t="s">
        <v>30</v>
      </c>
      <c r="AX342" s="14" t="s">
        <v>73</v>
      </c>
      <c r="AY342" s="221" t="s">
        <v>114</v>
      </c>
    </row>
    <row r="343" spans="1:65" s="15" customFormat="1" ht="10.199999999999999">
      <c r="B343" s="222"/>
      <c r="C343" s="223"/>
      <c r="D343" s="194" t="s">
        <v>132</v>
      </c>
      <c r="E343" s="224" t="s">
        <v>1</v>
      </c>
      <c r="F343" s="225" t="s">
        <v>139</v>
      </c>
      <c r="G343" s="223"/>
      <c r="H343" s="226">
        <v>4.8650000000000002</v>
      </c>
      <c r="I343" s="227"/>
      <c r="J343" s="223"/>
      <c r="K343" s="223"/>
      <c r="L343" s="228"/>
      <c r="M343" s="229"/>
      <c r="N343" s="230"/>
      <c r="O343" s="230"/>
      <c r="P343" s="230"/>
      <c r="Q343" s="230"/>
      <c r="R343" s="230"/>
      <c r="S343" s="230"/>
      <c r="T343" s="231"/>
      <c r="AT343" s="232" t="s">
        <v>132</v>
      </c>
      <c r="AU343" s="232" t="s">
        <v>80</v>
      </c>
      <c r="AV343" s="15" t="s">
        <v>121</v>
      </c>
      <c r="AW343" s="15" t="s">
        <v>30</v>
      </c>
      <c r="AX343" s="15" t="s">
        <v>78</v>
      </c>
      <c r="AY343" s="232" t="s">
        <v>114</v>
      </c>
    </row>
    <row r="344" spans="1:65" s="2" customFormat="1" ht="16.5" customHeight="1">
      <c r="A344" s="34"/>
      <c r="B344" s="35"/>
      <c r="C344" s="181" t="s">
        <v>406</v>
      </c>
      <c r="D344" s="181" t="s">
        <v>117</v>
      </c>
      <c r="E344" s="182" t="s">
        <v>407</v>
      </c>
      <c r="F344" s="183" t="s">
        <v>408</v>
      </c>
      <c r="G344" s="184" t="s">
        <v>179</v>
      </c>
      <c r="H344" s="185">
        <v>24.382000000000001</v>
      </c>
      <c r="I344" s="186"/>
      <c r="J344" s="187">
        <f>ROUND(I344*H344,2)</f>
        <v>0</v>
      </c>
      <c r="K344" s="183" t="s">
        <v>127</v>
      </c>
      <c r="L344" s="39"/>
      <c r="M344" s="188" t="s">
        <v>1</v>
      </c>
      <c r="N344" s="189" t="s">
        <v>38</v>
      </c>
      <c r="O344" s="71"/>
      <c r="P344" s="190">
        <f>O344*H344</f>
        <v>0</v>
      </c>
      <c r="Q344" s="190">
        <v>0</v>
      </c>
      <c r="R344" s="190">
        <f>Q344*H344</f>
        <v>0</v>
      </c>
      <c r="S344" s="190">
        <v>1.75E-3</v>
      </c>
      <c r="T344" s="191">
        <f>S344*H344</f>
        <v>4.2668500000000005E-2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2" t="s">
        <v>229</v>
      </c>
      <c r="AT344" s="192" t="s">
        <v>117</v>
      </c>
      <c r="AU344" s="192" t="s">
        <v>80</v>
      </c>
      <c r="AY344" s="17" t="s">
        <v>114</v>
      </c>
      <c r="BE344" s="193">
        <f>IF(N344="základní",J344,0)</f>
        <v>0</v>
      </c>
      <c r="BF344" s="193">
        <f>IF(N344="snížená",J344,0)</f>
        <v>0</v>
      </c>
      <c r="BG344" s="193">
        <f>IF(N344="zákl. přenesená",J344,0)</f>
        <v>0</v>
      </c>
      <c r="BH344" s="193">
        <f>IF(N344="sníž. přenesená",J344,0)</f>
        <v>0</v>
      </c>
      <c r="BI344" s="193">
        <f>IF(N344="nulová",J344,0)</f>
        <v>0</v>
      </c>
      <c r="BJ344" s="17" t="s">
        <v>78</v>
      </c>
      <c r="BK344" s="193">
        <f>ROUND(I344*H344,2)</f>
        <v>0</v>
      </c>
      <c r="BL344" s="17" t="s">
        <v>229</v>
      </c>
      <c r="BM344" s="192" t="s">
        <v>409</v>
      </c>
    </row>
    <row r="345" spans="1:65" s="2" customFormat="1" ht="10.199999999999999">
      <c r="A345" s="34"/>
      <c r="B345" s="35"/>
      <c r="C345" s="36"/>
      <c r="D345" s="194" t="s">
        <v>123</v>
      </c>
      <c r="E345" s="36"/>
      <c r="F345" s="195" t="s">
        <v>410</v>
      </c>
      <c r="G345" s="36"/>
      <c r="H345" s="36"/>
      <c r="I345" s="196"/>
      <c r="J345" s="36"/>
      <c r="K345" s="36"/>
      <c r="L345" s="39"/>
      <c r="M345" s="197"/>
      <c r="N345" s="198"/>
      <c r="O345" s="71"/>
      <c r="P345" s="71"/>
      <c r="Q345" s="71"/>
      <c r="R345" s="71"/>
      <c r="S345" s="71"/>
      <c r="T345" s="72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T345" s="17" t="s">
        <v>123</v>
      </c>
      <c r="AU345" s="17" t="s">
        <v>80</v>
      </c>
    </row>
    <row r="346" spans="1:65" s="2" customFormat="1" ht="10.199999999999999">
      <c r="A346" s="34"/>
      <c r="B346" s="35"/>
      <c r="C346" s="36"/>
      <c r="D346" s="199" t="s">
        <v>130</v>
      </c>
      <c r="E346" s="36"/>
      <c r="F346" s="200" t="s">
        <v>411</v>
      </c>
      <c r="G346" s="36"/>
      <c r="H346" s="36"/>
      <c r="I346" s="196"/>
      <c r="J346" s="36"/>
      <c r="K346" s="36"/>
      <c r="L346" s="39"/>
      <c r="M346" s="197"/>
      <c r="N346" s="198"/>
      <c r="O346" s="71"/>
      <c r="P346" s="71"/>
      <c r="Q346" s="71"/>
      <c r="R346" s="71"/>
      <c r="S346" s="71"/>
      <c r="T346" s="72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T346" s="17" t="s">
        <v>130</v>
      </c>
      <c r="AU346" s="17" t="s">
        <v>80</v>
      </c>
    </row>
    <row r="347" spans="1:65" s="14" customFormat="1" ht="10.199999999999999">
      <c r="B347" s="211"/>
      <c r="C347" s="212"/>
      <c r="D347" s="194" t="s">
        <v>132</v>
      </c>
      <c r="E347" s="213" t="s">
        <v>1</v>
      </c>
      <c r="F347" s="214" t="s">
        <v>412</v>
      </c>
      <c r="G347" s="212"/>
      <c r="H347" s="215">
        <v>5.4850000000000003</v>
      </c>
      <c r="I347" s="216"/>
      <c r="J347" s="212"/>
      <c r="K347" s="212"/>
      <c r="L347" s="217"/>
      <c r="M347" s="218"/>
      <c r="N347" s="219"/>
      <c r="O347" s="219"/>
      <c r="P347" s="219"/>
      <c r="Q347" s="219"/>
      <c r="R347" s="219"/>
      <c r="S347" s="219"/>
      <c r="T347" s="220"/>
      <c r="AT347" s="221" t="s">
        <v>132</v>
      </c>
      <c r="AU347" s="221" t="s">
        <v>80</v>
      </c>
      <c r="AV347" s="14" t="s">
        <v>80</v>
      </c>
      <c r="AW347" s="14" t="s">
        <v>30</v>
      </c>
      <c r="AX347" s="14" t="s">
        <v>73</v>
      </c>
      <c r="AY347" s="221" t="s">
        <v>114</v>
      </c>
    </row>
    <row r="348" spans="1:65" s="14" customFormat="1" ht="10.199999999999999">
      <c r="B348" s="211"/>
      <c r="C348" s="212"/>
      <c r="D348" s="194" t="s">
        <v>132</v>
      </c>
      <c r="E348" s="213" t="s">
        <v>1</v>
      </c>
      <c r="F348" s="214" t="s">
        <v>413</v>
      </c>
      <c r="G348" s="212"/>
      <c r="H348" s="215">
        <v>2.8</v>
      </c>
      <c r="I348" s="216"/>
      <c r="J348" s="212"/>
      <c r="K348" s="212"/>
      <c r="L348" s="217"/>
      <c r="M348" s="218"/>
      <c r="N348" s="219"/>
      <c r="O348" s="219"/>
      <c r="P348" s="219"/>
      <c r="Q348" s="219"/>
      <c r="R348" s="219"/>
      <c r="S348" s="219"/>
      <c r="T348" s="220"/>
      <c r="AT348" s="221" t="s">
        <v>132</v>
      </c>
      <c r="AU348" s="221" t="s">
        <v>80</v>
      </c>
      <c r="AV348" s="14" t="s">
        <v>80</v>
      </c>
      <c r="AW348" s="14" t="s">
        <v>30</v>
      </c>
      <c r="AX348" s="14" t="s">
        <v>73</v>
      </c>
      <c r="AY348" s="221" t="s">
        <v>114</v>
      </c>
    </row>
    <row r="349" spans="1:65" s="14" customFormat="1" ht="10.199999999999999">
      <c r="B349" s="211"/>
      <c r="C349" s="212"/>
      <c r="D349" s="194" t="s">
        <v>132</v>
      </c>
      <c r="E349" s="213" t="s">
        <v>1</v>
      </c>
      <c r="F349" s="214" t="s">
        <v>414</v>
      </c>
      <c r="G349" s="212"/>
      <c r="H349" s="215">
        <v>16.097000000000001</v>
      </c>
      <c r="I349" s="216"/>
      <c r="J349" s="212"/>
      <c r="K349" s="212"/>
      <c r="L349" s="217"/>
      <c r="M349" s="218"/>
      <c r="N349" s="219"/>
      <c r="O349" s="219"/>
      <c r="P349" s="219"/>
      <c r="Q349" s="219"/>
      <c r="R349" s="219"/>
      <c r="S349" s="219"/>
      <c r="T349" s="220"/>
      <c r="AT349" s="221" t="s">
        <v>132</v>
      </c>
      <c r="AU349" s="221" t="s">
        <v>80</v>
      </c>
      <c r="AV349" s="14" t="s">
        <v>80</v>
      </c>
      <c r="AW349" s="14" t="s">
        <v>30</v>
      </c>
      <c r="AX349" s="14" t="s">
        <v>73</v>
      </c>
      <c r="AY349" s="221" t="s">
        <v>114</v>
      </c>
    </row>
    <row r="350" spans="1:65" s="15" customFormat="1" ht="10.199999999999999">
      <c r="B350" s="222"/>
      <c r="C350" s="223"/>
      <c r="D350" s="194" t="s">
        <v>132</v>
      </c>
      <c r="E350" s="224" t="s">
        <v>1</v>
      </c>
      <c r="F350" s="225" t="s">
        <v>139</v>
      </c>
      <c r="G350" s="223"/>
      <c r="H350" s="226">
        <v>24.382000000000001</v>
      </c>
      <c r="I350" s="227"/>
      <c r="J350" s="223"/>
      <c r="K350" s="223"/>
      <c r="L350" s="228"/>
      <c r="M350" s="229"/>
      <c r="N350" s="230"/>
      <c r="O350" s="230"/>
      <c r="P350" s="230"/>
      <c r="Q350" s="230"/>
      <c r="R350" s="230"/>
      <c r="S350" s="230"/>
      <c r="T350" s="231"/>
      <c r="AT350" s="232" t="s">
        <v>132</v>
      </c>
      <c r="AU350" s="232" t="s">
        <v>80</v>
      </c>
      <c r="AV350" s="15" t="s">
        <v>121</v>
      </c>
      <c r="AW350" s="15" t="s">
        <v>30</v>
      </c>
      <c r="AX350" s="15" t="s">
        <v>78</v>
      </c>
      <c r="AY350" s="232" t="s">
        <v>114</v>
      </c>
    </row>
    <row r="351" spans="1:65" s="2" customFormat="1" ht="21.75" customHeight="1">
      <c r="A351" s="34"/>
      <c r="B351" s="35"/>
      <c r="C351" s="181" t="s">
        <v>415</v>
      </c>
      <c r="D351" s="181" t="s">
        <v>117</v>
      </c>
      <c r="E351" s="182" t="s">
        <v>416</v>
      </c>
      <c r="F351" s="183" t="s">
        <v>417</v>
      </c>
      <c r="G351" s="184" t="s">
        <v>149</v>
      </c>
      <c r="H351" s="185">
        <v>7</v>
      </c>
      <c r="I351" s="186"/>
      <c r="J351" s="187">
        <f>ROUND(I351*H351,2)</f>
        <v>0</v>
      </c>
      <c r="K351" s="183" t="s">
        <v>127</v>
      </c>
      <c r="L351" s="39"/>
      <c r="M351" s="188" t="s">
        <v>1</v>
      </c>
      <c r="N351" s="189" t="s">
        <v>38</v>
      </c>
      <c r="O351" s="71"/>
      <c r="P351" s="190">
        <f>O351*H351</f>
        <v>0</v>
      </c>
      <c r="Q351" s="190">
        <v>0</v>
      </c>
      <c r="R351" s="190">
        <f>Q351*H351</f>
        <v>0</v>
      </c>
      <c r="S351" s="190">
        <v>2.2000000000000001E-4</v>
      </c>
      <c r="T351" s="191">
        <f>S351*H351</f>
        <v>1.5400000000000001E-3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2" t="s">
        <v>229</v>
      </c>
      <c r="AT351" s="192" t="s">
        <v>117</v>
      </c>
      <c r="AU351" s="192" t="s">
        <v>80</v>
      </c>
      <c r="AY351" s="17" t="s">
        <v>114</v>
      </c>
      <c r="BE351" s="193">
        <f>IF(N351="základní",J351,0)</f>
        <v>0</v>
      </c>
      <c r="BF351" s="193">
        <f>IF(N351="snížená",J351,0)</f>
        <v>0</v>
      </c>
      <c r="BG351" s="193">
        <f>IF(N351="zákl. přenesená",J351,0)</f>
        <v>0</v>
      </c>
      <c r="BH351" s="193">
        <f>IF(N351="sníž. přenesená",J351,0)</f>
        <v>0</v>
      </c>
      <c r="BI351" s="193">
        <f>IF(N351="nulová",J351,0)</f>
        <v>0</v>
      </c>
      <c r="BJ351" s="17" t="s">
        <v>78</v>
      </c>
      <c r="BK351" s="193">
        <f>ROUND(I351*H351,2)</f>
        <v>0</v>
      </c>
      <c r="BL351" s="17" t="s">
        <v>229</v>
      </c>
      <c r="BM351" s="192" t="s">
        <v>418</v>
      </c>
    </row>
    <row r="352" spans="1:65" s="2" customFormat="1" ht="19.2">
      <c r="A352" s="34"/>
      <c r="B352" s="35"/>
      <c r="C352" s="36"/>
      <c r="D352" s="194" t="s">
        <v>123</v>
      </c>
      <c r="E352" s="36"/>
      <c r="F352" s="195" t="s">
        <v>419</v>
      </c>
      <c r="G352" s="36"/>
      <c r="H352" s="36"/>
      <c r="I352" s="196"/>
      <c r="J352" s="36"/>
      <c r="K352" s="36"/>
      <c r="L352" s="39"/>
      <c r="M352" s="197"/>
      <c r="N352" s="198"/>
      <c r="O352" s="71"/>
      <c r="P352" s="71"/>
      <c r="Q352" s="71"/>
      <c r="R352" s="71"/>
      <c r="S352" s="71"/>
      <c r="T352" s="72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T352" s="17" t="s">
        <v>123</v>
      </c>
      <c r="AU352" s="17" t="s">
        <v>80</v>
      </c>
    </row>
    <row r="353" spans="1:65" s="2" customFormat="1" ht="10.199999999999999">
      <c r="A353" s="34"/>
      <c r="B353" s="35"/>
      <c r="C353" s="36"/>
      <c r="D353" s="199" t="s">
        <v>130</v>
      </c>
      <c r="E353" s="36"/>
      <c r="F353" s="200" t="s">
        <v>420</v>
      </c>
      <c r="G353" s="36"/>
      <c r="H353" s="36"/>
      <c r="I353" s="196"/>
      <c r="J353" s="36"/>
      <c r="K353" s="36"/>
      <c r="L353" s="39"/>
      <c r="M353" s="197"/>
      <c r="N353" s="198"/>
      <c r="O353" s="71"/>
      <c r="P353" s="71"/>
      <c r="Q353" s="71"/>
      <c r="R353" s="71"/>
      <c r="S353" s="71"/>
      <c r="T353" s="72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T353" s="17" t="s">
        <v>130</v>
      </c>
      <c r="AU353" s="17" t="s">
        <v>80</v>
      </c>
    </row>
    <row r="354" spans="1:65" s="14" customFormat="1" ht="10.199999999999999">
      <c r="B354" s="211"/>
      <c r="C354" s="212"/>
      <c r="D354" s="194" t="s">
        <v>132</v>
      </c>
      <c r="E354" s="213" t="s">
        <v>1</v>
      </c>
      <c r="F354" s="214" t="s">
        <v>421</v>
      </c>
      <c r="G354" s="212"/>
      <c r="H354" s="215">
        <v>7</v>
      </c>
      <c r="I354" s="216"/>
      <c r="J354" s="212"/>
      <c r="K354" s="212"/>
      <c r="L354" s="217"/>
      <c r="M354" s="218"/>
      <c r="N354" s="219"/>
      <c r="O354" s="219"/>
      <c r="P354" s="219"/>
      <c r="Q354" s="219"/>
      <c r="R354" s="219"/>
      <c r="S354" s="219"/>
      <c r="T354" s="220"/>
      <c r="AT354" s="221" t="s">
        <v>132</v>
      </c>
      <c r="AU354" s="221" t="s">
        <v>80</v>
      </c>
      <c r="AV354" s="14" t="s">
        <v>80</v>
      </c>
      <c r="AW354" s="14" t="s">
        <v>30</v>
      </c>
      <c r="AX354" s="14" t="s">
        <v>73</v>
      </c>
      <c r="AY354" s="221" t="s">
        <v>114</v>
      </c>
    </row>
    <row r="355" spans="1:65" s="15" customFormat="1" ht="10.199999999999999">
      <c r="B355" s="222"/>
      <c r="C355" s="223"/>
      <c r="D355" s="194" t="s">
        <v>132</v>
      </c>
      <c r="E355" s="224" t="s">
        <v>1</v>
      </c>
      <c r="F355" s="225" t="s">
        <v>139</v>
      </c>
      <c r="G355" s="223"/>
      <c r="H355" s="226">
        <v>7</v>
      </c>
      <c r="I355" s="227"/>
      <c r="J355" s="223"/>
      <c r="K355" s="223"/>
      <c r="L355" s="228"/>
      <c r="M355" s="229"/>
      <c r="N355" s="230"/>
      <c r="O355" s="230"/>
      <c r="P355" s="230"/>
      <c r="Q355" s="230"/>
      <c r="R355" s="230"/>
      <c r="S355" s="230"/>
      <c r="T355" s="231"/>
      <c r="AT355" s="232" t="s">
        <v>132</v>
      </c>
      <c r="AU355" s="232" t="s">
        <v>80</v>
      </c>
      <c r="AV355" s="15" t="s">
        <v>121</v>
      </c>
      <c r="AW355" s="15" t="s">
        <v>30</v>
      </c>
      <c r="AX355" s="15" t="s">
        <v>78</v>
      </c>
      <c r="AY355" s="232" t="s">
        <v>114</v>
      </c>
    </row>
    <row r="356" spans="1:65" s="2" customFormat="1" ht="16.5" customHeight="1">
      <c r="A356" s="34"/>
      <c r="B356" s="35"/>
      <c r="C356" s="181" t="s">
        <v>422</v>
      </c>
      <c r="D356" s="181" t="s">
        <v>117</v>
      </c>
      <c r="E356" s="182" t="s">
        <v>423</v>
      </c>
      <c r="F356" s="183" t="s">
        <v>424</v>
      </c>
      <c r="G356" s="184" t="s">
        <v>179</v>
      </c>
      <c r="H356" s="185">
        <v>155.6</v>
      </c>
      <c r="I356" s="186"/>
      <c r="J356" s="187">
        <f>ROUND(I356*H356,2)</f>
        <v>0</v>
      </c>
      <c r="K356" s="183" t="s">
        <v>127</v>
      </c>
      <c r="L356" s="39"/>
      <c r="M356" s="188" t="s">
        <v>1</v>
      </c>
      <c r="N356" s="189" t="s">
        <v>38</v>
      </c>
      <c r="O356" s="71"/>
      <c r="P356" s="190">
        <f>O356*H356</f>
        <v>0</v>
      </c>
      <c r="Q356" s="190">
        <v>0</v>
      </c>
      <c r="R356" s="190">
        <f>Q356*H356</f>
        <v>0</v>
      </c>
      <c r="S356" s="190">
        <v>2.5999999999999999E-3</v>
      </c>
      <c r="T356" s="191">
        <f>S356*H356</f>
        <v>0.40455999999999998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2" t="s">
        <v>229</v>
      </c>
      <c r="AT356" s="192" t="s">
        <v>117</v>
      </c>
      <c r="AU356" s="192" t="s">
        <v>80</v>
      </c>
      <c r="AY356" s="17" t="s">
        <v>114</v>
      </c>
      <c r="BE356" s="193">
        <f>IF(N356="základní",J356,0)</f>
        <v>0</v>
      </c>
      <c r="BF356" s="193">
        <f>IF(N356="snížená",J356,0)</f>
        <v>0</v>
      </c>
      <c r="BG356" s="193">
        <f>IF(N356="zákl. přenesená",J356,0)</f>
        <v>0</v>
      </c>
      <c r="BH356" s="193">
        <f>IF(N356="sníž. přenesená",J356,0)</f>
        <v>0</v>
      </c>
      <c r="BI356" s="193">
        <f>IF(N356="nulová",J356,0)</f>
        <v>0</v>
      </c>
      <c r="BJ356" s="17" t="s">
        <v>78</v>
      </c>
      <c r="BK356" s="193">
        <f>ROUND(I356*H356,2)</f>
        <v>0</v>
      </c>
      <c r="BL356" s="17" t="s">
        <v>229</v>
      </c>
      <c r="BM356" s="192" t="s">
        <v>425</v>
      </c>
    </row>
    <row r="357" spans="1:65" s="2" customFormat="1" ht="10.199999999999999">
      <c r="A357" s="34"/>
      <c r="B357" s="35"/>
      <c r="C357" s="36"/>
      <c r="D357" s="194" t="s">
        <v>123</v>
      </c>
      <c r="E357" s="36"/>
      <c r="F357" s="195" t="s">
        <v>426</v>
      </c>
      <c r="G357" s="36"/>
      <c r="H357" s="36"/>
      <c r="I357" s="196"/>
      <c r="J357" s="36"/>
      <c r="K357" s="36"/>
      <c r="L357" s="39"/>
      <c r="M357" s="197"/>
      <c r="N357" s="198"/>
      <c r="O357" s="71"/>
      <c r="P357" s="71"/>
      <c r="Q357" s="71"/>
      <c r="R357" s="71"/>
      <c r="S357" s="71"/>
      <c r="T357" s="72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T357" s="17" t="s">
        <v>123</v>
      </c>
      <c r="AU357" s="17" t="s">
        <v>80</v>
      </c>
    </row>
    <row r="358" spans="1:65" s="2" customFormat="1" ht="10.199999999999999">
      <c r="A358" s="34"/>
      <c r="B358" s="35"/>
      <c r="C358" s="36"/>
      <c r="D358" s="199" t="s">
        <v>130</v>
      </c>
      <c r="E358" s="36"/>
      <c r="F358" s="200" t="s">
        <v>427</v>
      </c>
      <c r="G358" s="36"/>
      <c r="H358" s="36"/>
      <c r="I358" s="196"/>
      <c r="J358" s="36"/>
      <c r="K358" s="36"/>
      <c r="L358" s="39"/>
      <c r="M358" s="197"/>
      <c r="N358" s="198"/>
      <c r="O358" s="71"/>
      <c r="P358" s="71"/>
      <c r="Q358" s="71"/>
      <c r="R358" s="71"/>
      <c r="S358" s="71"/>
      <c r="T358" s="72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T358" s="17" t="s">
        <v>130</v>
      </c>
      <c r="AU358" s="17" t="s">
        <v>80</v>
      </c>
    </row>
    <row r="359" spans="1:65" s="14" customFormat="1" ht="10.199999999999999">
      <c r="B359" s="211"/>
      <c r="C359" s="212"/>
      <c r="D359" s="194" t="s">
        <v>132</v>
      </c>
      <c r="E359" s="213" t="s">
        <v>1</v>
      </c>
      <c r="F359" s="214" t="s">
        <v>428</v>
      </c>
      <c r="G359" s="212"/>
      <c r="H359" s="215">
        <v>105.1</v>
      </c>
      <c r="I359" s="216"/>
      <c r="J359" s="212"/>
      <c r="K359" s="212"/>
      <c r="L359" s="217"/>
      <c r="M359" s="218"/>
      <c r="N359" s="219"/>
      <c r="O359" s="219"/>
      <c r="P359" s="219"/>
      <c r="Q359" s="219"/>
      <c r="R359" s="219"/>
      <c r="S359" s="219"/>
      <c r="T359" s="220"/>
      <c r="AT359" s="221" t="s">
        <v>132</v>
      </c>
      <c r="AU359" s="221" t="s">
        <v>80</v>
      </c>
      <c r="AV359" s="14" t="s">
        <v>80</v>
      </c>
      <c r="AW359" s="14" t="s">
        <v>30</v>
      </c>
      <c r="AX359" s="14" t="s">
        <v>73</v>
      </c>
      <c r="AY359" s="221" t="s">
        <v>114</v>
      </c>
    </row>
    <row r="360" spans="1:65" s="14" customFormat="1" ht="10.199999999999999">
      <c r="B360" s="211"/>
      <c r="C360" s="212"/>
      <c r="D360" s="194" t="s">
        <v>132</v>
      </c>
      <c r="E360" s="213" t="s">
        <v>1</v>
      </c>
      <c r="F360" s="214" t="s">
        <v>429</v>
      </c>
      <c r="G360" s="212"/>
      <c r="H360" s="215">
        <v>50.5</v>
      </c>
      <c r="I360" s="216"/>
      <c r="J360" s="212"/>
      <c r="K360" s="212"/>
      <c r="L360" s="217"/>
      <c r="M360" s="218"/>
      <c r="N360" s="219"/>
      <c r="O360" s="219"/>
      <c r="P360" s="219"/>
      <c r="Q360" s="219"/>
      <c r="R360" s="219"/>
      <c r="S360" s="219"/>
      <c r="T360" s="220"/>
      <c r="AT360" s="221" t="s">
        <v>132</v>
      </c>
      <c r="AU360" s="221" t="s">
        <v>80</v>
      </c>
      <c r="AV360" s="14" t="s">
        <v>80</v>
      </c>
      <c r="AW360" s="14" t="s">
        <v>30</v>
      </c>
      <c r="AX360" s="14" t="s">
        <v>73</v>
      </c>
      <c r="AY360" s="221" t="s">
        <v>114</v>
      </c>
    </row>
    <row r="361" spans="1:65" s="15" customFormat="1" ht="10.199999999999999">
      <c r="B361" s="222"/>
      <c r="C361" s="223"/>
      <c r="D361" s="194" t="s">
        <v>132</v>
      </c>
      <c r="E361" s="224" t="s">
        <v>1</v>
      </c>
      <c r="F361" s="225" t="s">
        <v>139</v>
      </c>
      <c r="G361" s="223"/>
      <c r="H361" s="226">
        <v>155.6</v>
      </c>
      <c r="I361" s="227"/>
      <c r="J361" s="223"/>
      <c r="K361" s="223"/>
      <c r="L361" s="228"/>
      <c r="M361" s="229"/>
      <c r="N361" s="230"/>
      <c r="O361" s="230"/>
      <c r="P361" s="230"/>
      <c r="Q361" s="230"/>
      <c r="R361" s="230"/>
      <c r="S361" s="230"/>
      <c r="T361" s="231"/>
      <c r="AT361" s="232" t="s">
        <v>132</v>
      </c>
      <c r="AU361" s="232" t="s">
        <v>80</v>
      </c>
      <c r="AV361" s="15" t="s">
        <v>121</v>
      </c>
      <c r="AW361" s="15" t="s">
        <v>30</v>
      </c>
      <c r="AX361" s="15" t="s">
        <v>78</v>
      </c>
      <c r="AY361" s="232" t="s">
        <v>114</v>
      </c>
    </row>
    <row r="362" spans="1:65" s="2" customFormat="1" ht="16.5" customHeight="1">
      <c r="A362" s="34"/>
      <c r="B362" s="35"/>
      <c r="C362" s="181" t="s">
        <v>430</v>
      </c>
      <c r="D362" s="181" t="s">
        <v>117</v>
      </c>
      <c r="E362" s="182" t="s">
        <v>431</v>
      </c>
      <c r="F362" s="183" t="s">
        <v>432</v>
      </c>
      <c r="G362" s="184" t="s">
        <v>179</v>
      </c>
      <c r="H362" s="185">
        <v>77.5</v>
      </c>
      <c r="I362" s="186"/>
      <c r="J362" s="187">
        <f>ROUND(I362*H362,2)</f>
        <v>0</v>
      </c>
      <c r="K362" s="183" t="s">
        <v>127</v>
      </c>
      <c r="L362" s="39"/>
      <c r="M362" s="188" t="s">
        <v>1</v>
      </c>
      <c r="N362" s="189" t="s">
        <v>38</v>
      </c>
      <c r="O362" s="71"/>
      <c r="P362" s="190">
        <f>O362*H362</f>
        <v>0</v>
      </c>
      <c r="Q362" s="190">
        <v>0</v>
      </c>
      <c r="R362" s="190">
        <f>Q362*H362</f>
        <v>0</v>
      </c>
      <c r="S362" s="190">
        <v>3.9399999999999999E-3</v>
      </c>
      <c r="T362" s="191">
        <f>S362*H362</f>
        <v>0.30535000000000001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2" t="s">
        <v>229</v>
      </c>
      <c r="AT362" s="192" t="s">
        <v>117</v>
      </c>
      <c r="AU362" s="192" t="s">
        <v>80</v>
      </c>
      <c r="AY362" s="17" t="s">
        <v>114</v>
      </c>
      <c r="BE362" s="193">
        <f>IF(N362="základní",J362,0)</f>
        <v>0</v>
      </c>
      <c r="BF362" s="193">
        <f>IF(N362="snížená",J362,0)</f>
        <v>0</v>
      </c>
      <c r="BG362" s="193">
        <f>IF(N362="zákl. přenesená",J362,0)</f>
        <v>0</v>
      </c>
      <c r="BH362" s="193">
        <f>IF(N362="sníž. přenesená",J362,0)</f>
        <v>0</v>
      </c>
      <c r="BI362" s="193">
        <f>IF(N362="nulová",J362,0)</f>
        <v>0</v>
      </c>
      <c r="BJ362" s="17" t="s">
        <v>78</v>
      </c>
      <c r="BK362" s="193">
        <f>ROUND(I362*H362,2)</f>
        <v>0</v>
      </c>
      <c r="BL362" s="17" t="s">
        <v>229</v>
      </c>
      <c r="BM362" s="192" t="s">
        <v>433</v>
      </c>
    </row>
    <row r="363" spans="1:65" s="2" customFormat="1" ht="10.199999999999999">
      <c r="A363" s="34"/>
      <c r="B363" s="35"/>
      <c r="C363" s="36"/>
      <c r="D363" s="194" t="s">
        <v>123</v>
      </c>
      <c r="E363" s="36"/>
      <c r="F363" s="195" t="s">
        <v>434</v>
      </c>
      <c r="G363" s="36"/>
      <c r="H363" s="36"/>
      <c r="I363" s="196"/>
      <c r="J363" s="36"/>
      <c r="K363" s="36"/>
      <c r="L363" s="39"/>
      <c r="M363" s="197"/>
      <c r="N363" s="198"/>
      <c r="O363" s="71"/>
      <c r="P363" s="71"/>
      <c r="Q363" s="71"/>
      <c r="R363" s="71"/>
      <c r="S363" s="71"/>
      <c r="T363" s="72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T363" s="17" t="s">
        <v>123</v>
      </c>
      <c r="AU363" s="17" t="s">
        <v>80</v>
      </c>
    </row>
    <row r="364" spans="1:65" s="2" customFormat="1" ht="10.199999999999999">
      <c r="A364" s="34"/>
      <c r="B364" s="35"/>
      <c r="C364" s="36"/>
      <c r="D364" s="199" t="s">
        <v>130</v>
      </c>
      <c r="E364" s="36"/>
      <c r="F364" s="200" t="s">
        <v>435</v>
      </c>
      <c r="G364" s="36"/>
      <c r="H364" s="36"/>
      <c r="I364" s="196"/>
      <c r="J364" s="36"/>
      <c r="K364" s="36"/>
      <c r="L364" s="39"/>
      <c r="M364" s="197"/>
      <c r="N364" s="198"/>
      <c r="O364" s="71"/>
      <c r="P364" s="71"/>
      <c r="Q364" s="71"/>
      <c r="R364" s="71"/>
      <c r="S364" s="71"/>
      <c r="T364" s="72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T364" s="17" t="s">
        <v>130</v>
      </c>
      <c r="AU364" s="17" t="s">
        <v>80</v>
      </c>
    </row>
    <row r="365" spans="1:65" s="14" customFormat="1" ht="10.199999999999999">
      <c r="B365" s="211"/>
      <c r="C365" s="212"/>
      <c r="D365" s="194" t="s">
        <v>132</v>
      </c>
      <c r="E365" s="213" t="s">
        <v>1</v>
      </c>
      <c r="F365" s="214" t="s">
        <v>436</v>
      </c>
      <c r="G365" s="212"/>
      <c r="H365" s="215">
        <v>22.5</v>
      </c>
      <c r="I365" s="216"/>
      <c r="J365" s="212"/>
      <c r="K365" s="212"/>
      <c r="L365" s="217"/>
      <c r="M365" s="218"/>
      <c r="N365" s="219"/>
      <c r="O365" s="219"/>
      <c r="P365" s="219"/>
      <c r="Q365" s="219"/>
      <c r="R365" s="219"/>
      <c r="S365" s="219"/>
      <c r="T365" s="220"/>
      <c r="AT365" s="221" t="s">
        <v>132</v>
      </c>
      <c r="AU365" s="221" t="s">
        <v>80</v>
      </c>
      <c r="AV365" s="14" t="s">
        <v>80</v>
      </c>
      <c r="AW365" s="14" t="s">
        <v>30</v>
      </c>
      <c r="AX365" s="14" t="s">
        <v>73</v>
      </c>
      <c r="AY365" s="221" t="s">
        <v>114</v>
      </c>
    </row>
    <row r="366" spans="1:65" s="14" customFormat="1" ht="10.199999999999999">
      <c r="B366" s="211"/>
      <c r="C366" s="212"/>
      <c r="D366" s="194" t="s">
        <v>132</v>
      </c>
      <c r="E366" s="213" t="s">
        <v>1</v>
      </c>
      <c r="F366" s="214" t="s">
        <v>437</v>
      </c>
      <c r="G366" s="212"/>
      <c r="H366" s="215">
        <v>1</v>
      </c>
      <c r="I366" s="216"/>
      <c r="J366" s="212"/>
      <c r="K366" s="212"/>
      <c r="L366" s="217"/>
      <c r="M366" s="218"/>
      <c r="N366" s="219"/>
      <c r="O366" s="219"/>
      <c r="P366" s="219"/>
      <c r="Q366" s="219"/>
      <c r="R366" s="219"/>
      <c r="S366" s="219"/>
      <c r="T366" s="220"/>
      <c r="AT366" s="221" t="s">
        <v>132</v>
      </c>
      <c r="AU366" s="221" t="s">
        <v>80</v>
      </c>
      <c r="AV366" s="14" t="s">
        <v>80</v>
      </c>
      <c r="AW366" s="14" t="s">
        <v>30</v>
      </c>
      <c r="AX366" s="14" t="s">
        <v>73</v>
      </c>
      <c r="AY366" s="221" t="s">
        <v>114</v>
      </c>
    </row>
    <row r="367" spans="1:65" s="14" customFormat="1" ht="10.199999999999999">
      <c r="B367" s="211"/>
      <c r="C367" s="212"/>
      <c r="D367" s="194" t="s">
        <v>132</v>
      </c>
      <c r="E367" s="213" t="s">
        <v>1</v>
      </c>
      <c r="F367" s="214" t="s">
        <v>438</v>
      </c>
      <c r="G367" s="212"/>
      <c r="H367" s="215">
        <v>54</v>
      </c>
      <c r="I367" s="216"/>
      <c r="J367" s="212"/>
      <c r="K367" s="212"/>
      <c r="L367" s="217"/>
      <c r="M367" s="218"/>
      <c r="N367" s="219"/>
      <c r="O367" s="219"/>
      <c r="P367" s="219"/>
      <c r="Q367" s="219"/>
      <c r="R367" s="219"/>
      <c r="S367" s="219"/>
      <c r="T367" s="220"/>
      <c r="AT367" s="221" t="s">
        <v>132</v>
      </c>
      <c r="AU367" s="221" t="s">
        <v>80</v>
      </c>
      <c r="AV367" s="14" t="s">
        <v>80</v>
      </c>
      <c r="AW367" s="14" t="s">
        <v>30</v>
      </c>
      <c r="AX367" s="14" t="s">
        <v>73</v>
      </c>
      <c r="AY367" s="221" t="s">
        <v>114</v>
      </c>
    </row>
    <row r="368" spans="1:65" s="15" customFormat="1" ht="10.199999999999999">
      <c r="B368" s="222"/>
      <c r="C368" s="223"/>
      <c r="D368" s="194" t="s">
        <v>132</v>
      </c>
      <c r="E368" s="224" t="s">
        <v>1</v>
      </c>
      <c r="F368" s="225" t="s">
        <v>139</v>
      </c>
      <c r="G368" s="223"/>
      <c r="H368" s="226">
        <v>77.5</v>
      </c>
      <c r="I368" s="227"/>
      <c r="J368" s="223"/>
      <c r="K368" s="223"/>
      <c r="L368" s="228"/>
      <c r="M368" s="229"/>
      <c r="N368" s="230"/>
      <c r="O368" s="230"/>
      <c r="P368" s="230"/>
      <c r="Q368" s="230"/>
      <c r="R368" s="230"/>
      <c r="S368" s="230"/>
      <c r="T368" s="231"/>
      <c r="AT368" s="232" t="s">
        <v>132</v>
      </c>
      <c r="AU368" s="232" t="s">
        <v>80</v>
      </c>
      <c r="AV368" s="15" t="s">
        <v>121</v>
      </c>
      <c r="AW368" s="15" t="s">
        <v>30</v>
      </c>
      <c r="AX368" s="15" t="s">
        <v>78</v>
      </c>
      <c r="AY368" s="232" t="s">
        <v>114</v>
      </c>
    </row>
    <row r="369" spans="1:65" s="2" customFormat="1" ht="21.75" customHeight="1">
      <c r="A369" s="34"/>
      <c r="B369" s="35"/>
      <c r="C369" s="181" t="s">
        <v>439</v>
      </c>
      <c r="D369" s="181" t="s">
        <v>117</v>
      </c>
      <c r="E369" s="182" t="s">
        <v>440</v>
      </c>
      <c r="F369" s="183" t="s">
        <v>441</v>
      </c>
      <c r="G369" s="184" t="s">
        <v>179</v>
      </c>
      <c r="H369" s="185">
        <v>15.555999999999999</v>
      </c>
      <c r="I369" s="186"/>
      <c r="J369" s="187">
        <f>ROUND(I369*H369,2)</f>
        <v>0</v>
      </c>
      <c r="K369" s="183" t="s">
        <v>127</v>
      </c>
      <c r="L369" s="39"/>
      <c r="M369" s="188" t="s">
        <v>1</v>
      </c>
      <c r="N369" s="189" t="s">
        <v>38</v>
      </c>
      <c r="O369" s="71"/>
      <c r="P369" s="190">
        <f>O369*H369</f>
        <v>0</v>
      </c>
      <c r="Q369" s="190">
        <v>2.97E-3</v>
      </c>
      <c r="R369" s="190">
        <f>Q369*H369</f>
        <v>4.6201319999999997E-2</v>
      </c>
      <c r="S369" s="190">
        <v>0</v>
      </c>
      <c r="T369" s="191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2" t="s">
        <v>229</v>
      </c>
      <c r="AT369" s="192" t="s">
        <v>117</v>
      </c>
      <c r="AU369" s="192" t="s">
        <v>80</v>
      </c>
      <c r="AY369" s="17" t="s">
        <v>114</v>
      </c>
      <c r="BE369" s="193">
        <f>IF(N369="základní",J369,0)</f>
        <v>0</v>
      </c>
      <c r="BF369" s="193">
        <f>IF(N369="snížená",J369,0)</f>
        <v>0</v>
      </c>
      <c r="BG369" s="193">
        <f>IF(N369="zákl. přenesená",J369,0)</f>
        <v>0</v>
      </c>
      <c r="BH369" s="193">
        <f>IF(N369="sníž. přenesená",J369,0)</f>
        <v>0</v>
      </c>
      <c r="BI369" s="193">
        <f>IF(N369="nulová",J369,0)</f>
        <v>0</v>
      </c>
      <c r="BJ369" s="17" t="s">
        <v>78</v>
      </c>
      <c r="BK369" s="193">
        <f>ROUND(I369*H369,2)</f>
        <v>0</v>
      </c>
      <c r="BL369" s="17" t="s">
        <v>229</v>
      </c>
      <c r="BM369" s="192" t="s">
        <v>442</v>
      </c>
    </row>
    <row r="370" spans="1:65" s="2" customFormat="1" ht="19.2">
      <c r="A370" s="34"/>
      <c r="B370" s="35"/>
      <c r="C370" s="36"/>
      <c r="D370" s="194" t="s">
        <v>123</v>
      </c>
      <c r="E370" s="36"/>
      <c r="F370" s="195" t="s">
        <v>443</v>
      </c>
      <c r="G370" s="36"/>
      <c r="H370" s="36"/>
      <c r="I370" s="196"/>
      <c r="J370" s="36"/>
      <c r="K370" s="36"/>
      <c r="L370" s="39"/>
      <c r="M370" s="197"/>
      <c r="N370" s="198"/>
      <c r="O370" s="71"/>
      <c r="P370" s="71"/>
      <c r="Q370" s="71"/>
      <c r="R370" s="71"/>
      <c r="S370" s="71"/>
      <c r="T370" s="72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T370" s="17" t="s">
        <v>123</v>
      </c>
      <c r="AU370" s="17" t="s">
        <v>80</v>
      </c>
    </row>
    <row r="371" spans="1:65" s="2" customFormat="1" ht="10.199999999999999">
      <c r="A371" s="34"/>
      <c r="B371" s="35"/>
      <c r="C371" s="36"/>
      <c r="D371" s="199" t="s">
        <v>130</v>
      </c>
      <c r="E371" s="36"/>
      <c r="F371" s="200" t="s">
        <v>444</v>
      </c>
      <c r="G371" s="36"/>
      <c r="H371" s="36"/>
      <c r="I371" s="196"/>
      <c r="J371" s="36"/>
      <c r="K371" s="36"/>
      <c r="L371" s="39"/>
      <c r="M371" s="197"/>
      <c r="N371" s="198"/>
      <c r="O371" s="71"/>
      <c r="P371" s="71"/>
      <c r="Q371" s="71"/>
      <c r="R371" s="71"/>
      <c r="S371" s="71"/>
      <c r="T371" s="72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T371" s="17" t="s">
        <v>130</v>
      </c>
      <c r="AU371" s="17" t="s">
        <v>80</v>
      </c>
    </row>
    <row r="372" spans="1:65" s="14" customFormat="1" ht="10.199999999999999">
      <c r="B372" s="211"/>
      <c r="C372" s="212"/>
      <c r="D372" s="194" t="s">
        <v>132</v>
      </c>
      <c r="E372" s="213" t="s">
        <v>1</v>
      </c>
      <c r="F372" s="214" t="s">
        <v>398</v>
      </c>
      <c r="G372" s="212"/>
      <c r="H372" s="215">
        <v>15.555999999999999</v>
      </c>
      <c r="I372" s="216"/>
      <c r="J372" s="212"/>
      <c r="K372" s="212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132</v>
      </c>
      <c r="AU372" s="221" t="s">
        <v>80</v>
      </c>
      <c r="AV372" s="14" t="s">
        <v>80</v>
      </c>
      <c r="AW372" s="14" t="s">
        <v>30</v>
      </c>
      <c r="AX372" s="14" t="s">
        <v>73</v>
      </c>
      <c r="AY372" s="221" t="s">
        <v>114</v>
      </c>
    </row>
    <row r="373" spans="1:65" s="15" customFormat="1" ht="10.199999999999999">
      <c r="B373" s="222"/>
      <c r="C373" s="223"/>
      <c r="D373" s="194" t="s">
        <v>132</v>
      </c>
      <c r="E373" s="224" t="s">
        <v>1</v>
      </c>
      <c r="F373" s="225" t="s">
        <v>139</v>
      </c>
      <c r="G373" s="223"/>
      <c r="H373" s="226">
        <v>15.555999999999999</v>
      </c>
      <c r="I373" s="227"/>
      <c r="J373" s="223"/>
      <c r="K373" s="223"/>
      <c r="L373" s="228"/>
      <c r="M373" s="229"/>
      <c r="N373" s="230"/>
      <c r="O373" s="230"/>
      <c r="P373" s="230"/>
      <c r="Q373" s="230"/>
      <c r="R373" s="230"/>
      <c r="S373" s="230"/>
      <c r="T373" s="231"/>
      <c r="AT373" s="232" t="s">
        <v>132</v>
      </c>
      <c r="AU373" s="232" t="s">
        <v>80</v>
      </c>
      <c r="AV373" s="15" t="s">
        <v>121</v>
      </c>
      <c r="AW373" s="15" t="s">
        <v>30</v>
      </c>
      <c r="AX373" s="15" t="s">
        <v>78</v>
      </c>
      <c r="AY373" s="232" t="s">
        <v>114</v>
      </c>
    </row>
    <row r="374" spans="1:65" s="2" customFormat="1" ht="24.15" customHeight="1">
      <c r="A374" s="34"/>
      <c r="B374" s="35"/>
      <c r="C374" s="181" t="s">
        <v>445</v>
      </c>
      <c r="D374" s="181" t="s">
        <v>117</v>
      </c>
      <c r="E374" s="182" t="s">
        <v>446</v>
      </c>
      <c r="F374" s="183" t="s">
        <v>447</v>
      </c>
      <c r="G374" s="184" t="s">
        <v>179</v>
      </c>
      <c r="H374" s="185">
        <v>24.382000000000001</v>
      </c>
      <c r="I374" s="186"/>
      <c r="J374" s="187">
        <f>ROUND(I374*H374,2)</f>
        <v>0</v>
      </c>
      <c r="K374" s="183" t="s">
        <v>127</v>
      </c>
      <c r="L374" s="39"/>
      <c r="M374" s="188" t="s">
        <v>1</v>
      </c>
      <c r="N374" s="189" t="s">
        <v>38</v>
      </c>
      <c r="O374" s="71"/>
      <c r="P374" s="190">
        <f>O374*H374</f>
        <v>0</v>
      </c>
      <c r="Q374" s="190">
        <v>2.3600000000000001E-3</v>
      </c>
      <c r="R374" s="190">
        <f>Q374*H374</f>
        <v>5.7541520000000006E-2</v>
      </c>
      <c r="S374" s="190">
        <v>0</v>
      </c>
      <c r="T374" s="191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2" t="s">
        <v>229</v>
      </c>
      <c r="AT374" s="192" t="s">
        <v>117</v>
      </c>
      <c r="AU374" s="192" t="s">
        <v>80</v>
      </c>
      <c r="AY374" s="17" t="s">
        <v>114</v>
      </c>
      <c r="BE374" s="193">
        <f>IF(N374="základní",J374,0)</f>
        <v>0</v>
      </c>
      <c r="BF374" s="193">
        <f>IF(N374="snížená",J374,0)</f>
        <v>0</v>
      </c>
      <c r="BG374" s="193">
        <f>IF(N374="zákl. přenesená",J374,0)</f>
        <v>0</v>
      </c>
      <c r="BH374" s="193">
        <f>IF(N374="sníž. přenesená",J374,0)</f>
        <v>0</v>
      </c>
      <c r="BI374" s="193">
        <f>IF(N374="nulová",J374,0)</f>
        <v>0</v>
      </c>
      <c r="BJ374" s="17" t="s">
        <v>78</v>
      </c>
      <c r="BK374" s="193">
        <f>ROUND(I374*H374,2)</f>
        <v>0</v>
      </c>
      <c r="BL374" s="17" t="s">
        <v>229</v>
      </c>
      <c r="BM374" s="192" t="s">
        <v>448</v>
      </c>
    </row>
    <row r="375" spans="1:65" s="2" customFormat="1" ht="28.8">
      <c r="A375" s="34"/>
      <c r="B375" s="35"/>
      <c r="C375" s="36"/>
      <c r="D375" s="194" t="s">
        <v>123</v>
      </c>
      <c r="E375" s="36"/>
      <c r="F375" s="195" t="s">
        <v>449</v>
      </c>
      <c r="G375" s="36"/>
      <c r="H375" s="36"/>
      <c r="I375" s="196"/>
      <c r="J375" s="36"/>
      <c r="K375" s="36"/>
      <c r="L375" s="39"/>
      <c r="M375" s="197"/>
      <c r="N375" s="198"/>
      <c r="O375" s="71"/>
      <c r="P375" s="71"/>
      <c r="Q375" s="71"/>
      <c r="R375" s="71"/>
      <c r="S375" s="71"/>
      <c r="T375" s="72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T375" s="17" t="s">
        <v>123</v>
      </c>
      <c r="AU375" s="17" t="s">
        <v>80</v>
      </c>
    </row>
    <row r="376" spans="1:65" s="2" customFormat="1" ht="10.199999999999999">
      <c r="A376" s="34"/>
      <c r="B376" s="35"/>
      <c r="C376" s="36"/>
      <c r="D376" s="199" t="s">
        <v>130</v>
      </c>
      <c r="E376" s="36"/>
      <c r="F376" s="200" t="s">
        <v>450</v>
      </c>
      <c r="G376" s="36"/>
      <c r="H376" s="36"/>
      <c r="I376" s="196"/>
      <c r="J376" s="36"/>
      <c r="K376" s="36"/>
      <c r="L376" s="39"/>
      <c r="M376" s="197"/>
      <c r="N376" s="198"/>
      <c r="O376" s="71"/>
      <c r="P376" s="71"/>
      <c r="Q376" s="71"/>
      <c r="R376" s="71"/>
      <c r="S376" s="71"/>
      <c r="T376" s="72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T376" s="17" t="s">
        <v>130</v>
      </c>
      <c r="AU376" s="17" t="s">
        <v>80</v>
      </c>
    </row>
    <row r="377" spans="1:65" s="14" customFormat="1" ht="10.199999999999999">
      <c r="B377" s="211"/>
      <c r="C377" s="212"/>
      <c r="D377" s="194" t="s">
        <v>132</v>
      </c>
      <c r="E377" s="213" t="s">
        <v>1</v>
      </c>
      <c r="F377" s="214" t="s">
        <v>412</v>
      </c>
      <c r="G377" s="212"/>
      <c r="H377" s="215">
        <v>5.4850000000000003</v>
      </c>
      <c r="I377" s="216"/>
      <c r="J377" s="212"/>
      <c r="K377" s="212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132</v>
      </c>
      <c r="AU377" s="221" t="s">
        <v>80</v>
      </c>
      <c r="AV377" s="14" t="s">
        <v>80</v>
      </c>
      <c r="AW377" s="14" t="s">
        <v>30</v>
      </c>
      <c r="AX377" s="14" t="s">
        <v>73</v>
      </c>
      <c r="AY377" s="221" t="s">
        <v>114</v>
      </c>
    </row>
    <row r="378" spans="1:65" s="14" customFormat="1" ht="10.199999999999999">
      <c r="B378" s="211"/>
      <c r="C378" s="212"/>
      <c r="D378" s="194" t="s">
        <v>132</v>
      </c>
      <c r="E378" s="213" t="s">
        <v>1</v>
      </c>
      <c r="F378" s="214" t="s">
        <v>413</v>
      </c>
      <c r="G378" s="212"/>
      <c r="H378" s="215">
        <v>2.8</v>
      </c>
      <c r="I378" s="216"/>
      <c r="J378" s="212"/>
      <c r="K378" s="212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132</v>
      </c>
      <c r="AU378" s="221" t="s">
        <v>80</v>
      </c>
      <c r="AV378" s="14" t="s">
        <v>80</v>
      </c>
      <c r="AW378" s="14" t="s">
        <v>30</v>
      </c>
      <c r="AX378" s="14" t="s">
        <v>73</v>
      </c>
      <c r="AY378" s="221" t="s">
        <v>114</v>
      </c>
    </row>
    <row r="379" spans="1:65" s="14" customFormat="1" ht="10.199999999999999">
      <c r="B379" s="211"/>
      <c r="C379" s="212"/>
      <c r="D379" s="194" t="s">
        <v>132</v>
      </c>
      <c r="E379" s="213" t="s">
        <v>1</v>
      </c>
      <c r="F379" s="214" t="s">
        <v>414</v>
      </c>
      <c r="G379" s="212"/>
      <c r="H379" s="215">
        <v>16.097000000000001</v>
      </c>
      <c r="I379" s="216"/>
      <c r="J379" s="212"/>
      <c r="K379" s="212"/>
      <c r="L379" s="217"/>
      <c r="M379" s="218"/>
      <c r="N379" s="219"/>
      <c r="O379" s="219"/>
      <c r="P379" s="219"/>
      <c r="Q379" s="219"/>
      <c r="R379" s="219"/>
      <c r="S379" s="219"/>
      <c r="T379" s="220"/>
      <c r="AT379" s="221" t="s">
        <v>132</v>
      </c>
      <c r="AU379" s="221" t="s">
        <v>80</v>
      </c>
      <c r="AV379" s="14" t="s">
        <v>80</v>
      </c>
      <c r="AW379" s="14" t="s">
        <v>30</v>
      </c>
      <c r="AX379" s="14" t="s">
        <v>73</v>
      </c>
      <c r="AY379" s="221" t="s">
        <v>114</v>
      </c>
    </row>
    <row r="380" spans="1:65" s="15" customFormat="1" ht="10.199999999999999">
      <c r="B380" s="222"/>
      <c r="C380" s="223"/>
      <c r="D380" s="194" t="s">
        <v>132</v>
      </c>
      <c r="E380" s="224" t="s">
        <v>1</v>
      </c>
      <c r="F380" s="225" t="s">
        <v>139</v>
      </c>
      <c r="G380" s="223"/>
      <c r="H380" s="226">
        <v>24.382000000000001</v>
      </c>
      <c r="I380" s="227"/>
      <c r="J380" s="223"/>
      <c r="K380" s="223"/>
      <c r="L380" s="228"/>
      <c r="M380" s="229"/>
      <c r="N380" s="230"/>
      <c r="O380" s="230"/>
      <c r="P380" s="230"/>
      <c r="Q380" s="230"/>
      <c r="R380" s="230"/>
      <c r="S380" s="230"/>
      <c r="T380" s="231"/>
      <c r="AT380" s="232" t="s">
        <v>132</v>
      </c>
      <c r="AU380" s="232" t="s">
        <v>80</v>
      </c>
      <c r="AV380" s="15" t="s">
        <v>121</v>
      </c>
      <c r="AW380" s="15" t="s">
        <v>30</v>
      </c>
      <c r="AX380" s="15" t="s">
        <v>78</v>
      </c>
      <c r="AY380" s="232" t="s">
        <v>114</v>
      </c>
    </row>
    <row r="381" spans="1:65" s="2" customFormat="1" ht="33" customHeight="1">
      <c r="A381" s="34"/>
      <c r="B381" s="35"/>
      <c r="C381" s="181" t="s">
        <v>451</v>
      </c>
      <c r="D381" s="181" t="s">
        <v>117</v>
      </c>
      <c r="E381" s="182" t="s">
        <v>452</v>
      </c>
      <c r="F381" s="183" t="s">
        <v>453</v>
      </c>
      <c r="G381" s="184" t="s">
        <v>149</v>
      </c>
      <c r="H381" s="185">
        <v>7</v>
      </c>
      <c r="I381" s="186"/>
      <c r="J381" s="187">
        <f>ROUND(I381*H381,2)</f>
        <v>0</v>
      </c>
      <c r="K381" s="183" t="s">
        <v>127</v>
      </c>
      <c r="L381" s="39"/>
      <c r="M381" s="188" t="s">
        <v>1</v>
      </c>
      <c r="N381" s="189" t="s">
        <v>38</v>
      </c>
      <c r="O381" s="71"/>
      <c r="P381" s="190">
        <f>O381*H381</f>
        <v>0</v>
      </c>
      <c r="Q381" s="190">
        <v>1.5E-3</v>
      </c>
      <c r="R381" s="190">
        <f>Q381*H381</f>
        <v>1.0500000000000001E-2</v>
      </c>
      <c r="S381" s="190">
        <v>0</v>
      </c>
      <c r="T381" s="191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2" t="s">
        <v>229</v>
      </c>
      <c r="AT381" s="192" t="s">
        <v>117</v>
      </c>
      <c r="AU381" s="192" t="s">
        <v>80</v>
      </c>
      <c r="AY381" s="17" t="s">
        <v>114</v>
      </c>
      <c r="BE381" s="193">
        <f>IF(N381="základní",J381,0)</f>
        <v>0</v>
      </c>
      <c r="BF381" s="193">
        <f>IF(N381="snížená",J381,0)</f>
        <v>0</v>
      </c>
      <c r="BG381" s="193">
        <f>IF(N381="zákl. přenesená",J381,0)</f>
        <v>0</v>
      </c>
      <c r="BH381" s="193">
        <f>IF(N381="sníž. přenesená",J381,0)</f>
        <v>0</v>
      </c>
      <c r="BI381" s="193">
        <f>IF(N381="nulová",J381,0)</f>
        <v>0</v>
      </c>
      <c r="BJ381" s="17" t="s">
        <v>78</v>
      </c>
      <c r="BK381" s="193">
        <f>ROUND(I381*H381,2)</f>
        <v>0</v>
      </c>
      <c r="BL381" s="17" t="s">
        <v>229</v>
      </c>
      <c r="BM381" s="192" t="s">
        <v>454</v>
      </c>
    </row>
    <row r="382" spans="1:65" s="2" customFormat="1" ht="28.8">
      <c r="A382" s="34"/>
      <c r="B382" s="35"/>
      <c r="C382" s="36"/>
      <c r="D382" s="194" t="s">
        <v>123</v>
      </c>
      <c r="E382" s="36"/>
      <c r="F382" s="195" t="s">
        <v>455</v>
      </c>
      <c r="G382" s="36"/>
      <c r="H382" s="36"/>
      <c r="I382" s="196"/>
      <c r="J382" s="36"/>
      <c r="K382" s="36"/>
      <c r="L382" s="39"/>
      <c r="M382" s="197"/>
      <c r="N382" s="198"/>
      <c r="O382" s="71"/>
      <c r="P382" s="71"/>
      <c r="Q382" s="71"/>
      <c r="R382" s="71"/>
      <c r="S382" s="71"/>
      <c r="T382" s="72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T382" s="17" t="s">
        <v>123</v>
      </c>
      <c r="AU382" s="17" t="s">
        <v>80</v>
      </c>
    </row>
    <row r="383" spans="1:65" s="2" customFormat="1" ht="10.199999999999999">
      <c r="A383" s="34"/>
      <c r="B383" s="35"/>
      <c r="C383" s="36"/>
      <c r="D383" s="199" t="s">
        <v>130</v>
      </c>
      <c r="E383" s="36"/>
      <c r="F383" s="200" t="s">
        <v>456</v>
      </c>
      <c r="G383" s="36"/>
      <c r="H383" s="36"/>
      <c r="I383" s="196"/>
      <c r="J383" s="36"/>
      <c r="K383" s="36"/>
      <c r="L383" s="39"/>
      <c r="M383" s="197"/>
      <c r="N383" s="198"/>
      <c r="O383" s="71"/>
      <c r="P383" s="71"/>
      <c r="Q383" s="71"/>
      <c r="R383" s="71"/>
      <c r="S383" s="71"/>
      <c r="T383" s="72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T383" s="17" t="s">
        <v>130</v>
      </c>
      <c r="AU383" s="17" t="s">
        <v>80</v>
      </c>
    </row>
    <row r="384" spans="1:65" s="2" customFormat="1" ht="24.15" customHeight="1">
      <c r="A384" s="34"/>
      <c r="B384" s="35"/>
      <c r="C384" s="181" t="s">
        <v>457</v>
      </c>
      <c r="D384" s="181" t="s">
        <v>117</v>
      </c>
      <c r="E384" s="182" t="s">
        <v>458</v>
      </c>
      <c r="F384" s="183" t="s">
        <v>459</v>
      </c>
      <c r="G384" s="184" t="s">
        <v>179</v>
      </c>
      <c r="H384" s="185">
        <v>155.6</v>
      </c>
      <c r="I384" s="186"/>
      <c r="J384" s="187">
        <f>ROUND(I384*H384,2)</f>
        <v>0</v>
      </c>
      <c r="K384" s="183" t="s">
        <v>127</v>
      </c>
      <c r="L384" s="39"/>
      <c r="M384" s="188" t="s">
        <v>1</v>
      </c>
      <c r="N384" s="189" t="s">
        <v>38</v>
      </c>
      <c r="O384" s="71"/>
      <c r="P384" s="190">
        <f>O384*H384</f>
        <v>0</v>
      </c>
      <c r="Q384" s="190">
        <v>2.8600000000000001E-3</v>
      </c>
      <c r="R384" s="190">
        <f>Q384*H384</f>
        <v>0.44501600000000002</v>
      </c>
      <c r="S384" s="190">
        <v>0</v>
      </c>
      <c r="T384" s="191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92" t="s">
        <v>229</v>
      </c>
      <c r="AT384" s="192" t="s">
        <v>117</v>
      </c>
      <c r="AU384" s="192" t="s">
        <v>80</v>
      </c>
      <c r="AY384" s="17" t="s">
        <v>114</v>
      </c>
      <c r="BE384" s="193">
        <f>IF(N384="základní",J384,0)</f>
        <v>0</v>
      </c>
      <c r="BF384" s="193">
        <f>IF(N384="snížená",J384,0)</f>
        <v>0</v>
      </c>
      <c r="BG384" s="193">
        <f>IF(N384="zákl. přenesená",J384,0)</f>
        <v>0</v>
      </c>
      <c r="BH384" s="193">
        <f>IF(N384="sníž. přenesená",J384,0)</f>
        <v>0</v>
      </c>
      <c r="BI384" s="193">
        <f>IF(N384="nulová",J384,0)</f>
        <v>0</v>
      </c>
      <c r="BJ384" s="17" t="s">
        <v>78</v>
      </c>
      <c r="BK384" s="193">
        <f>ROUND(I384*H384,2)</f>
        <v>0</v>
      </c>
      <c r="BL384" s="17" t="s">
        <v>229</v>
      </c>
      <c r="BM384" s="192" t="s">
        <v>460</v>
      </c>
    </row>
    <row r="385" spans="1:65" s="2" customFormat="1" ht="19.2">
      <c r="A385" s="34"/>
      <c r="B385" s="35"/>
      <c r="C385" s="36"/>
      <c r="D385" s="194" t="s">
        <v>123</v>
      </c>
      <c r="E385" s="36"/>
      <c r="F385" s="195" t="s">
        <v>461</v>
      </c>
      <c r="G385" s="36"/>
      <c r="H385" s="36"/>
      <c r="I385" s="196"/>
      <c r="J385" s="36"/>
      <c r="K385" s="36"/>
      <c r="L385" s="39"/>
      <c r="M385" s="197"/>
      <c r="N385" s="198"/>
      <c r="O385" s="71"/>
      <c r="P385" s="71"/>
      <c r="Q385" s="71"/>
      <c r="R385" s="71"/>
      <c r="S385" s="71"/>
      <c r="T385" s="72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T385" s="17" t="s">
        <v>123</v>
      </c>
      <c r="AU385" s="17" t="s">
        <v>80</v>
      </c>
    </row>
    <row r="386" spans="1:65" s="2" customFormat="1" ht="10.199999999999999">
      <c r="A386" s="34"/>
      <c r="B386" s="35"/>
      <c r="C386" s="36"/>
      <c r="D386" s="199" t="s">
        <v>130</v>
      </c>
      <c r="E386" s="36"/>
      <c r="F386" s="200" t="s">
        <v>462</v>
      </c>
      <c r="G386" s="36"/>
      <c r="H386" s="36"/>
      <c r="I386" s="196"/>
      <c r="J386" s="36"/>
      <c r="K386" s="36"/>
      <c r="L386" s="39"/>
      <c r="M386" s="197"/>
      <c r="N386" s="198"/>
      <c r="O386" s="71"/>
      <c r="P386" s="71"/>
      <c r="Q386" s="71"/>
      <c r="R386" s="71"/>
      <c r="S386" s="71"/>
      <c r="T386" s="72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T386" s="17" t="s">
        <v>130</v>
      </c>
      <c r="AU386" s="17" t="s">
        <v>80</v>
      </c>
    </row>
    <row r="387" spans="1:65" s="14" customFormat="1" ht="10.199999999999999">
      <c r="B387" s="211"/>
      <c r="C387" s="212"/>
      <c r="D387" s="194" t="s">
        <v>132</v>
      </c>
      <c r="E387" s="213" t="s">
        <v>1</v>
      </c>
      <c r="F387" s="214" t="s">
        <v>428</v>
      </c>
      <c r="G387" s="212"/>
      <c r="H387" s="215">
        <v>105.1</v>
      </c>
      <c r="I387" s="216"/>
      <c r="J387" s="212"/>
      <c r="K387" s="212"/>
      <c r="L387" s="217"/>
      <c r="M387" s="218"/>
      <c r="N387" s="219"/>
      <c r="O387" s="219"/>
      <c r="P387" s="219"/>
      <c r="Q387" s="219"/>
      <c r="R387" s="219"/>
      <c r="S387" s="219"/>
      <c r="T387" s="220"/>
      <c r="AT387" s="221" t="s">
        <v>132</v>
      </c>
      <c r="AU387" s="221" t="s">
        <v>80</v>
      </c>
      <c r="AV387" s="14" t="s">
        <v>80</v>
      </c>
      <c r="AW387" s="14" t="s">
        <v>30</v>
      </c>
      <c r="AX387" s="14" t="s">
        <v>73</v>
      </c>
      <c r="AY387" s="221" t="s">
        <v>114</v>
      </c>
    </row>
    <row r="388" spans="1:65" s="14" customFormat="1" ht="10.199999999999999">
      <c r="B388" s="211"/>
      <c r="C388" s="212"/>
      <c r="D388" s="194" t="s">
        <v>132</v>
      </c>
      <c r="E388" s="213" t="s">
        <v>1</v>
      </c>
      <c r="F388" s="214" t="s">
        <v>429</v>
      </c>
      <c r="G388" s="212"/>
      <c r="H388" s="215">
        <v>50.5</v>
      </c>
      <c r="I388" s="216"/>
      <c r="J388" s="212"/>
      <c r="K388" s="212"/>
      <c r="L388" s="217"/>
      <c r="M388" s="218"/>
      <c r="N388" s="219"/>
      <c r="O388" s="219"/>
      <c r="P388" s="219"/>
      <c r="Q388" s="219"/>
      <c r="R388" s="219"/>
      <c r="S388" s="219"/>
      <c r="T388" s="220"/>
      <c r="AT388" s="221" t="s">
        <v>132</v>
      </c>
      <c r="AU388" s="221" t="s">
        <v>80</v>
      </c>
      <c r="AV388" s="14" t="s">
        <v>80</v>
      </c>
      <c r="AW388" s="14" t="s">
        <v>30</v>
      </c>
      <c r="AX388" s="14" t="s">
        <v>73</v>
      </c>
      <c r="AY388" s="221" t="s">
        <v>114</v>
      </c>
    </row>
    <row r="389" spans="1:65" s="15" customFormat="1" ht="10.199999999999999">
      <c r="B389" s="222"/>
      <c r="C389" s="223"/>
      <c r="D389" s="194" t="s">
        <v>132</v>
      </c>
      <c r="E389" s="224" t="s">
        <v>1</v>
      </c>
      <c r="F389" s="225" t="s">
        <v>139</v>
      </c>
      <c r="G389" s="223"/>
      <c r="H389" s="226">
        <v>155.6</v>
      </c>
      <c r="I389" s="227"/>
      <c r="J389" s="223"/>
      <c r="K389" s="223"/>
      <c r="L389" s="228"/>
      <c r="M389" s="229"/>
      <c r="N389" s="230"/>
      <c r="O389" s="230"/>
      <c r="P389" s="230"/>
      <c r="Q389" s="230"/>
      <c r="R389" s="230"/>
      <c r="S389" s="230"/>
      <c r="T389" s="231"/>
      <c r="AT389" s="232" t="s">
        <v>132</v>
      </c>
      <c r="AU389" s="232" t="s">
        <v>80</v>
      </c>
      <c r="AV389" s="15" t="s">
        <v>121</v>
      </c>
      <c r="AW389" s="15" t="s">
        <v>30</v>
      </c>
      <c r="AX389" s="15" t="s">
        <v>78</v>
      </c>
      <c r="AY389" s="232" t="s">
        <v>114</v>
      </c>
    </row>
    <row r="390" spans="1:65" s="2" customFormat="1" ht="24.15" customHeight="1">
      <c r="A390" s="34"/>
      <c r="B390" s="35"/>
      <c r="C390" s="181" t="s">
        <v>463</v>
      </c>
      <c r="D390" s="181" t="s">
        <v>117</v>
      </c>
      <c r="E390" s="182" t="s">
        <v>464</v>
      </c>
      <c r="F390" s="183" t="s">
        <v>465</v>
      </c>
      <c r="G390" s="184" t="s">
        <v>149</v>
      </c>
      <c r="H390" s="185">
        <v>6</v>
      </c>
      <c r="I390" s="186"/>
      <c r="J390" s="187">
        <f>ROUND(I390*H390,2)</f>
        <v>0</v>
      </c>
      <c r="K390" s="183" t="s">
        <v>127</v>
      </c>
      <c r="L390" s="39"/>
      <c r="M390" s="188" t="s">
        <v>1</v>
      </c>
      <c r="N390" s="189" t="s">
        <v>38</v>
      </c>
      <c r="O390" s="71"/>
      <c r="P390" s="190">
        <f>O390*H390</f>
        <v>0</v>
      </c>
      <c r="Q390" s="190">
        <v>6.7000000000000002E-4</v>
      </c>
      <c r="R390" s="190">
        <f>Q390*H390</f>
        <v>4.0200000000000001E-3</v>
      </c>
      <c r="S390" s="190">
        <v>0</v>
      </c>
      <c r="T390" s="191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92" t="s">
        <v>229</v>
      </c>
      <c r="AT390" s="192" t="s">
        <v>117</v>
      </c>
      <c r="AU390" s="192" t="s">
        <v>80</v>
      </c>
      <c r="AY390" s="17" t="s">
        <v>114</v>
      </c>
      <c r="BE390" s="193">
        <f>IF(N390="základní",J390,0)</f>
        <v>0</v>
      </c>
      <c r="BF390" s="193">
        <f>IF(N390="snížená",J390,0)</f>
        <v>0</v>
      </c>
      <c r="BG390" s="193">
        <f>IF(N390="zákl. přenesená",J390,0)</f>
        <v>0</v>
      </c>
      <c r="BH390" s="193">
        <f>IF(N390="sníž. přenesená",J390,0)</f>
        <v>0</v>
      </c>
      <c r="BI390" s="193">
        <f>IF(N390="nulová",J390,0)</f>
        <v>0</v>
      </c>
      <c r="BJ390" s="17" t="s">
        <v>78</v>
      </c>
      <c r="BK390" s="193">
        <f>ROUND(I390*H390,2)</f>
        <v>0</v>
      </c>
      <c r="BL390" s="17" t="s">
        <v>229</v>
      </c>
      <c r="BM390" s="192" t="s">
        <v>466</v>
      </c>
    </row>
    <row r="391" spans="1:65" s="2" customFormat="1" ht="19.2">
      <c r="A391" s="34"/>
      <c r="B391" s="35"/>
      <c r="C391" s="36"/>
      <c r="D391" s="194" t="s">
        <v>123</v>
      </c>
      <c r="E391" s="36"/>
      <c r="F391" s="195" t="s">
        <v>467</v>
      </c>
      <c r="G391" s="36"/>
      <c r="H391" s="36"/>
      <c r="I391" s="196"/>
      <c r="J391" s="36"/>
      <c r="K391" s="36"/>
      <c r="L391" s="39"/>
      <c r="M391" s="197"/>
      <c r="N391" s="198"/>
      <c r="O391" s="71"/>
      <c r="P391" s="71"/>
      <c r="Q391" s="71"/>
      <c r="R391" s="71"/>
      <c r="S391" s="71"/>
      <c r="T391" s="72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T391" s="17" t="s">
        <v>123</v>
      </c>
      <c r="AU391" s="17" t="s">
        <v>80</v>
      </c>
    </row>
    <row r="392" spans="1:65" s="2" customFormat="1" ht="10.199999999999999">
      <c r="A392" s="34"/>
      <c r="B392" s="35"/>
      <c r="C392" s="36"/>
      <c r="D392" s="199" t="s">
        <v>130</v>
      </c>
      <c r="E392" s="36"/>
      <c r="F392" s="200" t="s">
        <v>468</v>
      </c>
      <c r="G392" s="36"/>
      <c r="H392" s="36"/>
      <c r="I392" s="196"/>
      <c r="J392" s="36"/>
      <c r="K392" s="36"/>
      <c r="L392" s="39"/>
      <c r="M392" s="197"/>
      <c r="N392" s="198"/>
      <c r="O392" s="71"/>
      <c r="P392" s="71"/>
      <c r="Q392" s="71"/>
      <c r="R392" s="71"/>
      <c r="S392" s="71"/>
      <c r="T392" s="72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T392" s="17" t="s">
        <v>130</v>
      </c>
      <c r="AU392" s="17" t="s">
        <v>80</v>
      </c>
    </row>
    <row r="393" spans="1:65" s="2" customFormat="1" ht="24.15" customHeight="1">
      <c r="A393" s="34"/>
      <c r="B393" s="35"/>
      <c r="C393" s="181" t="s">
        <v>469</v>
      </c>
      <c r="D393" s="181" t="s">
        <v>117</v>
      </c>
      <c r="E393" s="182" t="s">
        <v>470</v>
      </c>
      <c r="F393" s="183" t="s">
        <v>471</v>
      </c>
      <c r="G393" s="184" t="s">
        <v>149</v>
      </c>
      <c r="H393" s="185">
        <v>8</v>
      </c>
      <c r="I393" s="186"/>
      <c r="J393" s="187">
        <f>ROUND(I393*H393,2)</f>
        <v>0</v>
      </c>
      <c r="K393" s="183" t="s">
        <v>127</v>
      </c>
      <c r="L393" s="39"/>
      <c r="M393" s="188" t="s">
        <v>1</v>
      </c>
      <c r="N393" s="189" t="s">
        <v>38</v>
      </c>
      <c r="O393" s="71"/>
      <c r="P393" s="190">
        <f>O393*H393</f>
        <v>0</v>
      </c>
      <c r="Q393" s="190">
        <v>6.4000000000000005E-4</v>
      </c>
      <c r="R393" s="190">
        <f>Q393*H393</f>
        <v>5.1200000000000004E-3</v>
      </c>
      <c r="S393" s="190">
        <v>0</v>
      </c>
      <c r="T393" s="191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2" t="s">
        <v>229</v>
      </c>
      <c r="AT393" s="192" t="s">
        <v>117</v>
      </c>
      <c r="AU393" s="192" t="s">
        <v>80</v>
      </c>
      <c r="AY393" s="17" t="s">
        <v>114</v>
      </c>
      <c r="BE393" s="193">
        <f>IF(N393="základní",J393,0)</f>
        <v>0</v>
      </c>
      <c r="BF393" s="193">
        <f>IF(N393="snížená",J393,0)</f>
        <v>0</v>
      </c>
      <c r="BG393" s="193">
        <f>IF(N393="zákl. přenesená",J393,0)</f>
        <v>0</v>
      </c>
      <c r="BH393" s="193">
        <f>IF(N393="sníž. přenesená",J393,0)</f>
        <v>0</v>
      </c>
      <c r="BI393" s="193">
        <f>IF(N393="nulová",J393,0)</f>
        <v>0</v>
      </c>
      <c r="BJ393" s="17" t="s">
        <v>78</v>
      </c>
      <c r="BK393" s="193">
        <f>ROUND(I393*H393,2)</f>
        <v>0</v>
      </c>
      <c r="BL393" s="17" t="s">
        <v>229</v>
      </c>
      <c r="BM393" s="192" t="s">
        <v>472</v>
      </c>
    </row>
    <row r="394" spans="1:65" s="2" customFormat="1" ht="19.2">
      <c r="A394" s="34"/>
      <c r="B394" s="35"/>
      <c r="C394" s="36"/>
      <c r="D394" s="194" t="s">
        <v>123</v>
      </c>
      <c r="E394" s="36"/>
      <c r="F394" s="195" t="s">
        <v>473</v>
      </c>
      <c r="G394" s="36"/>
      <c r="H394" s="36"/>
      <c r="I394" s="196"/>
      <c r="J394" s="36"/>
      <c r="K394" s="36"/>
      <c r="L394" s="39"/>
      <c r="M394" s="197"/>
      <c r="N394" s="198"/>
      <c r="O394" s="71"/>
      <c r="P394" s="71"/>
      <c r="Q394" s="71"/>
      <c r="R394" s="71"/>
      <c r="S394" s="71"/>
      <c r="T394" s="72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T394" s="17" t="s">
        <v>123</v>
      </c>
      <c r="AU394" s="17" t="s">
        <v>80</v>
      </c>
    </row>
    <row r="395" spans="1:65" s="2" customFormat="1" ht="10.199999999999999">
      <c r="A395" s="34"/>
      <c r="B395" s="35"/>
      <c r="C395" s="36"/>
      <c r="D395" s="199" t="s">
        <v>130</v>
      </c>
      <c r="E395" s="36"/>
      <c r="F395" s="200" t="s">
        <v>474</v>
      </c>
      <c r="G395" s="36"/>
      <c r="H395" s="36"/>
      <c r="I395" s="196"/>
      <c r="J395" s="36"/>
      <c r="K395" s="36"/>
      <c r="L395" s="39"/>
      <c r="M395" s="197"/>
      <c r="N395" s="198"/>
      <c r="O395" s="71"/>
      <c r="P395" s="71"/>
      <c r="Q395" s="71"/>
      <c r="R395" s="71"/>
      <c r="S395" s="71"/>
      <c r="T395" s="72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T395" s="17" t="s">
        <v>130</v>
      </c>
      <c r="AU395" s="17" t="s">
        <v>80</v>
      </c>
    </row>
    <row r="396" spans="1:65" s="14" customFormat="1" ht="10.199999999999999">
      <c r="B396" s="211"/>
      <c r="C396" s="212"/>
      <c r="D396" s="194" t="s">
        <v>132</v>
      </c>
      <c r="E396" s="213" t="s">
        <v>1</v>
      </c>
      <c r="F396" s="214" t="s">
        <v>171</v>
      </c>
      <c r="G396" s="212"/>
      <c r="H396" s="215">
        <v>8</v>
      </c>
      <c r="I396" s="216"/>
      <c r="J396" s="212"/>
      <c r="K396" s="212"/>
      <c r="L396" s="217"/>
      <c r="M396" s="218"/>
      <c r="N396" s="219"/>
      <c r="O396" s="219"/>
      <c r="P396" s="219"/>
      <c r="Q396" s="219"/>
      <c r="R396" s="219"/>
      <c r="S396" s="219"/>
      <c r="T396" s="220"/>
      <c r="AT396" s="221" t="s">
        <v>132</v>
      </c>
      <c r="AU396" s="221" t="s">
        <v>80</v>
      </c>
      <c r="AV396" s="14" t="s">
        <v>80</v>
      </c>
      <c r="AW396" s="14" t="s">
        <v>30</v>
      </c>
      <c r="AX396" s="14" t="s">
        <v>73</v>
      </c>
      <c r="AY396" s="221" t="s">
        <v>114</v>
      </c>
    </row>
    <row r="397" spans="1:65" s="15" customFormat="1" ht="10.199999999999999">
      <c r="B397" s="222"/>
      <c r="C397" s="223"/>
      <c r="D397" s="194" t="s">
        <v>132</v>
      </c>
      <c r="E397" s="224" t="s">
        <v>1</v>
      </c>
      <c r="F397" s="225" t="s">
        <v>139</v>
      </c>
      <c r="G397" s="223"/>
      <c r="H397" s="226">
        <v>8</v>
      </c>
      <c r="I397" s="227"/>
      <c r="J397" s="223"/>
      <c r="K397" s="223"/>
      <c r="L397" s="228"/>
      <c r="M397" s="229"/>
      <c r="N397" s="230"/>
      <c r="O397" s="230"/>
      <c r="P397" s="230"/>
      <c r="Q397" s="230"/>
      <c r="R397" s="230"/>
      <c r="S397" s="230"/>
      <c r="T397" s="231"/>
      <c r="AT397" s="232" t="s">
        <v>132</v>
      </c>
      <c r="AU397" s="232" t="s">
        <v>80</v>
      </c>
      <c r="AV397" s="15" t="s">
        <v>121</v>
      </c>
      <c r="AW397" s="15" t="s">
        <v>30</v>
      </c>
      <c r="AX397" s="15" t="s">
        <v>78</v>
      </c>
      <c r="AY397" s="232" t="s">
        <v>114</v>
      </c>
    </row>
    <row r="398" spans="1:65" s="2" customFormat="1" ht="24.15" customHeight="1">
      <c r="A398" s="34"/>
      <c r="B398" s="35"/>
      <c r="C398" s="181" t="s">
        <v>475</v>
      </c>
      <c r="D398" s="181" t="s">
        <v>117</v>
      </c>
      <c r="E398" s="182" t="s">
        <v>476</v>
      </c>
      <c r="F398" s="183" t="s">
        <v>477</v>
      </c>
      <c r="G398" s="184" t="s">
        <v>179</v>
      </c>
      <c r="H398" s="185">
        <v>77.5</v>
      </c>
      <c r="I398" s="186"/>
      <c r="J398" s="187">
        <f>ROUND(I398*H398,2)</f>
        <v>0</v>
      </c>
      <c r="K398" s="183" t="s">
        <v>127</v>
      </c>
      <c r="L398" s="39"/>
      <c r="M398" s="188" t="s">
        <v>1</v>
      </c>
      <c r="N398" s="189" t="s">
        <v>38</v>
      </c>
      <c r="O398" s="71"/>
      <c r="P398" s="190">
        <f>O398*H398</f>
        <v>0</v>
      </c>
      <c r="Q398" s="190">
        <v>2.8900000000000002E-3</v>
      </c>
      <c r="R398" s="190">
        <f>Q398*H398</f>
        <v>0.22397500000000001</v>
      </c>
      <c r="S398" s="190">
        <v>0</v>
      </c>
      <c r="T398" s="191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2" t="s">
        <v>229</v>
      </c>
      <c r="AT398" s="192" t="s">
        <v>117</v>
      </c>
      <c r="AU398" s="192" t="s">
        <v>80</v>
      </c>
      <c r="AY398" s="17" t="s">
        <v>114</v>
      </c>
      <c r="BE398" s="193">
        <f>IF(N398="základní",J398,0)</f>
        <v>0</v>
      </c>
      <c r="BF398" s="193">
        <f>IF(N398="snížená",J398,0)</f>
        <v>0</v>
      </c>
      <c r="BG398" s="193">
        <f>IF(N398="zákl. přenesená",J398,0)</f>
        <v>0</v>
      </c>
      <c r="BH398" s="193">
        <f>IF(N398="sníž. přenesená",J398,0)</f>
        <v>0</v>
      </c>
      <c r="BI398" s="193">
        <f>IF(N398="nulová",J398,0)</f>
        <v>0</v>
      </c>
      <c r="BJ398" s="17" t="s">
        <v>78</v>
      </c>
      <c r="BK398" s="193">
        <f>ROUND(I398*H398,2)</f>
        <v>0</v>
      </c>
      <c r="BL398" s="17" t="s">
        <v>229</v>
      </c>
      <c r="BM398" s="192" t="s">
        <v>478</v>
      </c>
    </row>
    <row r="399" spans="1:65" s="2" customFormat="1" ht="19.2">
      <c r="A399" s="34"/>
      <c r="B399" s="35"/>
      <c r="C399" s="36"/>
      <c r="D399" s="194" t="s">
        <v>123</v>
      </c>
      <c r="E399" s="36"/>
      <c r="F399" s="195" t="s">
        <v>479</v>
      </c>
      <c r="G399" s="36"/>
      <c r="H399" s="36"/>
      <c r="I399" s="196"/>
      <c r="J399" s="36"/>
      <c r="K399" s="36"/>
      <c r="L399" s="39"/>
      <c r="M399" s="197"/>
      <c r="N399" s="198"/>
      <c r="O399" s="71"/>
      <c r="P399" s="71"/>
      <c r="Q399" s="71"/>
      <c r="R399" s="71"/>
      <c r="S399" s="71"/>
      <c r="T399" s="72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T399" s="17" t="s">
        <v>123</v>
      </c>
      <c r="AU399" s="17" t="s">
        <v>80</v>
      </c>
    </row>
    <row r="400" spans="1:65" s="2" customFormat="1" ht="10.199999999999999">
      <c r="A400" s="34"/>
      <c r="B400" s="35"/>
      <c r="C400" s="36"/>
      <c r="D400" s="199" t="s">
        <v>130</v>
      </c>
      <c r="E400" s="36"/>
      <c r="F400" s="200" t="s">
        <v>480</v>
      </c>
      <c r="G400" s="36"/>
      <c r="H400" s="36"/>
      <c r="I400" s="196"/>
      <c r="J400" s="36"/>
      <c r="K400" s="36"/>
      <c r="L400" s="39"/>
      <c r="M400" s="197"/>
      <c r="N400" s="198"/>
      <c r="O400" s="71"/>
      <c r="P400" s="71"/>
      <c r="Q400" s="71"/>
      <c r="R400" s="71"/>
      <c r="S400" s="71"/>
      <c r="T400" s="72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T400" s="17" t="s">
        <v>130</v>
      </c>
      <c r="AU400" s="17" t="s">
        <v>80</v>
      </c>
    </row>
    <row r="401" spans="1:65" s="14" customFormat="1" ht="10.199999999999999">
      <c r="B401" s="211"/>
      <c r="C401" s="212"/>
      <c r="D401" s="194" t="s">
        <v>132</v>
      </c>
      <c r="E401" s="213" t="s">
        <v>1</v>
      </c>
      <c r="F401" s="214" t="s">
        <v>436</v>
      </c>
      <c r="G401" s="212"/>
      <c r="H401" s="215">
        <v>22.5</v>
      </c>
      <c r="I401" s="216"/>
      <c r="J401" s="212"/>
      <c r="K401" s="212"/>
      <c r="L401" s="217"/>
      <c r="M401" s="218"/>
      <c r="N401" s="219"/>
      <c r="O401" s="219"/>
      <c r="P401" s="219"/>
      <c r="Q401" s="219"/>
      <c r="R401" s="219"/>
      <c r="S401" s="219"/>
      <c r="T401" s="220"/>
      <c r="AT401" s="221" t="s">
        <v>132</v>
      </c>
      <c r="AU401" s="221" t="s">
        <v>80</v>
      </c>
      <c r="AV401" s="14" t="s">
        <v>80</v>
      </c>
      <c r="AW401" s="14" t="s">
        <v>30</v>
      </c>
      <c r="AX401" s="14" t="s">
        <v>73</v>
      </c>
      <c r="AY401" s="221" t="s">
        <v>114</v>
      </c>
    </row>
    <row r="402" spans="1:65" s="14" customFormat="1" ht="10.199999999999999">
      <c r="B402" s="211"/>
      <c r="C402" s="212"/>
      <c r="D402" s="194" t="s">
        <v>132</v>
      </c>
      <c r="E402" s="213" t="s">
        <v>1</v>
      </c>
      <c r="F402" s="214" t="s">
        <v>437</v>
      </c>
      <c r="G402" s="212"/>
      <c r="H402" s="215">
        <v>1</v>
      </c>
      <c r="I402" s="216"/>
      <c r="J402" s="212"/>
      <c r="K402" s="212"/>
      <c r="L402" s="217"/>
      <c r="M402" s="218"/>
      <c r="N402" s="219"/>
      <c r="O402" s="219"/>
      <c r="P402" s="219"/>
      <c r="Q402" s="219"/>
      <c r="R402" s="219"/>
      <c r="S402" s="219"/>
      <c r="T402" s="220"/>
      <c r="AT402" s="221" t="s">
        <v>132</v>
      </c>
      <c r="AU402" s="221" t="s">
        <v>80</v>
      </c>
      <c r="AV402" s="14" t="s">
        <v>80</v>
      </c>
      <c r="AW402" s="14" t="s">
        <v>30</v>
      </c>
      <c r="AX402" s="14" t="s">
        <v>73</v>
      </c>
      <c r="AY402" s="221" t="s">
        <v>114</v>
      </c>
    </row>
    <row r="403" spans="1:65" s="14" customFormat="1" ht="10.199999999999999">
      <c r="B403" s="211"/>
      <c r="C403" s="212"/>
      <c r="D403" s="194" t="s">
        <v>132</v>
      </c>
      <c r="E403" s="213" t="s">
        <v>1</v>
      </c>
      <c r="F403" s="214" t="s">
        <v>438</v>
      </c>
      <c r="G403" s="212"/>
      <c r="H403" s="215">
        <v>54</v>
      </c>
      <c r="I403" s="216"/>
      <c r="J403" s="212"/>
      <c r="K403" s="212"/>
      <c r="L403" s="217"/>
      <c r="M403" s="218"/>
      <c r="N403" s="219"/>
      <c r="O403" s="219"/>
      <c r="P403" s="219"/>
      <c r="Q403" s="219"/>
      <c r="R403" s="219"/>
      <c r="S403" s="219"/>
      <c r="T403" s="220"/>
      <c r="AT403" s="221" t="s">
        <v>132</v>
      </c>
      <c r="AU403" s="221" t="s">
        <v>80</v>
      </c>
      <c r="AV403" s="14" t="s">
        <v>80</v>
      </c>
      <c r="AW403" s="14" t="s">
        <v>30</v>
      </c>
      <c r="AX403" s="14" t="s">
        <v>73</v>
      </c>
      <c r="AY403" s="221" t="s">
        <v>114</v>
      </c>
    </row>
    <row r="404" spans="1:65" s="15" customFormat="1" ht="10.199999999999999">
      <c r="B404" s="222"/>
      <c r="C404" s="223"/>
      <c r="D404" s="194" t="s">
        <v>132</v>
      </c>
      <c r="E404" s="224" t="s">
        <v>1</v>
      </c>
      <c r="F404" s="225" t="s">
        <v>139</v>
      </c>
      <c r="G404" s="223"/>
      <c r="H404" s="226">
        <v>77.5</v>
      </c>
      <c r="I404" s="227"/>
      <c r="J404" s="223"/>
      <c r="K404" s="223"/>
      <c r="L404" s="228"/>
      <c r="M404" s="229"/>
      <c r="N404" s="230"/>
      <c r="O404" s="230"/>
      <c r="P404" s="230"/>
      <c r="Q404" s="230"/>
      <c r="R404" s="230"/>
      <c r="S404" s="230"/>
      <c r="T404" s="231"/>
      <c r="AT404" s="232" t="s">
        <v>132</v>
      </c>
      <c r="AU404" s="232" t="s">
        <v>80</v>
      </c>
      <c r="AV404" s="15" t="s">
        <v>121</v>
      </c>
      <c r="AW404" s="15" t="s">
        <v>30</v>
      </c>
      <c r="AX404" s="15" t="s">
        <v>78</v>
      </c>
      <c r="AY404" s="232" t="s">
        <v>114</v>
      </c>
    </row>
    <row r="405" spans="1:65" s="2" customFormat="1" ht="33" customHeight="1">
      <c r="A405" s="34"/>
      <c r="B405" s="35"/>
      <c r="C405" s="181" t="s">
        <v>481</v>
      </c>
      <c r="D405" s="181" t="s">
        <v>117</v>
      </c>
      <c r="E405" s="182" t="s">
        <v>482</v>
      </c>
      <c r="F405" s="183" t="s">
        <v>483</v>
      </c>
      <c r="G405" s="184" t="s">
        <v>379</v>
      </c>
      <c r="H405" s="185">
        <v>0.79200000000000004</v>
      </c>
      <c r="I405" s="186"/>
      <c r="J405" s="187">
        <f>ROUND(I405*H405,2)</f>
        <v>0</v>
      </c>
      <c r="K405" s="183" t="s">
        <v>127</v>
      </c>
      <c r="L405" s="39"/>
      <c r="M405" s="188" t="s">
        <v>1</v>
      </c>
      <c r="N405" s="189" t="s">
        <v>38</v>
      </c>
      <c r="O405" s="71"/>
      <c r="P405" s="190">
        <f>O405*H405</f>
        <v>0</v>
      </c>
      <c r="Q405" s="190">
        <v>0</v>
      </c>
      <c r="R405" s="190">
        <f>Q405*H405</f>
        <v>0</v>
      </c>
      <c r="S405" s="190">
        <v>0</v>
      </c>
      <c r="T405" s="191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2" t="s">
        <v>229</v>
      </c>
      <c r="AT405" s="192" t="s">
        <v>117</v>
      </c>
      <c r="AU405" s="192" t="s">
        <v>80</v>
      </c>
      <c r="AY405" s="17" t="s">
        <v>114</v>
      </c>
      <c r="BE405" s="193">
        <f>IF(N405="základní",J405,0)</f>
        <v>0</v>
      </c>
      <c r="BF405" s="193">
        <f>IF(N405="snížená",J405,0)</f>
        <v>0</v>
      </c>
      <c r="BG405" s="193">
        <f>IF(N405="zákl. přenesená",J405,0)</f>
        <v>0</v>
      </c>
      <c r="BH405" s="193">
        <f>IF(N405="sníž. přenesená",J405,0)</f>
        <v>0</v>
      </c>
      <c r="BI405" s="193">
        <f>IF(N405="nulová",J405,0)</f>
        <v>0</v>
      </c>
      <c r="BJ405" s="17" t="s">
        <v>78</v>
      </c>
      <c r="BK405" s="193">
        <f>ROUND(I405*H405,2)</f>
        <v>0</v>
      </c>
      <c r="BL405" s="17" t="s">
        <v>229</v>
      </c>
      <c r="BM405" s="192" t="s">
        <v>484</v>
      </c>
    </row>
    <row r="406" spans="1:65" s="2" customFormat="1" ht="38.4">
      <c r="A406" s="34"/>
      <c r="B406" s="35"/>
      <c r="C406" s="36"/>
      <c r="D406" s="194" t="s">
        <v>123</v>
      </c>
      <c r="E406" s="36"/>
      <c r="F406" s="195" t="s">
        <v>485</v>
      </c>
      <c r="G406" s="36"/>
      <c r="H406" s="36"/>
      <c r="I406" s="196"/>
      <c r="J406" s="36"/>
      <c r="K406" s="36"/>
      <c r="L406" s="39"/>
      <c r="M406" s="197"/>
      <c r="N406" s="198"/>
      <c r="O406" s="71"/>
      <c r="P406" s="71"/>
      <c r="Q406" s="71"/>
      <c r="R406" s="71"/>
      <c r="S406" s="71"/>
      <c r="T406" s="72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T406" s="17" t="s">
        <v>123</v>
      </c>
      <c r="AU406" s="17" t="s">
        <v>80</v>
      </c>
    </row>
    <row r="407" spans="1:65" s="2" customFormat="1" ht="10.199999999999999">
      <c r="A407" s="34"/>
      <c r="B407" s="35"/>
      <c r="C407" s="36"/>
      <c r="D407" s="199" t="s">
        <v>130</v>
      </c>
      <c r="E407" s="36"/>
      <c r="F407" s="200" t="s">
        <v>486</v>
      </c>
      <c r="G407" s="36"/>
      <c r="H407" s="36"/>
      <c r="I407" s="196"/>
      <c r="J407" s="36"/>
      <c r="K407" s="36"/>
      <c r="L407" s="39"/>
      <c r="M407" s="197"/>
      <c r="N407" s="198"/>
      <c r="O407" s="71"/>
      <c r="P407" s="71"/>
      <c r="Q407" s="71"/>
      <c r="R407" s="71"/>
      <c r="S407" s="71"/>
      <c r="T407" s="72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T407" s="17" t="s">
        <v>130</v>
      </c>
      <c r="AU407" s="17" t="s">
        <v>80</v>
      </c>
    </row>
    <row r="408" spans="1:65" s="12" customFormat="1" ht="22.8" customHeight="1">
      <c r="B408" s="165"/>
      <c r="C408" s="166"/>
      <c r="D408" s="167" t="s">
        <v>72</v>
      </c>
      <c r="E408" s="179" t="s">
        <v>487</v>
      </c>
      <c r="F408" s="179" t="s">
        <v>488</v>
      </c>
      <c r="G408" s="166"/>
      <c r="H408" s="166"/>
      <c r="I408" s="169"/>
      <c r="J408" s="180">
        <f>BK408</f>
        <v>0</v>
      </c>
      <c r="K408" s="166"/>
      <c r="L408" s="171"/>
      <c r="M408" s="172"/>
      <c r="N408" s="173"/>
      <c r="O408" s="173"/>
      <c r="P408" s="174">
        <f>SUM(P409:P563)</f>
        <v>0</v>
      </c>
      <c r="Q408" s="173"/>
      <c r="R408" s="174">
        <f>SUM(R409:R563)</f>
        <v>55.46283287</v>
      </c>
      <c r="S408" s="173"/>
      <c r="T408" s="175">
        <f>SUM(T409:T563)</f>
        <v>47.990312120000006</v>
      </c>
      <c r="AR408" s="176" t="s">
        <v>80</v>
      </c>
      <c r="AT408" s="177" t="s">
        <v>72</v>
      </c>
      <c r="AU408" s="177" t="s">
        <v>78</v>
      </c>
      <c r="AY408" s="176" t="s">
        <v>114</v>
      </c>
      <c r="BK408" s="178">
        <f>SUM(BK409:BK563)</f>
        <v>0</v>
      </c>
    </row>
    <row r="409" spans="1:65" s="2" customFormat="1" ht="24.15" customHeight="1">
      <c r="A409" s="34"/>
      <c r="B409" s="35"/>
      <c r="C409" s="181" t="s">
        <v>489</v>
      </c>
      <c r="D409" s="181" t="s">
        <v>117</v>
      </c>
      <c r="E409" s="182" t="s">
        <v>490</v>
      </c>
      <c r="F409" s="183" t="s">
        <v>491</v>
      </c>
      <c r="G409" s="184" t="s">
        <v>126</v>
      </c>
      <c r="H409" s="185">
        <v>1018.5170000000001</v>
      </c>
      <c r="I409" s="186"/>
      <c r="J409" s="187">
        <f>ROUND(I409*H409,2)</f>
        <v>0</v>
      </c>
      <c r="K409" s="183" t="s">
        <v>127</v>
      </c>
      <c r="L409" s="39"/>
      <c r="M409" s="188" t="s">
        <v>1</v>
      </c>
      <c r="N409" s="189" t="s">
        <v>38</v>
      </c>
      <c r="O409" s="71"/>
      <c r="P409" s="190">
        <f>O409*H409</f>
        <v>0</v>
      </c>
      <c r="Q409" s="190">
        <v>4.4740000000000002E-2</v>
      </c>
      <c r="R409" s="190">
        <f>Q409*H409</f>
        <v>45.568450580000004</v>
      </c>
      <c r="S409" s="190">
        <v>0</v>
      </c>
      <c r="T409" s="191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2" t="s">
        <v>229</v>
      </c>
      <c r="AT409" s="192" t="s">
        <v>117</v>
      </c>
      <c r="AU409" s="192" t="s">
        <v>80</v>
      </c>
      <c r="AY409" s="17" t="s">
        <v>114</v>
      </c>
      <c r="BE409" s="193">
        <f>IF(N409="základní",J409,0)</f>
        <v>0</v>
      </c>
      <c r="BF409" s="193">
        <f>IF(N409="snížená",J409,0)</f>
        <v>0</v>
      </c>
      <c r="BG409" s="193">
        <f>IF(N409="zákl. přenesená",J409,0)</f>
        <v>0</v>
      </c>
      <c r="BH409" s="193">
        <f>IF(N409="sníž. přenesená",J409,0)</f>
        <v>0</v>
      </c>
      <c r="BI409" s="193">
        <f>IF(N409="nulová",J409,0)</f>
        <v>0</v>
      </c>
      <c r="BJ409" s="17" t="s">
        <v>78</v>
      </c>
      <c r="BK409" s="193">
        <f>ROUND(I409*H409,2)</f>
        <v>0</v>
      </c>
      <c r="BL409" s="17" t="s">
        <v>229</v>
      </c>
      <c r="BM409" s="192" t="s">
        <v>492</v>
      </c>
    </row>
    <row r="410" spans="1:65" s="2" customFormat="1" ht="19.2">
      <c r="A410" s="34"/>
      <c r="B410" s="35"/>
      <c r="C410" s="36"/>
      <c r="D410" s="194" t="s">
        <v>123</v>
      </c>
      <c r="E410" s="36"/>
      <c r="F410" s="195" t="s">
        <v>493</v>
      </c>
      <c r="G410" s="36"/>
      <c r="H410" s="36"/>
      <c r="I410" s="196"/>
      <c r="J410" s="36"/>
      <c r="K410" s="36"/>
      <c r="L410" s="39"/>
      <c r="M410" s="197"/>
      <c r="N410" s="198"/>
      <c r="O410" s="71"/>
      <c r="P410" s="71"/>
      <c r="Q410" s="71"/>
      <c r="R410" s="71"/>
      <c r="S410" s="71"/>
      <c r="T410" s="72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T410" s="17" t="s">
        <v>123</v>
      </c>
      <c r="AU410" s="17" t="s">
        <v>80</v>
      </c>
    </row>
    <row r="411" spans="1:65" s="2" customFormat="1" ht="10.199999999999999">
      <c r="A411" s="34"/>
      <c r="B411" s="35"/>
      <c r="C411" s="36"/>
      <c r="D411" s="199" t="s">
        <v>130</v>
      </c>
      <c r="E411" s="36"/>
      <c r="F411" s="200" t="s">
        <v>494</v>
      </c>
      <c r="G411" s="36"/>
      <c r="H411" s="36"/>
      <c r="I411" s="196"/>
      <c r="J411" s="36"/>
      <c r="K411" s="36"/>
      <c r="L411" s="39"/>
      <c r="M411" s="197"/>
      <c r="N411" s="198"/>
      <c r="O411" s="71"/>
      <c r="P411" s="71"/>
      <c r="Q411" s="71"/>
      <c r="R411" s="71"/>
      <c r="S411" s="71"/>
      <c r="T411" s="72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T411" s="17" t="s">
        <v>130</v>
      </c>
      <c r="AU411" s="17" t="s">
        <v>80</v>
      </c>
    </row>
    <row r="412" spans="1:65" s="13" customFormat="1" ht="10.199999999999999">
      <c r="B412" s="201"/>
      <c r="C412" s="202"/>
      <c r="D412" s="194" t="s">
        <v>132</v>
      </c>
      <c r="E412" s="203" t="s">
        <v>1</v>
      </c>
      <c r="F412" s="204" t="s">
        <v>495</v>
      </c>
      <c r="G412" s="202"/>
      <c r="H412" s="203" t="s">
        <v>1</v>
      </c>
      <c r="I412" s="205"/>
      <c r="J412" s="202"/>
      <c r="K412" s="202"/>
      <c r="L412" s="206"/>
      <c r="M412" s="207"/>
      <c r="N412" s="208"/>
      <c r="O412" s="208"/>
      <c r="P412" s="208"/>
      <c r="Q412" s="208"/>
      <c r="R412" s="208"/>
      <c r="S412" s="208"/>
      <c r="T412" s="209"/>
      <c r="AT412" s="210" t="s">
        <v>132</v>
      </c>
      <c r="AU412" s="210" t="s">
        <v>80</v>
      </c>
      <c r="AV412" s="13" t="s">
        <v>78</v>
      </c>
      <c r="AW412" s="13" t="s">
        <v>30</v>
      </c>
      <c r="AX412" s="13" t="s">
        <v>73</v>
      </c>
      <c r="AY412" s="210" t="s">
        <v>114</v>
      </c>
    </row>
    <row r="413" spans="1:65" s="14" customFormat="1" ht="10.199999999999999">
      <c r="B413" s="211"/>
      <c r="C413" s="212"/>
      <c r="D413" s="194" t="s">
        <v>132</v>
      </c>
      <c r="E413" s="213" t="s">
        <v>1</v>
      </c>
      <c r="F413" s="214" t="s">
        <v>343</v>
      </c>
      <c r="G413" s="212"/>
      <c r="H413" s="215">
        <v>684.41700000000003</v>
      </c>
      <c r="I413" s="216"/>
      <c r="J413" s="212"/>
      <c r="K413" s="212"/>
      <c r="L413" s="217"/>
      <c r="M413" s="218"/>
      <c r="N413" s="219"/>
      <c r="O413" s="219"/>
      <c r="P413" s="219"/>
      <c r="Q413" s="219"/>
      <c r="R413" s="219"/>
      <c r="S413" s="219"/>
      <c r="T413" s="220"/>
      <c r="AT413" s="221" t="s">
        <v>132</v>
      </c>
      <c r="AU413" s="221" t="s">
        <v>80</v>
      </c>
      <c r="AV413" s="14" t="s">
        <v>80</v>
      </c>
      <c r="AW413" s="14" t="s">
        <v>30</v>
      </c>
      <c r="AX413" s="14" t="s">
        <v>73</v>
      </c>
      <c r="AY413" s="221" t="s">
        <v>114</v>
      </c>
    </row>
    <row r="414" spans="1:65" s="14" customFormat="1" ht="10.199999999999999">
      <c r="B414" s="211"/>
      <c r="C414" s="212"/>
      <c r="D414" s="194" t="s">
        <v>132</v>
      </c>
      <c r="E414" s="213" t="s">
        <v>1</v>
      </c>
      <c r="F414" s="214" t="s">
        <v>344</v>
      </c>
      <c r="G414" s="212"/>
      <c r="H414" s="215">
        <v>144.87200000000001</v>
      </c>
      <c r="I414" s="216"/>
      <c r="J414" s="212"/>
      <c r="K414" s="212"/>
      <c r="L414" s="217"/>
      <c r="M414" s="218"/>
      <c r="N414" s="219"/>
      <c r="O414" s="219"/>
      <c r="P414" s="219"/>
      <c r="Q414" s="219"/>
      <c r="R414" s="219"/>
      <c r="S414" s="219"/>
      <c r="T414" s="220"/>
      <c r="AT414" s="221" t="s">
        <v>132</v>
      </c>
      <c r="AU414" s="221" t="s">
        <v>80</v>
      </c>
      <c r="AV414" s="14" t="s">
        <v>80</v>
      </c>
      <c r="AW414" s="14" t="s">
        <v>30</v>
      </c>
      <c r="AX414" s="14" t="s">
        <v>73</v>
      </c>
      <c r="AY414" s="221" t="s">
        <v>114</v>
      </c>
    </row>
    <row r="415" spans="1:65" s="14" customFormat="1" ht="10.199999999999999">
      <c r="B415" s="211"/>
      <c r="C415" s="212"/>
      <c r="D415" s="194" t="s">
        <v>132</v>
      </c>
      <c r="E415" s="213" t="s">
        <v>1</v>
      </c>
      <c r="F415" s="214" t="s">
        <v>345</v>
      </c>
      <c r="G415" s="212"/>
      <c r="H415" s="215">
        <v>189.22800000000001</v>
      </c>
      <c r="I415" s="216"/>
      <c r="J415" s="212"/>
      <c r="K415" s="212"/>
      <c r="L415" s="217"/>
      <c r="M415" s="218"/>
      <c r="N415" s="219"/>
      <c r="O415" s="219"/>
      <c r="P415" s="219"/>
      <c r="Q415" s="219"/>
      <c r="R415" s="219"/>
      <c r="S415" s="219"/>
      <c r="T415" s="220"/>
      <c r="AT415" s="221" t="s">
        <v>132</v>
      </c>
      <c r="AU415" s="221" t="s">
        <v>80</v>
      </c>
      <c r="AV415" s="14" t="s">
        <v>80</v>
      </c>
      <c r="AW415" s="14" t="s">
        <v>30</v>
      </c>
      <c r="AX415" s="14" t="s">
        <v>73</v>
      </c>
      <c r="AY415" s="221" t="s">
        <v>114</v>
      </c>
    </row>
    <row r="416" spans="1:65" s="15" customFormat="1" ht="10.199999999999999">
      <c r="B416" s="222"/>
      <c r="C416" s="223"/>
      <c r="D416" s="194" t="s">
        <v>132</v>
      </c>
      <c r="E416" s="224" t="s">
        <v>1</v>
      </c>
      <c r="F416" s="225" t="s">
        <v>139</v>
      </c>
      <c r="G416" s="223"/>
      <c r="H416" s="226">
        <v>1018.5170000000001</v>
      </c>
      <c r="I416" s="227"/>
      <c r="J416" s="223"/>
      <c r="K416" s="223"/>
      <c r="L416" s="228"/>
      <c r="M416" s="229"/>
      <c r="N416" s="230"/>
      <c r="O416" s="230"/>
      <c r="P416" s="230"/>
      <c r="Q416" s="230"/>
      <c r="R416" s="230"/>
      <c r="S416" s="230"/>
      <c r="T416" s="231"/>
      <c r="AT416" s="232" t="s">
        <v>132</v>
      </c>
      <c r="AU416" s="232" t="s">
        <v>80</v>
      </c>
      <c r="AV416" s="15" t="s">
        <v>121</v>
      </c>
      <c r="AW416" s="15" t="s">
        <v>30</v>
      </c>
      <c r="AX416" s="15" t="s">
        <v>78</v>
      </c>
      <c r="AY416" s="232" t="s">
        <v>114</v>
      </c>
    </row>
    <row r="417" spans="1:65" s="2" customFormat="1" ht="24.15" customHeight="1">
      <c r="A417" s="34"/>
      <c r="B417" s="35"/>
      <c r="C417" s="181" t="s">
        <v>496</v>
      </c>
      <c r="D417" s="181" t="s">
        <v>117</v>
      </c>
      <c r="E417" s="182" t="s">
        <v>497</v>
      </c>
      <c r="F417" s="183" t="s">
        <v>498</v>
      </c>
      <c r="G417" s="184" t="s">
        <v>179</v>
      </c>
      <c r="H417" s="185">
        <v>155.6</v>
      </c>
      <c r="I417" s="186"/>
      <c r="J417" s="187">
        <f>ROUND(I417*H417,2)</f>
        <v>0</v>
      </c>
      <c r="K417" s="183" t="s">
        <v>127</v>
      </c>
      <c r="L417" s="39"/>
      <c r="M417" s="188" t="s">
        <v>1</v>
      </c>
      <c r="N417" s="189" t="s">
        <v>38</v>
      </c>
      <c r="O417" s="71"/>
      <c r="P417" s="190">
        <f>O417*H417</f>
        <v>0</v>
      </c>
      <c r="Q417" s="190">
        <v>2.0000000000000001E-4</v>
      </c>
      <c r="R417" s="190">
        <f>Q417*H417</f>
        <v>3.1120000000000002E-2</v>
      </c>
      <c r="S417" s="190">
        <v>0</v>
      </c>
      <c r="T417" s="191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2" t="s">
        <v>229</v>
      </c>
      <c r="AT417" s="192" t="s">
        <v>117</v>
      </c>
      <c r="AU417" s="192" t="s">
        <v>80</v>
      </c>
      <c r="AY417" s="17" t="s">
        <v>114</v>
      </c>
      <c r="BE417" s="193">
        <f>IF(N417="základní",J417,0)</f>
        <v>0</v>
      </c>
      <c r="BF417" s="193">
        <f>IF(N417="snížená",J417,0)</f>
        <v>0</v>
      </c>
      <c r="BG417" s="193">
        <f>IF(N417="zákl. přenesená",J417,0)</f>
        <v>0</v>
      </c>
      <c r="BH417" s="193">
        <f>IF(N417="sníž. přenesená",J417,0)</f>
        <v>0</v>
      </c>
      <c r="BI417" s="193">
        <f>IF(N417="nulová",J417,0)</f>
        <v>0</v>
      </c>
      <c r="BJ417" s="17" t="s">
        <v>78</v>
      </c>
      <c r="BK417" s="193">
        <f>ROUND(I417*H417,2)</f>
        <v>0</v>
      </c>
      <c r="BL417" s="17" t="s">
        <v>229</v>
      </c>
      <c r="BM417" s="192" t="s">
        <v>499</v>
      </c>
    </row>
    <row r="418" spans="1:65" s="2" customFormat="1" ht="19.2">
      <c r="A418" s="34"/>
      <c r="B418" s="35"/>
      <c r="C418" s="36"/>
      <c r="D418" s="194" t="s">
        <v>123</v>
      </c>
      <c r="E418" s="36"/>
      <c r="F418" s="195" t="s">
        <v>500</v>
      </c>
      <c r="G418" s="36"/>
      <c r="H418" s="36"/>
      <c r="I418" s="196"/>
      <c r="J418" s="36"/>
      <c r="K418" s="36"/>
      <c r="L418" s="39"/>
      <c r="M418" s="197"/>
      <c r="N418" s="198"/>
      <c r="O418" s="71"/>
      <c r="P418" s="71"/>
      <c r="Q418" s="71"/>
      <c r="R418" s="71"/>
      <c r="S418" s="71"/>
      <c r="T418" s="72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T418" s="17" t="s">
        <v>123</v>
      </c>
      <c r="AU418" s="17" t="s">
        <v>80</v>
      </c>
    </row>
    <row r="419" spans="1:65" s="2" customFormat="1" ht="10.199999999999999">
      <c r="A419" s="34"/>
      <c r="B419" s="35"/>
      <c r="C419" s="36"/>
      <c r="D419" s="199" t="s">
        <v>130</v>
      </c>
      <c r="E419" s="36"/>
      <c r="F419" s="200" t="s">
        <v>501</v>
      </c>
      <c r="G419" s="36"/>
      <c r="H419" s="36"/>
      <c r="I419" s="196"/>
      <c r="J419" s="36"/>
      <c r="K419" s="36"/>
      <c r="L419" s="39"/>
      <c r="M419" s="197"/>
      <c r="N419" s="198"/>
      <c r="O419" s="71"/>
      <c r="P419" s="71"/>
      <c r="Q419" s="71"/>
      <c r="R419" s="71"/>
      <c r="S419" s="71"/>
      <c r="T419" s="72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T419" s="17" t="s">
        <v>130</v>
      </c>
      <c r="AU419" s="17" t="s">
        <v>80</v>
      </c>
    </row>
    <row r="420" spans="1:65" s="14" customFormat="1" ht="10.199999999999999">
      <c r="B420" s="211"/>
      <c r="C420" s="212"/>
      <c r="D420" s="194" t="s">
        <v>132</v>
      </c>
      <c r="E420" s="213" t="s">
        <v>1</v>
      </c>
      <c r="F420" s="214" t="s">
        <v>428</v>
      </c>
      <c r="G420" s="212"/>
      <c r="H420" s="215">
        <v>105.1</v>
      </c>
      <c r="I420" s="216"/>
      <c r="J420" s="212"/>
      <c r="K420" s="212"/>
      <c r="L420" s="217"/>
      <c r="M420" s="218"/>
      <c r="N420" s="219"/>
      <c r="O420" s="219"/>
      <c r="P420" s="219"/>
      <c r="Q420" s="219"/>
      <c r="R420" s="219"/>
      <c r="S420" s="219"/>
      <c r="T420" s="220"/>
      <c r="AT420" s="221" t="s">
        <v>132</v>
      </c>
      <c r="AU420" s="221" t="s">
        <v>80</v>
      </c>
      <c r="AV420" s="14" t="s">
        <v>80</v>
      </c>
      <c r="AW420" s="14" t="s">
        <v>30</v>
      </c>
      <c r="AX420" s="14" t="s">
        <v>73</v>
      </c>
      <c r="AY420" s="221" t="s">
        <v>114</v>
      </c>
    </row>
    <row r="421" spans="1:65" s="14" customFormat="1" ht="10.199999999999999">
      <c r="B421" s="211"/>
      <c r="C421" s="212"/>
      <c r="D421" s="194" t="s">
        <v>132</v>
      </c>
      <c r="E421" s="213" t="s">
        <v>1</v>
      </c>
      <c r="F421" s="214" t="s">
        <v>429</v>
      </c>
      <c r="G421" s="212"/>
      <c r="H421" s="215">
        <v>50.5</v>
      </c>
      <c r="I421" s="216"/>
      <c r="J421" s="212"/>
      <c r="K421" s="212"/>
      <c r="L421" s="217"/>
      <c r="M421" s="218"/>
      <c r="N421" s="219"/>
      <c r="O421" s="219"/>
      <c r="P421" s="219"/>
      <c r="Q421" s="219"/>
      <c r="R421" s="219"/>
      <c r="S421" s="219"/>
      <c r="T421" s="220"/>
      <c r="AT421" s="221" t="s">
        <v>132</v>
      </c>
      <c r="AU421" s="221" t="s">
        <v>80</v>
      </c>
      <c r="AV421" s="14" t="s">
        <v>80</v>
      </c>
      <c r="AW421" s="14" t="s">
        <v>30</v>
      </c>
      <c r="AX421" s="14" t="s">
        <v>73</v>
      </c>
      <c r="AY421" s="221" t="s">
        <v>114</v>
      </c>
    </row>
    <row r="422" spans="1:65" s="15" customFormat="1" ht="10.199999999999999">
      <c r="B422" s="222"/>
      <c r="C422" s="223"/>
      <c r="D422" s="194" t="s">
        <v>132</v>
      </c>
      <c r="E422" s="224" t="s">
        <v>1</v>
      </c>
      <c r="F422" s="225" t="s">
        <v>139</v>
      </c>
      <c r="G422" s="223"/>
      <c r="H422" s="226">
        <v>155.6</v>
      </c>
      <c r="I422" s="227"/>
      <c r="J422" s="223"/>
      <c r="K422" s="223"/>
      <c r="L422" s="228"/>
      <c r="M422" s="229"/>
      <c r="N422" s="230"/>
      <c r="O422" s="230"/>
      <c r="P422" s="230"/>
      <c r="Q422" s="230"/>
      <c r="R422" s="230"/>
      <c r="S422" s="230"/>
      <c r="T422" s="231"/>
      <c r="AT422" s="232" t="s">
        <v>132</v>
      </c>
      <c r="AU422" s="232" t="s">
        <v>80</v>
      </c>
      <c r="AV422" s="15" t="s">
        <v>121</v>
      </c>
      <c r="AW422" s="15" t="s">
        <v>30</v>
      </c>
      <c r="AX422" s="15" t="s">
        <v>78</v>
      </c>
      <c r="AY422" s="232" t="s">
        <v>114</v>
      </c>
    </row>
    <row r="423" spans="1:65" s="2" customFormat="1" ht="24.15" customHeight="1">
      <c r="A423" s="34"/>
      <c r="B423" s="35"/>
      <c r="C423" s="181" t="s">
        <v>502</v>
      </c>
      <c r="D423" s="181" t="s">
        <v>117</v>
      </c>
      <c r="E423" s="182" t="s">
        <v>503</v>
      </c>
      <c r="F423" s="183" t="s">
        <v>504</v>
      </c>
      <c r="G423" s="184" t="s">
        <v>179</v>
      </c>
      <c r="H423" s="185">
        <v>155.6</v>
      </c>
      <c r="I423" s="186"/>
      <c r="J423" s="187">
        <f>ROUND(I423*H423,2)</f>
        <v>0</v>
      </c>
      <c r="K423" s="183" t="s">
        <v>127</v>
      </c>
      <c r="L423" s="39"/>
      <c r="M423" s="188" t="s">
        <v>1</v>
      </c>
      <c r="N423" s="189" t="s">
        <v>38</v>
      </c>
      <c r="O423" s="71"/>
      <c r="P423" s="190">
        <f>O423*H423</f>
        <v>0</v>
      </c>
      <c r="Q423" s="190">
        <v>2.0000000000000001E-4</v>
      </c>
      <c r="R423" s="190">
        <f>Q423*H423</f>
        <v>3.1120000000000002E-2</v>
      </c>
      <c r="S423" s="190">
        <v>0</v>
      </c>
      <c r="T423" s="191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92" t="s">
        <v>229</v>
      </c>
      <c r="AT423" s="192" t="s">
        <v>117</v>
      </c>
      <c r="AU423" s="192" t="s">
        <v>80</v>
      </c>
      <c r="AY423" s="17" t="s">
        <v>114</v>
      </c>
      <c r="BE423" s="193">
        <f>IF(N423="základní",J423,0)</f>
        <v>0</v>
      </c>
      <c r="BF423" s="193">
        <f>IF(N423="snížená",J423,0)</f>
        <v>0</v>
      </c>
      <c r="BG423" s="193">
        <f>IF(N423="zákl. přenesená",J423,0)</f>
        <v>0</v>
      </c>
      <c r="BH423" s="193">
        <f>IF(N423="sníž. přenesená",J423,0)</f>
        <v>0</v>
      </c>
      <c r="BI423" s="193">
        <f>IF(N423="nulová",J423,0)</f>
        <v>0</v>
      </c>
      <c r="BJ423" s="17" t="s">
        <v>78</v>
      </c>
      <c r="BK423" s="193">
        <f>ROUND(I423*H423,2)</f>
        <v>0</v>
      </c>
      <c r="BL423" s="17" t="s">
        <v>229</v>
      </c>
      <c r="BM423" s="192" t="s">
        <v>505</v>
      </c>
    </row>
    <row r="424" spans="1:65" s="2" customFormat="1" ht="19.2">
      <c r="A424" s="34"/>
      <c r="B424" s="35"/>
      <c r="C424" s="36"/>
      <c r="D424" s="194" t="s">
        <v>123</v>
      </c>
      <c r="E424" s="36"/>
      <c r="F424" s="195" t="s">
        <v>506</v>
      </c>
      <c r="G424" s="36"/>
      <c r="H424" s="36"/>
      <c r="I424" s="196"/>
      <c r="J424" s="36"/>
      <c r="K424" s="36"/>
      <c r="L424" s="39"/>
      <c r="M424" s="197"/>
      <c r="N424" s="198"/>
      <c r="O424" s="71"/>
      <c r="P424" s="71"/>
      <c r="Q424" s="71"/>
      <c r="R424" s="71"/>
      <c r="S424" s="71"/>
      <c r="T424" s="72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T424" s="17" t="s">
        <v>123</v>
      </c>
      <c r="AU424" s="17" t="s">
        <v>80</v>
      </c>
    </row>
    <row r="425" spans="1:65" s="2" customFormat="1" ht="10.199999999999999">
      <c r="A425" s="34"/>
      <c r="B425" s="35"/>
      <c r="C425" s="36"/>
      <c r="D425" s="199" t="s">
        <v>130</v>
      </c>
      <c r="E425" s="36"/>
      <c r="F425" s="200" t="s">
        <v>507</v>
      </c>
      <c r="G425" s="36"/>
      <c r="H425" s="36"/>
      <c r="I425" s="196"/>
      <c r="J425" s="36"/>
      <c r="K425" s="36"/>
      <c r="L425" s="39"/>
      <c r="M425" s="197"/>
      <c r="N425" s="198"/>
      <c r="O425" s="71"/>
      <c r="P425" s="71"/>
      <c r="Q425" s="71"/>
      <c r="R425" s="71"/>
      <c r="S425" s="71"/>
      <c r="T425" s="72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T425" s="17" t="s">
        <v>130</v>
      </c>
      <c r="AU425" s="17" t="s">
        <v>80</v>
      </c>
    </row>
    <row r="426" spans="1:65" s="14" customFormat="1" ht="10.199999999999999">
      <c r="B426" s="211"/>
      <c r="C426" s="212"/>
      <c r="D426" s="194" t="s">
        <v>132</v>
      </c>
      <c r="E426" s="213" t="s">
        <v>1</v>
      </c>
      <c r="F426" s="214" t="s">
        <v>428</v>
      </c>
      <c r="G426" s="212"/>
      <c r="H426" s="215">
        <v>105.1</v>
      </c>
      <c r="I426" s="216"/>
      <c r="J426" s="212"/>
      <c r="K426" s="212"/>
      <c r="L426" s="217"/>
      <c r="M426" s="218"/>
      <c r="N426" s="219"/>
      <c r="O426" s="219"/>
      <c r="P426" s="219"/>
      <c r="Q426" s="219"/>
      <c r="R426" s="219"/>
      <c r="S426" s="219"/>
      <c r="T426" s="220"/>
      <c r="AT426" s="221" t="s">
        <v>132</v>
      </c>
      <c r="AU426" s="221" t="s">
        <v>80</v>
      </c>
      <c r="AV426" s="14" t="s">
        <v>80</v>
      </c>
      <c r="AW426" s="14" t="s">
        <v>30</v>
      </c>
      <c r="AX426" s="14" t="s">
        <v>73</v>
      </c>
      <c r="AY426" s="221" t="s">
        <v>114</v>
      </c>
    </row>
    <row r="427" spans="1:65" s="14" customFormat="1" ht="10.199999999999999">
      <c r="B427" s="211"/>
      <c r="C427" s="212"/>
      <c r="D427" s="194" t="s">
        <v>132</v>
      </c>
      <c r="E427" s="213" t="s">
        <v>1</v>
      </c>
      <c r="F427" s="214" t="s">
        <v>429</v>
      </c>
      <c r="G427" s="212"/>
      <c r="H427" s="215">
        <v>50.5</v>
      </c>
      <c r="I427" s="216"/>
      <c r="J427" s="212"/>
      <c r="K427" s="212"/>
      <c r="L427" s="217"/>
      <c r="M427" s="218"/>
      <c r="N427" s="219"/>
      <c r="O427" s="219"/>
      <c r="P427" s="219"/>
      <c r="Q427" s="219"/>
      <c r="R427" s="219"/>
      <c r="S427" s="219"/>
      <c r="T427" s="220"/>
      <c r="AT427" s="221" t="s">
        <v>132</v>
      </c>
      <c r="AU427" s="221" t="s">
        <v>80</v>
      </c>
      <c r="AV427" s="14" t="s">
        <v>80</v>
      </c>
      <c r="AW427" s="14" t="s">
        <v>30</v>
      </c>
      <c r="AX427" s="14" t="s">
        <v>73</v>
      </c>
      <c r="AY427" s="221" t="s">
        <v>114</v>
      </c>
    </row>
    <row r="428" spans="1:65" s="15" customFormat="1" ht="10.199999999999999">
      <c r="B428" s="222"/>
      <c r="C428" s="223"/>
      <c r="D428" s="194" t="s">
        <v>132</v>
      </c>
      <c r="E428" s="224" t="s">
        <v>1</v>
      </c>
      <c r="F428" s="225" t="s">
        <v>139</v>
      </c>
      <c r="G428" s="223"/>
      <c r="H428" s="226">
        <v>155.6</v>
      </c>
      <c r="I428" s="227"/>
      <c r="J428" s="223"/>
      <c r="K428" s="223"/>
      <c r="L428" s="228"/>
      <c r="M428" s="229"/>
      <c r="N428" s="230"/>
      <c r="O428" s="230"/>
      <c r="P428" s="230"/>
      <c r="Q428" s="230"/>
      <c r="R428" s="230"/>
      <c r="S428" s="230"/>
      <c r="T428" s="231"/>
      <c r="AT428" s="232" t="s">
        <v>132</v>
      </c>
      <c r="AU428" s="232" t="s">
        <v>80</v>
      </c>
      <c r="AV428" s="15" t="s">
        <v>121</v>
      </c>
      <c r="AW428" s="15" t="s">
        <v>30</v>
      </c>
      <c r="AX428" s="15" t="s">
        <v>78</v>
      </c>
      <c r="AY428" s="232" t="s">
        <v>114</v>
      </c>
    </row>
    <row r="429" spans="1:65" s="2" customFormat="1" ht="33" customHeight="1">
      <c r="A429" s="34"/>
      <c r="B429" s="35"/>
      <c r="C429" s="181" t="s">
        <v>508</v>
      </c>
      <c r="D429" s="181" t="s">
        <v>117</v>
      </c>
      <c r="E429" s="182" t="s">
        <v>509</v>
      </c>
      <c r="F429" s="183" t="s">
        <v>510</v>
      </c>
      <c r="G429" s="184" t="s">
        <v>179</v>
      </c>
      <c r="H429" s="185">
        <v>71.2</v>
      </c>
      <c r="I429" s="186"/>
      <c r="J429" s="187">
        <f>ROUND(I429*H429,2)</f>
        <v>0</v>
      </c>
      <c r="K429" s="183" t="s">
        <v>127</v>
      </c>
      <c r="L429" s="39"/>
      <c r="M429" s="188" t="s">
        <v>1</v>
      </c>
      <c r="N429" s="189" t="s">
        <v>38</v>
      </c>
      <c r="O429" s="71"/>
      <c r="P429" s="190">
        <f>O429*H429</f>
        <v>0</v>
      </c>
      <c r="Q429" s="190">
        <v>1.2619999999999999E-2</v>
      </c>
      <c r="R429" s="190">
        <f>Q429*H429</f>
        <v>0.89854400000000001</v>
      </c>
      <c r="S429" s="190">
        <v>0</v>
      </c>
      <c r="T429" s="191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92" t="s">
        <v>229</v>
      </c>
      <c r="AT429" s="192" t="s">
        <v>117</v>
      </c>
      <c r="AU429" s="192" t="s">
        <v>80</v>
      </c>
      <c r="AY429" s="17" t="s">
        <v>114</v>
      </c>
      <c r="BE429" s="193">
        <f>IF(N429="základní",J429,0)</f>
        <v>0</v>
      </c>
      <c r="BF429" s="193">
        <f>IF(N429="snížená",J429,0)</f>
        <v>0</v>
      </c>
      <c r="BG429" s="193">
        <f>IF(N429="zákl. přenesená",J429,0)</f>
        <v>0</v>
      </c>
      <c r="BH429" s="193">
        <f>IF(N429="sníž. přenesená",J429,0)</f>
        <v>0</v>
      </c>
      <c r="BI429" s="193">
        <f>IF(N429="nulová",J429,0)</f>
        <v>0</v>
      </c>
      <c r="BJ429" s="17" t="s">
        <v>78</v>
      </c>
      <c r="BK429" s="193">
        <f>ROUND(I429*H429,2)</f>
        <v>0</v>
      </c>
      <c r="BL429" s="17" t="s">
        <v>229</v>
      </c>
      <c r="BM429" s="192" t="s">
        <v>511</v>
      </c>
    </row>
    <row r="430" spans="1:65" s="2" customFormat="1" ht="28.8">
      <c r="A430" s="34"/>
      <c r="B430" s="35"/>
      <c r="C430" s="36"/>
      <c r="D430" s="194" t="s">
        <v>123</v>
      </c>
      <c r="E430" s="36"/>
      <c r="F430" s="195" t="s">
        <v>512</v>
      </c>
      <c r="G430" s="36"/>
      <c r="H430" s="36"/>
      <c r="I430" s="196"/>
      <c r="J430" s="36"/>
      <c r="K430" s="36"/>
      <c r="L430" s="39"/>
      <c r="M430" s="197"/>
      <c r="N430" s="198"/>
      <c r="O430" s="71"/>
      <c r="P430" s="71"/>
      <c r="Q430" s="71"/>
      <c r="R430" s="71"/>
      <c r="S430" s="71"/>
      <c r="T430" s="72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T430" s="17" t="s">
        <v>123</v>
      </c>
      <c r="AU430" s="17" t="s">
        <v>80</v>
      </c>
    </row>
    <row r="431" spans="1:65" s="2" customFormat="1" ht="10.199999999999999">
      <c r="A431" s="34"/>
      <c r="B431" s="35"/>
      <c r="C431" s="36"/>
      <c r="D431" s="199" t="s">
        <v>130</v>
      </c>
      <c r="E431" s="36"/>
      <c r="F431" s="200" t="s">
        <v>513</v>
      </c>
      <c r="G431" s="36"/>
      <c r="H431" s="36"/>
      <c r="I431" s="196"/>
      <c r="J431" s="36"/>
      <c r="K431" s="36"/>
      <c r="L431" s="39"/>
      <c r="M431" s="197"/>
      <c r="N431" s="198"/>
      <c r="O431" s="71"/>
      <c r="P431" s="71"/>
      <c r="Q431" s="71"/>
      <c r="R431" s="71"/>
      <c r="S431" s="71"/>
      <c r="T431" s="72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T431" s="17" t="s">
        <v>130</v>
      </c>
      <c r="AU431" s="17" t="s">
        <v>80</v>
      </c>
    </row>
    <row r="432" spans="1:65" s="14" customFormat="1" ht="10.199999999999999">
      <c r="B432" s="211"/>
      <c r="C432" s="212"/>
      <c r="D432" s="194" t="s">
        <v>132</v>
      </c>
      <c r="E432" s="213" t="s">
        <v>1</v>
      </c>
      <c r="F432" s="214" t="s">
        <v>514</v>
      </c>
      <c r="G432" s="212"/>
      <c r="H432" s="215">
        <v>19.2</v>
      </c>
      <c r="I432" s="216"/>
      <c r="J432" s="212"/>
      <c r="K432" s="212"/>
      <c r="L432" s="217"/>
      <c r="M432" s="218"/>
      <c r="N432" s="219"/>
      <c r="O432" s="219"/>
      <c r="P432" s="219"/>
      <c r="Q432" s="219"/>
      <c r="R432" s="219"/>
      <c r="S432" s="219"/>
      <c r="T432" s="220"/>
      <c r="AT432" s="221" t="s">
        <v>132</v>
      </c>
      <c r="AU432" s="221" t="s">
        <v>80</v>
      </c>
      <c r="AV432" s="14" t="s">
        <v>80</v>
      </c>
      <c r="AW432" s="14" t="s">
        <v>30</v>
      </c>
      <c r="AX432" s="14" t="s">
        <v>73</v>
      </c>
      <c r="AY432" s="221" t="s">
        <v>114</v>
      </c>
    </row>
    <row r="433" spans="1:65" s="14" customFormat="1" ht="10.199999999999999">
      <c r="B433" s="211"/>
      <c r="C433" s="212"/>
      <c r="D433" s="194" t="s">
        <v>132</v>
      </c>
      <c r="E433" s="213" t="s">
        <v>1</v>
      </c>
      <c r="F433" s="214" t="s">
        <v>515</v>
      </c>
      <c r="G433" s="212"/>
      <c r="H433" s="215">
        <v>24</v>
      </c>
      <c r="I433" s="216"/>
      <c r="J433" s="212"/>
      <c r="K433" s="212"/>
      <c r="L433" s="217"/>
      <c r="M433" s="218"/>
      <c r="N433" s="219"/>
      <c r="O433" s="219"/>
      <c r="P433" s="219"/>
      <c r="Q433" s="219"/>
      <c r="R433" s="219"/>
      <c r="S433" s="219"/>
      <c r="T433" s="220"/>
      <c r="AT433" s="221" t="s">
        <v>132</v>
      </c>
      <c r="AU433" s="221" t="s">
        <v>80</v>
      </c>
      <c r="AV433" s="14" t="s">
        <v>80</v>
      </c>
      <c r="AW433" s="14" t="s">
        <v>30</v>
      </c>
      <c r="AX433" s="14" t="s">
        <v>73</v>
      </c>
      <c r="AY433" s="221" t="s">
        <v>114</v>
      </c>
    </row>
    <row r="434" spans="1:65" s="14" customFormat="1" ht="10.199999999999999">
      <c r="B434" s="211"/>
      <c r="C434" s="212"/>
      <c r="D434" s="194" t="s">
        <v>132</v>
      </c>
      <c r="E434" s="213" t="s">
        <v>1</v>
      </c>
      <c r="F434" s="214" t="s">
        <v>516</v>
      </c>
      <c r="G434" s="212"/>
      <c r="H434" s="215">
        <v>28</v>
      </c>
      <c r="I434" s="216"/>
      <c r="J434" s="212"/>
      <c r="K434" s="212"/>
      <c r="L434" s="217"/>
      <c r="M434" s="218"/>
      <c r="N434" s="219"/>
      <c r="O434" s="219"/>
      <c r="P434" s="219"/>
      <c r="Q434" s="219"/>
      <c r="R434" s="219"/>
      <c r="S434" s="219"/>
      <c r="T434" s="220"/>
      <c r="AT434" s="221" t="s">
        <v>132</v>
      </c>
      <c r="AU434" s="221" t="s">
        <v>80</v>
      </c>
      <c r="AV434" s="14" t="s">
        <v>80</v>
      </c>
      <c r="AW434" s="14" t="s">
        <v>30</v>
      </c>
      <c r="AX434" s="14" t="s">
        <v>73</v>
      </c>
      <c r="AY434" s="221" t="s">
        <v>114</v>
      </c>
    </row>
    <row r="435" spans="1:65" s="15" customFormat="1" ht="10.199999999999999">
      <c r="B435" s="222"/>
      <c r="C435" s="223"/>
      <c r="D435" s="194" t="s">
        <v>132</v>
      </c>
      <c r="E435" s="224" t="s">
        <v>1</v>
      </c>
      <c r="F435" s="225" t="s">
        <v>139</v>
      </c>
      <c r="G435" s="223"/>
      <c r="H435" s="226">
        <v>71.2</v>
      </c>
      <c r="I435" s="227"/>
      <c r="J435" s="223"/>
      <c r="K435" s="223"/>
      <c r="L435" s="228"/>
      <c r="M435" s="229"/>
      <c r="N435" s="230"/>
      <c r="O435" s="230"/>
      <c r="P435" s="230"/>
      <c r="Q435" s="230"/>
      <c r="R435" s="230"/>
      <c r="S435" s="230"/>
      <c r="T435" s="231"/>
      <c r="AT435" s="232" t="s">
        <v>132</v>
      </c>
      <c r="AU435" s="232" t="s">
        <v>80</v>
      </c>
      <c r="AV435" s="15" t="s">
        <v>121</v>
      </c>
      <c r="AW435" s="15" t="s">
        <v>30</v>
      </c>
      <c r="AX435" s="15" t="s">
        <v>78</v>
      </c>
      <c r="AY435" s="232" t="s">
        <v>114</v>
      </c>
    </row>
    <row r="436" spans="1:65" s="2" customFormat="1" ht="33" customHeight="1">
      <c r="A436" s="34"/>
      <c r="B436" s="35"/>
      <c r="C436" s="181" t="s">
        <v>517</v>
      </c>
      <c r="D436" s="181" t="s">
        <v>117</v>
      </c>
      <c r="E436" s="182" t="s">
        <v>518</v>
      </c>
      <c r="F436" s="183" t="s">
        <v>519</v>
      </c>
      <c r="G436" s="184" t="s">
        <v>179</v>
      </c>
      <c r="H436" s="185">
        <v>47</v>
      </c>
      <c r="I436" s="186"/>
      <c r="J436" s="187">
        <f>ROUND(I436*H436,2)</f>
        <v>0</v>
      </c>
      <c r="K436" s="183" t="s">
        <v>127</v>
      </c>
      <c r="L436" s="39"/>
      <c r="M436" s="188" t="s">
        <v>1</v>
      </c>
      <c r="N436" s="189" t="s">
        <v>38</v>
      </c>
      <c r="O436" s="71"/>
      <c r="P436" s="190">
        <f>O436*H436</f>
        <v>0</v>
      </c>
      <c r="Q436" s="190">
        <v>1.2619999999999999E-2</v>
      </c>
      <c r="R436" s="190">
        <f>Q436*H436</f>
        <v>0.59314</v>
      </c>
      <c r="S436" s="190">
        <v>0</v>
      </c>
      <c r="T436" s="191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92" t="s">
        <v>229</v>
      </c>
      <c r="AT436" s="192" t="s">
        <v>117</v>
      </c>
      <c r="AU436" s="192" t="s">
        <v>80</v>
      </c>
      <c r="AY436" s="17" t="s">
        <v>114</v>
      </c>
      <c r="BE436" s="193">
        <f>IF(N436="základní",J436,0)</f>
        <v>0</v>
      </c>
      <c r="BF436" s="193">
        <f>IF(N436="snížená",J436,0)</f>
        <v>0</v>
      </c>
      <c r="BG436" s="193">
        <f>IF(N436="zákl. přenesená",J436,0)</f>
        <v>0</v>
      </c>
      <c r="BH436" s="193">
        <f>IF(N436="sníž. přenesená",J436,0)</f>
        <v>0</v>
      </c>
      <c r="BI436" s="193">
        <f>IF(N436="nulová",J436,0)</f>
        <v>0</v>
      </c>
      <c r="BJ436" s="17" t="s">
        <v>78</v>
      </c>
      <c r="BK436" s="193">
        <f>ROUND(I436*H436,2)</f>
        <v>0</v>
      </c>
      <c r="BL436" s="17" t="s">
        <v>229</v>
      </c>
      <c r="BM436" s="192" t="s">
        <v>520</v>
      </c>
    </row>
    <row r="437" spans="1:65" s="2" customFormat="1" ht="19.2">
      <c r="A437" s="34"/>
      <c r="B437" s="35"/>
      <c r="C437" s="36"/>
      <c r="D437" s="194" t="s">
        <v>123</v>
      </c>
      <c r="E437" s="36"/>
      <c r="F437" s="195" t="s">
        <v>521</v>
      </c>
      <c r="G437" s="36"/>
      <c r="H437" s="36"/>
      <c r="I437" s="196"/>
      <c r="J437" s="36"/>
      <c r="K437" s="36"/>
      <c r="L437" s="39"/>
      <c r="M437" s="197"/>
      <c r="N437" s="198"/>
      <c r="O437" s="71"/>
      <c r="P437" s="71"/>
      <c r="Q437" s="71"/>
      <c r="R437" s="71"/>
      <c r="S437" s="71"/>
      <c r="T437" s="72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T437" s="17" t="s">
        <v>123</v>
      </c>
      <c r="AU437" s="17" t="s">
        <v>80</v>
      </c>
    </row>
    <row r="438" spans="1:65" s="2" customFormat="1" ht="10.199999999999999">
      <c r="A438" s="34"/>
      <c r="B438" s="35"/>
      <c r="C438" s="36"/>
      <c r="D438" s="199" t="s">
        <v>130</v>
      </c>
      <c r="E438" s="36"/>
      <c r="F438" s="200" t="s">
        <v>522</v>
      </c>
      <c r="G438" s="36"/>
      <c r="H438" s="36"/>
      <c r="I438" s="196"/>
      <c r="J438" s="36"/>
      <c r="K438" s="36"/>
      <c r="L438" s="39"/>
      <c r="M438" s="197"/>
      <c r="N438" s="198"/>
      <c r="O438" s="71"/>
      <c r="P438" s="71"/>
      <c r="Q438" s="71"/>
      <c r="R438" s="71"/>
      <c r="S438" s="71"/>
      <c r="T438" s="72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T438" s="17" t="s">
        <v>130</v>
      </c>
      <c r="AU438" s="17" t="s">
        <v>80</v>
      </c>
    </row>
    <row r="439" spans="1:65" s="14" customFormat="1" ht="10.199999999999999">
      <c r="B439" s="211"/>
      <c r="C439" s="212"/>
      <c r="D439" s="194" t="s">
        <v>132</v>
      </c>
      <c r="E439" s="213" t="s">
        <v>1</v>
      </c>
      <c r="F439" s="214" t="s">
        <v>523</v>
      </c>
      <c r="G439" s="212"/>
      <c r="H439" s="215">
        <v>25</v>
      </c>
      <c r="I439" s="216"/>
      <c r="J439" s="212"/>
      <c r="K439" s="212"/>
      <c r="L439" s="217"/>
      <c r="M439" s="218"/>
      <c r="N439" s="219"/>
      <c r="O439" s="219"/>
      <c r="P439" s="219"/>
      <c r="Q439" s="219"/>
      <c r="R439" s="219"/>
      <c r="S439" s="219"/>
      <c r="T439" s="220"/>
      <c r="AT439" s="221" t="s">
        <v>132</v>
      </c>
      <c r="AU439" s="221" t="s">
        <v>80</v>
      </c>
      <c r="AV439" s="14" t="s">
        <v>80</v>
      </c>
      <c r="AW439" s="14" t="s">
        <v>30</v>
      </c>
      <c r="AX439" s="14" t="s">
        <v>73</v>
      </c>
      <c r="AY439" s="221" t="s">
        <v>114</v>
      </c>
    </row>
    <row r="440" spans="1:65" s="14" customFormat="1" ht="10.199999999999999">
      <c r="B440" s="211"/>
      <c r="C440" s="212"/>
      <c r="D440" s="194" t="s">
        <v>132</v>
      </c>
      <c r="E440" s="213" t="s">
        <v>1</v>
      </c>
      <c r="F440" s="214" t="s">
        <v>524</v>
      </c>
      <c r="G440" s="212"/>
      <c r="H440" s="215">
        <v>17</v>
      </c>
      <c r="I440" s="216"/>
      <c r="J440" s="212"/>
      <c r="K440" s="212"/>
      <c r="L440" s="217"/>
      <c r="M440" s="218"/>
      <c r="N440" s="219"/>
      <c r="O440" s="219"/>
      <c r="P440" s="219"/>
      <c r="Q440" s="219"/>
      <c r="R440" s="219"/>
      <c r="S440" s="219"/>
      <c r="T440" s="220"/>
      <c r="AT440" s="221" t="s">
        <v>132</v>
      </c>
      <c r="AU440" s="221" t="s">
        <v>80</v>
      </c>
      <c r="AV440" s="14" t="s">
        <v>80</v>
      </c>
      <c r="AW440" s="14" t="s">
        <v>30</v>
      </c>
      <c r="AX440" s="14" t="s">
        <v>73</v>
      </c>
      <c r="AY440" s="221" t="s">
        <v>114</v>
      </c>
    </row>
    <row r="441" spans="1:65" s="14" customFormat="1" ht="10.199999999999999">
      <c r="B441" s="211"/>
      <c r="C441" s="212"/>
      <c r="D441" s="194" t="s">
        <v>132</v>
      </c>
      <c r="E441" s="213" t="s">
        <v>1</v>
      </c>
      <c r="F441" s="214" t="s">
        <v>525</v>
      </c>
      <c r="G441" s="212"/>
      <c r="H441" s="215">
        <v>5</v>
      </c>
      <c r="I441" s="216"/>
      <c r="J441" s="212"/>
      <c r="K441" s="212"/>
      <c r="L441" s="217"/>
      <c r="M441" s="218"/>
      <c r="N441" s="219"/>
      <c r="O441" s="219"/>
      <c r="P441" s="219"/>
      <c r="Q441" s="219"/>
      <c r="R441" s="219"/>
      <c r="S441" s="219"/>
      <c r="T441" s="220"/>
      <c r="AT441" s="221" t="s">
        <v>132</v>
      </c>
      <c r="AU441" s="221" t="s">
        <v>80</v>
      </c>
      <c r="AV441" s="14" t="s">
        <v>80</v>
      </c>
      <c r="AW441" s="14" t="s">
        <v>30</v>
      </c>
      <c r="AX441" s="14" t="s">
        <v>73</v>
      </c>
      <c r="AY441" s="221" t="s">
        <v>114</v>
      </c>
    </row>
    <row r="442" spans="1:65" s="15" customFormat="1" ht="10.199999999999999">
      <c r="B442" s="222"/>
      <c r="C442" s="223"/>
      <c r="D442" s="194" t="s">
        <v>132</v>
      </c>
      <c r="E442" s="224" t="s">
        <v>1</v>
      </c>
      <c r="F442" s="225" t="s">
        <v>139</v>
      </c>
      <c r="G442" s="223"/>
      <c r="H442" s="226">
        <v>47</v>
      </c>
      <c r="I442" s="227"/>
      <c r="J442" s="223"/>
      <c r="K442" s="223"/>
      <c r="L442" s="228"/>
      <c r="M442" s="229"/>
      <c r="N442" s="230"/>
      <c r="O442" s="230"/>
      <c r="P442" s="230"/>
      <c r="Q442" s="230"/>
      <c r="R442" s="230"/>
      <c r="S442" s="230"/>
      <c r="T442" s="231"/>
      <c r="AT442" s="232" t="s">
        <v>132</v>
      </c>
      <c r="AU442" s="232" t="s">
        <v>80</v>
      </c>
      <c r="AV442" s="15" t="s">
        <v>121</v>
      </c>
      <c r="AW442" s="15" t="s">
        <v>30</v>
      </c>
      <c r="AX442" s="15" t="s">
        <v>78</v>
      </c>
      <c r="AY442" s="232" t="s">
        <v>114</v>
      </c>
    </row>
    <row r="443" spans="1:65" s="2" customFormat="1" ht="24.15" customHeight="1">
      <c r="A443" s="34"/>
      <c r="B443" s="35"/>
      <c r="C443" s="181" t="s">
        <v>526</v>
      </c>
      <c r="D443" s="181" t="s">
        <v>117</v>
      </c>
      <c r="E443" s="182" t="s">
        <v>527</v>
      </c>
      <c r="F443" s="183" t="s">
        <v>528</v>
      </c>
      <c r="G443" s="184" t="s">
        <v>179</v>
      </c>
      <c r="H443" s="185">
        <v>15.555999999999999</v>
      </c>
      <c r="I443" s="186"/>
      <c r="J443" s="187">
        <f>ROUND(I443*H443,2)</f>
        <v>0</v>
      </c>
      <c r="K443" s="183" t="s">
        <v>127</v>
      </c>
      <c r="L443" s="39"/>
      <c r="M443" s="188" t="s">
        <v>1</v>
      </c>
      <c r="N443" s="189" t="s">
        <v>38</v>
      </c>
      <c r="O443" s="71"/>
      <c r="P443" s="190">
        <f>O443*H443</f>
        <v>0</v>
      </c>
      <c r="Q443" s="190">
        <v>1.4999999999999999E-4</v>
      </c>
      <c r="R443" s="190">
        <f>Q443*H443</f>
        <v>2.3333999999999998E-3</v>
      </c>
      <c r="S443" s="190">
        <v>0</v>
      </c>
      <c r="T443" s="191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2" t="s">
        <v>229</v>
      </c>
      <c r="AT443" s="192" t="s">
        <v>117</v>
      </c>
      <c r="AU443" s="192" t="s">
        <v>80</v>
      </c>
      <c r="AY443" s="17" t="s">
        <v>114</v>
      </c>
      <c r="BE443" s="193">
        <f>IF(N443="základní",J443,0)</f>
        <v>0</v>
      </c>
      <c r="BF443" s="193">
        <f>IF(N443="snížená",J443,0)</f>
        <v>0</v>
      </c>
      <c r="BG443" s="193">
        <f>IF(N443="zákl. přenesená",J443,0)</f>
        <v>0</v>
      </c>
      <c r="BH443" s="193">
        <f>IF(N443="sníž. přenesená",J443,0)</f>
        <v>0</v>
      </c>
      <c r="BI443" s="193">
        <f>IF(N443="nulová",J443,0)</f>
        <v>0</v>
      </c>
      <c r="BJ443" s="17" t="s">
        <v>78</v>
      </c>
      <c r="BK443" s="193">
        <f>ROUND(I443*H443,2)</f>
        <v>0</v>
      </c>
      <c r="BL443" s="17" t="s">
        <v>229</v>
      </c>
      <c r="BM443" s="192" t="s">
        <v>529</v>
      </c>
    </row>
    <row r="444" spans="1:65" s="2" customFormat="1" ht="19.2">
      <c r="A444" s="34"/>
      <c r="B444" s="35"/>
      <c r="C444" s="36"/>
      <c r="D444" s="194" t="s">
        <v>123</v>
      </c>
      <c r="E444" s="36"/>
      <c r="F444" s="195" t="s">
        <v>530</v>
      </c>
      <c r="G444" s="36"/>
      <c r="H444" s="36"/>
      <c r="I444" s="196"/>
      <c r="J444" s="36"/>
      <c r="K444" s="36"/>
      <c r="L444" s="39"/>
      <c r="M444" s="197"/>
      <c r="N444" s="198"/>
      <c r="O444" s="71"/>
      <c r="P444" s="71"/>
      <c r="Q444" s="71"/>
      <c r="R444" s="71"/>
      <c r="S444" s="71"/>
      <c r="T444" s="72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T444" s="17" t="s">
        <v>123</v>
      </c>
      <c r="AU444" s="17" t="s">
        <v>80</v>
      </c>
    </row>
    <row r="445" spans="1:65" s="2" customFormat="1" ht="10.199999999999999">
      <c r="A445" s="34"/>
      <c r="B445" s="35"/>
      <c r="C445" s="36"/>
      <c r="D445" s="199" t="s">
        <v>130</v>
      </c>
      <c r="E445" s="36"/>
      <c r="F445" s="200" t="s">
        <v>531</v>
      </c>
      <c r="G445" s="36"/>
      <c r="H445" s="36"/>
      <c r="I445" s="196"/>
      <c r="J445" s="36"/>
      <c r="K445" s="36"/>
      <c r="L445" s="39"/>
      <c r="M445" s="197"/>
      <c r="N445" s="198"/>
      <c r="O445" s="71"/>
      <c r="P445" s="71"/>
      <c r="Q445" s="71"/>
      <c r="R445" s="71"/>
      <c r="S445" s="71"/>
      <c r="T445" s="72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T445" s="17" t="s">
        <v>130</v>
      </c>
      <c r="AU445" s="17" t="s">
        <v>80</v>
      </c>
    </row>
    <row r="446" spans="1:65" s="14" customFormat="1" ht="10.199999999999999">
      <c r="B446" s="211"/>
      <c r="C446" s="212"/>
      <c r="D446" s="194" t="s">
        <v>132</v>
      </c>
      <c r="E446" s="213" t="s">
        <v>1</v>
      </c>
      <c r="F446" s="214" t="s">
        <v>398</v>
      </c>
      <c r="G446" s="212"/>
      <c r="H446" s="215">
        <v>15.555999999999999</v>
      </c>
      <c r="I446" s="216"/>
      <c r="J446" s="212"/>
      <c r="K446" s="212"/>
      <c r="L446" s="217"/>
      <c r="M446" s="218"/>
      <c r="N446" s="219"/>
      <c r="O446" s="219"/>
      <c r="P446" s="219"/>
      <c r="Q446" s="219"/>
      <c r="R446" s="219"/>
      <c r="S446" s="219"/>
      <c r="T446" s="220"/>
      <c r="AT446" s="221" t="s">
        <v>132</v>
      </c>
      <c r="AU446" s="221" t="s">
        <v>80</v>
      </c>
      <c r="AV446" s="14" t="s">
        <v>80</v>
      </c>
      <c r="AW446" s="14" t="s">
        <v>30</v>
      </c>
      <c r="AX446" s="14" t="s">
        <v>73</v>
      </c>
      <c r="AY446" s="221" t="s">
        <v>114</v>
      </c>
    </row>
    <row r="447" spans="1:65" s="15" customFormat="1" ht="10.199999999999999">
      <c r="B447" s="222"/>
      <c r="C447" s="223"/>
      <c r="D447" s="194" t="s">
        <v>132</v>
      </c>
      <c r="E447" s="224" t="s">
        <v>1</v>
      </c>
      <c r="F447" s="225" t="s">
        <v>139</v>
      </c>
      <c r="G447" s="223"/>
      <c r="H447" s="226">
        <v>15.555999999999999</v>
      </c>
      <c r="I447" s="227"/>
      <c r="J447" s="223"/>
      <c r="K447" s="223"/>
      <c r="L447" s="228"/>
      <c r="M447" s="229"/>
      <c r="N447" s="230"/>
      <c r="O447" s="230"/>
      <c r="P447" s="230"/>
      <c r="Q447" s="230"/>
      <c r="R447" s="230"/>
      <c r="S447" s="230"/>
      <c r="T447" s="231"/>
      <c r="AT447" s="232" t="s">
        <v>132</v>
      </c>
      <c r="AU447" s="232" t="s">
        <v>80</v>
      </c>
      <c r="AV447" s="15" t="s">
        <v>121</v>
      </c>
      <c r="AW447" s="15" t="s">
        <v>30</v>
      </c>
      <c r="AX447" s="15" t="s">
        <v>78</v>
      </c>
      <c r="AY447" s="232" t="s">
        <v>114</v>
      </c>
    </row>
    <row r="448" spans="1:65" s="2" customFormat="1" ht="37.799999999999997" customHeight="1">
      <c r="A448" s="34"/>
      <c r="B448" s="35"/>
      <c r="C448" s="181" t="s">
        <v>532</v>
      </c>
      <c r="D448" s="181" t="s">
        <v>117</v>
      </c>
      <c r="E448" s="182" t="s">
        <v>533</v>
      </c>
      <c r="F448" s="183" t="s">
        <v>534</v>
      </c>
      <c r="G448" s="184" t="s">
        <v>179</v>
      </c>
      <c r="H448" s="185">
        <v>19.291</v>
      </c>
      <c r="I448" s="186"/>
      <c r="J448" s="187">
        <f>ROUND(I448*H448,2)</f>
        <v>0</v>
      </c>
      <c r="K448" s="183" t="s">
        <v>127</v>
      </c>
      <c r="L448" s="39"/>
      <c r="M448" s="188" t="s">
        <v>1</v>
      </c>
      <c r="N448" s="189" t="s">
        <v>38</v>
      </c>
      <c r="O448" s="71"/>
      <c r="P448" s="190">
        <f>O448*H448</f>
        <v>0</v>
      </c>
      <c r="Q448" s="190">
        <v>1.4630000000000001E-2</v>
      </c>
      <c r="R448" s="190">
        <f>Q448*H448</f>
        <v>0.28222733</v>
      </c>
      <c r="S448" s="190">
        <v>0</v>
      </c>
      <c r="T448" s="191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92" t="s">
        <v>229</v>
      </c>
      <c r="AT448" s="192" t="s">
        <v>117</v>
      </c>
      <c r="AU448" s="192" t="s">
        <v>80</v>
      </c>
      <c r="AY448" s="17" t="s">
        <v>114</v>
      </c>
      <c r="BE448" s="193">
        <f>IF(N448="základní",J448,0)</f>
        <v>0</v>
      </c>
      <c r="BF448" s="193">
        <f>IF(N448="snížená",J448,0)</f>
        <v>0</v>
      </c>
      <c r="BG448" s="193">
        <f>IF(N448="zákl. přenesená",J448,0)</f>
        <v>0</v>
      </c>
      <c r="BH448" s="193">
        <f>IF(N448="sníž. přenesená",J448,0)</f>
        <v>0</v>
      </c>
      <c r="BI448" s="193">
        <f>IF(N448="nulová",J448,0)</f>
        <v>0</v>
      </c>
      <c r="BJ448" s="17" t="s">
        <v>78</v>
      </c>
      <c r="BK448" s="193">
        <f>ROUND(I448*H448,2)</f>
        <v>0</v>
      </c>
      <c r="BL448" s="17" t="s">
        <v>229</v>
      </c>
      <c r="BM448" s="192" t="s">
        <v>535</v>
      </c>
    </row>
    <row r="449" spans="1:65" s="2" customFormat="1" ht="28.8">
      <c r="A449" s="34"/>
      <c r="B449" s="35"/>
      <c r="C449" s="36"/>
      <c r="D449" s="194" t="s">
        <v>123</v>
      </c>
      <c r="E449" s="36"/>
      <c r="F449" s="195" t="s">
        <v>536</v>
      </c>
      <c r="G449" s="36"/>
      <c r="H449" s="36"/>
      <c r="I449" s="196"/>
      <c r="J449" s="36"/>
      <c r="K449" s="36"/>
      <c r="L449" s="39"/>
      <c r="M449" s="197"/>
      <c r="N449" s="198"/>
      <c r="O449" s="71"/>
      <c r="P449" s="71"/>
      <c r="Q449" s="71"/>
      <c r="R449" s="71"/>
      <c r="S449" s="71"/>
      <c r="T449" s="72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T449" s="17" t="s">
        <v>123</v>
      </c>
      <c r="AU449" s="17" t="s">
        <v>80</v>
      </c>
    </row>
    <row r="450" spans="1:65" s="2" customFormat="1" ht="10.199999999999999">
      <c r="A450" s="34"/>
      <c r="B450" s="35"/>
      <c r="C450" s="36"/>
      <c r="D450" s="199" t="s">
        <v>130</v>
      </c>
      <c r="E450" s="36"/>
      <c r="F450" s="200" t="s">
        <v>537</v>
      </c>
      <c r="G450" s="36"/>
      <c r="H450" s="36"/>
      <c r="I450" s="196"/>
      <c r="J450" s="36"/>
      <c r="K450" s="36"/>
      <c r="L450" s="39"/>
      <c r="M450" s="197"/>
      <c r="N450" s="198"/>
      <c r="O450" s="71"/>
      <c r="P450" s="71"/>
      <c r="Q450" s="71"/>
      <c r="R450" s="71"/>
      <c r="S450" s="71"/>
      <c r="T450" s="72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T450" s="17" t="s">
        <v>130</v>
      </c>
      <c r="AU450" s="17" t="s">
        <v>80</v>
      </c>
    </row>
    <row r="451" spans="1:65" s="14" customFormat="1" ht="10.199999999999999">
      <c r="B451" s="211"/>
      <c r="C451" s="212"/>
      <c r="D451" s="194" t="s">
        <v>132</v>
      </c>
      <c r="E451" s="213" t="s">
        <v>1</v>
      </c>
      <c r="F451" s="214" t="s">
        <v>538</v>
      </c>
      <c r="G451" s="212"/>
      <c r="H451" s="215">
        <v>12.041</v>
      </c>
      <c r="I451" s="216"/>
      <c r="J451" s="212"/>
      <c r="K451" s="212"/>
      <c r="L451" s="217"/>
      <c r="M451" s="218"/>
      <c r="N451" s="219"/>
      <c r="O451" s="219"/>
      <c r="P451" s="219"/>
      <c r="Q451" s="219"/>
      <c r="R451" s="219"/>
      <c r="S451" s="219"/>
      <c r="T451" s="220"/>
      <c r="AT451" s="221" t="s">
        <v>132</v>
      </c>
      <c r="AU451" s="221" t="s">
        <v>80</v>
      </c>
      <c r="AV451" s="14" t="s">
        <v>80</v>
      </c>
      <c r="AW451" s="14" t="s">
        <v>30</v>
      </c>
      <c r="AX451" s="14" t="s">
        <v>73</v>
      </c>
      <c r="AY451" s="221" t="s">
        <v>114</v>
      </c>
    </row>
    <row r="452" spans="1:65" s="14" customFormat="1" ht="10.199999999999999">
      <c r="B452" s="211"/>
      <c r="C452" s="212"/>
      <c r="D452" s="194" t="s">
        <v>132</v>
      </c>
      <c r="E452" s="213" t="s">
        <v>1</v>
      </c>
      <c r="F452" s="214" t="s">
        <v>539</v>
      </c>
      <c r="G452" s="212"/>
      <c r="H452" s="215">
        <v>2.3849999999999998</v>
      </c>
      <c r="I452" s="216"/>
      <c r="J452" s="212"/>
      <c r="K452" s="212"/>
      <c r="L452" s="217"/>
      <c r="M452" s="218"/>
      <c r="N452" s="219"/>
      <c r="O452" s="219"/>
      <c r="P452" s="219"/>
      <c r="Q452" s="219"/>
      <c r="R452" s="219"/>
      <c r="S452" s="219"/>
      <c r="T452" s="220"/>
      <c r="AT452" s="221" t="s">
        <v>132</v>
      </c>
      <c r="AU452" s="221" t="s">
        <v>80</v>
      </c>
      <c r="AV452" s="14" t="s">
        <v>80</v>
      </c>
      <c r="AW452" s="14" t="s">
        <v>30</v>
      </c>
      <c r="AX452" s="14" t="s">
        <v>73</v>
      </c>
      <c r="AY452" s="221" t="s">
        <v>114</v>
      </c>
    </row>
    <row r="453" spans="1:65" s="14" customFormat="1" ht="10.199999999999999">
      <c r="B453" s="211"/>
      <c r="C453" s="212"/>
      <c r="D453" s="194" t="s">
        <v>132</v>
      </c>
      <c r="E453" s="213" t="s">
        <v>1</v>
      </c>
      <c r="F453" s="214" t="s">
        <v>405</v>
      </c>
      <c r="G453" s="212"/>
      <c r="H453" s="215">
        <v>4.8650000000000002</v>
      </c>
      <c r="I453" s="216"/>
      <c r="J453" s="212"/>
      <c r="K453" s="212"/>
      <c r="L453" s="217"/>
      <c r="M453" s="218"/>
      <c r="N453" s="219"/>
      <c r="O453" s="219"/>
      <c r="P453" s="219"/>
      <c r="Q453" s="219"/>
      <c r="R453" s="219"/>
      <c r="S453" s="219"/>
      <c r="T453" s="220"/>
      <c r="AT453" s="221" t="s">
        <v>132</v>
      </c>
      <c r="AU453" s="221" t="s">
        <v>80</v>
      </c>
      <c r="AV453" s="14" t="s">
        <v>80</v>
      </c>
      <c r="AW453" s="14" t="s">
        <v>30</v>
      </c>
      <c r="AX453" s="14" t="s">
        <v>73</v>
      </c>
      <c r="AY453" s="221" t="s">
        <v>114</v>
      </c>
    </row>
    <row r="454" spans="1:65" s="15" customFormat="1" ht="10.199999999999999">
      <c r="B454" s="222"/>
      <c r="C454" s="223"/>
      <c r="D454" s="194" t="s">
        <v>132</v>
      </c>
      <c r="E454" s="224" t="s">
        <v>1</v>
      </c>
      <c r="F454" s="225" t="s">
        <v>139</v>
      </c>
      <c r="G454" s="223"/>
      <c r="H454" s="226">
        <v>19.291</v>
      </c>
      <c r="I454" s="227"/>
      <c r="J454" s="223"/>
      <c r="K454" s="223"/>
      <c r="L454" s="228"/>
      <c r="M454" s="229"/>
      <c r="N454" s="230"/>
      <c r="O454" s="230"/>
      <c r="P454" s="230"/>
      <c r="Q454" s="230"/>
      <c r="R454" s="230"/>
      <c r="S454" s="230"/>
      <c r="T454" s="231"/>
      <c r="AT454" s="232" t="s">
        <v>132</v>
      </c>
      <c r="AU454" s="232" t="s">
        <v>80</v>
      </c>
      <c r="AV454" s="15" t="s">
        <v>121</v>
      </c>
      <c r="AW454" s="15" t="s">
        <v>30</v>
      </c>
      <c r="AX454" s="15" t="s">
        <v>78</v>
      </c>
      <c r="AY454" s="232" t="s">
        <v>114</v>
      </c>
    </row>
    <row r="455" spans="1:65" s="2" customFormat="1" ht="24.15" customHeight="1">
      <c r="A455" s="34"/>
      <c r="B455" s="35"/>
      <c r="C455" s="181" t="s">
        <v>540</v>
      </c>
      <c r="D455" s="181" t="s">
        <v>117</v>
      </c>
      <c r="E455" s="182" t="s">
        <v>541</v>
      </c>
      <c r="F455" s="183" t="s">
        <v>542</v>
      </c>
      <c r="G455" s="184" t="s">
        <v>126</v>
      </c>
      <c r="H455" s="185">
        <v>1018.5170000000001</v>
      </c>
      <c r="I455" s="186"/>
      <c r="J455" s="187">
        <f>ROUND(I455*H455,2)</f>
        <v>0</v>
      </c>
      <c r="K455" s="183" t="s">
        <v>127</v>
      </c>
      <c r="L455" s="39"/>
      <c r="M455" s="188" t="s">
        <v>1</v>
      </c>
      <c r="N455" s="189" t="s">
        <v>38</v>
      </c>
      <c r="O455" s="71"/>
      <c r="P455" s="190">
        <f>O455*H455</f>
        <v>0</v>
      </c>
      <c r="Q455" s="190">
        <v>0</v>
      </c>
      <c r="R455" s="190">
        <f>Q455*H455</f>
        <v>0</v>
      </c>
      <c r="S455" s="190">
        <v>0</v>
      </c>
      <c r="T455" s="191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92" t="s">
        <v>229</v>
      </c>
      <c r="AT455" s="192" t="s">
        <v>117</v>
      </c>
      <c r="AU455" s="192" t="s">
        <v>80</v>
      </c>
      <c r="AY455" s="17" t="s">
        <v>114</v>
      </c>
      <c r="BE455" s="193">
        <f>IF(N455="základní",J455,0)</f>
        <v>0</v>
      </c>
      <c r="BF455" s="193">
        <f>IF(N455="snížená",J455,0)</f>
        <v>0</v>
      </c>
      <c r="BG455" s="193">
        <f>IF(N455="zákl. přenesená",J455,0)</f>
        <v>0</v>
      </c>
      <c r="BH455" s="193">
        <f>IF(N455="sníž. přenesená",J455,0)</f>
        <v>0</v>
      </c>
      <c r="BI455" s="193">
        <f>IF(N455="nulová",J455,0)</f>
        <v>0</v>
      </c>
      <c r="BJ455" s="17" t="s">
        <v>78</v>
      </c>
      <c r="BK455" s="193">
        <f>ROUND(I455*H455,2)</f>
        <v>0</v>
      </c>
      <c r="BL455" s="17" t="s">
        <v>229</v>
      </c>
      <c r="BM455" s="192" t="s">
        <v>543</v>
      </c>
    </row>
    <row r="456" spans="1:65" s="2" customFormat="1" ht="19.2">
      <c r="A456" s="34"/>
      <c r="B456" s="35"/>
      <c r="C456" s="36"/>
      <c r="D456" s="194" t="s">
        <v>123</v>
      </c>
      <c r="E456" s="36"/>
      <c r="F456" s="195" t="s">
        <v>544</v>
      </c>
      <c r="G456" s="36"/>
      <c r="H456" s="36"/>
      <c r="I456" s="196"/>
      <c r="J456" s="36"/>
      <c r="K456" s="36"/>
      <c r="L456" s="39"/>
      <c r="M456" s="197"/>
      <c r="N456" s="198"/>
      <c r="O456" s="71"/>
      <c r="P456" s="71"/>
      <c r="Q456" s="71"/>
      <c r="R456" s="71"/>
      <c r="S456" s="71"/>
      <c r="T456" s="72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T456" s="17" t="s">
        <v>123</v>
      </c>
      <c r="AU456" s="17" t="s">
        <v>80</v>
      </c>
    </row>
    <row r="457" spans="1:65" s="2" customFormat="1" ht="10.199999999999999">
      <c r="A457" s="34"/>
      <c r="B457" s="35"/>
      <c r="C457" s="36"/>
      <c r="D457" s="199" t="s">
        <v>130</v>
      </c>
      <c r="E457" s="36"/>
      <c r="F457" s="200" t="s">
        <v>545</v>
      </c>
      <c r="G457" s="36"/>
      <c r="H457" s="36"/>
      <c r="I457" s="196"/>
      <c r="J457" s="36"/>
      <c r="K457" s="36"/>
      <c r="L457" s="39"/>
      <c r="M457" s="197"/>
      <c r="N457" s="198"/>
      <c r="O457" s="71"/>
      <c r="P457" s="71"/>
      <c r="Q457" s="71"/>
      <c r="R457" s="71"/>
      <c r="S457" s="71"/>
      <c r="T457" s="72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T457" s="17" t="s">
        <v>130</v>
      </c>
      <c r="AU457" s="17" t="s">
        <v>80</v>
      </c>
    </row>
    <row r="458" spans="1:65" s="13" customFormat="1" ht="10.199999999999999">
      <c r="B458" s="201"/>
      <c r="C458" s="202"/>
      <c r="D458" s="194" t="s">
        <v>132</v>
      </c>
      <c r="E458" s="203" t="s">
        <v>1</v>
      </c>
      <c r="F458" s="204" t="s">
        <v>495</v>
      </c>
      <c r="G458" s="202"/>
      <c r="H458" s="203" t="s">
        <v>1</v>
      </c>
      <c r="I458" s="205"/>
      <c r="J458" s="202"/>
      <c r="K458" s="202"/>
      <c r="L458" s="206"/>
      <c r="M458" s="207"/>
      <c r="N458" s="208"/>
      <c r="O458" s="208"/>
      <c r="P458" s="208"/>
      <c r="Q458" s="208"/>
      <c r="R458" s="208"/>
      <c r="S458" s="208"/>
      <c r="T458" s="209"/>
      <c r="AT458" s="210" t="s">
        <v>132</v>
      </c>
      <c r="AU458" s="210" t="s">
        <v>80</v>
      </c>
      <c r="AV458" s="13" t="s">
        <v>78</v>
      </c>
      <c r="AW458" s="13" t="s">
        <v>30</v>
      </c>
      <c r="AX458" s="13" t="s">
        <v>73</v>
      </c>
      <c r="AY458" s="210" t="s">
        <v>114</v>
      </c>
    </row>
    <row r="459" spans="1:65" s="14" customFormat="1" ht="10.199999999999999">
      <c r="B459" s="211"/>
      <c r="C459" s="212"/>
      <c r="D459" s="194" t="s">
        <v>132</v>
      </c>
      <c r="E459" s="213" t="s">
        <v>1</v>
      </c>
      <c r="F459" s="214" t="s">
        <v>343</v>
      </c>
      <c r="G459" s="212"/>
      <c r="H459" s="215">
        <v>684.41700000000003</v>
      </c>
      <c r="I459" s="216"/>
      <c r="J459" s="212"/>
      <c r="K459" s="212"/>
      <c r="L459" s="217"/>
      <c r="M459" s="218"/>
      <c r="N459" s="219"/>
      <c r="O459" s="219"/>
      <c r="P459" s="219"/>
      <c r="Q459" s="219"/>
      <c r="R459" s="219"/>
      <c r="S459" s="219"/>
      <c r="T459" s="220"/>
      <c r="AT459" s="221" t="s">
        <v>132</v>
      </c>
      <c r="AU459" s="221" t="s">
        <v>80</v>
      </c>
      <c r="AV459" s="14" t="s">
        <v>80</v>
      </c>
      <c r="AW459" s="14" t="s">
        <v>30</v>
      </c>
      <c r="AX459" s="14" t="s">
        <v>73</v>
      </c>
      <c r="AY459" s="221" t="s">
        <v>114</v>
      </c>
    </row>
    <row r="460" spans="1:65" s="14" customFormat="1" ht="10.199999999999999">
      <c r="B460" s="211"/>
      <c r="C460" s="212"/>
      <c r="D460" s="194" t="s">
        <v>132</v>
      </c>
      <c r="E460" s="213" t="s">
        <v>1</v>
      </c>
      <c r="F460" s="214" t="s">
        <v>344</v>
      </c>
      <c r="G460" s="212"/>
      <c r="H460" s="215">
        <v>144.87200000000001</v>
      </c>
      <c r="I460" s="216"/>
      <c r="J460" s="212"/>
      <c r="K460" s="212"/>
      <c r="L460" s="217"/>
      <c r="M460" s="218"/>
      <c r="N460" s="219"/>
      <c r="O460" s="219"/>
      <c r="P460" s="219"/>
      <c r="Q460" s="219"/>
      <c r="R460" s="219"/>
      <c r="S460" s="219"/>
      <c r="T460" s="220"/>
      <c r="AT460" s="221" t="s">
        <v>132</v>
      </c>
      <c r="AU460" s="221" t="s">
        <v>80</v>
      </c>
      <c r="AV460" s="14" t="s">
        <v>80</v>
      </c>
      <c r="AW460" s="14" t="s">
        <v>30</v>
      </c>
      <c r="AX460" s="14" t="s">
        <v>73</v>
      </c>
      <c r="AY460" s="221" t="s">
        <v>114</v>
      </c>
    </row>
    <row r="461" spans="1:65" s="14" customFormat="1" ht="10.199999999999999">
      <c r="B461" s="211"/>
      <c r="C461" s="212"/>
      <c r="D461" s="194" t="s">
        <v>132</v>
      </c>
      <c r="E461" s="213" t="s">
        <v>1</v>
      </c>
      <c r="F461" s="214" t="s">
        <v>345</v>
      </c>
      <c r="G461" s="212"/>
      <c r="H461" s="215">
        <v>189.22800000000001</v>
      </c>
      <c r="I461" s="216"/>
      <c r="J461" s="212"/>
      <c r="K461" s="212"/>
      <c r="L461" s="217"/>
      <c r="M461" s="218"/>
      <c r="N461" s="219"/>
      <c r="O461" s="219"/>
      <c r="P461" s="219"/>
      <c r="Q461" s="219"/>
      <c r="R461" s="219"/>
      <c r="S461" s="219"/>
      <c r="T461" s="220"/>
      <c r="AT461" s="221" t="s">
        <v>132</v>
      </c>
      <c r="AU461" s="221" t="s">
        <v>80</v>
      </c>
      <c r="AV461" s="14" t="s">
        <v>80</v>
      </c>
      <c r="AW461" s="14" t="s">
        <v>30</v>
      </c>
      <c r="AX461" s="14" t="s">
        <v>73</v>
      </c>
      <c r="AY461" s="221" t="s">
        <v>114</v>
      </c>
    </row>
    <row r="462" spans="1:65" s="15" customFormat="1" ht="10.199999999999999">
      <c r="B462" s="222"/>
      <c r="C462" s="223"/>
      <c r="D462" s="194" t="s">
        <v>132</v>
      </c>
      <c r="E462" s="224" t="s">
        <v>1</v>
      </c>
      <c r="F462" s="225" t="s">
        <v>139</v>
      </c>
      <c r="G462" s="223"/>
      <c r="H462" s="226">
        <v>1018.5170000000001</v>
      </c>
      <c r="I462" s="227"/>
      <c r="J462" s="223"/>
      <c r="K462" s="223"/>
      <c r="L462" s="228"/>
      <c r="M462" s="229"/>
      <c r="N462" s="230"/>
      <c r="O462" s="230"/>
      <c r="P462" s="230"/>
      <c r="Q462" s="230"/>
      <c r="R462" s="230"/>
      <c r="S462" s="230"/>
      <c r="T462" s="231"/>
      <c r="AT462" s="232" t="s">
        <v>132</v>
      </c>
      <c r="AU462" s="232" t="s">
        <v>80</v>
      </c>
      <c r="AV462" s="15" t="s">
        <v>121</v>
      </c>
      <c r="AW462" s="15" t="s">
        <v>30</v>
      </c>
      <c r="AX462" s="15" t="s">
        <v>78</v>
      </c>
      <c r="AY462" s="232" t="s">
        <v>114</v>
      </c>
    </row>
    <row r="463" spans="1:65" s="2" customFormat="1" ht="37.799999999999997" customHeight="1">
      <c r="A463" s="34"/>
      <c r="B463" s="35"/>
      <c r="C463" s="181" t="s">
        <v>546</v>
      </c>
      <c r="D463" s="181" t="s">
        <v>117</v>
      </c>
      <c r="E463" s="182" t="s">
        <v>547</v>
      </c>
      <c r="F463" s="183" t="s">
        <v>548</v>
      </c>
      <c r="G463" s="184" t="s">
        <v>149</v>
      </c>
      <c r="H463" s="185">
        <v>1962</v>
      </c>
      <c r="I463" s="186"/>
      <c r="J463" s="187">
        <f>ROUND(I463*H463,2)</f>
        <v>0</v>
      </c>
      <c r="K463" s="183" t="s">
        <v>127</v>
      </c>
      <c r="L463" s="39"/>
      <c r="M463" s="188" t="s">
        <v>1</v>
      </c>
      <c r="N463" s="189" t="s">
        <v>38</v>
      </c>
      <c r="O463" s="71"/>
      <c r="P463" s="190">
        <f>O463*H463</f>
        <v>0</v>
      </c>
      <c r="Q463" s="190">
        <v>0</v>
      </c>
      <c r="R463" s="190">
        <f>Q463*H463</f>
        <v>0</v>
      </c>
      <c r="S463" s="190">
        <v>0</v>
      </c>
      <c r="T463" s="191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92" t="s">
        <v>229</v>
      </c>
      <c r="AT463" s="192" t="s">
        <v>117</v>
      </c>
      <c r="AU463" s="192" t="s">
        <v>80</v>
      </c>
      <c r="AY463" s="17" t="s">
        <v>114</v>
      </c>
      <c r="BE463" s="193">
        <f>IF(N463="základní",J463,0)</f>
        <v>0</v>
      </c>
      <c r="BF463" s="193">
        <f>IF(N463="snížená",J463,0)</f>
        <v>0</v>
      </c>
      <c r="BG463" s="193">
        <f>IF(N463="zákl. přenesená",J463,0)</f>
        <v>0</v>
      </c>
      <c r="BH463" s="193">
        <f>IF(N463="sníž. přenesená",J463,0)</f>
        <v>0</v>
      </c>
      <c r="BI463" s="193">
        <f>IF(N463="nulová",J463,0)</f>
        <v>0</v>
      </c>
      <c r="BJ463" s="17" t="s">
        <v>78</v>
      </c>
      <c r="BK463" s="193">
        <f>ROUND(I463*H463,2)</f>
        <v>0</v>
      </c>
      <c r="BL463" s="17" t="s">
        <v>229</v>
      </c>
      <c r="BM463" s="192" t="s">
        <v>549</v>
      </c>
    </row>
    <row r="464" spans="1:65" s="2" customFormat="1" ht="28.8">
      <c r="A464" s="34"/>
      <c r="B464" s="35"/>
      <c r="C464" s="36"/>
      <c r="D464" s="194" t="s">
        <v>123</v>
      </c>
      <c r="E464" s="36"/>
      <c r="F464" s="195" t="s">
        <v>550</v>
      </c>
      <c r="G464" s="36"/>
      <c r="H464" s="36"/>
      <c r="I464" s="196"/>
      <c r="J464" s="36"/>
      <c r="K464" s="36"/>
      <c r="L464" s="39"/>
      <c r="M464" s="197"/>
      <c r="N464" s="198"/>
      <c r="O464" s="71"/>
      <c r="P464" s="71"/>
      <c r="Q464" s="71"/>
      <c r="R464" s="71"/>
      <c r="S464" s="71"/>
      <c r="T464" s="72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T464" s="17" t="s">
        <v>123</v>
      </c>
      <c r="AU464" s="17" t="s">
        <v>80</v>
      </c>
    </row>
    <row r="465" spans="1:65" s="2" customFormat="1" ht="10.199999999999999">
      <c r="A465" s="34"/>
      <c r="B465" s="35"/>
      <c r="C465" s="36"/>
      <c r="D465" s="199" t="s">
        <v>130</v>
      </c>
      <c r="E465" s="36"/>
      <c r="F465" s="200" t="s">
        <v>551</v>
      </c>
      <c r="G465" s="36"/>
      <c r="H465" s="36"/>
      <c r="I465" s="196"/>
      <c r="J465" s="36"/>
      <c r="K465" s="36"/>
      <c r="L465" s="39"/>
      <c r="M465" s="197"/>
      <c r="N465" s="198"/>
      <c r="O465" s="71"/>
      <c r="P465" s="71"/>
      <c r="Q465" s="71"/>
      <c r="R465" s="71"/>
      <c r="S465" s="71"/>
      <c r="T465" s="72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T465" s="17" t="s">
        <v>130</v>
      </c>
      <c r="AU465" s="17" t="s">
        <v>80</v>
      </c>
    </row>
    <row r="466" spans="1:65" s="13" customFormat="1" ht="10.199999999999999">
      <c r="B466" s="201"/>
      <c r="C466" s="202"/>
      <c r="D466" s="194" t="s">
        <v>132</v>
      </c>
      <c r="E466" s="203" t="s">
        <v>1</v>
      </c>
      <c r="F466" s="204" t="s">
        <v>552</v>
      </c>
      <c r="G466" s="202"/>
      <c r="H466" s="203" t="s">
        <v>1</v>
      </c>
      <c r="I466" s="205"/>
      <c r="J466" s="202"/>
      <c r="K466" s="202"/>
      <c r="L466" s="206"/>
      <c r="M466" s="207"/>
      <c r="N466" s="208"/>
      <c r="O466" s="208"/>
      <c r="P466" s="208"/>
      <c r="Q466" s="208"/>
      <c r="R466" s="208"/>
      <c r="S466" s="208"/>
      <c r="T466" s="209"/>
      <c r="AT466" s="210" t="s">
        <v>132</v>
      </c>
      <c r="AU466" s="210" t="s">
        <v>80</v>
      </c>
      <c r="AV466" s="13" t="s">
        <v>78</v>
      </c>
      <c r="AW466" s="13" t="s">
        <v>30</v>
      </c>
      <c r="AX466" s="13" t="s">
        <v>73</v>
      </c>
      <c r="AY466" s="210" t="s">
        <v>114</v>
      </c>
    </row>
    <row r="467" spans="1:65" s="14" customFormat="1" ht="10.199999999999999">
      <c r="B467" s="211"/>
      <c r="C467" s="212"/>
      <c r="D467" s="194" t="s">
        <v>132</v>
      </c>
      <c r="E467" s="213" t="s">
        <v>1</v>
      </c>
      <c r="F467" s="214" t="s">
        <v>553</v>
      </c>
      <c r="G467" s="212"/>
      <c r="H467" s="215">
        <v>80</v>
      </c>
      <c r="I467" s="216"/>
      <c r="J467" s="212"/>
      <c r="K467" s="212"/>
      <c r="L467" s="217"/>
      <c r="M467" s="218"/>
      <c r="N467" s="219"/>
      <c r="O467" s="219"/>
      <c r="P467" s="219"/>
      <c r="Q467" s="219"/>
      <c r="R467" s="219"/>
      <c r="S467" s="219"/>
      <c r="T467" s="220"/>
      <c r="AT467" s="221" t="s">
        <v>132</v>
      </c>
      <c r="AU467" s="221" t="s">
        <v>80</v>
      </c>
      <c r="AV467" s="14" t="s">
        <v>80</v>
      </c>
      <c r="AW467" s="14" t="s">
        <v>30</v>
      </c>
      <c r="AX467" s="14" t="s">
        <v>73</v>
      </c>
      <c r="AY467" s="221" t="s">
        <v>114</v>
      </c>
    </row>
    <row r="468" spans="1:65" s="14" customFormat="1" ht="10.199999999999999">
      <c r="B468" s="211"/>
      <c r="C468" s="212"/>
      <c r="D468" s="194" t="s">
        <v>132</v>
      </c>
      <c r="E468" s="213" t="s">
        <v>1</v>
      </c>
      <c r="F468" s="214" t="s">
        <v>554</v>
      </c>
      <c r="G468" s="212"/>
      <c r="H468" s="215">
        <v>50</v>
      </c>
      <c r="I468" s="216"/>
      <c r="J468" s="212"/>
      <c r="K468" s="212"/>
      <c r="L468" s="217"/>
      <c r="M468" s="218"/>
      <c r="N468" s="219"/>
      <c r="O468" s="219"/>
      <c r="P468" s="219"/>
      <c r="Q468" s="219"/>
      <c r="R468" s="219"/>
      <c r="S468" s="219"/>
      <c r="T468" s="220"/>
      <c r="AT468" s="221" t="s">
        <v>132</v>
      </c>
      <c r="AU468" s="221" t="s">
        <v>80</v>
      </c>
      <c r="AV468" s="14" t="s">
        <v>80</v>
      </c>
      <c r="AW468" s="14" t="s">
        <v>30</v>
      </c>
      <c r="AX468" s="14" t="s">
        <v>73</v>
      </c>
      <c r="AY468" s="221" t="s">
        <v>114</v>
      </c>
    </row>
    <row r="469" spans="1:65" s="13" customFormat="1" ht="10.199999999999999">
      <c r="B469" s="201"/>
      <c r="C469" s="202"/>
      <c r="D469" s="194" t="s">
        <v>132</v>
      </c>
      <c r="E469" s="203" t="s">
        <v>1</v>
      </c>
      <c r="F469" s="204" t="s">
        <v>555</v>
      </c>
      <c r="G469" s="202"/>
      <c r="H469" s="203" t="s">
        <v>1</v>
      </c>
      <c r="I469" s="205"/>
      <c r="J469" s="202"/>
      <c r="K469" s="202"/>
      <c r="L469" s="206"/>
      <c r="M469" s="207"/>
      <c r="N469" s="208"/>
      <c r="O469" s="208"/>
      <c r="P469" s="208"/>
      <c r="Q469" s="208"/>
      <c r="R469" s="208"/>
      <c r="S469" s="208"/>
      <c r="T469" s="209"/>
      <c r="AT469" s="210" t="s">
        <v>132</v>
      </c>
      <c r="AU469" s="210" t="s">
        <v>80</v>
      </c>
      <c r="AV469" s="13" t="s">
        <v>78</v>
      </c>
      <c r="AW469" s="13" t="s">
        <v>30</v>
      </c>
      <c r="AX469" s="13" t="s">
        <v>73</v>
      </c>
      <c r="AY469" s="210" t="s">
        <v>114</v>
      </c>
    </row>
    <row r="470" spans="1:65" s="14" customFormat="1" ht="10.199999999999999">
      <c r="B470" s="211"/>
      <c r="C470" s="212"/>
      <c r="D470" s="194" t="s">
        <v>132</v>
      </c>
      <c r="E470" s="213" t="s">
        <v>1</v>
      </c>
      <c r="F470" s="214" t="s">
        <v>556</v>
      </c>
      <c r="G470" s="212"/>
      <c r="H470" s="215">
        <v>1832</v>
      </c>
      <c r="I470" s="216"/>
      <c r="J470" s="212"/>
      <c r="K470" s="212"/>
      <c r="L470" s="217"/>
      <c r="M470" s="218"/>
      <c r="N470" s="219"/>
      <c r="O470" s="219"/>
      <c r="P470" s="219"/>
      <c r="Q470" s="219"/>
      <c r="R470" s="219"/>
      <c r="S470" s="219"/>
      <c r="T470" s="220"/>
      <c r="AT470" s="221" t="s">
        <v>132</v>
      </c>
      <c r="AU470" s="221" t="s">
        <v>80</v>
      </c>
      <c r="AV470" s="14" t="s">
        <v>80</v>
      </c>
      <c r="AW470" s="14" t="s">
        <v>30</v>
      </c>
      <c r="AX470" s="14" t="s">
        <v>73</v>
      </c>
      <c r="AY470" s="221" t="s">
        <v>114</v>
      </c>
    </row>
    <row r="471" spans="1:65" s="15" customFormat="1" ht="10.199999999999999">
      <c r="B471" s="222"/>
      <c r="C471" s="223"/>
      <c r="D471" s="194" t="s">
        <v>132</v>
      </c>
      <c r="E471" s="224" t="s">
        <v>1</v>
      </c>
      <c r="F471" s="225" t="s">
        <v>139</v>
      </c>
      <c r="G471" s="223"/>
      <c r="H471" s="226">
        <v>1962</v>
      </c>
      <c r="I471" s="227"/>
      <c r="J471" s="223"/>
      <c r="K471" s="223"/>
      <c r="L471" s="228"/>
      <c r="M471" s="229"/>
      <c r="N471" s="230"/>
      <c r="O471" s="230"/>
      <c r="P471" s="230"/>
      <c r="Q471" s="230"/>
      <c r="R471" s="230"/>
      <c r="S471" s="230"/>
      <c r="T471" s="231"/>
      <c r="AT471" s="232" t="s">
        <v>132</v>
      </c>
      <c r="AU471" s="232" t="s">
        <v>80</v>
      </c>
      <c r="AV471" s="15" t="s">
        <v>121</v>
      </c>
      <c r="AW471" s="15" t="s">
        <v>30</v>
      </c>
      <c r="AX471" s="15" t="s">
        <v>78</v>
      </c>
      <c r="AY471" s="232" t="s">
        <v>114</v>
      </c>
    </row>
    <row r="472" spans="1:65" s="2" customFormat="1" ht="24.15" customHeight="1">
      <c r="A472" s="34"/>
      <c r="B472" s="35"/>
      <c r="C472" s="233" t="s">
        <v>557</v>
      </c>
      <c r="D472" s="233" t="s">
        <v>266</v>
      </c>
      <c r="E472" s="234" t="s">
        <v>558</v>
      </c>
      <c r="F472" s="235" t="s">
        <v>559</v>
      </c>
      <c r="G472" s="236" t="s">
        <v>149</v>
      </c>
      <c r="H472" s="237">
        <v>133.9</v>
      </c>
      <c r="I472" s="238"/>
      <c r="J472" s="239">
        <f>ROUND(I472*H472,2)</f>
        <v>0</v>
      </c>
      <c r="K472" s="235" t="s">
        <v>127</v>
      </c>
      <c r="L472" s="240"/>
      <c r="M472" s="241" t="s">
        <v>1</v>
      </c>
      <c r="N472" s="242" t="s">
        <v>38</v>
      </c>
      <c r="O472" s="71"/>
      <c r="P472" s="190">
        <f>O472*H472</f>
        <v>0</v>
      </c>
      <c r="Q472" s="190">
        <v>4.1000000000000003E-3</v>
      </c>
      <c r="R472" s="190">
        <f>Q472*H472</f>
        <v>0.54899000000000009</v>
      </c>
      <c r="S472" s="190">
        <v>0</v>
      </c>
      <c r="T472" s="191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192" t="s">
        <v>270</v>
      </c>
      <c r="AT472" s="192" t="s">
        <v>266</v>
      </c>
      <c r="AU472" s="192" t="s">
        <v>80</v>
      </c>
      <c r="AY472" s="17" t="s">
        <v>114</v>
      </c>
      <c r="BE472" s="193">
        <f>IF(N472="základní",J472,0)</f>
        <v>0</v>
      </c>
      <c r="BF472" s="193">
        <f>IF(N472="snížená",J472,0)</f>
        <v>0</v>
      </c>
      <c r="BG472" s="193">
        <f>IF(N472="zákl. přenesená",J472,0)</f>
        <v>0</v>
      </c>
      <c r="BH472" s="193">
        <f>IF(N472="sníž. přenesená",J472,0)</f>
        <v>0</v>
      </c>
      <c r="BI472" s="193">
        <f>IF(N472="nulová",J472,0)</f>
        <v>0</v>
      </c>
      <c r="BJ472" s="17" t="s">
        <v>78</v>
      </c>
      <c r="BK472" s="193">
        <f>ROUND(I472*H472,2)</f>
        <v>0</v>
      </c>
      <c r="BL472" s="17" t="s">
        <v>229</v>
      </c>
      <c r="BM472" s="192" t="s">
        <v>560</v>
      </c>
    </row>
    <row r="473" spans="1:65" s="2" customFormat="1" ht="19.2">
      <c r="A473" s="34"/>
      <c r="B473" s="35"/>
      <c r="C473" s="36"/>
      <c r="D473" s="194" t="s">
        <v>123</v>
      </c>
      <c r="E473" s="36"/>
      <c r="F473" s="195" t="s">
        <v>559</v>
      </c>
      <c r="G473" s="36"/>
      <c r="H473" s="36"/>
      <c r="I473" s="196"/>
      <c r="J473" s="36"/>
      <c r="K473" s="36"/>
      <c r="L473" s="39"/>
      <c r="M473" s="197"/>
      <c r="N473" s="198"/>
      <c r="O473" s="71"/>
      <c r="P473" s="71"/>
      <c r="Q473" s="71"/>
      <c r="R473" s="71"/>
      <c r="S473" s="71"/>
      <c r="T473" s="72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T473" s="17" t="s">
        <v>123</v>
      </c>
      <c r="AU473" s="17" t="s">
        <v>80</v>
      </c>
    </row>
    <row r="474" spans="1:65" s="14" customFormat="1" ht="10.199999999999999">
      <c r="B474" s="211"/>
      <c r="C474" s="212"/>
      <c r="D474" s="194" t="s">
        <v>132</v>
      </c>
      <c r="E474" s="212"/>
      <c r="F474" s="214" t="s">
        <v>561</v>
      </c>
      <c r="G474" s="212"/>
      <c r="H474" s="215">
        <v>133.9</v>
      </c>
      <c r="I474" s="216"/>
      <c r="J474" s="212"/>
      <c r="K474" s="212"/>
      <c r="L474" s="217"/>
      <c r="M474" s="218"/>
      <c r="N474" s="219"/>
      <c r="O474" s="219"/>
      <c r="P474" s="219"/>
      <c r="Q474" s="219"/>
      <c r="R474" s="219"/>
      <c r="S474" s="219"/>
      <c r="T474" s="220"/>
      <c r="AT474" s="221" t="s">
        <v>132</v>
      </c>
      <c r="AU474" s="221" t="s">
        <v>80</v>
      </c>
      <c r="AV474" s="14" t="s">
        <v>80</v>
      </c>
      <c r="AW474" s="14" t="s">
        <v>4</v>
      </c>
      <c r="AX474" s="14" t="s">
        <v>78</v>
      </c>
      <c r="AY474" s="221" t="s">
        <v>114</v>
      </c>
    </row>
    <row r="475" spans="1:65" s="2" customFormat="1" ht="24.15" customHeight="1">
      <c r="A475" s="34"/>
      <c r="B475" s="35"/>
      <c r="C475" s="233" t="s">
        <v>562</v>
      </c>
      <c r="D475" s="233" t="s">
        <v>266</v>
      </c>
      <c r="E475" s="234" t="s">
        <v>563</v>
      </c>
      <c r="F475" s="235" t="s">
        <v>564</v>
      </c>
      <c r="G475" s="236" t="s">
        <v>149</v>
      </c>
      <c r="H475" s="237">
        <v>1832</v>
      </c>
      <c r="I475" s="238"/>
      <c r="J475" s="239">
        <f>ROUND(I475*H475,2)</f>
        <v>0</v>
      </c>
      <c r="K475" s="235" t="s">
        <v>127</v>
      </c>
      <c r="L475" s="240"/>
      <c r="M475" s="241" t="s">
        <v>1</v>
      </c>
      <c r="N475" s="242" t="s">
        <v>38</v>
      </c>
      <c r="O475" s="71"/>
      <c r="P475" s="190">
        <f>O475*H475</f>
        <v>0</v>
      </c>
      <c r="Q475" s="190">
        <v>3.7000000000000002E-3</v>
      </c>
      <c r="R475" s="190">
        <f>Q475*H475</f>
        <v>6.7784000000000004</v>
      </c>
      <c r="S475" s="190">
        <v>0</v>
      </c>
      <c r="T475" s="191">
        <f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92" t="s">
        <v>270</v>
      </c>
      <c r="AT475" s="192" t="s">
        <v>266</v>
      </c>
      <c r="AU475" s="192" t="s">
        <v>80</v>
      </c>
      <c r="AY475" s="17" t="s">
        <v>114</v>
      </c>
      <c r="BE475" s="193">
        <f>IF(N475="základní",J475,0)</f>
        <v>0</v>
      </c>
      <c r="BF475" s="193">
        <f>IF(N475="snížená",J475,0)</f>
        <v>0</v>
      </c>
      <c r="BG475" s="193">
        <f>IF(N475="zákl. přenesená",J475,0)</f>
        <v>0</v>
      </c>
      <c r="BH475" s="193">
        <f>IF(N475="sníž. přenesená",J475,0)</f>
        <v>0</v>
      </c>
      <c r="BI475" s="193">
        <f>IF(N475="nulová",J475,0)</f>
        <v>0</v>
      </c>
      <c r="BJ475" s="17" t="s">
        <v>78</v>
      </c>
      <c r="BK475" s="193">
        <f>ROUND(I475*H475,2)</f>
        <v>0</v>
      </c>
      <c r="BL475" s="17" t="s">
        <v>229</v>
      </c>
      <c r="BM475" s="192" t="s">
        <v>565</v>
      </c>
    </row>
    <row r="476" spans="1:65" s="2" customFormat="1" ht="19.2">
      <c r="A476" s="34"/>
      <c r="B476" s="35"/>
      <c r="C476" s="36"/>
      <c r="D476" s="194" t="s">
        <v>123</v>
      </c>
      <c r="E476" s="36"/>
      <c r="F476" s="195" t="s">
        <v>564</v>
      </c>
      <c r="G476" s="36"/>
      <c r="H476" s="36"/>
      <c r="I476" s="196"/>
      <c r="J476" s="36"/>
      <c r="K476" s="36"/>
      <c r="L476" s="39"/>
      <c r="M476" s="197"/>
      <c r="N476" s="198"/>
      <c r="O476" s="71"/>
      <c r="P476" s="71"/>
      <c r="Q476" s="71"/>
      <c r="R476" s="71"/>
      <c r="S476" s="71"/>
      <c r="T476" s="72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T476" s="17" t="s">
        <v>123</v>
      </c>
      <c r="AU476" s="17" t="s">
        <v>80</v>
      </c>
    </row>
    <row r="477" spans="1:65" s="14" customFormat="1" ht="10.199999999999999">
      <c r="B477" s="211"/>
      <c r="C477" s="212"/>
      <c r="D477" s="194" t="s">
        <v>132</v>
      </c>
      <c r="E477" s="213" t="s">
        <v>1</v>
      </c>
      <c r="F477" s="214" t="s">
        <v>556</v>
      </c>
      <c r="G477" s="212"/>
      <c r="H477" s="215">
        <v>1832</v>
      </c>
      <c r="I477" s="216"/>
      <c r="J477" s="212"/>
      <c r="K477" s="212"/>
      <c r="L477" s="217"/>
      <c r="M477" s="218"/>
      <c r="N477" s="219"/>
      <c r="O477" s="219"/>
      <c r="P477" s="219"/>
      <c r="Q477" s="219"/>
      <c r="R477" s="219"/>
      <c r="S477" s="219"/>
      <c r="T477" s="220"/>
      <c r="AT477" s="221" t="s">
        <v>132</v>
      </c>
      <c r="AU477" s="221" t="s">
        <v>80</v>
      </c>
      <c r="AV477" s="14" t="s">
        <v>80</v>
      </c>
      <c r="AW477" s="14" t="s">
        <v>30</v>
      </c>
      <c r="AX477" s="14" t="s">
        <v>73</v>
      </c>
      <c r="AY477" s="221" t="s">
        <v>114</v>
      </c>
    </row>
    <row r="478" spans="1:65" s="15" customFormat="1" ht="10.199999999999999">
      <c r="B478" s="222"/>
      <c r="C478" s="223"/>
      <c r="D478" s="194" t="s">
        <v>132</v>
      </c>
      <c r="E478" s="224" t="s">
        <v>1</v>
      </c>
      <c r="F478" s="225" t="s">
        <v>139</v>
      </c>
      <c r="G478" s="223"/>
      <c r="H478" s="226">
        <v>1832</v>
      </c>
      <c r="I478" s="227"/>
      <c r="J478" s="223"/>
      <c r="K478" s="223"/>
      <c r="L478" s="228"/>
      <c r="M478" s="229"/>
      <c r="N478" s="230"/>
      <c r="O478" s="230"/>
      <c r="P478" s="230"/>
      <c r="Q478" s="230"/>
      <c r="R478" s="230"/>
      <c r="S478" s="230"/>
      <c r="T478" s="231"/>
      <c r="AT478" s="232" t="s">
        <v>132</v>
      </c>
      <c r="AU478" s="232" t="s">
        <v>80</v>
      </c>
      <c r="AV478" s="15" t="s">
        <v>121</v>
      </c>
      <c r="AW478" s="15" t="s">
        <v>30</v>
      </c>
      <c r="AX478" s="15" t="s">
        <v>78</v>
      </c>
      <c r="AY478" s="232" t="s">
        <v>114</v>
      </c>
    </row>
    <row r="479" spans="1:65" s="2" customFormat="1" ht="24.15" customHeight="1">
      <c r="A479" s="34"/>
      <c r="B479" s="35"/>
      <c r="C479" s="181" t="s">
        <v>566</v>
      </c>
      <c r="D479" s="181" t="s">
        <v>117</v>
      </c>
      <c r="E479" s="182" t="s">
        <v>567</v>
      </c>
      <c r="F479" s="183" t="s">
        <v>568</v>
      </c>
      <c r="G479" s="184" t="s">
        <v>149</v>
      </c>
      <c r="H479" s="185">
        <v>6</v>
      </c>
      <c r="I479" s="186"/>
      <c r="J479" s="187">
        <f>ROUND(I479*H479,2)</f>
        <v>0</v>
      </c>
      <c r="K479" s="183" t="s">
        <v>127</v>
      </c>
      <c r="L479" s="39"/>
      <c r="M479" s="188" t="s">
        <v>1</v>
      </c>
      <c r="N479" s="189" t="s">
        <v>38</v>
      </c>
      <c r="O479" s="71"/>
      <c r="P479" s="190">
        <f>O479*H479</f>
        <v>0</v>
      </c>
      <c r="Q479" s="190">
        <v>0</v>
      </c>
      <c r="R479" s="190">
        <f>Q479*H479</f>
        <v>0</v>
      </c>
      <c r="S479" s="190">
        <v>0</v>
      </c>
      <c r="T479" s="191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92" t="s">
        <v>229</v>
      </c>
      <c r="AT479" s="192" t="s">
        <v>117</v>
      </c>
      <c r="AU479" s="192" t="s">
        <v>80</v>
      </c>
      <c r="AY479" s="17" t="s">
        <v>114</v>
      </c>
      <c r="BE479" s="193">
        <f>IF(N479="základní",J479,0)</f>
        <v>0</v>
      </c>
      <c r="BF479" s="193">
        <f>IF(N479="snížená",J479,0)</f>
        <v>0</v>
      </c>
      <c r="BG479" s="193">
        <f>IF(N479="zákl. přenesená",J479,0)</f>
        <v>0</v>
      </c>
      <c r="BH479" s="193">
        <f>IF(N479="sníž. přenesená",J479,0)</f>
        <v>0</v>
      </c>
      <c r="BI479" s="193">
        <f>IF(N479="nulová",J479,0)</f>
        <v>0</v>
      </c>
      <c r="BJ479" s="17" t="s">
        <v>78</v>
      </c>
      <c r="BK479" s="193">
        <f>ROUND(I479*H479,2)</f>
        <v>0</v>
      </c>
      <c r="BL479" s="17" t="s">
        <v>229</v>
      </c>
      <c r="BM479" s="192" t="s">
        <v>569</v>
      </c>
    </row>
    <row r="480" spans="1:65" s="2" customFormat="1" ht="19.2">
      <c r="A480" s="34"/>
      <c r="B480" s="35"/>
      <c r="C480" s="36"/>
      <c r="D480" s="194" t="s">
        <v>123</v>
      </c>
      <c r="E480" s="36"/>
      <c r="F480" s="195" t="s">
        <v>570</v>
      </c>
      <c r="G480" s="36"/>
      <c r="H480" s="36"/>
      <c r="I480" s="196"/>
      <c r="J480" s="36"/>
      <c r="K480" s="36"/>
      <c r="L480" s="39"/>
      <c r="M480" s="197"/>
      <c r="N480" s="198"/>
      <c r="O480" s="71"/>
      <c r="P480" s="71"/>
      <c r="Q480" s="71"/>
      <c r="R480" s="71"/>
      <c r="S480" s="71"/>
      <c r="T480" s="72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T480" s="17" t="s">
        <v>123</v>
      </c>
      <c r="AU480" s="17" t="s">
        <v>80</v>
      </c>
    </row>
    <row r="481" spans="1:65" s="2" customFormat="1" ht="10.199999999999999">
      <c r="A481" s="34"/>
      <c r="B481" s="35"/>
      <c r="C481" s="36"/>
      <c r="D481" s="199" t="s">
        <v>130</v>
      </c>
      <c r="E481" s="36"/>
      <c r="F481" s="200" t="s">
        <v>571</v>
      </c>
      <c r="G481" s="36"/>
      <c r="H481" s="36"/>
      <c r="I481" s="196"/>
      <c r="J481" s="36"/>
      <c r="K481" s="36"/>
      <c r="L481" s="39"/>
      <c r="M481" s="197"/>
      <c r="N481" s="198"/>
      <c r="O481" s="71"/>
      <c r="P481" s="71"/>
      <c r="Q481" s="71"/>
      <c r="R481" s="71"/>
      <c r="S481" s="71"/>
      <c r="T481" s="72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T481" s="17" t="s">
        <v>130</v>
      </c>
      <c r="AU481" s="17" t="s">
        <v>80</v>
      </c>
    </row>
    <row r="482" spans="1:65" s="14" customFormat="1" ht="10.199999999999999">
      <c r="B482" s="211"/>
      <c r="C482" s="212"/>
      <c r="D482" s="194" t="s">
        <v>132</v>
      </c>
      <c r="E482" s="213" t="s">
        <v>1</v>
      </c>
      <c r="F482" s="214" t="s">
        <v>159</v>
      </c>
      <c r="G482" s="212"/>
      <c r="H482" s="215">
        <v>6</v>
      </c>
      <c r="I482" s="216"/>
      <c r="J482" s="212"/>
      <c r="K482" s="212"/>
      <c r="L482" s="217"/>
      <c r="M482" s="218"/>
      <c r="N482" s="219"/>
      <c r="O482" s="219"/>
      <c r="P482" s="219"/>
      <c r="Q482" s="219"/>
      <c r="R482" s="219"/>
      <c r="S482" s="219"/>
      <c r="T482" s="220"/>
      <c r="AT482" s="221" t="s">
        <v>132</v>
      </c>
      <c r="AU482" s="221" t="s">
        <v>80</v>
      </c>
      <c r="AV482" s="14" t="s">
        <v>80</v>
      </c>
      <c r="AW482" s="14" t="s">
        <v>30</v>
      </c>
      <c r="AX482" s="14" t="s">
        <v>73</v>
      </c>
      <c r="AY482" s="221" t="s">
        <v>114</v>
      </c>
    </row>
    <row r="483" spans="1:65" s="15" customFormat="1" ht="10.199999999999999">
      <c r="B483" s="222"/>
      <c r="C483" s="223"/>
      <c r="D483" s="194" t="s">
        <v>132</v>
      </c>
      <c r="E483" s="224" t="s">
        <v>1</v>
      </c>
      <c r="F483" s="225" t="s">
        <v>139</v>
      </c>
      <c r="G483" s="223"/>
      <c r="H483" s="226">
        <v>6</v>
      </c>
      <c r="I483" s="227"/>
      <c r="J483" s="223"/>
      <c r="K483" s="223"/>
      <c r="L483" s="228"/>
      <c r="M483" s="229"/>
      <c r="N483" s="230"/>
      <c r="O483" s="230"/>
      <c r="P483" s="230"/>
      <c r="Q483" s="230"/>
      <c r="R483" s="230"/>
      <c r="S483" s="230"/>
      <c r="T483" s="231"/>
      <c r="AT483" s="232" t="s">
        <v>132</v>
      </c>
      <c r="AU483" s="232" t="s">
        <v>80</v>
      </c>
      <c r="AV483" s="15" t="s">
        <v>121</v>
      </c>
      <c r="AW483" s="15" t="s">
        <v>30</v>
      </c>
      <c r="AX483" s="15" t="s">
        <v>78</v>
      </c>
      <c r="AY483" s="232" t="s">
        <v>114</v>
      </c>
    </row>
    <row r="484" spans="1:65" s="2" customFormat="1" ht="24.15" customHeight="1">
      <c r="A484" s="34"/>
      <c r="B484" s="35"/>
      <c r="C484" s="233" t="s">
        <v>572</v>
      </c>
      <c r="D484" s="233" t="s">
        <v>266</v>
      </c>
      <c r="E484" s="234" t="s">
        <v>573</v>
      </c>
      <c r="F484" s="235" t="s">
        <v>574</v>
      </c>
      <c r="G484" s="236" t="s">
        <v>149</v>
      </c>
      <c r="H484" s="237">
        <v>6</v>
      </c>
      <c r="I484" s="238"/>
      <c r="J484" s="239">
        <f>ROUND(I484*H484,2)</f>
        <v>0</v>
      </c>
      <c r="K484" s="235" t="s">
        <v>127</v>
      </c>
      <c r="L484" s="240"/>
      <c r="M484" s="241" t="s">
        <v>1</v>
      </c>
      <c r="N484" s="242" t="s">
        <v>38</v>
      </c>
      <c r="O484" s="71"/>
      <c r="P484" s="190">
        <f>O484*H484</f>
        <v>0</v>
      </c>
      <c r="Q484" s="190">
        <v>9.3299999999999998E-3</v>
      </c>
      <c r="R484" s="190">
        <f>Q484*H484</f>
        <v>5.5980000000000002E-2</v>
      </c>
      <c r="S484" s="190">
        <v>0</v>
      </c>
      <c r="T484" s="191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92" t="s">
        <v>270</v>
      </c>
      <c r="AT484" s="192" t="s">
        <v>266</v>
      </c>
      <c r="AU484" s="192" t="s">
        <v>80</v>
      </c>
      <c r="AY484" s="17" t="s">
        <v>114</v>
      </c>
      <c r="BE484" s="193">
        <f>IF(N484="základní",J484,0)</f>
        <v>0</v>
      </c>
      <c r="BF484" s="193">
        <f>IF(N484="snížená",J484,0)</f>
        <v>0</v>
      </c>
      <c r="BG484" s="193">
        <f>IF(N484="zákl. přenesená",J484,0)</f>
        <v>0</v>
      </c>
      <c r="BH484" s="193">
        <f>IF(N484="sníž. přenesená",J484,0)</f>
        <v>0</v>
      </c>
      <c r="BI484" s="193">
        <f>IF(N484="nulová",J484,0)</f>
        <v>0</v>
      </c>
      <c r="BJ484" s="17" t="s">
        <v>78</v>
      </c>
      <c r="BK484" s="193">
        <f>ROUND(I484*H484,2)</f>
        <v>0</v>
      </c>
      <c r="BL484" s="17" t="s">
        <v>229</v>
      </c>
      <c r="BM484" s="192" t="s">
        <v>575</v>
      </c>
    </row>
    <row r="485" spans="1:65" s="2" customFormat="1" ht="19.2">
      <c r="A485" s="34"/>
      <c r="B485" s="35"/>
      <c r="C485" s="36"/>
      <c r="D485" s="194" t="s">
        <v>123</v>
      </c>
      <c r="E485" s="36"/>
      <c r="F485" s="195" t="s">
        <v>574</v>
      </c>
      <c r="G485" s="36"/>
      <c r="H485" s="36"/>
      <c r="I485" s="196"/>
      <c r="J485" s="36"/>
      <c r="K485" s="36"/>
      <c r="L485" s="39"/>
      <c r="M485" s="197"/>
      <c r="N485" s="198"/>
      <c r="O485" s="71"/>
      <c r="P485" s="71"/>
      <c r="Q485" s="71"/>
      <c r="R485" s="71"/>
      <c r="S485" s="71"/>
      <c r="T485" s="72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T485" s="17" t="s">
        <v>123</v>
      </c>
      <c r="AU485" s="17" t="s">
        <v>80</v>
      </c>
    </row>
    <row r="486" spans="1:65" s="14" customFormat="1" ht="10.199999999999999">
      <c r="B486" s="211"/>
      <c r="C486" s="212"/>
      <c r="D486" s="194" t="s">
        <v>132</v>
      </c>
      <c r="E486" s="213" t="s">
        <v>1</v>
      </c>
      <c r="F486" s="214" t="s">
        <v>159</v>
      </c>
      <c r="G486" s="212"/>
      <c r="H486" s="215">
        <v>6</v>
      </c>
      <c r="I486" s="216"/>
      <c r="J486" s="212"/>
      <c r="K486" s="212"/>
      <c r="L486" s="217"/>
      <c r="M486" s="218"/>
      <c r="N486" s="219"/>
      <c r="O486" s="219"/>
      <c r="P486" s="219"/>
      <c r="Q486" s="219"/>
      <c r="R486" s="219"/>
      <c r="S486" s="219"/>
      <c r="T486" s="220"/>
      <c r="AT486" s="221" t="s">
        <v>132</v>
      </c>
      <c r="AU486" s="221" t="s">
        <v>80</v>
      </c>
      <c r="AV486" s="14" t="s">
        <v>80</v>
      </c>
      <c r="AW486" s="14" t="s">
        <v>30</v>
      </c>
      <c r="AX486" s="14" t="s">
        <v>73</v>
      </c>
      <c r="AY486" s="221" t="s">
        <v>114</v>
      </c>
    </row>
    <row r="487" spans="1:65" s="15" customFormat="1" ht="10.199999999999999">
      <c r="B487" s="222"/>
      <c r="C487" s="223"/>
      <c r="D487" s="194" t="s">
        <v>132</v>
      </c>
      <c r="E487" s="224" t="s">
        <v>1</v>
      </c>
      <c r="F487" s="225" t="s">
        <v>139</v>
      </c>
      <c r="G487" s="223"/>
      <c r="H487" s="226">
        <v>6</v>
      </c>
      <c r="I487" s="227"/>
      <c r="J487" s="223"/>
      <c r="K487" s="223"/>
      <c r="L487" s="228"/>
      <c r="M487" s="229"/>
      <c r="N487" s="230"/>
      <c r="O487" s="230"/>
      <c r="P487" s="230"/>
      <c r="Q487" s="230"/>
      <c r="R487" s="230"/>
      <c r="S487" s="230"/>
      <c r="T487" s="231"/>
      <c r="AT487" s="232" t="s">
        <v>132</v>
      </c>
      <c r="AU487" s="232" t="s">
        <v>80</v>
      </c>
      <c r="AV487" s="15" t="s">
        <v>121</v>
      </c>
      <c r="AW487" s="15" t="s">
        <v>30</v>
      </c>
      <c r="AX487" s="15" t="s">
        <v>78</v>
      </c>
      <c r="AY487" s="232" t="s">
        <v>114</v>
      </c>
    </row>
    <row r="488" spans="1:65" s="2" customFormat="1" ht="24.15" customHeight="1">
      <c r="A488" s="34"/>
      <c r="B488" s="35"/>
      <c r="C488" s="181" t="s">
        <v>576</v>
      </c>
      <c r="D488" s="181" t="s">
        <v>117</v>
      </c>
      <c r="E488" s="182" t="s">
        <v>577</v>
      </c>
      <c r="F488" s="183" t="s">
        <v>578</v>
      </c>
      <c r="G488" s="184" t="s">
        <v>149</v>
      </c>
      <c r="H488" s="185">
        <v>2</v>
      </c>
      <c r="I488" s="186"/>
      <c r="J488" s="187">
        <f>ROUND(I488*H488,2)</f>
        <v>0</v>
      </c>
      <c r="K488" s="183" t="s">
        <v>127</v>
      </c>
      <c r="L488" s="39"/>
      <c r="M488" s="188" t="s">
        <v>1</v>
      </c>
      <c r="N488" s="189" t="s">
        <v>38</v>
      </c>
      <c r="O488" s="71"/>
      <c r="P488" s="190">
        <f>O488*H488</f>
        <v>0</v>
      </c>
      <c r="Q488" s="190">
        <v>0</v>
      </c>
      <c r="R488" s="190">
        <f>Q488*H488</f>
        <v>0</v>
      </c>
      <c r="S488" s="190">
        <v>0</v>
      </c>
      <c r="T488" s="191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192" t="s">
        <v>229</v>
      </c>
      <c r="AT488" s="192" t="s">
        <v>117</v>
      </c>
      <c r="AU488" s="192" t="s">
        <v>80</v>
      </c>
      <c r="AY488" s="17" t="s">
        <v>114</v>
      </c>
      <c r="BE488" s="193">
        <f>IF(N488="základní",J488,0)</f>
        <v>0</v>
      </c>
      <c r="BF488" s="193">
        <f>IF(N488="snížená",J488,0)</f>
        <v>0</v>
      </c>
      <c r="BG488" s="193">
        <f>IF(N488="zákl. přenesená",J488,0)</f>
        <v>0</v>
      </c>
      <c r="BH488" s="193">
        <f>IF(N488="sníž. přenesená",J488,0)</f>
        <v>0</v>
      </c>
      <c r="BI488" s="193">
        <f>IF(N488="nulová",J488,0)</f>
        <v>0</v>
      </c>
      <c r="BJ488" s="17" t="s">
        <v>78</v>
      </c>
      <c r="BK488" s="193">
        <f>ROUND(I488*H488,2)</f>
        <v>0</v>
      </c>
      <c r="BL488" s="17" t="s">
        <v>229</v>
      </c>
      <c r="BM488" s="192" t="s">
        <v>579</v>
      </c>
    </row>
    <row r="489" spans="1:65" s="2" customFormat="1" ht="19.2">
      <c r="A489" s="34"/>
      <c r="B489" s="35"/>
      <c r="C489" s="36"/>
      <c r="D489" s="194" t="s">
        <v>123</v>
      </c>
      <c r="E489" s="36"/>
      <c r="F489" s="195" t="s">
        <v>580</v>
      </c>
      <c r="G489" s="36"/>
      <c r="H489" s="36"/>
      <c r="I489" s="196"/>
      <c r="J489" s="36"/>
      <c r="K489" s="36"/>
      <c r="L489" s="39"/>
      <c r="M489" s="197"/>
      <c r="N489" s="198"/>
      <c r="O489" s="71"/>
      <c r="P489" s="71"/>
      <c r="Q489" s="71"/>
      <c r="R489" s="71"/>
      <c r="S489" s="71"/>
      <c r="T489" s="72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T489" s="17" t="s">
        <v>123</v>
      </c>
      <c r="AU489" s="17" t="s">
        <v>80</v>
      </c>
    </row>
    <row r="490" spans="1:65" s="2" customFormat="1" ht="10.199999999999999">
      <c r="A490" s="34"/>
      <c r="B490" s="35"/>
      <c r="C490" s="36"/>
      <c r="D490" s="199" t="s">
        <v>130</v>
      </c>
      <c r="E490" s="36"/>
      <c r="F490" s="200" t="s">
        <v>581</v>
      </c>
      <c r="G490" s="36"/>
      <c r="H490" s="36"/>
      <c r="I490" s="196"/>
      <c r="J490" s="36"/>
      <c r="K490" s="36"/>
      <c r="L490" s="39"/>
      <c r="M490" s="197"/>
      <c r="N490" s="198"/>
      <c r="O490" s="71"/>
      <c r="P490" s="71"/>
      <c r="Q490" s="71"/>
      <c r="R490" s="71"/>
      <c r="S490" s="71"/>
      <c r="T490" s="72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T490" s="17" t="s">
        <v>130</v>
      </c>
      <c r="AU490" s="17" t="s">
        <v>80</v>
      </c>
    </row>
    <row r="491" spans="1:65" s="2" customFormat="1" ht="16.5" customHeight="1">
      <c r="A491" s="34"/>
      <c r="B491" s="35"/>
      <c r="C491" s="233" t="s">
        <v>582</v>
      </c>
      <c r="D491" s="233" t="s">
        <v>266</v>
      </c>
      <c r="E491" s="234" t="s">
        <v>583</v>
      </c>
      <c r="F491" s="235" t="s">
        <v>584</v>
      </c>
      <c r="G491" s="236" t="s">
        <v>149</v>
      </c>
      <c r="H491" s="237">
        <v>2</v>
      </c>
      <c r="I491" s="238"/>
      <c r="J491" s="239">
        <f>ROUND(I491*H491,2)</f>
        <v>0</v>
      </c>
      <c r="K491" s="235" t="s">
        <v>127</v>
      </c>
      <c r="L491" s="240"/>
      <c r="M491" s="241" t="s">
        <v>1</v>
      </c>
      <c r="N491" s="242" t="s">
        <v>38</v>
      </c>
      <c r="O491" s="71"/>
      <c r="P491" s="190">
        <f>O491*H491</f>
        <v>0</v>
      </c>
      <c r="Q491" s="190">
        <v>8.9999999999999993E-3</v>
      </c>
      <c r="R491" s="190">
        <f>Q491*H491</f>
        <v>1.7999999999999999E-2</v>
      </c>
      <c r="S491" s="190">
        <v>0</v>
      </c>
      <c r="T491" s="191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92" t="s">
        <v>270</v>
      </c>
      <c r="AT491" s="192" t="s">
        <v>266</v>
      </c>
      <c r="AU491" s="192" t="s">
        <v>80</v>
      </c>
      <c r="AY491" s="17" t="s">
        <v>114</v>
      </c>
      <c r="BE491" s="193">
        <f>IF(N491="základní",J491,0)</f>
        <v>0</v>
      </c>
      <c r="BF491" s="193">
        <f>IF(N491="snížená",J491,0)</f>
        <v>0</v>
      </c>
      <c r="BG491" s="193">
        <f>IF(N491="zákl. přenesená",J491,0)</f>
        <v>0</v>
      </c>
      <c r="BH491" s="193">
        <f>IF(N491="sníž. přenesená",J491,0)</f>
        <v>0</v>
      </c>
      <c r="BI491" s="193">
        <f>IF(N491="nulová",J491,0)</f>
        <v>0</v>
      </c>
      <c r="BJ491" s="17" t="s">
        <v>78</v>
      </c>
      <c r="BK491" s="193">
        <f>ROUND(I491*H491,2)</f>
        <v>0</v>
      </c>
      <c r="BL491" s="17" t="s">
        <v>229</v>
      </c>
      <c r="BM491" s="192" t="s">
        <v>585</v>
      </c>
    </row>
    <row r="492" spans="1:65" s="2" customFormat="1" ht="10.199999999999999">
      <c r="A492" s="34"/>
      <c r="B492" s="35"/>
      <c r="C492" s="36"/>
      <c r="D492" s="194" t="s">
        <v>123</v>
      </c>
      <c r="E492" s="36"/>
      <c r="F492" s="195" t="s">
        <v>584</v>
      </c>
      <c r="G492" s="36"/>
      <c r="H492" s="36"/>
      <c r="I492" s="196"/>
      <c r="J492" s="36"/>
      <c r="K492" s="36"/>
      <c r="L492" s="39"/>
      <c r="M492" s="197"/>
      <c r="N492" s="198"/>
      <c r="O492" s="71"/>
      <c r="P492" s="71"/>
      <c r="Q492" s="71"/>
      <c r="R492" s="71"/>
      <c r="S492" s="71"/>
      <c r="T492" s="72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T492" s="17" t="s">
        <v>123</v>
      </c>
      <c r="AU492" s="17" t="s">
        <v>80</v>
      </c>
    </row>
    <row r="493" spans="1:65" s="2" customFormat="1" ht="24.15" customHeight="1">
      <c r="A493" s="34"/>
      <c r="B493" s="35"/>
      <c r="C493" s="181" t="s">
        <v>586</v>
      </c>
      <c r="D493" s="181" t="s">
        <v>117</v>
      </c>
      <c r="E493" s="182" t="s">
        <v>587</v>
      </c>
      <c r="F493" s="183" t="s">
        <v>588</v>
      </c>
      <c r="G493" s="184" t="s">
        <v>149</v>
      </c>
      <c r="H493" s="185">
        <v>15</v>
      </c>
      <c r="I493" s="186"/>
      <c r="J493" s="187">
        <f>ROUND(I493*H493,2)</f>
        <v>0</v>
      </c>
      <c r="K493" s="183" t="s">
        <v>127</v>
      </c>
      <c r="L493" s="39"/>
      <c r="M493" s="188" t="s">
        <v>1</v>
      </c>
      <c r="N493" s="189" t="s">
        <v>38</v>
      </c>
      <c r="O493" s="71"/>
      <c r="P493" s="190">
        <f>O493*H493</f>
        <v>0</v>
      </c>
      <c r="Q493" s="190">
        <v>0</v>
      </c>
      <c r="R493" s="190">
        <f>Q493*H493</f>
        <v>0</v>
      </c>
      <c r="S493" s="190">
        <v>0</v>
      </c>
      <c r="T493" s="191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92" t="s">
        <v>229</v>
      </c>
      <c r="AT493" s="192" t="s">
        <v>117</v>
      </c>
      <c r="AU493" s="192" t="s">
        <v>80</v>
      </c>
      <c r="AY493" s="17" t="s">
        <v>114</v>
      </c>
      <c r="BE493" s="193">
        <f>IF(N493="základní",J493,0)</f>
        <v>0</v>
      </c>
      <c r="BF493" s="193">
        <f>IF(N493="snížená",J493,0)</f>
        <v>0</v>
      </c>
      <c r="BG493" s="193">
        <f>IF(N493="zákl. přenesená",J493,0)</f>
        <v>0</v>
      </c>
      <c r="BH493" s="193">
        <f>IF(N493="sníž. přenesená",J493,0)</f>
        <v>0</v>
      </c>
      <c r="BI493" s="193">
        <f>IF(N493="nulová",J493,0)</f>
        <v>0</v>
      </c>
      <c r="BJ493" s="17" t="s">
        <v>78</v>
      </c>
      <c r="BK493" s="193">
        <f>ROUND(I493*H493,2)</f>
        <v>0</v>
      </c>
      <c r="BL493" s="17" t="s">
        <v>229</v>
      </c>
      <c r="BM493" s="192" t="s">
        <v>589</v>
      </c>
    </row>
    <row r="494" spans="1:65" s="2" customFormat="1" ht="19.2">
      <c r="A494" s="34"/>
      <c r="B494" s="35"/>
      <c r="C494" s="36"/>
      <c r="D494" s="194" t="s">
        <v>123</v>
      </c>
      <c r="E494" s="36"/>
      <c r="F494" s="195" t="s">
        <v>590</v>
      </c>
      <c r="G494" s="36"/>
      <c r="H494" s="36"/>
      <c r="I494" s="196"/>
      <c r="J494" s="36"/>
      <c r="K494" s="36"/>
      <c r="L494" s="39"/>
      <c r="M494" s="197"/>
      <c r="N494" s="198"/>
      <c r="O494" s="71"/>
      <c r="P494" s="71"/>
      <c r="Q494" s="71"/>
      <c r="R494" s="71"/>
      <c r="S494" s="71"/>
      <c r="T494" s="72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T494" s="17" t="s">
        <v>123</v>
      </c>
      <c r="AU494" s="17" t="s">
        <v>80</v>
      </c>
    </row>
    <row r="495" spans="1:65" s="2" customFormat="1" ht="10.199999999999999">
      <c r="A495" s="34"/>
      <c r="B495" s="35"/>
      <c r="C495" s="36"/>
      <c r="D495" s="199" t="s">
        <v>130</v>
      </c>
      <c r="E495" s="36"/>
      <c r="F495" s="200" t="s">
        <v>591</v>
      </c>
      <c r="G495" s="36"/>
      <c r="H495" s="36"/>
      <c r="I495" s="196"/>
      <c r="J495" s="36"/>
      <c r="K495" s="36"/>
      <c r="L495" s="39"/>
      <c r="M495" s="197"/>
      <c r="N495" s="198"/>
      <c r="O495" s="71"/>
      <c r="P495" s="71"/>
      <c r="Q495" s="71"/>
      <c r="R495" s="71"/>
      <c r="S495" s="71"/>
      <c r="T495" s="72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T495" s="17" t="s">
        <v>130</v>
      </c>
      <c r="AU495" s="17" t="s">
        <v>80</v>
      </c>
    </row>
    <row r="496" spans="1:65" s="14" customFormat="1" ht="10.199999999999999">
      <c r="B496" s="211"/>
      <c r="C496" s="212"/>
      <c r="D496" s="194" t="s">
        <v>132</v>
      </c>
      <c r="E496" s="213" t="s">
        <v>1</v>
      </c>
      <c r="F496" s="214" t="s">
        <v>221</v>
      </c>
      <c r="G496" s="212"/>
      <c r="H496" s="215">
        <v>15</v>
      </c>
      <c r="I496" s="216"/>
      <c r="J496" s="212"/>
      <c r="K496" s="212"/>
      <c r="L496" s="217"/>
      <c r="M496" s="218"/>
      <c r="N496" s="219"/>
      <c r="O496" s="219"/>
      <c r="P496" s="219"/>
      <c r="Q496" s="219"/>
      <c r="R496" s="219"/>
      <c r="S496" s="219"/>
      <c r="T496" s="220"/>
      <c r="AT496" s="221" t="s">
        <v>132</v>
      </c>
      <c r="AU496" s="221" t="s">
        <v>80</v>
      </c>
      <c r="AV496" s="14" t="s">
        <v>80</v>
      </c>
      <c r="AW496" s="14" t="s">
        <v>30</v>
      </c>
      <c r="AX496" s="14" t="s">
        <v>73</v>
      </c>
      <c r="AY496" s="221" t="s">
        <v>114</v>
      </c>
    </row>
    <row r="497" spans="1:65" s="15" customFormat="1" ht="10.199999999999999">
      <c r="B497" s="222"/>
      <c r="C497" s="223"/>
      <c r="D497" s="194" t="s">
        <v>132</v>
      </c>
      <c r="E497" s="224" t="s">
        <v>1</v>
      </c>
      <c r="F497" s="225" t="s">
        <v>139</v>
      </c>
      <c r="G497" s="223"/>
      <c r="H497" s="226">
        <v>15</v>
      </c>
      <c r="I497" s="227"/>
      <c r="J497" s="223"/>
      <c r="K497" s="223"/>
      <c r="L497" s="228"/>
      <c r="M497" s="229"/>
      <c r="N497" s="230"/>
      <c r="O497" s="230"/>
      <c r="P497" s="230"/>
      <c r="Q497" s="230"/>
      <c r="R497" s="230"/>
      <c r="S497" s="230"/>
      <c r="T497" s="231"/>
      <c r="AT497" s="232" t="s">
        <v>132</v>
      </c>
      <c r="AU497" s="232" t="s">
        <v>80</v>
      </c>
      <c r="AV497" s="15" t="s">
        <v>121</v>
      </c>
      <c r="AW497" s="15" t="s">
        <v>30</v>
      </c>
      <c r="AX497" s="15" t="s">
        <v>78</v>
      </c>
      <c r="AY497" s="232" t="s">
        <v>114</v>
      </c>
    </row>
    <row r="498" spans="1:65" s="2" customFormat="1" ht="37.799999999999997" customHeight="1">
      <c r="A498" s="34"/>
      <c r="B498" s="35"/>
      <c r="C498" s="233" t="s">
        <v>592</v>
      </c>
      <c r="D498" s="233" t="s">
        <v>266</v>
      </c>
      <c r="E498" s="234" t="s">
        <v>593</v>
      </c>
      <c r="F498" s="235" t="s">
        <v>594</v>
      </c>
      <c r="G498" s="236" t="s">
        <v>595</v>
      </c>
      <c r="H498" s="237">
        <v>15</v>
      </c>
      <c r="I498" s="238"/>
      <c r="J498" s="239">
        <f>ROUND(I498*H498,2)</f>
        <v>0</v>
      </c>
      <c r="K498" s="235" t="s">
        <v>127</v>
      </c>
      <c r="L498" s="240"/>
      <c r="M498" s="241" t="s">
        <v>1</v>
      </c>
      <c r="N498" s="242" t="s">
        <v>38</v>
      </c>
      <c r="O498" s="71"/>
      <c r="P498" s="190">
        <f>O498*H498</f>
        <v>0</v>
      </c>
      <c r="Q498" s="190">
        <v>7.6E-3</v>
      </c>
      <c r="R498" s="190">
        <f>Q498*H498</f>
        <v>0.114</v>
      </c>
      <c r="S498" s="190">
        <v>0</v>
      </c>
      <c r="T498" s="191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92" t="s">
        <v>270</v>
      </c>
      <c r="AT498" s="192" t="s">
        <v>266</v>
      </c>
      <c r="AU498" s="192" t="s">
        <v>80</v>
      </c>
      <c r="AY498" s="17" t="s">
        <v>114</v>
      </c>
      <c r="BE498" s="193">
        <f>IF(N498="základní",J498,0)</f>
        <v>0</v>
      </c>
      <c r="BF498" s="193">
        <f>IF(N498="snížená",J498,0)</f>
        <v>0</v>
      </c>
      <c r="BG498" s="193">
        <f>IF(N498="zákl. přenesená",J498,0)</f>
        <v>0</v>
      </c>
      <c r="BH498" s="193">
        <f>IF(N498="sníž. přenesená",J498,0)</f>
        <v>0</v>
      </c>
      <c r="BI498" s="193">
        <f>IF(N498="nulová",J498,0)</f>
        <v>0</v>
      </c>
      <c r="BJ498" s="17" t="s">
        <v>78</v>
      </c>
      <c r="BK498" s="193">
        <f>ROUND(I498*H498,2)</f>
        <v>0</v>
      </c>
      <c r="BL498" s="17" t="s">
        <v>229</v>
      </c>
      <c r="BM498" s="192" t="s">
        <v>596</v>
      </c>
    </row>
    <row r="499" spans="1:65" s="2" customFormat="1" ht="19.2">
      <c r="A499" s="34"/>
      <c r="B499" s="35"/>
      <c r="C499" s="36"/>
      <c r="D499" s="194" t="s">
        <v>123</v>
      </c>
      <c r="E499" s="36"/>
      <c r="F499" s="195" t="s">
        <v>594</v>
      </c>
      <c r="G499" s="36"/>
      <c r="H499" s="36"/>
      <c r="I499" s="196"/>
      <c r="J499" s="36"/>
      <c r="K499" s="36"/>
      <c r="L499" s="39"/>
      <c r="M499" s="197"/>
      <c r="N499" s="198"/>
      <c r="O499" s="71"/>
      <c r="P499" s="71"/>
      <c r="Q499" s="71"/>
      <c r="R499" s="71"/>
      <c r="S499" s="71"/>
      <c r="T499" s="72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T499" s="17" t="s">
        <v>123</v>
      </c>
      <c r="AU499" s="17" t="s">
        <v>80</v>
      </c>
    </row>
    <row r="500" spans="1:65" s="2" customFormat="1" ht="21.75" customHeight="1">
      <c r="A500" s="34"/>
      <c r="B500" s="35"/>
      <c r="C500" s="181" t="s">
        <v>597</v>
      </c>
      <c r="D500" s="181" t="s">
        <v>117</v>
      </c>
      <c r="E500" s="182" t="s">
        <v>598</v>
      </c>
      <c r="F500" s="183" t="s">
        <v>599</v>
      </c>
      <c r="G500" s="184" t="s">
        <v>149</v>
      </c>
      <c r="H500" s="185">
        <v>6</v>
      </c>
      <c r="I500" s="186"/>
      <c r="J500" s="187">
        <f>ROUND(I500*H500,2)</f>
        <v>0</v>
      </c>
      <c r="K500" s="183" t="s">
        <v>127</v>
      </c>
      <c r="L500" s="39"/>
      <c r="M500" s="188" t="s">
        <v>1</v>
      </c>
      <c r="N500" s="189" t="s">
        <v>38</v>
      </c>
      <c r="O500" s="71"/>
      <c r="P500" s="190">
        <f>O500*H500</f>
        <v>0</v>
      </c>
      <c r="Q500" s="190">
        <v>0</v>
      </c>
      <c r="R500" s="190">
        <f>Q500*H500</f>
        <v>0</v>
      </c>
      <c r="S500" s="190">
        <v>0</v>
      </c>
      <c r="T500" s="191">
        <f>S500*H500</f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92" t="s">
        <v>229</v>
      </c>
      <c r="AT500" s="192" t="s">
        <v>117</v>
      </c>
      <c r="AU500" s="192" t="s">
        <v>80</v>
      </c>
      <c r="AY500" s="17" t="s">
        <v>114</v>
      </c>
      <c r="BE500" s="193">
        <f>IF(N500="základní",J500,0)</f>
        <v>0</v>
      </c>
      <c r="BF500" s="193">
        <f>IF(N500="snížená",J500,0)</f>
        <v>0</v>
      </c>
      <c r="BG500" s="193">
        <f>IF(N500="zákl. přenesená",J500,0)</f>
        <v>0</v>
      </c>
      <c r="BH500" s="193">
        <f>IF(N500="sníž. přenesená",J500,0)</f>
        <v>0</v>
      </c>
      <c r="BI500" s="193">
        <f>IF(N500="nulová",J500,0)</f>
        <v>0</v>
      </c>
      <c r="BJ500" s="17" t="s">
        <v>78</v>
      </c>
      <c r="BK500" s="193">
        <f>ROUND(I500*H500,2)</f>
        <v>0</v>
      </c>
      <c r="BL500" s="17" t="s">
        <v>229</v>
      </c>
      <c r="BM500" s="192" t="s">
        <v>600</v>
      </c>
    </row>
    <row r="501" spans="1:65" s="2" customFormat="1" ht="19.2">
      <c r="A501" s="34"/>
      <c r="B501" s="35"/>
      <c r="C501" s="36"/>
      <c r="D501" s="194" t="s">
        <v>123</v>
      </c>
      <c r="E501" s="36"/>
      <c r="F501" s="195" t="s">
        <v>601</v>
      </c>
      <c r="G501" s="36"/>
      <c r="H501" s="36"/>
      <c r="I501" s="196"/>
      <c r="J501" s="36"/>
      <c r="K501" s="36"/>
      <c r="L501" s="39"/>
      <c r="M501" s="197"/>
      <c r="N501" s="198"/>
      <c r="O501" s="71"/>
      <c r="P501" s="71"/>
      <c r="Q501" s="71"/>
      <c r="R501" s="71"/>
      <c r="S501" s="71"/>
      <c r="T501" s="72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T501" s="17" t="s">
        <v>123</v>
      </c>
      <c r="AU501" s="17" t="s">
        <v>80</v>
      </c>
    </row>
    <row r="502" spans="1:65" s="2" customFormat="1" ht="10.199999999999999">
      <c r="A502" s="34"/>
      <c r="B502" s="35"/>
      <c r="C502" s="36"/>
      <c r="D502" s="199" t="s">
        <v>130</v>
      </c>
      <c r="E502" s="36"/>
      <c r="F502" s="200" t="s">
        <v>602</v>
      </c>
      <c r="G502" s="36"/>
      <c r="H502" s="36"/>
      <c r="I502" s="196"/>
      <c r="J502" s="36"/>
      <c r="K502" s="36"/>
      <c r="L502" s="39"/>
      <c r="M502" s="197"/>
      <c r="N502" s="198"/>
      <c r="O502" s="71"/>
      <c r="P502" s="71"/>
      <c r="Q502" s="71"/>
      <c r="R502" s="71"/>
      <c r="S502" s="71"/>
      <c r="T502" s="72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T502" s="17" t="s">
        <v>130</v>
      </c>
      <c r="AU502" s="17" t="s">
        <v>80</v>
      </c>
    </row>
    <row r="503" spans="1:65" s="2" customFormat="1" ht="21.75" customHeight="1">
      <c r="A503" s="34"/>
      <c r="B503" s="35"/>
      <c r="C503" s="233" t="s">
        <v>603</v>
      </c>
      <c r="D503" s="233" t="s">
        <v>266</v>
      </c>
      <c r="E503" s="234" t="s">
        <v>604</v>
      </c>
      <c r="F503" s="235" t="s">
        <v>605</v>
      </c>
      <c r="G503" s="236" t="s">
        <v>595</v>
      </c>
      <c r="H503" s="237">
        <v>6</v>
      </c>
      <c r="I503" s="238"/>
      <c r="J503" s="239">
        <f>ROUND(I503*H503,2)</f>
        <v>0</v>
      </c>
      <c r="K503" s="235" t="s">
        <v>127</v>
      </c>
      <c r="L503" s="240"/>
      <c r="M503" s="241" t="s">
        <v>1</v>
      </c>
      <c r="N503" s="242" t="s">
        <v>38</v>
      </c>
      <c r="O503" s="71"/>
      <c r="P503" s="190">
        <f>O503*H503</f>
        <v>0</v>
      </c>
      <c r="Q503" s="190">
        <v>0.01</v>
      </c>
      <c r="R503" s="190">
        <f>Q503*H503</f>
        <v>0.06</v>
      </c>
      <c r="S503" s="190">
        <v>0</v>
      </c>
      <c r="T503" s="191">
        <f>S503*H503</f>
        <v>0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92" t="s">
        <v>270</v>
      </c>
      <c r="AT503" s="192" t="s">
        <v>266</v>
      </c>
      <c r="AU503" s="192" t="s">
        <v>80</v>
      </c>
      <c r="AY503" s="17" t="s">
        <v>114</v>
      </c>
      <c r="BE503" s="193">
        <f>IF(N503="základní",J503,0)</f>
        <v>0</v>
      </c>
      <c r="BF503" s="193">
        <f>IF(N503="snížená",J503,0)</f>
        <v>0</v>
      </c>
      <c r="BG503" s="193">
        <f>IF(N503="zákl. přenesená",J503,0)</f>
        <v>0</v>
      </c>
      <c r="BH503" s="193">
        <f>IF(N503="sníž. přenesená",J503,0)</f>
        <v>0</v>
      </c>
      <c r="BI503" s="193">
        <f>IF(N503="nulová",J503,0)</f>
        <v>0</v>
      </c>
      <c r="BJ503" s="17" t="s">
        <v>78</v>
      </c>
      <c r="BK503" s="193">
        <f>ROUND(I503*H503,2)</f>
        <v>0</v>
      </c>
      <c r="BL503" s="17" t="s">
        <v>229</v>
      </c>
      <c r="BM503" s="192" t="s">
        <v>606</v>
      </c>
    </row>
    <row r="504" spans="1:65" s="2" customFormat="1" ht="10.199999999999999">
      <c r="A504" s="34"/>
      <c r="B504" s="35"/>
      <c r="C504" s="36"/>
      <c r="D504" s="194" t="s">
        <v>123</v>
      </c>
      <c r="E504" s="36"/>
      <c r="F504" s="195" t="s">
        <v>605</v>
      </c>
      <c r="G504" s="36"/>
      <c r="H504" s="36"/>
      <c r="I504" s="196"/>
      <c r="J504" s="36"/>
      <c r="K504" s="36"/>
      <c r="L504" s="39"/>
      <c r="M504" s="197"/>
      <c r="N504" s="198"/>
      <c r="O504" s="71"/>
      <c r="P504" s="71"/>
      <c r="Q504" s="71"/>
      <c r="R504" s="71"/>
      <c r="S504" s="71"/>
      <c r="T504" s="72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T504" s="17" t="s">
        <v>123</v>
      </c>
      <c r="AU504" s="17" t="s">
        <v>80</v>
      </c>
    </row>
    <row r="505" spans="1:65" s="2" customFormat="1" ht="24.15" customHeight="1">
      <c r="A505" s="34"/>
      <c r="B505" s="35"/>
      <c r="C505" s="181" t="s">
        <v>607</v>
      </c>
      <c r="D505" s="181" t="s">
        <v>117</v>
      </c>
      <c r="E505" s="182" t="s">
        <v>608</v>
      </c>
      <c r="F505" s="183" t="s">
        <v>609</v>
      </c>
      <c r="G505" s="184" t="s">
        <v>126</v>
      </c>
      <c r="H505" s="185">
        <v>1018.5170000000001</v>
      </c>
      <c r="I505" s="186"/>
      <c r="J505" s="187">
        <f>ROUND(I505*H505,2)</f>
        <v>0</v>
      </c>
      <c r="K505" s="183" t="s">
        <v>127</v>
      </c>
      <c r="L505" s="39"/>
      <c r="M505" s="188" t="s">
        <v>1</v>
      </c>
      <c r="N505" s="189" t="s">
        <v>38</v>
      </c>
      <c r="O505" s="71"/>
      <c r="P505" s="190">
        <f>O505*H505</f>
        <v>0</v>
      </c>
      <c r="Q505" s="190">
        <v>0</v>
      </c>
      <c r="R505" s="190">
        <f>Q505*H505</f>
        <v>0</v>
      </c>
      <c r="S505" s="190">
        <v>4.5080000000000002E-2</v>
      </c>
      <c r="T505" s="191">
        <f>S505*H505</f>
        <v>45.914746360000002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92" t="s">
        <v>229</v>
      </c>
      <c r="AT505" s="192" t="s">
        <v>117</v>
      </c>
      <c r="AU505" s="192" t="s">
        <v>80</v>
      </c>
      <c r="AY505" s="17" t="s">
        <v>114</v>
      </c>
      <c r="BE505" s="193">
        <f>IF(N505="základní",J505,0)</f>
        <v>0</v>
      </c>
      <c r="BF505" s="193">
        <f>IF(N505="snížená",J505,0)</f>
        <v>0</v>
      </c>
      <c r="BG505" s="193">
        <f>IF(N505="zákl. přenesená",J505,0)</f>
        <v>0</v>
      </c>
      <c r="BH505" s="193">
        <f>IF(N505="sníž. přenesená",J505,0)</f>
        <v>0</v>
      </c>
      <c r="BI505" s="193">
        <f>IF(N505="nulová",J505,0)</f>
        <v>0</v>
      </c>
      <c r="BJ505" s="17" t="s">
        <v>78</v>
      </c>
      <c r="BK505" s="193">
        <f>ROUND(I505*H505,2)</f>
        <v>0</v>
      </c>
      <c r="BL505" s="17" t="s">
        <v>229</v>
      </c>
      <c r="BM505" s="192" t="s">
        <v>610</v>
      </c>
    </row>
    <row r="506" spans="1:65" s="2" customFormat="1" ht="10.199999999999999">
      <c r="A506" s="34"/>
      <c r="B506" s="35"/>
      <c r="C506" s="36"/>
      <c r="D506" s="194" t="s">
        <v>123</v>
      </c>
      <c r="E506" s="36"/>
      <c r="F506" s="195" t="s">
        <v>611</v>
      </c>
      <c r="G506" s="36"/>
      <c r="H506" s="36"/>
      <c r="I506" s="196"/>
      <c r="J506" s="36"/>
      <c r="K506" s="36"/>
      <c r="L506" s="39"/>
      <c r="M506" s="197"/>
      <c r="N506" s="198"/>
      <c r="O506" s="71"/>
      <c r="P506" s="71"/>
      <c r="Q506" s="71"/>
      <c r="R506" s="71"/>
      <c r="S506" s="71"/>
      <c r="T506" s="72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T506" s="17" t="s">
        <v>123</v>
      </c>
      <c r="AU506" s="17" t="s">
        <v>80</v>
      </c>
    </row>
    <row r="507" spans="1:65" s="2" customFormat="1" ht="10.199999999999999">
      <c r="A507" s="34"/>
      <c r="B507" s="35"/>
      <c r="C507" s="36"/>
      <c r="D507" s="199" t="s">
        <v>130</v>
      </c>
      <c r="E507" s="36"/>
      <c r="F507" s="200" t="s">
        <v>612</v>
      </c>
      <c r="G507" s="36"/>
      <c r="H507" s="36"/>
      <c r="I507" s="196"/>
      <c r="J507" s="36"/>
      <c r="K507" s="36"/>
      <c r="L507" s="39"/>
      <c r="M507" s="197"/>
      <c r="N507" s="198"/>
      <c r="O507" s="71"/>
      <c r="P507" s="71"/>
      <c r="Q507" s="71"/>
      <c r="R507" s="71"/>
      <c r="S507" s="71"/>
      <c r="T507" s="72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T507" s="17" t="s">
        <v>130</v>
      </c>
      <c r="AU507" s="17" t="s">
        <v>80</v>
      </c>
    </row>
    <row r="508" spans="1:65" s="13" customFormat="1" ht="10.199999999999999">
      <c r="B508" s="201"/>
      <c r="C508" s="202"/>
      <c r="D508" s="194" t="s">
        <v>132</v>
      </c>
      <c r="E508" s="203" t="s">
        <v>1</v>
      </c>
      <c r="F508" s="204" t="s">
        <v>368</v>
      </c>
      <c r="G508" s="202"/>
      <c r="H508" s="203" t="s">
        <v>1</v>
      </c>
      <c r="I508" s="205"/>
      <c r="J508" s="202"/>
      <c r="K508" s="202"/>
      <c r="L508" s="206"/>
      <c r="M508" s="207"/>
      <c r="N508" s="208"/>
      <c r="O508" s="208"/>
      <c r="P508" s="208"/>
      <c r="Q508" s="208"/>
      <c r="R508" s="208"/>
      <c r="S508" s="208"/>
      <c r="T508" s="209"/>
      <c r="AT508" s="210" t="s">
        <v>132</v>
      </c>
      <c r="AU508" s="210" t="s">
        <v>80</v>
      </c>
      <c r="AV508" s="13" t="s">
        <v>78</v>
      </c>
      <c r="AW508" s="13" t="s">
        <v>30</v>
      </c>
      <c r="AX508" s="13" t="s">
        <v>73</v>
      </c>
      <c r="AY508" s="210" t="s">
        <v>114</v>
      </c>
    </row>
    <row r="509" spans="1:65" s="14" customFormat="1" ht="10.199999999999999">
      <c r="B509" s="211"/>
      <c r="C509" s="212"/>
      <c r="D509" s="194" t="s">
        <v>132</v>
      </c>
      <c r="E509" s="213" t="s">
        <v>1</v>
      </c>
      <c r="F509" s="214" t="s">
        <v>343</v>
      </c>
      <c r="G509" s="212"/>
      <c r="H509" s="215">
        <v>684.41700000000003</v>
      </c>
      <c r="I509" s="216"/>
      <c r="J509" s="212"/>
      <c r="K509" s="212"/>
      <c r="L509" s="217"/>
      <c r="M509" s="218"/>
      <c r="N509" s="219"/>
      <c r="O509" s="219"/>
      <c r="P509" s="219"/>
      <c r="Q509" s="219"/>
      <c r="R509" s="219"/>
      <c r="S509" s="219"/>
      <c r="T509" s="220"/>
      <c r="AT509" s="221" t="s">
        <v>132</v>
      </c>
      <c r="AU509" s="221" t="s">
        <v>80</v>
      </c>
      <c r="AV509" s="14" t="s">
        <v>80</v>
      </c>
      <c r="AW509" s="14" t="s">
        <v>30</v>
      </c>
      <c r="AX509" s="14" t="s">
        <v>73</v>
      </c>
      <c r="AY509" s="221" t="s">
        <v>114</v>
      </c>
    </row>
    <row r="510" spans="1:65" s="14" customFormat="1" ht="10.199999999999999">
      <c r="B510" s="211"/>
      <c r="C510" s="212"/>
      <c r="D510" s="194" t="s">
        <v>132</v>
      </c>
      <c r="E510" s="213" t="s">
        <v>1</v>
      </c>
      <c r="F510" s="214" t="s">
        <v>344</v>
      </c>
      <c r="G510" s="212"/>
      <c r="H510" s="215">
        <v>144.87200000000001</v>
      </c>
      <c r="I510" s="216"/>
      <c r="J510" s="212"/>
      <c r="K510" s="212"/>
      <c r="L510" s="217"/>
      <c r="M510" s="218"/>
      <c r="N510" s="219"/>
      <c r="O510" s="219"/>
      <c r="P510" s="219"/>
      <c r="Q510" s="219"/>
      <c r="R510" s="219"/>
      <c r="S510" s="219"/>
      <c r="T510" s="220"/>
      <c r="AT510" s="221" t="s">
        <v>132</v>
      </c>
      <c r="AU510" s="221" t="s">
        <v>80</v>
      </c>
      <c r="AV510" s="14" t="s">
        <v>80</v>
      </c>
      <c r="AW510" s="14" t="s">
        <v>30</v>
      </c>
      <c r="AX510" s="14" t="s">
        <v>73</v>
      </c>
      <c r="AY510" s="221" t="s">
        <v>114</v>
      </c>
    </row>
    <row r="511" spans="1:65" s="14" customFormat="1" ht="10.199999999999999">
      <c r="B511" s="211"/>
      <c r="C511" s="212"/>
      <c r="D511" s="194" t="s">
        <v>132</v>
      </c>
      <c r="E511" s="213" t="s">
        <v>1</v>
      </c>
      <c r="F511" s="214" t="s">
        <v>345</v>
      </c>
      <c r="G511" s="212"/>
      <c r="H511" s="215">
        <v>189.22800000000001</v>
      </c>
      <c r="I511" s="216"/>
      <c r="J511" s="212"/>
      <c r="K511" s="212"/>
      <c r="L511" s="217"/>
      <c r="M511" s="218"/>
      <c r="N511" s="219"/>
      <c r="O511" s="219"/>
      <c r="P511" s="219"/>
      <c r="Q511" s="219"/>
      <c r="R511" s="219"/>
      <c r="S511" s="219"/>
      <c r="T511" s="220"/>
      <c r="AT511" s="221" t="s">
        <v>132</v>
      </c>
      <c r="AU511" s="221" t="s">
        <v>80</v>
      </c>
      <c r="AV511" s="14" t="s">
        <v>80</v>
      </c>
      <c r="AW511" s="14" t="s">
        <v>30</v>
      </c>
      <c r="AX511" s="14" t="s">
        <v>73</v>
      </c>
      <c r="AY511" s="221" t="s">
        <v>114</v>
      </c>
    </row>
    <row r="512" spans="1:65" s="15" customFormat="1" ht="10.199999999999999">
      <c r="B512" s="222"/>
      <c r="C512" s="223"/>
      <c r="D512" s="194" t="s">
        <v>132</v>
      </c>
      <c r="E512" s="224" t="s">
        <v>1</v>
      </c>
      <c r="F512" s="225" t="s">
        <v>139</v>
      </c>
      <c r="G512" s="223"/>
      <c r="H512" s="226">
        <v>1018.5170000000001</v>
      </c>
      <c r="I512" s="227"/>
      <c r="J512" s="223"/>
      <c r="K512" s="223"/>
      <c r="L512" s="228"/>
      <c r="M512" s="229"/>
      <c r="N512" s="230"/>
      <c r="O512" s="230"/>
      <c r="P512" s="230"/>
      <c r="Q512" s="230"/>
      <c r="R512" s="230"/>
      <c r="S512" s="230"/>
      <c r="T512" s="231"/>
      <c r="AT512" s="232" t="s">
        <v>132</v>
      </c>
      <c r="AU512" s="232" t="s">
        <v>80</v>
      </c>
      <c r="AV512" s="15" t="s">
        <v>121</v>
      </c>
      <c r="AW512" s="15" t="s">
        <v>30</v>
      </c>
      <c r="AX512" s="15" t="s">
        <v>78</v>
      </c>
      <c r="AY512" s="232" t="s">
        <v>114</v>
      </c>
    </row>
    <row r="513" spans="1:65" s="2" customFormat="1" ht="24.15" customHeight="1">
      <c r="A513" s="34"/>
      <c r="B513" s="35"/>
      <c r="C513" s="181" t="s">
        <v>613</v>
      </c>
      <c r="D513" s="181" t="s">
        <v>117</v>
      </c>
      <c r="E513" s="182" t="s">
        <v>614</v>
      </c>
      <c r="F513" s="183" t="s">
        <v>615</v>
      </c>
      <c r="G513" s="184" t="s">
        <v>126</v>
      </c>
      <c r="H513" s="185">
        <v>1018.5170000000001</v>
      </c>
      <c r="I513" s="186"/>
      <c r="J513" s="187">
        <f>ROUND(I513*H513,2)</f>
        <v>0</v>
      </c>
      <c r="K513" s="183" t="s">
        <v>127</v>
      </c>
      <c r="L513" s="39"/>
      <c r="M513" s="188" t="s">
        <v>1</v>
      </c>
      <c r="N513" s="189" t="s">
        <v>38</v>
      </c>
      <c r="O513" s="71"/>
      <c r="P513" s="190">
        <f>O513*H513</f>
        <v>0</v>
      </c>
      <c r="Q513" s="190">
        <v>0</v>
      </c>
      <c r="R513" s="190">
        <f>Q513*H513</f>
        <v>0</v>
      </c>
      <c r="S513" s="190">
        <v>0</v>
      </c>
      <c r="T513" s="191">
        <f>S513*H513</f>
        <v>0</v>
      </c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R513" s="192" t="s">
        <v>229</v>
      </c>
      <c r="AT513" s="192" t="s">
        <v>117</v>
      </c>
      <c r="AU513" s="192" t="s">
        <v>80</v>
      </c>
      <c r="AY513" s="17" t="s">
        <v>114</v>
      </c>
      <c r="BE513" s="193">
        <f>IF(N513="základní",J513,0)</f>
        <v>0</v>
      </c>
      <c r="BF513" s="193">
        <f>IF(N513="snížená",J513,0)</f>
        <v>0</v>
      </c>
      <c r="BG513" s="193">
        <f>IF(N513="zákl. přenesená",J513,0)</f>
        <v>0</v>
      </c>
      <c r="BH513" s="193">
        <f>IF(N513="sníž. přenesená",J513,0)</f>
        <v>0</v>
      </c>
      <c r="BI513" s="193">
        <f>IF(N513="nulová",J513,0)</f>
        <v>0</v>
      </c>
      <c r="BJ513" s="17" t="s">
        <v>78</v>
      </c>
      <c r="BK513" s="193">
        <f>ROUND(I513*H513,2)</f>
        <v>0</v>
      </c>
      <c r="BL513" s="17" t="s">
        <v>229</v>
      </c>
      <c r="BM513" s="192" t="s">
        <v>616</v>
      </c>
    </row>
    <row r="514" spans="1:65" s="2" customFormat="1" ht="19.2">
      <c r="A514" s="34"/>
      <c r="B514" s="35"/>
      <c r="C514" s="36"/>
      <c r="D514" s="194" t="s">
        <v>123</v>
      </c>
      <c r="E514" s="36"/>
      <c r="F514" s="195" t="s">
        <v>617</v>
      </c>
      <c r="G514" s="36"/>
      <c r="H514" s="36"/>
      <c r="I514" s="196"/>
      <c r="J514" s="36"/>
      <c r="K514" s="36"/>
      <c r="L514" s="39"/>
      <c r="M514" s="197"/>
      <c r="N514" s="198"/>
      <c r="O514" s="71"/>
      <c r="P514" s="71"/>
      <c r="Q514" s="71"/>
      <c r="R514" s="71"/>
      <c r="S514" s="71"/>
      <c r="T514" s="72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T514" s="17" t="s">
        <v>123</v>
      </c>
      <c r="AU514" s="17" t="s">
        <v>80</v>
      </c>
    </row>
    <row r="515" spans="1:65" s="2" customFormat="1" ht="10.199999999999999">
      <c r="A515" s="34"/>
      <c r="B515" s="35"/>
      <c r="C515" s="36"/>
      <c r="D515" s="199" t="s">
        <v>130</v>
      </c>
      <c r="E515" s="36"/>
      <c r="F515" s="200" t="s">
        <v>618</v>
      </c>
      <c r="G515" s="36"/>
      <c r="H515" s="36"/>
      <c r="I515" s="196"/>
      <c r="J515" s="36"/>
      <c r="K515" s="36"/>
      <c r="L515" s="39"/>
      <c r="M515" s="197"/>
      <c r="N515" s="198"/>
      <c r="O515" s="71"/>
      <c r="P515" s="71"/>
      <c r="Q515" s="71"/>
      <c r="R515" s="71"/>
      <c r="S515" s="71"/>
      <c r="T515" s="72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T515" s="17" t="s">
        <v>130</v>
      </c>
      <c r="AU515" s="17" t="s">
        <v>80</v>
      </c>
    </row>
    <row r="516" spans="1:65" s="2" customFormat="1" ht="24.15" customHeight="1">
      <c r="A516" s="34"/>
      <c r="B516" s="35"/>
      <c r="C516" s="181" t="s">
        <v>619</v>
      </c>
      <c r="D516" s="181" t="s">
        <v>117</v>
      </c>
      <c r="E516" s="182" t="s">
        <v>620</v>
      </c>
      <c r="F516" s="183" t="s">
        <v>621</v>
      </c>
      <c r="G516" s="184" t="s">
        <v>179</v>
      </c>
      <c r="H516" s="185">
        <v>118.2</v>
      </c>
      <c r="I516" s="186"/>
      <c r="J516" s="187">
        <f>ROUND(I516*H516,2)</f>
        <v>0</v>
      </c>
      <c r="K516" s="183" t="s">
        <v>127</v>
      </c>
      <c r="L516" s="39"/>
      <c r="M516" s="188" t="s">
        <v>1</v>
      </c>
      <c r="N516" s="189" t="s">
        <v>38</v>
      </c>
      <c r="O516" s="71"/>
      <c r="P516" s="190">
        <f>O516*H516</f>
        <v>0</v>
      </c>
      <c r="Q516" s="190">
        <v>0</v>
      </c>
      <c r="R516" s="190">
        <f>Q516*H516</f>
        <v>0</v>
      </c>
      <c r="S516" s="190">
        <v>1.392E-2</v>
      </c>
      <c r="T516" s="191">
        <f>S516*H516</f>
        <v>1.6453440000000001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2" t="s">
        <v>229</v>
      </c>
      <c r="AT516" s="192" t="s">
        <v>117</v>
      </c>
      <c r="AU516" s="192" t="s">
        <v>80</v>
      </c>
      <c r="AY516" s="17" t="s">
        <v>114</v>
      </c>
      <c r="BE516" s="193">
        <f>IF(N516="základní",J516,0)</f>
        <v>0</v>
      </c>
      <c r="BF516" s="193">
        <f>IF(N516="snížená",J516,0)</f>
        <v>0</v>
      </c>
      <c r="BG516" s="193">
        <f>IF(N516="zákl. přenesená",J516,0)</f>
        <v>0</v>
      </c>
      <c r="BH516" s="193">
        <f>IF(N516="sníž. přenesená",J516,0)</f>
        <v>0</v>
      </c>
      <c r="BI516" s="193">
        <f>IF(N516="nulová",J516,0)</f>
        <v>0</v>
      </c>
      <c r="BJ516" s="17" t="s">
        <v>78</v>
      </c>
      <c r="BK516" s="193">
        <f>ROUND(I516*H516,2)</f>
        <v>0</v>
      </c>
      <c r="BL516" s="17" t="s">
        <v>229</v>
      </c>
      <c r="BM516" s="192" t="s">
        <v>622</v>
      </c>
    </row>
    <row r="517" spans="1:65" s="2" customFormat="1" ht="19.2">
      <c r="A517" s="34"/>
      <c r="B517" s="35"/>
      <c r="C517" s="36"/>
      <c r="D517" s="194" t="s">
        <v>123</v>
      </c>
      <c r="E517" s="36"/>
      <c r="F517" s="195" t="s">
        <v>623</v>
      </c>
      <c r="G517" s="36"/>
      <c r="H517" s="36"/>
      <c r="I517" s="196"/>
      <c r="J517" s="36"/>
      <c r="K517" s="36"/>
      <c r="L517" s="39"/>
      <c r="M517" s="197"/>
      <c r="N517" s="198"/>
      <c r="O517" s="71"/>
      <c r="P517" s="71"/>
      <c r="Q517" s="71"/>
      <c r="R517" s="71"/>
      <c r="S517" s="71"/>
      <c r="T517" s="72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T517" s="17" t="s">
        <v>123</v>
      </c>
      <c r="AU517" s="17" t="s">
        <v>80</v>
      </c>
    </row>
    <row r="518" spans="1:65" s="2" customFormat="1" ht="10.199999999999999">
      <c r="A518" s="34"/>
      <c r="B518" s="35"/>
      <c r="C518" s="36"/>
      <c r="D518" s="199" t="s">
        <v>130</v>
      </c>
      <c r="E518" s="36"/>
      <c r="F518" s="200" t="s">
        <v>624</v>
      </c>
      <c r="G518" s="36"/>
      <c r="H518" s="36"/>
      <c r="I518" s="196"/>
      <c r="J518" s="36"/>
      <c r="K518" s="36"/>
      <c r="L518" s="39"/>
      <c r="M518" s="197"/>
      <c r="N518" s="198"/>
      <c r="O518" s="71"/>
      <c r="P518" s="71"/>
      <c r="Q518" s="71"/>
      <c r="R518" s="71"/>
      <c r="S518" s="71"/>
      <c r="T518" s="72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T518" s="17" t="s">
        <v>130</v>
      </c>
      <c r="AU518" s="17" t="s">
        <v>80</v>
      </c>
    </row>
    <row r="519" spans="1:65" s="13" customFormat="1" ht="10.199999999999999">
      <c r="B519" s="201"/>
      <c r="C519" s="202"/>
      <c r="D519" s="194" t="s">
        <v>132</v>
      </c>
      <c r="E519" s="203" t="s">
        <v>1</v>
      </c>
      <c r="F519" s="204" t="s">
        <v>625</v>
      </c>
      <c r="G519" s="202"/>
      <c r="H519" s="203" t="s">
        <v>1</v>
      </c>
      <c r="I519" s="205"/>
      <c r="J519" s="202"/>
      <c r="K519" s="202"/>
      <c r="L519" s="206"/>
      <c r="M519" s="207"/>
      <c r="N519" s="208"/>
      <c r="O519" s="208"/>
      <c r="P519" s="208"/>
      <c r="Q519" s="208"/>
      <c r="R519" s="208"/>
      <c r="S519" s="208"/>
      <c r="T519" s="209"/>
      <c r="AT519" s="210" t="s">
        <v>132</v>
      </c>
      <c r="AU519" s="210" t="s">
        <v>80</v>
      </c>
      <c r="AV519" s="13" t="s">
        <v>78</v>
      </c>
      <c r="AW519" s="13" t="s">
        <v>30</v>
      </c>
      <c r="AX519" s="13" t="s">
        <v>73</v>
      </c>
      <c r="AY519" s="210" t="s">
        <v>114</v>
      </c>
    </row>
    <row r="520" spans="1:65" s="14" customFormat="1" ht="10.199999999999999">
      <c r="B520" s="211"/>
      <c r="C520" s="212"/>
      <c r="D520" s="194" t="s">
        <v>132</v>
      </c>
      <c r="E520" s="213" t="s">
        <v>1</v>
      </c>
      <c r="F520" s="214" t="s">
        <v>523</v>
      </c>
      <c r="G520" s="212"/>
      <c r="H520" s="215">
        <v>25</v>
      </c>
      <c r="I520" s="216"/>
      <c r="J520" s="212"/>
      <c r="K520" s="212"/>
      <c r="L520" s="217"/>
      <c r="M520" s="218"/>
      <c r="N520" s="219"/>
      <c r="O520" s="219"/>
      <c r="P520" s="219"/>
      <c r="Q520" s="219"/>
      <c r="R520" s="219"/>
      <c r="S520" s="219"/>
      <c r="T520" s="220"/>
      <c r="AT520" s="221" t="s">
        <v>132</v>
      </c>
      <c r="AU520" s="221" t="s">
        <v>80</v>
      </c>
      <c r="AV520" s="14" t="s">
        <v>80</v>
      </c>
      <c r="AW520" s="14" t="s">
        <v>30</v>
      </c>
      <c r="AX520" s="14" t="s">
        <v>73</v>
      </c>
      <c r="AY520" s="221" t="s">
        <v>114</v>
      </c>
    </row>
    <row r="521" spans="1:65" s="14" customFormat="1" ht="10.199999999999999">
      <c r="B521" s="211"/>
      <c r="C521" s="212"/>
      <c r="D521" s="194" t="s">
        <v>132</v>
      </c>
      <c r="E521" s="213" t="s">
        <v>1</v>
      </c>
      <c r="F521" s="214" t="s">
        <v>524</v>
      </c>
      <c r="G521" s="212"/>
      <c r="H521" s="215">
        <v>17</v>
      </c>
      <c r="I521" s="216"/>
      <c r="J521" s="212"/>
      <c r="K521" s="212"/>
      <c r="L521" s="217"/>
      <c r="M521" s="218"/>
      <c r="N521" s="219"/>
      <c r="O521" s="219"/>
      <c r="P521" s="219"/>
      <c r="Q521" s="219"/>
      <c r="R521" s="219"/>
      <c r="S521" s="219"/>
      <c r="T521" s="220"/>
      <c r="AT521" s="221" t="s">
        <v>132</v>
      </c>
      <c r="AU521" s="221" t="s">
        <v>80</v>
      </c>
      <c r="AV521" s="14" t="s">
        <v>80</v>
      </c>
      <c r="AW521" s="14" t="s">
        <v>30</v>
      </c>
      <c r="AX521" s="14" t="s">
        <v>73</v>
      </c>
      <c r="AY521" s="221" t="s">
        <v>114</v>
      </c>
    </row>
    <row r="522" spans="1:65" s="14" customFormat="1" ht="10.199999999999999">
      <c r="B522" s="211"/>
      <c r="C522" s="212"/>
      <c r="D522" s="194" t="s">
        <v>132</v>
      </c>
      <c r="E522" s="213" t="s">
        <v>1</v>
      </c>
      <c r="F522" s="214" t="s">
        <v>525</v>
      </c>
      <c r="G522" s="212"/>
      <c r="H522" s="215">
        <v>5</v>
      </c>
      <c r="I522" s="216"/>
      <c r="J522" s="212"/>
      <c r="K522" s="212"/>
      <c r="L522" s="217"/>
      <c r="M522" s="218"/>
      <c r="N522" s="219"/>
      <c r="O522" s="219"/>
      <c r="P522" s="219"/>
      <c r="Q522" s="219"/>
      <c r="R522" s="219"/>
      <c r="S522" s="219"/>
      <c r="T522" s="220"/>
      <c r="AT522" s="221" t="s">
        <v>132</v>
      </c>
      <c r="AU522" s="221" t="s">
        <v>80</v>
      </c>
      <c r="AV522" s="14" t="s">
        <v>80</v>
      </c>
      <c r="AW522" s="14" t="s">
        <v>30</v>
      </c>
      <c r="AX522" s="14" t="s">
        <v>73</v>
      </c>
      <c r="AY522" s="221" t="s">
        <v>114</v>
      </c>
    </row>
    <row r="523" spans="1:65" s="13" customFormat="1" ht="10.199999999999999">
      <c r="B523" s="201"/>
      <c r="C523" s="202"/>
      <c r="D523" s="194" t="s">
        <v>132</v>
      </c>
      <c r="E523" s="203" t="s">
        <v>1</v>
      </c>
      <c r="F523" s="204" t="s">
        <v>626</v>
      </c>
      <c r="G523" s="202"/>
      <c r="H523" s="203" t="s">
        <v>1</v>
      </c>
      <c r="I523" s="205"/>
      <c r="J523" s="202"/>
      <c r="K523" s="202"/>
      <c r="L523" s="206"/>
      <c r="M523" s="207"/>
      <c r="N523" s="208"/>
      <c r="O523" s="208"/>
      <c r="P523" s="208"/>
      <c r="Q523" s="208"/>
      <c r="R523" s="208"/>
      <c r="S523" s="208"/>
      <c r="T523" s="209"/>
      <c r="AT523" s="210" t="s">
        <v>132</v>
      </c>
      <c r="AU523" s="210" t="s">
        <v>80</v>
      </c>
      <c r="AV523" s="13" t="s">
        <v>78</v>
      </c>
      <c r="AW523" s="13" t="s">
        <v>30</v>
      </c>
      <c r="AX523" s="13" t="s">
        <v>73</v>
      </c>
      <c r="AY523" s="210" t="s">
        <v>114</v>
      </c>
    </row>
    <row r="524" spans="1:65" s="14" customFormat="1" ht="10.199999999999999">
      <c r="B524" s="211"/>
      <c r="C524" s="212"/>
      <c r="D524" s="194" t="s">
        <v>132</v>
      </c>
      <c r="E524" s="213" t="s">
        <v>1</v>
      </c>
      <c r="F524" s="214" t="s">
        <v>514</v>
      </c>
      <c r="G524" s="212"/>
      <c r="H524" s="215">
        <v>19.2</v>
      </c>
      <c r="I524" s="216"/>
      <c r="J524" s="212"/>
      <c r="K524" s="212"/>
      <c r="L524" s="217"/>
      <c r="M524" s="218"/>
      <c r="N524" s="219"/>
      <c r="O524" s="219"/>
      <c r="P524" s="219"/>
      <c r="Q524" s="219"/>
      <c r="R524" s="219"/>
      <c r="S524" s="219"/>
      <c r="T524" s="220"/>
      <c r="AT524" s="221" t="s">
        <v>132</v>
      </c>
      <c r="AU524" s="221" t="s">
        <v>80</v>
      </c>
      <c r="AV524" s="14" t="s">
        <v>80</v>
      </c>
      <c r="AW524" s="14" t="s">
        <v>30</v>
      </c>
      <c r="AX524" s="14" t="s">
        <v>73</v>
      </c>
      <c r="AY524" s="221" t="s">
        <v>114</v>
      </c>
    </row>
    <row r="525" spans="1:65" s="14" customFormat="1" ht="10.199999999999999">
      <c r="B525" s="211"/>
      <c r="C525" s="212"/>
      <c r="D525" s="194" t="s">
        <v>132</v>
      </c>
      <c r="E525" s="213" t="s">
        <v>1</v>
      </c>
      <c r="F525" s="214" t="s">
        <v>515</v>
      </c>
      <c r="G525" s="212"/>
      <c r="H525" s="215">
        <v>24</v>
      </c>
      <c r="I525" s="216"/>
      <c r="J525" s="212"/>
      <c r="K525" s="212"/>
      <c r="L525" s="217"/>
      <c r="M525" s="218"/>
      <c r="N525" s="219"/>
      <c r="O525" s="219"/>
      <c r="P525" s="219"/>
      <c r="Q525" s="219"/>
      <c r="R525" s="219"/>
      <c r="S525" s="219"/>
      <c r="T525" s="220"/>
      <c r="AT525" s="221" t="s">
        <v>132</v>
      </c>
      <c r="AU525" s="221" t="s">
        <v>80</v>
      </c>
      <c r="AV525" s="14" t="s">
        <v>80</v>
      </c>
      <c r="AW525" s="14" t="s">
        <v>30</v>
      </c>
      <c r="AX525" s="14" t="s">
        <v>73</v>
      </c>
      <c r="AY525" s="221" t="s">
        <v>114</v>
      </c>
    </row>
    <row r="526" spans="1:65" s="14" customFormat="1" ht="10.199999999999999">
      <c r="B526" s="211"/>
      <c r="C526" s="212"/>
      <c r="D526" s="194" t="s">
        <v>132</v>
      </c>
      <c r="E526" s="213" t="s">
        <v>1</v>
      </c>
      <c r="F526" s="214" t="s">
        <v>516</v>
      </c>
      <c r="G526" s="212"/>
      <c r="H526" s="215">
        <v>28</v>
      </c>
      <c r="I526" s="216"/>
      <c r="J526" s="212"/>
      <c r="K526" s="212"/>
      <c r="L526" s="217"/>
      <c r="M526" s="218"/>
      <c r="N526" s="219"/>
      <c r="O526" s="219"/>
      <c r="P526" s="219"/>
      <c r="Q526" s="219"/>
      <c r="R526" s="219"/>
      <c r="S526" s="219"/>
      <c r="T526" s="220"/>
      <c r="AT526" s="221" t="s">
        <v>132</v>
      </c>
      <c r="AU526" s="221" t="s">
        <v>80</v>
      </c>
      <c r="AV526" s="14" t="s">
        <v>80</v>
      </c>
      <c r="AW526" s="14" t="s">
        <v>30</v>
      </c>
      <c r="AX526" s="14" t="s">
        <v>73</v>
      </c>
      <c r="AY526" s="221" t="s">
        <v>114</v>
      </c>
    </row>
    <row r="527" spans="1:65" s="15" customFormat="1" ht="10.199999999999999">
      <c r="B527" s="222"/>
      <c r="C527" s="223"/>
      <c r="D527" s="194" t="s">
        <v>132</v>
      </c>
      <c r="E527" s="224" t="s">
        <v>1</v>
      </c>
      <c r="F527" s="225" t="s">
        <v>139</v>
      </c>
      <c r="G527" s="223"/>
      <c r="H527" s="226">
        <v>118.2</v>
      </c>
      <c r="I527" s="227"/>
      <c r="J527" s="223"/>
      <c r="K527" s="223"/>
      <c r="L527" s="228"/>
      <c r="M527" s="229"/>
      <c r="N527" s="230"/>
      <c r="O527" s="230"/>
      <c r="P527" s="230"/>
      <c r="Q527" s="230"/>
      <c r="R527" s="230"/>
      <c r="S527" s="230"/>
      <c r="T527" s="231"/>
      <c r="AT527" s="232" t="s">
        <v>132</v>
      </c>
      <c r="AU527" s="232" t="s">
        <v>80</v>
      </c>
      <c r="AV527" s="15" t="s">
        <v>121</v>
      </c>
      <c r="AW527" s="15" t="s">
        <v>30</v>
      </c>
      <c r="AX527" s="15" t="s">
        <v>78</v>
      </c>
      <c r="AY527" s="232" t="s">
        <v>114</v>
      </c>
    </row>
    <row r="528" spans="1:65" s="2" customFormat="1" ht="24.15" customHeight="1">
      <c r="A528" s="34"/>
      <c r="B528" s="35"/>
      <c r="C528" s="181" t="s">
        <v>627</v>
      </c>
      <c r="D528" s="181" t="s">
        <v>117</v>
      </c>
      <c r="E528" s="182" t="s">
        <v>628</v>
      </c>
      <c r="F528" s="183" t="s">
        <v>629</v>
      </c>
      <c r="G528" s="184" t="s">
        <v>126</v>
      </c>
      <c r="H528" s="185">
        <v>1018.5170000000001</v>
      </c>
      <c r="I528" s="186"/>
      <c r="J528" s="187">
        <f>ROUND(I528*H528,2)</f>
        <v>0</v>
      </c>
      <c r="K528" s="183" t="s">
        <v>127</v>
      </c>
      <c r="L528" s="39"/>
      <c r="M528" s="188" t="s">
        <v>1</v>
      </c>
      <c r="N528" s="189" t="s">
        <v>38</v>
      </c>
      <c r="O528" s="71"/>
      <c r="P528" s="190">
        <f>O528*H528</f>
        <v>0</v>
      </c>
      <c r="Q528" s="190">
        <v>0</v>
      </c>
      <c r="R528" s="190">
        <f>Q528*H528</f>
        <v>0</v>
      </c>
      <c r="S528" s="190">
        <v>0</v>
      </c>
      <c r="T528" s="191">
        <f>S528*H528</f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92" t="s">
        <v>229</v>
      </c>
      <c r="AT528" s="192" t="s">
        <v>117</v>
      </c>
      <c r="AU528" s="192" t="s">
        <v>80</v>
      </c>
      <c r="AY528" s="17" t="s">
        <v>114</v>
      </c>
      <c r="BE528" s="193">
        <f>IF(N528="základní",J528,0)</f>
        <v>0</v>
      </c>
      <c r="BF528" s="193">
        <f>IF(N528="snížená",J528,0)</f>
        <v>0</v>
      </c>
      <c r="BG528" s="193">
        <f>IF(N528="zákl. přenesená",J528,0)</f>
        <v>0</v>
      </c>
      <c r="BH528" s="193">
        <f>IF(N528="sníž. přenesená",J528,0)</f>
        <v>0</v>
      </c>
      <c r="BI528" s="193">
        <f>IF(N528="nulová",J528,0)</f>
        <v>0</v>
      </c>
      <c r="BJ528" s="17" t="s">
        <v>78</v>
      </c>
      <c r="BK528" s="193">
        <f>ROUND(I528*H528,2)</f>
        <v>0</v>
      </c>
      <c r="BL528" s="17" t="s">
        <v>229</v>
      </c>
      <c r="BM528" s="192" t="s">
        <v>630</v>
      </c>
    </row>
    <row r="529" spans="1:65" s="2" customFormat="1" ht="19.2">
      <c r="A529" s="34"/>
      <c r="B529" s="35"/>
      <c r="C529" s="36"/>
      <c r="D529" s="194" t="s">
        <v>123</v>
      </c>
      <c r="E529" s="36"/>
      <c r="F529" s="195" t="s">
        <v>631</v>
      </c>
      <c r="G529" s="36"/>
      <c r="H529" s="36"/>
      <c r="I529" s="196"/>
      <c r="J529" s="36"/>
      <c r="K529" s="36"/>
      <c r="L529" s="39"/>
      <c r="M529" s="197"/>
      <c r="N529" s="198"/>
      <c r="O529" s="71"/>
      <c r="P529" s="71"/>
      <c r="Q529" s="71"/>
      <c r="R529" s="71"/>
      <c r="S529" s="71"/>
      <c r="T529" s="72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T529" s="17" t="s">
        <v>123</v>
      </c>
      <c r="AU529" s="17" t="s">
        <v>80</v>
      </c>
    </row>
    <row r="530" spans="1:65" s="2" customFormat="1" ht="10.199999999999999">
      <c r="A530" s="34"/>
      <c r="B530" s="35"/>
      <c r="C530" s="36"/>
      <c r="D530" s="199" t="s">
        <v>130</v>
      </c>
      <c r="E530" s="36"/>
      <c r="F530" s="200" t="s">
        <v>632</v>
      </c>
      <c r="G530" s="36"/>
      <c r="H530" s="36"/>
      <c r="I530" s="196"/>
      <c r="J530" s="36"/>
      <c r="K530" s="36"/>
      <c r="L530" s="39"/>
      <c r="M530" s="197"/>
      <c r="N530" s="198"/>
      <c r="O530" s="71"/>
      <c r="P530" s="71"/>
      <c r="Q530" s="71"/>
      <c r="R530" s="71"/>
      <c r="S530" s="71"/>
      <c r="T530" s="72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T530" s="17" t="s">
        <v>130</v>
      </c>
      <c r="AU530" s="17" t="s">
        <v>80</v>
      </c>
    </row>
    <row r="531" spans="1:65" s="13" customFormat="1" ht="10.199999999999999">
      <c r="B531" s="201"/>
      <c r="C531" s="202"/>
      <c r="D531" s="194" t="s">
        <v>132</v>
      </c>
      <c r="E531" s="203" t="s">
        <v>1</v>
      </c>
      <c r="F531" s="204" t="s">
        <v>495</v>
      </c>
      <c r="G531" s="202"/>
      <c r="H531" s="203" t="s">
        <v>1</v>
      </c>
      <c r="I531" s="205"/>
      <c r="J531" s="202"/>
      <c r="K531" s="202"/>
      <c r="L531" s="206"/>
      <c r="M531" s="207"/>
      <c r="N531" s="208"/>
      <c r="O531" s="208"/>
      <c r="P531" s="208"/>
      <c r="Q531" s="208"/>
      <c r="R531" s="208"/>
      <c r="S531" s="208"/>
      <c r="T531" s="209"/>
      <c r="AT531" s="210" t="s">
        <v>132</v>
      </c>
      <c r="AU531" s="210" t="s">
        <v>80</v>
      </c>
      <c r="AV531" s="13" t="s">
        <v>78</v>
      </c>
      <c r="AW531" s="13" t="s">
        <v>30</v>
      </c>
      <c r="AX531" s="13" t="s">
        <v>73</v>
      </c>
      <c r="AY531" s="210" t="s">
        <v>114</v>
      </c>
    </row>
    <row r="532" spans="1:65" s="14" customFormat="1" ht="10.199999999999999">
      <c r="B532" s="211"/>
      <c r="C532" s="212"/>
      <c r="D532" s="194" t="s">
        <v>132</v>
      </c>
      <c r="E532" s="213" t="s">
        <v>1</v>
      </c>
      <c r="F532" s="214" t="s">
        <v>343</v>
      </c>
      <c r="G532" s="212"/>
      <c r="H532" s="215">
        <v>684.41700000000003</v>
      </c>
      <c r="I532" s="216"/>
      <c r="J532" s="212"/>
      <c r="K532" s="212"/>
      <c r="L532" s="217"/>
      <c r="M532" s="218"/>
      <c r="N532" s="219"/>
      <c r="O532" s="219"/>
      <c r="P532" s="219"/>
      <c r="Q532" s="219"/>
      <c r="R532" s="219"/>
      <c r="S532" s="219"/>
      <c r="T532" s="220"/>
      <c r="AT532" s="221" t="s">
        <v>132</v>
      </c>
      <c r="AU532" s="221" t="s">
        <v>80</v>
      </c>
      <c r="AV532" s="14" t="s">
        <v>80</v>
      </c>
      <c r="AW532" s="14" t="s">
        <v>30</v>
      </c>
      <c r="AX532" s="14" t="s">
        <v>73</v>
      </c>
      <c r="AY532" s="221" t="s">
        <v>114</v>
      </c>
    </row>
    <row r="533" spans="1:65" s="14" customFormat="1" ht="10.199999999999999">
      <c r="B533" s="211"/>
      <c r="C533" s="212"/>
      <c r="D533" s="194" t="s">
        <v>132</v>
      </c>
      <c r="E533" s="213" t="s">
        <v>1</v>
      </c>
      <c r="F533" s="214" t="s">
        <v>344</v>
      </c>
      <c r="G533" s="212"/>
      <c r="H533" s="215">
        <v>144.87200000000001</v>
      </c>
      <c r="I533" s="216"/>
      <c r="J533" s="212"/>
      <c r="K533" s="212"/>
      <c r="L533" s="217"/>
      <c r="M533" s="218"/>
      <c r="N533" s="219"/>
      <c r="O533" s="219"/>
      <c r="P533" s="219"/>
      <c r="Q533" s="219"/>
      <c r="R533" s="219"/>
      <c r="S533" s="219"/>
      <c r="T533" s="220"/>
      <c r="AT533" s="221" t="s">
        <v>132</v>
      </c>
      <c r="AU533" s="221" t="s">
        <v>80</v>
      </c>
      <c r="AV533" s="14" t="s">
        <v>80</v>
      </c>
      <c r="AW533" s="14" t="s">
        <v>30</v>
      </c>
      <c r="AX533" s="14" t="s">
        <v>73</v>
      </c>
      <c r="AY533" s="221" t="s">
        <v>114</v>
      </c>
    </row>
    <row r="534" spans="1:65" s="14" customFormat="1" ht="10.199999999999999">
      <c r="B534" s="211"/>
      <c r="C534" s="212"/>
      <c r="D534" s="194" t="s">
        <v>132</v>
      </c>
      <c r="E534" s="213" t="s">
        <v>1</v>
      </c>
      <c r="F534" s="214" t="s">
        <v>345</v>
      </c>
      <c r="G534" s="212"/>
      <c r="H534" s="215">
        <v>189.22800000000001</v>
      </c>
      <c r="I534" s="216"/>
      <c r="J534" s="212"/>
      <c r="K534" s="212"/>
      <c r="L534" s="217"/>
      <c r="M534" s="218"/>
      <c r="N534" s="219"/>
      <c r="O534" s="219"/>
      <c r="P534" s="219"/>
      <c r="Q534" s="219"/>
      <c r="R534" s="219"/>
      <c r="S534" s="219"/>
      <c r="T534" s="220"/>
      <c r="AT534" s="221" t="s">
        <v>132</v>
      </c>
      <c r="AU534" s="221" t="s">
        <v>80</v>
      </c>
      <c r="AV534" s="14" t="s">
        <v>80</v>
      </c>
      <c r="AW534" s="14" t="s">
        <v>30</v>
      </c>
      <c r="AX534" s="14" t="s">
        <v>73</v>
      </c>
      <c r="AY534" s="221" t="s">
        <v>114</v>
      </c>
    </row>
    <row r="535" spans="1:65" s="15" customFormat="1" ht="10.199999999999999">
      <c r="B535" s="222"/>
      <c r="C535" s="223"/>
      <c r="D535" s="194" t="s">
        <v>132</v>
      </c>
      <c r="E535" s="224" t="s">
        <v>1</v>
      </c>
      <c r="F535" s="225" t="s">
        <v>139</v>
      </c>
      <c r="G535" s="223"/>
      <c r="H535" s="226">
        <v>1018.5170000000001</v>
      </c>
      <c r="I535" s="227"/>
      <c r="J535" s="223"/>
      <c r="K535" s="223"/>
      <c r="L535" s="228"/>
      <c r="M535" s="229"/>
      <c r="N535" s="230"/>
      <c r="O535" s="230"/>
      <c r="P535" s="230"/>
      <c r="Q535" s="230"/>
      <c r="R535" s="230"/>
      <c r="S535" s="230"/>
      <c r="T535" s="231"/>
      <c r="AT535" s="232" t="s">
        <v>132</v>
      </c>
      <c r="AU535" s="232" t="s">
        <v>80</v>
      </c>
      <c r="AV535" s="15" t="s">
        <v>121</v>
      </c>
      <c r="AW535" s="15" t="s">
        <v>30</v>
      </c>
      <c r="AX535" s="15" t="s">
        <v>78</v>
      </c>
      <c r="AY535" s="232" t="s">
        <v>114</v>
      </c>
    </row>
    <row r="536" spans="1:65" s="2" customFormat="1" ht="37.799999999999997" customHeight="1">
      <c r="A536" s="34"/>
      <c r="B536" s="35"/>
      <c r="C536" s="233" t="s">
        <v>633</v>
      </c>
      <c r="D536" s="233" t="s">
        <v>266</v>
      </c>
      <c r="E536" s="234" t="s">
        <v>634</v>
      </c>
      <c r="F536" s="235" t="s">
        <v>635</v>
      </c>
      <c r="G536" s="236" t="s">
        <v>126</v>
      </c>
      <c r="H536" s="237">
        <v>1181.48</v>
      </c>
      <c r="I536" s="238"/>
      <c r="J536" s="239">
        <f>ROUND(I536*H536,2)</f>
        <v>0</v>
      </c>
      <c r="K536" s="235" t="s">
        <v>127</v>
      </c>
      <c r="L536" s="240"/>
      <c r="M536" s="241" t="s">
        <v>1</v>
      </c>
      <c r="N536" s="242" t="s">
        <v>38</v>
      </c>
      <c r="O536" s="71"/>
      <c r="P536" s="190">
        <f>O536*H536</f>
        <v>0</v>
      </c>
      <c r="Q536" s="190">
        <v>6.0000000000000002E-5</v>
      </c>
      <c r="R536" s="190">
        <f>Q536*H536</f>
        <v>7.0888800000000002E-2</v>
      </c>
      <c r="S536" s="190">
        <v>0</v>
      </c>
      <c r="T536" s="191">
        <f>S536*H536</f>
        <v>0</v>
      </c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R536" s="192" t="s">
        <v>270</v>
      </c>
      <c r="AT536" s="192" t="s">
        <v>266</v>
      </c>
      <c r="AU536" s="192" t="s">
        <v>80</v>
      </c>
      <c r="AY536" s="17" t="s">
        <v>114</v>
      </c>
      <c r="BE536" s="193">
        <f>IF(N536="základní",J536,0)</f>
        <v>0</v>
      </c>
      <c r="BF536" s="193">
        <f>IF(N536="snížená",J536,0)</f>
        <v>0</v>
      </c>
      <c r="BG536" s="193">
        <f>IF(N536="zákl. přenesená",J536,0)</f>
        <v>0</v>
      </c>
      <c r="BH536" s="193">
        <f>IF(N536="sníž. přenesená",J536,0)</f>
        <v>0</v>
      </c>
      <c r="BI536" s="193">
        <f>IF(N536="nulová",J536,0)</f>
        <v>0</v>
      </c>
      <c r="BJ536" s="17" t="s">
        <v>78</v>
      </c>
      <c r="BK536" s="193">
        <f>ROUND(I536*H536,2)</f>
        <v>0</v>
      </c>
      <c r="BL536" s="17" t="s">
        <v>229</v>
      </c>
      <c r="BM536" s="192" t="s">
        <v>636</v>
      </c>
    </row>
    <row r="537" spans="1:65" s="2" customFormat="1" ht="28.8">
      <c r="A537" s="34"/>
      <c r="B537" s="35"/>
      <c r="C537" s="36"/>
      <c r="D537" s="194" t="s">
        <v>123</v>
      </c>
      <c r="E537" s="36"/>
      <c r="F537" s="195" t="s">
        <v>635</v>
      </c>
      <c r="G537" s="36"/>
      <c r="H537" s="36"/>
      <c r="I537" s="196"/>
      <c r="J537" s="36"/>
      <c r="K537" s="36"/>
      <c r="L537" s="39"/>
      <c r="M537" s="197"/>
      <c r="N537" s="198"/>
      <c r="O537" s="71"/>
      <c r="P537" s="71"/>
      <c r="Q537" s="71"/>
      <c r="R537" s="71"/>
      <c r="S537" s="71"/>
      <c r="T537" s="72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T537" s="17" t="s">
        <v>123</v>
      </c>
      <c r="AU537" s="17" t="s">
        <v>80</v>
      </c>
    </row>
    <row r="538" spans="1:65" s="13" customFormat="1" ht="10.199999999999999">
      <c r="B538" s="201"/>
      <c r="C538" s="202"/>
      <c r="D538" s="194" t="s">
        <v>132</v>
      </c>
      <c r="E538" s="203" t="s">
        <v>1</v>
      </c>
      <c r="F538" s="204" t="s">
        <v>285</v>
      </c>
      <c r="G538" s="202"/>
      <c r="H538" s="203" t="s">
        <v>1</v>
      </c>
      <c r="I538" s="205"/>
      <c r="J538" s="202"/>
      <c r="K538" s="202"/>
      <c r="L538" s="206"/>
      <c r="M538" s="207"/>
      <c r="N538" s="208"/>
      <c r="O538" s="208"/>
      <c r="P538" s="208"/>
      <c r="Q538" s="208"/>
      <c r="R538" s="208"/>
      <c r="S538" s="208"/>
      <c r="T538" s="209"/>
      <c r="AT538" s="210" t="s">
        <v>132</v>
      </c>
      <c r="AU538" s="210" t="s">
        <v>80</v>
      </c>
      <c r="AV538" s="13" t="s">
        <v>78</v>
      </c>
      <c r="AW538" s="13" t="s">
        <v>30</v>
      </c>
      <c r="AX538" s="13" t="s">
        <v>73</v>
      </c>
      <c r="AY538" s="210" t="s">
        <v>114</v>
      </c>
    </row>
    <row r="539" spans="1:65" s="14" customFormat="1" ht="10.199999999999999">
      <c r="B539" s="211"/>
      <c r="C539" s="212"/>
      <c r="D539" s="194" t="s">
        <v>132</v>
      </c>
      <c r="E539" s="213" t="s">
        <v>1</v>
      </c>
      <c r="F539" s="214" t="s">
        <v>637</v>
      </c>
      <c r="G539" s="212"/>
      <c r="H539" s="215">
        <v>1181.48</v>
      </c>
      <c r="I539" s="216"/>
      <c r="J539" s="212"/>
      <c r="K539" s="212"/>
      <c r="L539" s="217"/>
      <c r="M539" s="218"/>
      <c r="N539" s="219"/>
      <c r="O539" s="219"/>
      <c r="P539" s="219"/>
      <c r="Q539" s="219"/>
      <c r="R539" s="219"/>
      <c r="S539" s="219"/>
      <c r="T539" s="220"/>
      <c r="AT539" s="221" t="s">
        <v>132</v>
      </c>
      <c r="AU539" s="221" t="s">
        <v>80</v>
      </c>
      <c r="AV539" s="14" t="s">
        <v>80</v>
      </c>
      <c r="AW539" s="14" t="s">
        <v>30</v>
      </c>
      <c r="AX539" s="14" t="s">
        <v>73</v>
      </c>
      <c r="AY539" s="221" t="s">
        <v>114</v>
      </c>
    </row>
    <row r="540" spans="1:65" s="15" customFormat="1" ht="10.199999999999999">
      <c r="B540" s="222"/>
      <c r="C540" s="223"/>
      <c r="D540" s="194" t="s">
        <v>132</v>
      </c>
      <c r="E540" s="224" t="s">
        <v>1</v>
      </c>
      <c r="F540" s="225" t="s">
        <v>139</v>
      </c>
      <c r="G540" s="223"/>
      <c r="H540" s="226">
        <v>1181.48</v>
      </c>
      <c r="I540" s="227"/>
      <c r="J540" s="223"/>
      <c r="K540" s="223"/>
      <c r="L540" s="228"/>
      <c r="M540" s="229"/>
      <c r="N540" s="230"/>
      <c r="O540" s="230"/>
      <c r="P540" s="230"/>
      <c r="Q540" s="230"/>
      <c r="R540" s="230"/>
      <c r="S540" s="230"/>
      <c r="T540" s="231"/>
      <c r="AT540" s="232" t="s">
        <v>132</v>
      </c>
      <c r="AU540" s="232" t="s">
        <v>80</v>
      </c>
      <c r="AV540" s="15" t="s">
        <v>121</v>
      </c>
      <c r="AW540" s="15" t="s">
        <v>30</v>
      </c>
      <c r="AX540" s="15" t="s">
        <v>78</v>
      </c>
      <c r="AY540" s="232" t="s">
        <v>114</v>
      </c>
    </row>
    <row r="541" spans="1:65" s="2" customFormat="1" ht="16.5" customHeight="1">
      <c r="A541" s="34"/>
      <c r="B541" s="35"/>
      <c r="C541" s="181" t="s">
        <v>638</v>
      </c>
      <c r="D541" s="181" t="s">
        <v>117</v>
      </c>
      <c r="E541" s="182" t="s">
        <v>639</v>
      </c>
      <c r="F541" s="183" t="s">
        <v>640</v>
      </c>
      <c r="G541" s="184" t="s">
        <v>179</v>
      </c>
      <c r="H541" s="185">
        <v>1020</v>
      </c>
      <c r="I541" s="186"/>
      <c r="J541" s="187">
        <f>ROUND(I541*H541,2)</f>
        <v>0</v>
      </c>
      <c r="K541" s="183" t="s">
        <v>127</v>
      </c>
      <c r="L541" s="39"/>
      <c r="M541" s="188" t="s">
        <v>1</v>
      </c>
      <c r="N541" s="189" t="s">
        <v>38</v>
      </c>
      <c r="O541" s="71"/>
      <c r="P541" s="190">
        <f>O541*H541</f>
        <v>0</v>
      </c>
      <c r="Q541" s="190">
        <v>0</v>
      </c>
      <c r="R541" s="190">
        <f>Q541*H541</f>
        <v>0</v>
      </c>
      <c r="S541" s="190">
        <v>0</v>
      </c>
      <c r="T541" s="191">
        <f>S541*H541</f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92" t="s">
        <v>229</v>
      </c>
      <c r="AT541" s="192" t="s">
        <v>117</v>
      </c>
      <c r="AU541" s="192" t="s">
        <v>80</v>
      </c>
      <c r="AY541" s="17" t="s">
        <v>114</v>
      </c>
      <c r="BE541" s="193">
        <f>IF(N541="základní",J541,0)</f>
        <v>0</v>
      </c>
      <c r="BF541" s="193">
        <f>IF(N541="snížená",J541,0)</f>
        <v>0</v>
      </c>
      <c r="BG541" s="193">
        <f>IF(N541="zákl. přenesená",J541,0)</f>
        <v>0</v>
      </c>
      <c r="BH541" s="193">
        <f>IF(N541="sníž. přenesená",J541,0)</f>
        <v>0</v>
      </c>
      <c r="BI541" s="193">
        <f>IF(N541="nulová",J541,0)</f>
        <v>0</v>
      </c>
      <c r="BJ541" s="17" t="s">
        <v>78</v>
      </c>
      <c r="BK541" s="193">
        <f>ROUND(I541*H541,2)</f>
        <v>0</v>
      </c>
      <c r="BL541" s="17" t="s">
        <v>229</v>
      </c>
      <c r="BM541" s="192" t="s">
        <v>641</v>
      </c>
    </row>
    <row r="542" spans="1:65" s="2" customFormat="1" ht="19.2">
      <c r="A542" s="34"/>
      <c r="B542" s="35"/>
      <c r="C542" s="36"/>
      <c r="D542" s="194" t="s">
        <v>123</v>
      </c>
      <c r="E542" s="36"/>
      <c r="F542" s="195" t="s">
        <v>642</v>
      </c>
      <c r="G542" s="36"/>
      <c r="H542" s="36"/>
      <c r="I542" s="196"/>
      <c r="J542" s="36"/>
      <c r="K542" s="36"/>
      <c r="L542" s="39"/>
      <c r="M542" s="197"/>
      <c r="N542" s="198"/>
      <c r="O542" s="71"/>
      <c r="P542" s="71"/>
      <c r="Q542" s="71"/>
      <c r="R542" s="71"/>
      <c r="S542" s="71"/>
      <c r="T542" s="72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T542" s="17" t="s">
        <v>123</v>
      </c>
      <c r="AU542" s="17" t="s">
        <v>80</v>
      </c>
    </row>
    <row r="543" spans="1:65" s="2" customFormat="1" ht="10.199999999999999">
      <c r="A543" s="34"/>
      <c r="B543" s="35"/>
      <c r="C543" s="36"/>
      <c r="D543" s="199" t="s">
        <v>130</v>
      </c>
      <c r="E543" s="36"/>
      <c r="F543" s="200" t="s">
        <v>643</v>
      </c>
      <c r="G543" s="36"/>
      <c r="H543" s="36"/>
      <c r="I543" s="196"/>
      <c r="J543" s="36"/>
      <c r="K543" s="36"/>
      <c r="L543" s="39"/>
      <c r="M543" s="197"/>
      <c r="N543" s="198"/>
      <c r="O543" s="71"/>
      <c r="P543" s="71"/>
      <c r="Q543" s="71"/>
      <c r="R543" s="71"/>
      <c r="S543" s="71"/>
      <c r="T543" s="72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T543" s="17" t="s">
        <v>130</v>
      </c>
      <c r="AU543" s="17" t="s">
        <v>80</v>
      </c>
    </row>
    <row r="544" spans="1:65" s="2" customFormat="1" ht="24.15" customHeight="1">
      <c r="A544" s="34"/>
      <c r="B544" s="35"/>
      <c r="C544" s="233" t="s">
        <v>644</v>
      </c>
      <c r="D544" s="233" t="s">
        <v>266</v>
      </c>
      <c r="E544" s="234" t="s">
        <v>645</v>
      </c>
      <c r="F544" s="235" t="s">
        <v>646</v>
      </c>
      <c r="G544" s="236" t="s">
        <v>179</v>
      </c>
      <c r="H544" s="237">
        <v>1122</v>
      </c>
      <c r="I544" s="238"/>
      <c r="J544" s="239">
        <f>ROUND(I544*H544,2)</f>
        <v>0</v>
      </c>
      <c r="K544" s="235" t="s">
        <v>127</v>
      </c>
      <c r="L544" s="240"/>
      <c r="M544" s="241" t="s">
        <v>1</v>
      </c>
      <c r="N544" s="242" t="s">
        <v>38</v>
      </c>
      <c r="O544" s="71"/>
      <c r="P544" s="190">
        <f>O544*H544</f>
        <v>0</v>
      </c>
      <c r="Q544" s="190">
        <v>1.0000000000000001E-5</v>
      </c>
      <c r="R544" s="190">
        <f>Q544*H544</f>
        <v>1.1220000000000001E-2</v>
      </c>
      <c r="S544" s="190">
        <v>0</v>
      </c>
      <c r="T544" s="191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92" t="s">
        <v>270</v>
      </c>
      <c r="AT544" s="192" t="s">
        <v>266</v>
      </c>
      <c r="AU544" s="192" t="s">
        <v>80</v>
      </c>
      <c r="AY544" s="17" t="s">
        <v>114</v>
      </c>
      <c r="BE544" s="193">
        <f>IF(N544="základní",J544,0)</f>
        <v>0</v>
      </c>
      <c r="BF544" s="193">
        <f>IF(N544="snížená",J544,0)</f>
        <v>0</v>
      </c>
      <c r="BG544" s="193">
        <f>IF(N544="zákl. přenesená",J544,0)</f>
        <v>0</v>
      </c>
      <c r="BH544" s="193">
        <f>IF(N544="sníž. přenesená",J544,0)</f>
        <v>0</v>
      </c>
      <c r="BI544" s="193">
        <f>IF(N544="nulová",J544,0)</f>
        <v>0</v>
      </c>
      <c r="BJ544" s="17" t="s">
        <v>78</v>
      </c>
      <c r="BK544" s="193">
        <f>ROUND(I544*H544,2)</f>
        <v>0</v>
      </c>
      <c r="BL544" s="17" t="s">
        <v>229</v>
      </c>
      <c r="BM544" s="192" t="s">
        <v>647</v>
      </c>
    </row>
    <row r="545" spans="1:65" s="2" customFormat="1" ht="19.2">
      <c r="A545" s="34"/>
      <c r="B545" s="35"/>
      <c r="C545" s="36"/>
      <c r="D545" s="194" t="s">
        <v>123</v>
      </c>
      <c r="E545" s="36"/>
      <c r="F545" s="195" t="s">
        <v>646</v>
      </c>
      <c r="G545" s="36"/>
      <c r="H545" s="36"/>
      <c r="I545" s="196"/>
      <c r="J545" s="36"/>
      <c r="K545" s="36"/>
      <c r="L545" s="39"/>
      <c r="M545" s="197"/>
      <c r="N545" s="198"/>
      <c r="O545" s="71"/>
      <c r="P545" s="71"/>
      <c r="Q545" s="71"/>
      <c r="R545" s="71"/>
      <c r="S545" s="71"/>
      <c r="T545" s="72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T545" s="17" t="s">
        <v>123</v>
      </c>
      <c r="AU545" s="17" t="s">
        <v>80</v>
      </c>
    </row>
    <row r="546" spans="1:65" s="14" customFormat="1" ht="10.199999999999999">
      <c r="B546" s="211"/>
      <c r="C546" s="212"/>
      <c r="D546" s="194" t="s">
        <v>132</v>
      </c>
      <c r="E546" s="212"/>
      <c r="F546" s="214" t="s">
        <v>648</v>
      </c>
      <c r="G546" s="212"/>
      <c r="H546" s="215">
        <v>1122</v>
      </c>
      <c r="I546" s="216"/>
      <c r="J546" s="212"/>
      <c r="K546" s="212"/>
      <c r="L546" s="217"/>
      <c r="M546" s="218"/>
      <c r="N546" s="219"/>
      <c r="O546" s="219"/>
      <c r="P546" s="219"/>
      <c r="Q546" s="219"/>
      <c r="R546" s="219"/>
      <c r="S546" s="219"/>
      <c r="T546" s="220"/>
      <c r="AT546" s="221" t="s">
        <v>132</v>
      </c>
      <c r="AU546" s="221" t="s">
        <v>80</v>
      </c>
      <c r="AV546" s="14" t="s">
        <v>80</v>
      </c>
      <c r="AW546" s="14" t="s">
        <v>4</v>
      </c>
      <c r="AX546" s="14" t="s">
        <v>78</v>
      </c>
      <c r="AY546" s="221" t="s">
        <v>114</v>
      </c>
    </row>
    <row r="547" spans="1:65" s="2" customFormat="1" ht="24.15" customHeight="1">
      <c r="A547" s="34"/>
      <c r="B547" s="35"/>
      <c r="C547" s="181" t="s">
        <v>649</v>
      </c>
      <c r="D547" s="181" t="s">
        <v>117</v>
      </c>
      <c r="E547" s="182" t="s">
        <v>650</v>
      </c>
      <c r="F547" s="183" t="s">
        <v>651</v>
      </c>
      <c r="G547" s="184" t="s">
        <v>149</v>
      </c>
      <c r="H547" s="185">
        <v>7</v>
      </c>
      <c r="I547" s="186"/>
      <c r="J547" s="187">
        <f>ROUND(I547*H547,2)</f>
        <v>0</v>
      </c>
      <c r="K547" s="183" t="s">
        <v>127</v>
      </c>
      <c r="L547" s="39"/>
      <c r="M547" s="188" t="s">
        <v>1</v>
      </c>
      <c r="N547" s="189" t="s">
        <v>38</v>
      </c>
      <c r="O547" s="71"/>
      <c r="P547" s="190">
        <f>O547*H547</f>
        <v>0</v>
      </c>
      <c r="Q547" s="190">
        <v>1.0000000000000001E-5</v>
      </c>
      <c r="R547" s="190">
        <f>Q547*H547</f>
        <v>7.0000000000000007E-5</v>
      </c>
      <c r="S547" s="190">
        <v>0</v>
      </c>
      <c r="T547" s="191">
        <f>S547*H547</f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92" t="s">
        <v>229</v>
      </c>
      <c r="AT547" s="192" t="s">
        <v>117</v>
      </c>
      <c r="AU547" s="192" t="s">
        <v>80</v>
      </c>
      <c r="AY547" s="17" t="s">
        <v>114</v>
      </c>
      <c r="BE547" s="193">
        <f>IF(N547="základní",J547,0)</f>
        <v>0</v>
      </c>
      <c r="BF547" s="193">
        <f>IF(N547="snížená",J547,0)</f>
        <v>0</v>
      </c>
      <c r="BG547" s="193">
        <f>IF(N547="zákl. přenesená",J547,0)</f>
        <v>0</v>
      </c>
      <c r="BH547" s="193">
        <f>IF(N547="sníž. přenesená",J547,0)</f>
        <v>0</v>
      </c>
      <c r="BI547" s="193">
        <f>IF(N547="nulová",J547,0)</f>
        <v>0</v>
      </c>
      <c r="BJ547" s="17" t="s">
        <v>78</v>
      </c>
      <c r="BK547" s="193">
        <f>ROUND(I547*H547,2)</f>
        <v>0</v>
      </c>
      <c r="BL547" s="17" t="s">
        <v>229</v>
      </c>
      <c r="BM547" s="192" t="s">
        <v>652</v>
      </c>
    </row>
    <row r="548" spans="1:65" s="2" customFormat="1" ht="19.2">
      <c r="A548" s="34"/>
      <c r="B548" s="35"/>
      <c r="C548" s="36"/>
      <c r="D548" s="194" t="s">
        <v>123</v>
      </c>
      <c r="E548" s="36"/>
      <c r="F548" s="195" t="s">
        <v>653</v>
      </c>
      <c r="G548" s="36"/>
      <c r="H548" s="36"/>
      <c r="I548" s="196"/>
      <c r="J548" s="36"/>
      <c r="K548" s="36"/>
      <c r="L548" s="39"/>
      <c r="M548" s="197"/>
      <c r="N548" s="198"/>
      <c r="O548" s="71"/>
      <c r="P548" s="71"/>
      <c r="Q548" s="71"/>
      <c r="R548" s="71"/>
      <c r="S548" s="71"/>
      <c r="T548" s="72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T548" s="17" t="s">
        <v>123</v>
      </c>
      <c r="AU548" s="17" t="s">
        <v>80</v>
      </c>
    </row>
    <row r="549" spans="1:65" s="2" customFormat="1" ht="10.199999999999999">
      <c r="A549" s="34"/>
      <c r="B549" s="35"/>
      <c r="C549" s="36"/>
      <c r="D549" s="199" t="s">
        <v>130</v>
      </c>
      <c r="E549" s="36"/>
      <c r="F549" s="200" t="s">
        <v>654</v>
      </c>
      <c r="G549" s="36"/>
      <c r="H549" s="36"/>
      <c r="I549" s="196"/>
      <c r="J549" s="36"/>
      <c r="K549" s="36"/>
      <c r="L549" s="39"/>
      <c r="M549" s="197"/>
      <c r="N549" s="198"/>
      <c r="O549" s="71"/>
      <c r="P549" s="71"/>
      <c r="Q549" s="71"/>
      <c r="R549" s="71"/>
      <c r="S549" s="71"/>
      <c r="T549" s="72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T549" s="17" t="s">
        <v>130</v>
      </c>
      <c r="AU549" s="17" t="s">
        <v>80</v>
      </c>
    </row>
    <row r="550" spans="1:65" s="2" customFormat="1" ht="33" customHeight="1">
      <c r="A550" s="34"/>
      <c r="B550" s="35"/>
      <c r="C550" s="233" t="s">
        <v>655</v>
      </c>
      <c r="D550" s="233" t="s">
        <v>266</v>
      </c>
      <c r="E550" s="234" t="s">
        <v>656</v>
      </c>
      <c r="F550" s="235" t="s">
        <v>657</v>
      </c>
      <c r="G550" s="236" t="s">
        <v>126</v>
      </c>
      <c r="H550" s="237">
        <v>8.0500000000000007</v>
      </c>
      <c r="I550" s="238"/>
      <c r="J550" s="239">
        <f>ROUND(I550*H550,2)</f>
        <v>0</v>
      </c>
      <c r="K550" s="235" t="s">
        <v>127</v>
      </c>
      <c r="L550" s="240"/>
      <c r="M550" s="241" t="s">
        <v>1</v>
      </c>
      <c r="N550" s="242" t="s">
        <v>38</v>
      </c>
      <c r="O550" s="71"/>
      <c r="P550" s="190">
        <f>O550*H550</f>
        <v>0</v>
      </c>
      <c r="Q550" s="190">
        <v>1.3999999999999999E-4</v>
      </c>
      <c r="R550" s="190">
        <f>Q550*H550</f>
        <v>1.127E-3</v>
      </c>
      <c r="S550" s="190">
        <v>0</v>
      </c>
      <c r="T550" s="191">
        <f>S550*H550</f>
        <v>0</v>
      </c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R550" s="192" t="s">
        <v>270</v>
      </c>
      <c r="AT550" s="192" t="s">
        <v>266</v>
      </c>
      <c r="AU550" s="192" t="s">
        <v>80</v>
      </c>
      <c r="AY550" s="17" t="s">
        <v>114</v>
      </c>
      <c r="BE550" s="193">
        <f>IF(N550="základní",J550,0)</f>
        <v>0</v>
      </c>
      <c r="BF550" s="193">
        <f>IF(N550="snížená",J550,0)</f>
        <v>0</v>
      </c>
      <c r="BG550" s="193">
        <f>IF(N550="zákl. přenesená",J550,0)</f>
        <v>0</v>
      </c>
      <c r="BH550" s="193">
        <f>IF(N550="sníž. přenesená",J550,0)</f>
        <v>0</v>
      </c>
      <c r="BI550" s="193">
        <f>IF(N550="nulová",J550,0)</f>
        <v>0</v>
      </c>
      <c r="BJ550" s="17" t="s">
        <v>78</v>
      </c>
      <c r="BK550" s="193">
        <f>ROUND(I550*H550,2)</f>
        <v>0</v>
      </c>
      <c r="BL550" s="17" t="s">
        <v>229</v>
      </c>
      <c r="BM550" s="192" t="s">
        <v>658</v>
      </c>
    </row>
    <row r="551" spans="1:65" s="2" customFormat="1" ht="19.2">
      <c r="A551" s="34"/>
      <c r="B551" s="35"/>
      <c r="C551" s="36"/>
      <c r="D551" s="194" t="s">
        <v>123</v>
      </c>
      <c r="E551" s="36"/>
      <c r="F551" s="195" t="s">
        <v>657</v>
      </c>
      <c r="G551" s="36"/>
      <c r="H551" s="36"/>
      <c r="I551" s="196"/>
      <c r="J551" s="36"/>
      <c r="K551" s="36"/>
      <c r="L551" s="39"/>
      <c r="M551" s="197"/>
      <c r="N551" s="198"/>
      <c r="O551" s="71"/>
      <c r="P551" s="71"/>
      <c r="Q551" s="71"/>
      <c r="R551" s="71"/>
      <c r="S551" s="71"/>
      <c r="T551" s="72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T551" s="17" t="s">
        <v>123</v>
      </c>
      <c r="AU551" s="17" t="s">
        <v>80</v>
      </c>
    </row>
    <row r="552" spans="1:65" s="14" customFormat="1" ht="10.199999999999999">
      <c r="B552" s="211"/>
      <c r="C552" s="212"/>
      <c r="D552" s="194" t="s">
        <v>132</v>
      </c>
      <c r="E552" s="212"/>
      <c r="F552" s="214" t="s">
        <v>659</v>
      </c>
      <c r="G552" s="212"/>
      <c r="H552" s="215">
        <v>8.0500000000000007</v>
      </c>
      <c r="I552" s="216"/>
      <c r="J552" s="212"/>
      <c r="K552" s="212"/>
      <c r="L552" s="217"/>
      <c r="M552" s="218"/>
      <c r="N552" s="219"/>
      <c r="O552" s="219"/>
      <c r="P552" s="219"/>
      <c r="Q552" s="219"/>
      <c r="R552" s="219"/>
      <c r="S552" s="219"/>
      <c r="T552" s="220"/>
      <c r="AT552" s="221" t="s">
        <v>132</v>
      </c>
      <c r="AU552" s="221" t="s">
        <v>80</v>
      </c>
      <c r="AV552" s="14" t="s">
        <v>80</v>
      </c>
      <c r="AW552" s="14" t="s">
        <v>4</v>
      </c>
      <c r="AX552" s="14" t="s">
        <v>78</v>
      </c>
      <c r="AY552" s="221" t="s">
        <v>114</v>
      </c>
    </row>
    <row r="553" spans="1:65" s="2" customFormat="1" ht="16.5" customHeight="1">
      <c r="A553" s="34"/>
      <c r="B553" s="35"/>
      <c r="C553" s="181" t="s">
        <v>660</v>
      </c>
      <c r="D553" s="181" t="s">
        <v>117</v>
      </c>
      <c r="E553" s="182" t="s">
        <v>661</v>
      </c>
      <c r="F553" s="183" t="s">
        <v>662</v>
      </c>
      <c r="G553" s="184" t="s">
        <v>126</v>
      </c>
      <c r="H553" s="185">
        <v>1527.7760000000001</v>
      </c>
      <c r="I553" s="186"/>
      <c r="J553" s="187">
        <f>ROUND(I553*H553,2)</f>
        <v>0</v>
      </c>
      <c r="K553" s="183" t="s">
        <v>127</v>
      </c>
      <c r="L553" s="39"/>
      <c r="M553" s="188" t="s">
        <v>1</v>
      </c>
      <c r="N553" s="189" t="s">
        <v>38</v>
      </c>
      <c r="O553" s="71"/>
      <c r="P553" s="190">
        <f>O553*H553</f>
        <v>0</v>
      </c>
      <c r="Q553" s="190">
        <v>2.5999999999999998E-4</v>
      </c>
      <c r="R553" s="190">
        <f>Q553*H553</f>
        <v>0.39722175999999998</v>
      </c>
      <c r="S553" s="190">
        <v>2.5999999999999998E-4</v>
      </c>
      <c r="T553" s="191">
        <f>S553*H553</f>
        <v>0.39722175999999998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92" t="s">
        <v>229</v>
      </c>
      <c r="AT553" s="192" t="s">
        <v>117</v>
      </c>
      <c r="AU553" s="192" t="s">
        <v>80</v>
      </c>
      <c r="AY553" s="17" t="s">
        <v>114</v>
      </c>
      <c r="BE553" s="193">
        <f>IF(N553="základní",J553,0)</f>
        <v>0</v>
      </c>
      <c r="BF553" s="193">
        <f>IF(N553="snížená",J553,0)</f>
        <v>0</v>
      </c>
      <c r="BG553" s="193">
        <f>IF(N553="zákl. přenesená",J553,0)</f>
        <v>0</v>
      </c>
      <c r="BH553" s="193">
        <f>IF(N553="sníž. přenesená",J553,0)</f>
        <v>0</v>
      </c>
      <c r="BI553" s="193">
        <f>IF(N553="nulová",J553,0)</f>
        <v>0</v>
      </c>
      <c r="BJ553" s="17" t="s">
        <v>78</v>
      </c>
      <c r="BK553" s="193">
        <f>ROUND(I553*H553,2)</f>
        <v>0</v>
      </c>
      <c r="BL553" s="17" t="s">
        <v>229</v>
      </c>
      <c r="BM553" s="192" t="s">
        <v>663</v>
      </c>
    </row>
    <row r="554" spans="1:65" s="2" customFormat="1" ht="10.199999999999999">
      <c r="A554" s="34"/>
      <c r="B554" s="35"/>
      <c r="C554" s="36"/>
      <c r="D554" s="194" t="s">
        <v>123</v>
      </c>
      <c r="E554" s="36"/>
      <c r="F554" s="195" t="s">
        <v>664</v>
      </c>
      <c r="G554" s="36"/>
      <c r="H554" s="36"/>
      <c r="I554" s="196"/>
      <c r="J554" s="36"/>
      <c r="K554" s="36"/>
      <c r="L554" s="39"/>
      <c r="M554" s="197"/>
      <c r="N554" s="198"/>
      <c r="O554" s="71"/>
      <c r="P554" s="71"/>
      <c r="Q554" s="71"/>
      <c r="R554" s="71"/>
      <c r="S554" s="71"/>
      <c r="T554" s="72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T554" s="17" t="s">
        <v>123</v>
      </c>
      <c r="AU554" s="17" t="s">
        <v>80</v>
      </c>
    </row>
    <row r="555" spans="1:65" s="2" customFormat="1" ht="10.199999999999999">
      <c r="A555" s="34"/>
      <c r="B555" s="35"/>
      <c r="C555" s="36"/>
      <c r="D555" s="199" t="s">
        <v>130</v>
      </c>
      <c r="E555" s="36"/>
      <c r="F555" s="200" t="s">
        <v>665</v>
      </c>
      <c r="G555" s="36"/>
      <c r="H555" s="36"/>
      <c r="I555" s="196"/>
      <c r="J555" s="36"/>
      <c r="K555" s="36"/>
      <c r="L555" s="39"/>
      <c r="M555" s="197"/>
      <c r="N555" s="198"/>
      <c r="O555" s="71"/>
      <c r="P555" s="71"/>
      <c r="Q555" s="71"/>
      <c r="R555" s="71"/>
      <c r="S555" s="71"/>
      <c r="T555" s="72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T555" s="17" t="s">
        <v>130</v>
      </c>
      <c r="AU555" s="17" t="s">
        <v>80</v>
      </c>
    </row>
    <row r="556" spans="1:65" s="14" customFormat="1" ht="10.199999999999999">
      <c r="B556" s="211"/>
      <c r="C556" s="212"/>
      <c r="D556" s="194" t="s">
        <v>132</v>
      </c>
      <c r="E556" s="213" t="s">
        <v>1</v>
      </c>
      <c r="F556" s="214" t="s">
        <v>666</v>
      </c>
      <c r="G556" s="212"/>
      <c r="H556" s="215">
        <v>1527.7760000000001</v>
      </c>
      <c r="I556" s="216"/>
      <c r="J556" s="212"/>
      <c r="K556" s="212"/>
      <c r="L556" s="217"/>
      <c r="M556" s="218"/>
      <c r="N556" s="219"/>
      <c r="O556" s="219"/>
      <c r="P556" s="219"/>
      <c r="Q556" s="219"/>
      <c r="R556" s="219"/>
      <c r="S556" s="219"/>
      <c r="T556" s="220"/>
      <c r="AT556" s="221" t="s">
        <v>132</v>
      </c>
      <c r="AU556" s="221" t="s">
        <v>80</v>
      </c>
      <c r="AV556" s="14" t="s">
        <v>80</v>
      </c>
      <c r="AW556" s="14" t="s">
        <v>30</v>
      </c>
      <c r="AX556" s="14" t="s">
        <v>73</v>
      </c>
      <c r="AY556" s="221" t="s">
        <v>114</v>
      </c>
    </row>
    <row r="557" spans="1:65" s="15" customFormat="1" ht="10.199999999999999">
      <c r="B557" s="222"/>
      <c r="C557" s="223"/>
      <c r="D557" s="194" t="s">
        <v>132</v>
      </c>
      <c r="E557" s="224" t="s">
        <v>1</v>
      </c>
      <c r="F557" s="225" t="s">
        <v>139</v>
      </c>
      <c r="G557" s="223"/>
      <c r="H557" s="226">
        <v>1527.7760000000001</v>
      </c>
      <c r="I557" s="227"/>
      <c r="J557" s="223"/>
      <c r="K557" s="223"/>
      <c r="L557" s="228"/>
      <c r="M557" s="229"/>
      <c r="N557" s="230"/>
      <c r="O557" s="230"/>
      <c r="P557" s="230"/>
      <c r="Q557" s="230"/>
      <c r="R557" s="230"/>
      <c r="S557" s="230"/>
      <c r="T557" s="231"/>
      <c r="AT557" s="232" t="s">
        <v>132</v>
      </c>
      <c r="AU557" s="232" t="s">
        <v>80</v>
      </c>
      <c r="AV557" s="15" t="s">
        <v>121</v>
      </c>
      <c r="AW557" s="15" t="s">
        <v>30</v>
      </c>
      <c r="AX557" s="15" t="s">
        <v>78</v>
      </c>
      <c r="AY557" s="232" t="s">
        <v>114</v>
      </c>
    </row>
    <row r="558" spans="1:65" s="2" customFormat="1" ht="16.5" customHeight="1">
      <c r="A558" s="34"/>
      <c r="B558" s="35"/>
      <c r="C558" s="181" t="s">
        <v>667</v>
      </c>
      <c r="D558" s="181" t="s">
        <v>117</v>
      </c>
      <c r="E558" s="182" t="s">
        <v>668</v>
      </c>
      <c r="F558" s="183" t="s">
        <v>669</v>
      </c>
      <c r="G558" s="184" t="s">
        <v>149</v>
      </c>
      <c r="H558" s="185">
        <v>2</v>
      </c>
      <c r="I558" s="186"/>
      <c r="J558" s="187">
        <f>ROUND(I558*H558,2)</f>
        <v>0</v>
      </c>
      <c r="K558" s="183" t="s">
        <v>127</v>
      </c>
      <c r="L558" s="39"/>
      <c r="M558" s="188" t="s">
        <v>1</v>
      </c>
      <c r="N558" s="189" t="s">
        <v>38</v>
      </c>
      <c r="O558" s="71"/>
      <c r="P558" s="190">
        <f>O558*H558</f>
        <v>0</v>
      </c>
      <c r="Q558" s="190">
        <v>0</v>
      </c>
      <c r="R558" s="190">
        <f>Q558*H558</f>
        <v>0</v>
      </c>
      <c r="S558" s="190">
        <v>1.6500000000000001E-2</v>
      </c>
      <c r="T558" s="191">
        <f>S558*H558</f>
        <v>3.3000000000000002E-2</v>
      </c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R558" s="192" t="s">
        <v>229</v>
      </c>
      <c r="AT558" s="192" t="s">
        <v>117</v>
      </c>
      <c r="AU558" s="192" t="s">
        <v>80</v>
      </c>
      <c r="AY558" s="17" t="s">
        <v>114</v>
      </c>
      <c r="BE558" s="193">
        <f>IF(N558="základní",J558,0)</f>
        <v>0</v>
      </c>
      <c r="BF558" s="193">
        <f>IF(N558="snížená",J558,0)</f>
        <v>0</v>
      </c>
      <c r="BG558" s="193">
        <f>IF(N558="zákl. přenesená",J558,0)</f>
        <v>0</v>
      </c>
      <c r="BH558" s="193">
        <f>IF(N558="sníž. přenesená",J558,0)</f>
        <v>0</v>
      </c>
      <c r="BI558" s="193">
        <f>IF(N558="nulová",J558,0)</f>
        <v>0</v>
      </c>
      <c r="BJ558" s="17" t="s">
        <v>78</v>
      </c>
      <c r="BK558" s="193">
        <f>ROUND(I558*H558,2)</f>
        <v>0</v>
      </c>
      <c r="BL558" s="17" t="s">
        <v>229</v>
      </c>
      <c r="BM558" s="192" t="s">
        <v>670</v>
      </c>
    </row>
    <row r="559" spans="1:65" s="2" customFormat="1" ht="10.199999999999999">
      <c r="A559" s="34"/>
      <c r="B559" s="35"/>
      <c r="C559" s="36"/>
      <c r="D559" s="194" t="s">
        <v>123</v>
      </c>
      <c r="E559" s="36"/>
      <c r="F559" s="195" t="s">
        <v>669</v>
      </c>
      <c r="G559" s="36"/>
      <c r="H559" s="36"/>
      <c r="I559" s="196"/>
      <c r="J559" s="36"/>
      <c r="K559" s="36"/>
      <c r="L559" s="39"/>
      <c r="M559" s="197"/>
      <c r="N559" s="198"/>
      <c r="O559" s="71"/>
      <c r="P559" s="71"/>
      <c r="Q559" s="71"/>
      <c r="R559" s="71"/>
      <c r="S559" s="71"/>
      <c r="T559" s="72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T559" s="17" t="s">
        <v>123</v>
      </c>
      <c r="AU559" s="17" t="s">
        <v>80</v>
      </c>
    </row>
    <row r="560" spans="1:65" s="2" customFormat="1" ht="10.199999999999999">
      <c r="A560" s="34"/>
      <c r="B560" s="35"/>
      <c r="C560" s="36"/>
      <c r="D560" s="199" t="s">
        <v>130</v>
      </c>
      <c r="E560" s="36"/>
      <c r="F560" s="200" t="s">
        <v>671</v>
      </c>
      <c r="G560" s="36"/>
      <c r="H560" s="36"/>
      <c r="I560" s="196"/>
      <c r="J560" s="36"/>
      <c r="K560" s="36"/>
      <c r="L560" s="39"/>
      <c r="M560" s="197"/>
      <c r="N560" s="198"/>
      <c r="O560" s="71"/>
      <c r="P560" s="71"/>
      <c r="Q560" s="71"/>
      <c r="R560" s="71"/>
      <c r="S560" s="71"/>
      <c r="T560" s="72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T560" s="17" t="s">
        <v>130</v>
      </c>
      <c r="AU560" s="17" t="s">
        <v>80</v>
      </c>
    </row>
    <row r="561" spans="1:65" s="2" customFormat="1" ht="33" customHeight="1">
      <c r="A561" s="34"/>
      <c r="B561" s="35"/>
      <c r="C561" s="181" t="s">
        <v>672</v>
      </c>
      <c r="D561" s="181" t="s">
        <v>117</v>
      </c>
      <c r="E561" s="182" t="s">
        <v>673</v>
      </c>
      <c r="F561" s="183" t="s">
        <v>674</v>
      </c>
      <c r="G561" s="184" t="s">
        <v>379</v>
      </c>
      <c r="H561" s="185">
        <v>55.463000000000001</v>
      </c>
      <c r="I561" s="186"/>
      <c r="J561" s="187">
        <f>ROUND(I561*H561,2)</f>
        <v>0</v>
      </c>
      <c r="K561" s="183" t="s">
        <v>127</v>
      </c>
      <c r="L561" s="39"/>
      <c r="M561" s="188" t="s">
        <v>1</v>
      </c>
      <c r="N561" s="189" t="s">
        <v>38</v>
      </c>
      <c r="O561" s="71"/>
      <c r="P561" s="190">
        <f>O561*H561</f>
        <v>0</v>
      </c>
      <c r="Q561" s="190">
        <v>0</v>
      </c>
      <c r="R561" s="190">
        <f>Q561*H561</f>
        <v>0</v>
      </c>
      <c r="S561" s="190">
        <v>0</v>
      </c>
      <c r="T561" s="191">
        <f>S561*H561</f>
        <v>0</v>
      </c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R561" s="192" t="s">
        <v>229</v>
      </c>
      <c r="AT561" s="192" t="s">
        <v>117</v>
      </c>
      <c r="AU561" s="192" t="s">
        <v>80</v>
      </c>
      <c r="AY561" s="17" t="s">
        <v>114</v>
      </c>
      <c r="BE561" s="193">
        <f>IF(N561="základní",J561,0)</f>
        <v>0</v>
      </c>
      <c r="BF561" s="193">
        <f>IF(N561="snížená",J561,0)</f>
        <v>0</v>
      </c>
      <c r="BG561" s="193">
        <f>IF(N561="zákl. přenesená",J561,0)</f>
        <v>0</v>
      </c>
      <c r="BH561" s="193">
        <f>IF(N561="sníž. přenesená",J561,0)</f>
        <v>0</v>
      </c>
      <c r="BI561" s="193">
        <f>IF(N561="nulová",J561,0)</f>
        <v>0</v>
      </c>
      <c r="BJ561" s="17" t="s">
        <v>78</v>
      </c>
      <c r="BK561" s="193">
        <f>ROUND(I561*H561,2)</f>
        <v>0</v>
      </c>
      <c r="BL561" s="17" t="s">
        <v>229</v>
      </c>
      <c r="BM561" s="192" t="s">
        <v>675</v>
      </c>
    </row>
    <row r="562" spans="1:65" s="2" customFormat="1" ht="38.4">
      <c r="A562" s="34"/>
      <c r="B562" s="35"/>
      <c r="C562" s="36"/>
      <c r="D562" s="194" t="s">
        <v>123</v>
      </c>
      <c r="E562" s="36"/>
      <c r="F562" s="195" t="s">
        <v>676</v>
      </c>
      <c r="G562" s="36"/>
      <c r="H562" s="36"/>
      <c r="I562" s="196"/>
      <c r="J562" s="36"/>
      <c r="K562" s="36"/>
      <c r="L562" s="39"/>
      <c r="M562" s="197"/>
      <c r="N562" s="198"/>
      <c r="O562" s="71"/>
      <c r="P562" s="71"/>
      <c r="Q562" s="71"/>
      <c r="R562" s="71"/>
      <c r="S562" s="71"/>
      <c r="T562" s="72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T562" s="17" t="s">
        <v>123</v>
      </c>
      <c r="AU562" s="17" t="s">
        <v>80</v>
      </c>
    </row>
    <row r="563" spans="1:65" s="2" customFormat="1" ht="10.199999999999999">
      <c r="A563" s="34"/>
      <c r="B563" s="35"/>
      <c r="C563" s="36"/>
      <c r="D563" s="199" t="s">
        <v>130</v>
      </c>
      <c r="E563" s="36"/>
      <c r="F563" s="200" t="s">
        <v>677</v>
      </c>
      <c r="G563" s="36"/>
      <c r="H563" s="36"/>
      <c r="I563" s="196"/>
      <c r="J563" s="36"/>
      <c r="K563" s="36"/>
      <c r="L563" s="39"/>
      <c r="M563" s="197"/>
      <c r="N563" s="198"/>
      <c r="O563" s="71"/>
      <c r="P563" s="71"/>
      <c r="Q563" s="71"/>
      <c r="R563" s="71"/>
      <c r="S563" s="71"/>
      <c r="T563" s="72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T563" s="17" t="s">
        <v>130</v>
      </c>
      <c r="AU563" s="17" t="s">
        <v>80</v>
      </c>
    </row>
    <row r="564" spans="1:65" s="12" customFormat="1" ht="22.8" customHeight="1">
      <c r="B564" s="165"/>
      <c r="C564" s="166"/>
      <c r="D564" s="167" t="s">
        <v>72</v>
      </c>
      <c r="E564" s="179" t="s">
        <v>678</v>
      </c>
      <c r="F564" s="179" t="s">
        <v>679</v>
      </c>
      <c r="G564" s="166"/>
      <c r="H564" s="166"/>
      <c r="I564" s="169"/>
      <c r="J564" s="180">
        <f>BK564</f>
        <v>0</v>
      </c>
      <c r="K564" s="166"/>
      <c r="L564" s="171"/>
      <c r="M564" s="172"/>
      <c r="N564" s="173"/>
      <c r="O564" s="173"/>
      <c r="P564" s="174">
        <f>SUM(P565:P567)</f>
        <v>0</v>
      </c>
      <c r="Q564" s="173"/>
      <c r="R564" s="174">
        <f>SUM(R565:R567)</f>
        <v>0.35481600000000002</v>
      </c>
      <c r="S564" s="173"/>
      <c r="T564" s="175">
        <f>SUM(T565:T567)</f>
        <v>0</v>
      </c>
      <c r="AR564" s="176" t="s">
        <v>80</v>
      </c>
      <c r="AT564" s="177" t="s">
        <v>72</v>
      </c>
      <c r="AU564" s="177" t="s">
        <v>78</v>
      </c>
      <c r="AY564" s="176" t="s">
        <v>114</v>
      </c>
      <c r="BK564" s="178">
        <f>SUM(BK565:BK567)</f>
        <v>0</v>
      </c>
    </row>
    <row r="565" spans="1:65" s="2" customFormat="1" ht="33" customHeight="1">
      <c r="A565" s="34"/>
      <c r="B565" s="35"/>
      <c r="C565" s="181" t="s">
        <v>680</v>
      </c>
      <c r="D565" s="181" t="s">
        <v>117</v>
      </c>
      <c r="E565" s="182" t="s">
        <v>681</v>
      </c>
      <c r="F565" s="183" t="s">
        <v>682</v>
      </c>
      <c r="G565" s="184" t="s">
        <v>126</v>
      </c>
      <c r="H565" s="185">
        <v>1612.8</v>
      </c>
      <c r="I565" s="186"/>
      <c r="J565" s="187">
        <f>ROUND(I565*H565,2)</f>
        <v>0</v>
      </c>
      <c r="K565" s="183" t="s">
        <v>127</v>
      </c>
      <c r="L565" s="39"/>
      <c r="M565" s="188" t="s">
        <v>1</v>
      </c>
      <c r="N565" s="189" t="s">
        <v>38</v>
      </c>
      <c r="O565" s="71"/>
      <c r="P565" s="190">
        <f>O565*H565</f>
        <v>0</v>
      </c>
      <c r="Q565" s="190">
        <v>2.2000000000000001E-4</v>
      </c>
      <c r="R565" s="190">
        <f>Q565*H565</f>
        <v>0.35481600000000002</v>
      </c>
      <c r="S565" s="190">
        <v>0</v>
      </c>
      <c r="T565" s="191">
        <f>S565*H565</f>
        <v>0</v>
      </c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R565" s="192" t="s">
        <v>229</v>
      </c>
      <c r="AT565" s="192" t="s">
        <v>117</v>
      </c>
      <c r="AU565" s="192" t="s">
        <v>80</v>
      </c>
      <c r="AY565" s="17" t="s">
        <v>114</v>
      </c>
      <c r="BE565" s="193">
        <f>IF(N565="základní",J565,0)</f>
        <v>0</v>
      </c>
      <c r="BF565" s="193">
        <f>IF(N565="snížená",J565,0)</f>
        <v>0</v>
      </c>
      <c r="BG565" s="193">
        <f>IF(N565="zákl. přenesená",J565,0)</f>
        <v>0</v>
      </c>
      <c r="BH565" s="193">
        <f>IF(N565="sníž. přenesená",J565,0)</f>
        <v>0</v>
      </c>
      <c r="BI565" s="193">
        <f>IF(N565="nulová",J565,0)</f>
        <v>0</v>
      </c>
      <c r="BJ565" s="17" t="s">
        <v>78</v>
      </c>
      <c r="BK565" s="193">
        <f>ROUND(I565*H565,2)</f>
        <v>0</v>
      </c>
      <c r="BL565" s="17" t="s">
        <v>229</v>
      </c>
      <c r="BM565" s="192" t="s">
        <v>683</v>
      </c>
    </row>
    <row r="566" spans="1:65" s="2" customFormat="1" ht="28.8">
      <c r="A566" s="34"/>
      <c r="B566" s="35"/>
      <c r="C566" s="36"/>
      <c r="D566" s="194" t="s">
        <v>123</v>
      </c>
      <c r="E566" s="36"/>
      <c r="F566" s="195" t="s">
        <v>684</v>
      </c>
      <c r="G566" s="36"/>
      <c r="H566" s="36"/>
      <c r="I566" s="196"/>
      <c r="J566" s="36"/>
      <c r="K566" s="36"/>
      <c r="L566" s="39"/>
      <c r="M566" s="197"/>
      <c r="N566" s="198"/>
      <c r="O566" s="71"/>
      <c r="P566" s="71"/>
      <c r="Q566" s="71"/>
      <c r="R566" s="71"/>
      <c r="S566" s="71"/>
      <c r="T566" s="72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T566" s="17" t="s">
        <v>123</v>
      </c>
      <c r="AU566" s="17" t="s">
        <v>80</v>
      </c>
    </row>
    <row r="567" spans="1:65" s="2" customFormat="1" ht="10.199999999999999">
      <c r="A567" s="34"/>
      <c r="B567" s="35"/>
      <c r="C567" s="36"/>
      <c r="D567" s="199" t="s">
        <v>130</v>
      </c>
      <c r="E567" s="36"/>
      <c r="F567" s="200" t="s">
        <v>685</v>
      </c>
      <c r="G567" s="36"/>
      <c r="H567" s="36"/>
      <c r="I567" s="196"/>
      <c r="J567" s="36"/>
      <c r="K567" s="36"/>
      <c r="L567" s="39"/>
      <c r="M567" s="197"/>
      <c r="N567" s="198"/>
      <c r="O567" s="71"/>
      <c r="P567" s="71"/>
      <c r="Q567" s="71"/>
      <c r="R567" s="71"/>
      <c r="S567" s="71"/>
      <c r="T567" s="72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T567" s="17" t="s">
        <v>130</v>
      </c>
      <c r="AU567" s="17" t="s">
        <v>80</v>
      </c>
    </row>
    <row r="568" spans="1:65" s="12" customFormat="1" ht="25.95" customHeight="1">
      <c r="B568" s="165"/>
      <c r="C568" s="166"/>
      <c r="D568" s="167" t="s">
        <v>72</v>
      </c>
      <c r="E568" s="168" t="s">
        <v>686</v>
      </c>
      <c r="F568" s="168" t="s">
        <v>687</v>
      </c>
      <c r="G568" s="166"/>
      <c r="H568" s="166"/>
      <c r="I568" s="169"/>
      <c r="J568" s="170">
        <f>BK568</f>
        <v>0</v>
      </c>
      <c r="K568" s="166"/>
      <c r="L568" s="171"/>
      <c r="M568" s="172"/>
      <c r="N568" s="173"/>
      <c r="O568" s="173"/>
      <c r="P568" s="174">
        <f>SUM(P569:P574)</f>
        <v>0</v>
      </c>
      <c r="Q568" s="173"/>
      <c r="R568" s="174">
        <f>SUM(R569:R574)</f>
        <v>0</v>
      </c>
      <c r="S568" s="173"/>
      <c r="T568" s="175">
        <f>SUM(T569:T574)</f>
        <v>0</v>
      </c>
      <c r="AR568" s="176" t="s">
        <v>121</v>
      </c>
      <c r="AT568" s="177" t="s">
        <v>72</v>
      </c>
      <c r="AU568" s="177" t="s">
        <v>73</v>
      </c>
      <c r="AY568" s="176" t="s">
        <v>114</v>
      </c>
      <c r="BK568" s="178">
        <f>SUM(BK569:BK574)</f>
        <v>0</v>
      </c>
    </row>
    <row r="569" spans="1:65" s="2" customFormat="1" ht="16.5" customHeight="1">
      <c r="A569" s="34"/>
      <c r="B569" s="35"/>
      <c r="C569" s="181" t="s">
        <v>688</v>
      </c>
      <c r="D569" s="181" t="s">
        <v>117</v>
      </c>
      <c r="E569" s="182" t="s">
        <v>689</v>
      </c>
      <c r="F569" s="183" t="s">
        <v>690</v>
      </c>
      <c r="G569" s="184" t="s">
        <v>691</v>
      </c>
      <c r="H569" s="185">
        <v>100</v>
      </c>
      <c r="I569" s="186"/>
      <c r="J569" s="187">
        <f>ROUND(I569*H569,2)</f>
        <v>0</v>
      </c>
      <c r="K569" s="183" t="s">
        <v>127</v>
      </c>
      <c r="L569" s="39"/>
      <c r="M569" s="188" t="s">
        <v>1</v>
      </c>
      <c r="N569" s="189" t="s">
        <v>38</v>
      </c>
      <c r="O569" s="71"/>
      <c r="P569" s="190">
        <f>O569*H569</f>
        <v>0</v>
      </c>
      <c r="Q569" s="190">
        <v>0</v>
      </c>
      <c r="R569" s="190">
        <f>Q569*H569</f>
        <v>0</v>
      </c>
      <c r="S569" s="190">
        <v>0</v>
      </c>
      <c r="T569" s="191">
        <f>S569*H569</f>
        <v>0</v>
      </c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R569" s="192" t="s">
        <v>692</v>
      </c>
      <c r="AT569" s="192" t="s">
        <v>117</v>
      </c>
      <c r="AU569" s="192" t="s">
        <v>78</v>
      </c>
      <c r="AY569" s="17" t="s">
        <v>114</v>
      </c>
      <c r="BE569" s="193">
        <f>IF(N569="základní",J569,0)</f>
        <v>0</v>
      </c>
      <c r="BF569" s="193">
        <f>IF(N569="snížená",J569,0)</f>
        <v>0</v>
      </c>
      <c r="BG569" s="193">
        <f>IF(N569="zákl. přenesená",J569,0)</f>
        <v>0</v>
      </c>
      <c r="BH569" s="193">
        <f>IF(N569="sníž. přenesená",J569,0)</f>
        <v>0</v>
      </c>
      <c r="BI569" s="193">
        <f>IF(N569="nulová",J569,0)</f>
        <v>0</v>
      </c>
      <c r="BJ569" s="17" t="s">
        <v>78</v>
      </c>
      <c r="BK569" s="193">
        <f>ROUND(I569*H569,2)</f>
        <v>0</v>
      </c>
      <c r="BL569" s="17" t="s">
        <v>692</v>
      </c>
      <c r="BM569" s="192" t="s">
        <v>693</v>
      </c>
    </row>
    <row r="570" spans="1:65" s="2" customFormat="1" ht="19.2">
      <c r="A570" s="34"/>
      <c r="B570" s="35"/>
      <c r="C570" s="36"/>
      <c r="D570" s="194" t="s">
        <v>123</v>
      </c>
      <c r="E570" s="36"/>
      <c r="F570" s="195" t="s">
        <v>694</v>
      </c>
      <c r="G570" s="36"/>
      <c r="H570" s="36"/>
      <c r="I570" s="196"/>
      <c r="J570" s="36"/>
      <c r="K570" s="36"/>
      <c r="L570" s="39"/>
      <c r="M570" s="197"/>
      <c r="N570" s="198"/>
      <c r="O570" s="71"/>
      <c r="P570" s="71"/>
      <c r="Q570" s="71"/>
      <c r="R570" s="71"/>
      <c r="S570" s="71"/>
      <c r="T570" s="72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T570" s="17" t="s">
        <v>123</v>
      </c>
      <c r="AU570" s="17" t="s">
        <v>78</v>
      </c>
    </row>
    <row r="571" spans="1:65" s="2" customFormat="1" ht="10.199999999999999">
      <c r="A571" s="34"/>
      <c r="B571" s="35"/>
      <c r="C571" s="36"/>
      <c r="D571" s="199" t="s">
        <v>130</v>
      </c>
      <c r="E571" s="36"/>
      <c r="F571" s="200" t="s">
        <v>695</v>
      </c>
      <c r="G571" s="36"/>
      <c r="H571" s="36"/>
      <c r="I571" s="196"/>
      <c r="J571" s="36"/>
      <c r="K571" s="36"/>
      <c r="L571" s="39"/>
      <c r="M571" s="197"/>
      <c r="N571" s="198"/>
      <c r="O571" s="71"/>
      <c r="P571" s="71"/>
      <c r="Q571" s="71"/>
      <c r="R571" s="71"/>
      <c r="S571" s="71"/>
      <c r="T571" s="72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T571" s="17" t="s">
        <v>130</v>
      </c>
      <c r="AU571" s="17" t="s">
        <v>78</v>
      </c>
    </row>
    <row r="572" spans="1:65" s="13" customFormat="1" ht="10.199999999999999">
      <c r="B572" s="201"/>
      <c r="C572" s="202"/>
      <c r="D572" s="194" t="s">
        <v>132</v>
      </c>
      <c r="E572" s="203" t="s">
        <v>1</v>
      </c>
      <c r="F572" s="204" t="s">
        <v>696</v>
      </c>
      <c r="G572" s="202"/>
      <c r="H572" s="203" t="s">
        <v>1</v>
      </c>
      <c r="I572" s="205"/>
      <c r="J572" s="202"/>
      <c r="K572" s="202"/>
      <c r="L572" s="206"/>
      <c r="M572" s="207"/>
      <c r="N572" s="208"/>
      <c r="O572" s="208"/>
      <c r="P572" s="208"/>
      <c r="Q572" s="208"/>
      <c r="R572" s="208"/>
      <c r="S572" s="208"/>
      <c r="T572" s="209"/>
      <c r="AT572" s="210" t="s">
        <v>132</v>
      </c>
      <c r="AU572" s="210" t="s">
        <v>78</v>
      </c>
      <c r="AV572" s="13" t="s">
        <v>78</v>
      </c>
      <c r="AW572" s="13" t="s">
        <v>30</v>
      </c>
      <c r="AX572" s="13" t="s">
        <v>73</v>
      </c>
      <c r="AY572" s="210" t="s">
        <v>114</v>
      </c>
    </row>
    <row r="573" spans="1:65" s="14" customFormat="1" ht="10.199999999999999">
      <c r="B573" s="211"/>
      <c r="C573" s="212"/>
      <c r="D573" s="194" t="s">
        <v>132</v>
      </c>
      <c r="E573" s="213" t="s">
        <v>1</v>
      </c>
      <c r="F573" s="214" t="s">
        <v>697</v>
      </c>
      <c r="G573" s="212"/>
      <c r="H573" s="215">
        <v>100</v>
      </c>
      <c r="I573" s="216"/>
      <c r="J573" s="212"/>
      <c r="K573" s="212"/>
      <c r="L573" s="217"/>
      <c r="M573" s="218"/>
      <c r="N573" s="219"/>
      <c r="O573" s="219"/>
      <c r="P573" s="219"/>
      <c r="Q573" s="219"/>
      <c r="R573" s="219"/>
      <c r="S573" s="219"/>
      <c r="T573" s="220"/>
      <c r="AT573" s="221" t="s">
        <v>132</v>
      </c>
      <c r="AU573" s="221" t="s">
        <v>78</v>
      </c>
      <c r="AV573" s="14" t="s">
        <v>80</v>
      </c>
      <c r="AW573" s="14" t="s">
        <v>30</v>
      </c>
      <c r="AX573" s="14" t="s">
        <v>73</v>
      </c>
      <c r="AY573" s="221" t="s">
        <v>114</v>
      </c>
    </row>
    <row r="574" spans="1:65" s="15" customFormat="1" ht="10.199999999999999">
      <c r="B574" s="222"/>
      <c r="C574" s="223"/>
      <c r="D574" s="194" t="s">
        <v>132</v>
      </c>
      <c r="E574" s="224" t="s">
        <v>1</v>
      </c>
      <c r="F574" s="225" t="s">
        <v>139</v>
      </c>
      <c r="G574" s="223"/>
      <c r="H574" s="226">
        <v>100</v>
      </c>
      <c r="I574" s="227"/>
      <c r="J574" s="223"/>
      <c r="K574" s="223"/>
      <c r="L574" s="228"/>
      <c r="M574" s="229"/>
      <c r="N574" s="230"/>
      <c r="O574" s="230"/>
      <c r="P574" s="230"/>
      <c r="Q574" s="230"/>
      <c r="R574" s="230"/>
      <c r="S574" s="230"/>
      <c r="T574" s="231"/>
      <c r="AT574" s="232" t="s">
        <v>132</v>
      </c>
      <c r="AU574" s="232" t="s">
        <v>78</v>
      </c>
      <c r="AV574" s="15" t="s">
        <v>121</v>
      </c>
      <c r="AW574" s="15" t="s">
        <v>30</v>
      </c>
      <c r="AX574" s="15" t="s">
        <v>78</v>
      </c>
      <c r="AY574" s="232" t="s">
        <v>114</v>
      </c>
    </row>
    <row r="575" spans="1:65" s="12" customFormat="1" ht="25.95" customHeight="1">
      <c r="B575" s="165"/>
      <c r="C575" s="166"/>
      <c r="D575" s="167" t="s">
        <v>72</v>
      </c>
      <c r="E575" s="168" t="s">
        <v>698</v>
      </c>
      <c r="F575" s="168" t="s">
        <v>699</v>
      </c>
      <c r="G575" s="166"/>
      <c r="H575" s="166"/>
      <c r="I575" s="169"/>
      <c r="J575" s="170">
        <f>BK575</f>
        <v>0</v>
      </c>
      <c r="K575" s="166"/>
      <c r="L575" s="171"/>
      <c r="M575" s="172"/>
      <c r="N575" s="173"/>
      <c r="O575" s="173"/>
      <c r="P575" s="174">
        <f>P576+SUM(P577:P582)+P585+P589</f>
        <v>0</v>
      </c>
      <c r="Q575" s="173"/>
      <c r="R575" s="174">
        <f>R576+SUM(R577:R582)+R585+R589</f>
        <v>0</v>
      </c>
      <c r="S575" s="173"/>
      <c r="T575" s="175">
        <f>T576+SUM(T577:T582)+T585+T589</f>
        <v>0</v>
      </c>
      <c r="AR575" s="176" t="s">
        <v>153</v>
      </c>
      <c r="AT575" s="177" t="s">
        <v>72</v>
      </c>
      <c r="AU575" s="177" t="s">
        <v>73</v>
      </c>
      <c r="AY575" s="176" t="s">
        <v>114</v>
      </c>
      <c r="BK575" s="178">
        <f>BK576+SUM(BK577:BK582)+BK585+BK589</f>
        <v>0</v>
      </c>
    </row>
    <row r="576" spans="1:65" s="2" customFormat="1" ht="16.5" customHeight="1">
      <c r="A576" s="34"/>
      <c r="B576" s="35"/>
      <c r="C576" s="181" t="s">
        <v>700</v>
      </c>
      <c r="D576" s="181" t="s">
        <v>117</v>
      </c>
      <c r="E576" s="182" t="s">
        <v>701</v>
      </c>
      <c r="F576" s="183" t="s">
        <v>702</v>
      </c>
      <c r="G576" s="184" t="s">
        <v>703</v>
      </c>
      <c r="H576" s="185">
        <v>1</v>
      </c>
      <c r="I576" s="186"/>
      <c r="J576" s="187">
        <f>ROUND(I576*H576,2)</f>
        <v>0</v>
      </c>
      <c r="K576" s="183" t="s">
        <v>1</v>
      </c>
      <c r="L576" s="39"/>
      <c r="M576" s="188" t="s">
        <v>1</v>
      </c>
      <c r="N576" s="189" t="s">
        <v>38</v>
      </c>
      <c r="O576" s="71"/>
      <c r="P576" s="190">
        <f>O576*H576</f>
        <v>0</v>
      </c>
      <c r="Q576" s="190">
        <v>0</v>
      </c>
      <c r="R576" s="190">
        <f>Q576*H576</f>
        <v>0</v>
      </c>
      <c r="S576" s="190">
        <v>0</v>
      </c>
      <c r="T576" s="191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92" t="s">
        <v>121</v>
      </c>
      <c r="AT576" s="192" t="s">
        <v>117</v>
      </c>
      <c r="AU576" s="192" t="s">
        <v>78</v>
      </c>
      <c r="AY576" s="17" t="s">
        <v>114</v>
      </c>
      <c r="BE576" s="193">
        <f>IF(N576="základní",J576,0)</f>
        <v>0</v>
      </c>
      <c r="BF576" s="193">
        <f>IF(N576="snížená",J576,0)</f>
        <v>0</v>
      </c>
      <c r="BG576" s="193">
        <f>IF(N576="zákl. přenesená",J576,0)</f>
        <v>0</v>
      </c>
      <c r="BH576" s="193">
        <f>IF(N576="sníž. přenesená",J576,0)</f>
        <v>0</v>
      </c>
      <c r="BI576" s="193">
        <f>IF(N576="nulová",J576,0)</f>
        <v>0</v>
      </c>
      <c r="BJ576" s="17" t="s">
        <v>78</v>
      </c>
      <c r="BK576" s="193">
        <f>ROUND(I576*H576,2)</f>
        <v>0</v>
      </c>
      <c r="BL576" s="17" t="s">
        <v>121</v>
      </c>
      <c r="BM576" s="192" t="s">
        <v>704</v>
      </c>
    </row>
    <row r="577" spans="1:65" s="2" customFormat="1" ht="10.199999999999999">
      <c r="A577" s="34"/>
      <c r="B577" s="35"/>
      <c r="C577" s="36"/>
      <c r="D577" s="194" t="s">
        <v>123</v>
      </c>
      <c r="E577" s="36"/>
      <c r="F577" s="195" t="s">
        <v>702</v>
      </c>
      <c r="G577" s="36"/>
      <c r="H577" s="36"/>
      <c r="I577" s="196"/>
      <c r="J577" s="36"/>
      <c r="K577" s="36"/>
      <c r="L577" s="39"/>
      <c r="M577" s="197"/>
      <c r="N577" s="198"/>
      <c r="O577" s="71"/>
      <c r="P577" s="71"/>
      <c r="Q577" s="71"/>
      <c r="R577" s="71"/>
      <c r="S577" s="71"/>
      <c r="T577" s="72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T577" s="17" t="s">
        <v>123</v>
      </c>
      <c r="AU577" s="17" t="s">
        <v>78</v>
      </c>
    </row>
    <row r="578" spans="1:65" s="2" customFormat="1" ht="16.5" customHeight="1">
      <c r="A578" s="34"/>
      <c r="B578" s="35"/>
      <c r="C578" s="181" t="s">
        <v>705</v>
      </c>
      <c r="D578" s="181" t="s">
        <v>117</v>
      </c>
      <c r="E578" s="182" t="s">
        <v>706</v>
      </c>
      <c r="F578" s="183" t="s">
        <v>707</v>
      </c>
      <c r="G578" s="184" t="s">
        <v>703</v>
      </c>
      <c r="H578" s="185">
        <v>1</v>
      </c>
      <c r="I578" s="186"/>
      <c r="J578" s="187">
        <f>ROUND(I578*H578,2)</f>
        <v>0</v>
      </c>
      <c r="K578" s="183" t="s">
        <v>1</v>
      </c>
      <c r="L578" s="39"/>
      <c r="M578" s="188" t="s">
        <v>1</v>
      </c>
      <c r="N578" s="189" t="s">
        <v>38</v>
      </c>
      <c r="O578" s="71"/>
      <c r="P578" s="190">
        <f>O578*H578</f>
        <v>0</v>
      </c>
      <c r="Q578" s="190">
        <v>0</v>
      </c>
      <c r="R578" s="190">
        <f>Q578*H578</f>
        <v>0</v>
      </c>
      <c r="S578" s="190">
        <v>0</v>
      </c>
      <c r="T578" s="191">
        <f>S578*H578</f>
        <v>0</v>
      </c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R578" s="192" t="s">
        <v>121</v>
      </c>
      <c r="AT578" s="192" t="s">
        <v>117</v>
      </c>
      <c r="AU578" s="192" t="s">
        <v>78</v>
      </c>
      <c r="AY578" s="17" t="s">
        <v>114</v>
      </c>
      <c r="BE578" s="193">
        <f>IF(N578="základní",J578,0)</f>
        <v>0</v>
      </c>
      <c r="BF578" s="193">
        <f>IF(N578="snížená",J578,0)</f>
        <v>0</v>
      </c>
      <c r="BG578" s="193">
        <f>IF(N578="zákl. přenesená",J578,0)</f>
        <v>0</v>
      </c>
      <c r="BH578" s="193">
        <f>IF(N578="sníž. přenesená",J578,0)</f>
        <v>0</v>
      </c>
      <c r="BI578" s="193">
        <f>IF(N578="nulová",J578,0)</f>
        <v>0</v>
      </c>
      <c r="BJ578" s="17" t="s">
        <v>78</v>
      </c>
      <c r="BK578" s="193">
        <f>ROUND(I578*H578,2)</f>
        <v>0</v>
      </c>
      <c r="BL578" s="17" t="s">
        <v>121</v>
      </c>
      <c r="BM578" s="192" t="s">
        <v>708</v>
      </c>
    </row>
    <row r="579" spans="1:65" s="2" customFormat="1" ht="10.199999999999999">
      <c r="A579" s="34"/>
      <c r="B579" s="35"/>
      <c r="C579" s="36"/>
      <c r="D579" s="194" t="s">
        <v>123</v>
      </c>
      <c r="E579" s="36"/>
      <c r="F579" s="195" t="s">
        <v>707</v>
      </c>
      <c r="G579" s="36"/>
      <c r="H579" s="36"/>
      <c r="I579" s="196"/>
      <c r="J579" s="36"/>
      <c r="K579" s="36"/>
      <c r="L579" s="39"/>
      <c r="M579" s="197"/>
      <c r="N579" s="198"/>
      <c r="O579" s="71"/>
      <c r="P579" s="71"/>
      <c r="Q579" s="71"/>
      <c r="R579" s="71"/>
      <c r="S579" s="71"/>
      <c r="T579" s="72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T579" s="17" t="s">
        <v>123</v>
      </c>
      <c r="AU579" s="17" t="s">
        <v>78</v>
      </c>
    </row>
    <row r="580" spans="1:65" s="2" customFormat="1" ht="16.5" customHeight="1">
      <c r="A580" s="34"/>
      <c r="B580" s="35"/>
      <c r="C580" s="181" t="s">
        <v>709</v>
      </c>
      <c r="D580" s="181" t="s">
        <v>117</v>
      </c>
      <c r="E580" s="182" t="s">
        <v>710</v>
      </c>
      <c r="F580" s="183" t="s">
        <v>711</v>
      </c>
      <c r="G580" s="184" t="s">
        <v>703</v>
      </c>
      <c r="H580" s="185">
        <v>1</v>
      </c>
      <c r="I580" s="186"/>
      <c r="J580" s="187">
        <f>ROUND(I580*H580,2)</f>
        <v>0</v>
      </c>
      <c r="K580" s="183" t="s">
        <v>1</v>
      </c>
      <c r="L580" s="39"/>
      <c r="M580" s="188" t="s">
        <v>1</v>
      </c>
      <c r="N580" s="189" t="s">
        <v>38</v>
      </c>
      <c r="O580" s="71"/>
      <c r="P580" s="190">
        <f>O580*H580</f>
        <v>0</v>
      </c>
      <c r="Q580" s="190">
        <v>0</v>
      </c>
      <c r="R580" s="190">
        <f>Q580*H580</f>
        <v>0</v>
      </c>
      <c r="S580" s="190">
        <v>0</v>
      </c>
      <c r="T580" s="191">
        <f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92" t="s">
        <v>121</v>
      </c>
      <c r="AT580" s="192" t="s">
        <v>117</v>
      </c>
      <c r="AU580" s="192" t="s">
        <v>78</v>
      </c>
      <c r="AY580" s="17" t="s">
        <v>114</v>
      </c>
      <c r="BE580" s="193">
        <f>IF(N580="základní",J580,0)</f>
        <v>0</v>
      </c>
      <c r="BF580" s="193">
        <f>IF(N580="snížená",J580,0)</f>
        <v>0</v>
      </c>
      <c r="BG580" s="193">
        <f>IF(N580="zákl. přenesená",J580,0)</f>
        <v>0</v>
      </c>
      <c r="BH580" s="193">
        <f>IF(N580="sníž. přenesená",J580,0)</f>
        <v>0</v>
      </c>
      <c r="BI580" s="193">
        <f>IF(N580="nulová",J580,0)</f>
        <v>0</v>
      </c>
      <c r="BJ580" s="17" t="s">
        <v>78</v>
      </c>
      <c r="BK580" s="193">
        <f>ROUND(I580*H580,2)</f>
        <v>0</v>
      </c>
      <c r="BL580" s="17" t="s">
        <v>121</v>
      </c>
      <c r="BM580" s="192" t="s">
        <v>712</v>
      </c>
    </row>
    <row r="581" spans="1:65" s="2" customFormat="1" ht="10.199999999999999">
      <c r="A581" s="34"/>
      <c r="B581" s="35"/>
      <c r="C581" s="36"/>
      <c r="D581" s="194" t="s">
        <v>123</v>
      </c>
      <c r="E581" s="36"/>
      <c r="F581" s="195" t="s">
        <v>711</v>
      </c>
      <c r="G581" s="36"/>
      <c r="H581" s="36"/>
      <c r="I581" s="196"/>
      <c r="J581" s="36"/>
      <c r="K581" s="36"/>
      <c r="L581" s="39"/>
      <c r="M581" s="197"/>
      <c r="N581" s="198"/>
      <c r="O581" s="71"/>
      <c r="P581" s="71"/>
      <c r="Q581" s="71"/>
      <c r="R581" s="71"/>
      <c r="S581" s="71"/>
      <c r="T581" s="72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T581" s="17" t="s">
        <v>123</v>
      </c>
      <c r="AU581" s="17" t="s">
        <v>78</v>
      </c>
    </row>
    <row r="582" spans="1:65" s="12" customFormat="1" ht="22.8" customHeight="1">
      <c r="B582" s="165"/>
      <c r="C582" s="166"/>
      <c r="D582" s="167" t="s">
        <v>72</v>
      </c>
      <c r="E582" s="179" t="s">
        <v>713</v>
      </c>
      <c r="F582" s="179" t="s">
        <v>714</v>
      </c>
      <c r="G582" s="166"/>
      <c r="H582" s="166"/>
      <c r="I582" s="169"/>
      <c r="J582" s="180">
        <f>BK582</f>
        <v>0</v>
      </c>
      <c r="K582" s="166"/>
      <c r="L582" s="171"/>
      <c r="M582" s="172"/>
      <c r="N582" s="173"/>
      <c r="O582" s="173"/>
      <c r="P582" s="174">
        <f>SUM(P583:P584)</f>
        <v>0</v>
      </c>
      <c r="Q582" s="173"/>
      <c r="R582" s="174">
        <f>SUM(R583:R584)</f>
        <v>0</v>
      </c>
      <c r="S582" s="173"/>
      <c r="T582" s="175">
        <f>SUM(T583:T584)</f>
        <v>0</v>
      </c>
      <c r="AR582" s="176" t="s">
        <v>153</v>
      </c>
      <c r="AT582" s="177" t="s">
        <v>72</v>
      </c>
      <c r="AU582" s="177" t="s">
        <v>78</v>
      </c>
      <c r="AY582" s="176" t="s">
        <v>114</v>
      </c>
      <c r="BK582" s="178">
        <f>SUM(BK583:BK584)</f>
        <v>0</v>
      </c>
    </row>
    <row r="583" spans="1:65" s="2" customFormat="1" ht="16.5" customHeight="1">
      <c r="A583" s="34"/>
      <c r="B583" s="35"/>
      <c r="C583" s="181" t="s">
        <v>715</v>
      </c>
      <c r="D583" s="181" t="s">
        <v>117</v>
      </c>
      <c r="E583" s="182" t="s">
        <v>716</v>
      </c>
      <c r="F583" s="183" t="s">
        <v>714</v>
      </c>
      <c r="G583" s="184" t="s">
        <v>717</v>
      </c>
      <c r="H583" s="243"/>
      <c r="I583" s="186"/>
      <c r="J583" s="187">
        <f>ROUND(I583*H583,2)</f>
        <v>0</v>
      </c>
      <c r="K583" s="183" t="s">
        <v>1</v>
      </c>
      <c r="L583" s="39"/>
      <c r="M583" s="188" t="s">
        <v>1</v>
      </c>
      <c r="N583" s="189" t="s">
        <v>38</v>
      </c>
      <c r="O583" s="71"/>
      <c r="P583" s="190">
        <f>O583*H583</f>
        <v>0</v>
      </c>
      <c r="Q583" s="190">
        <v>0</v>
      </c>
      <c r="R583" s="190">
        <f>Q583*H583</f>
        <v>0</v>
      </c>
      <c r="S583" s="190">
        <v>0</v>
      </c>
      <c r="T583" s="191">
        <f>S583*H583</f>
        <v>0</v>
      </c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R583" s="192" t="s">
        <v>121</v>
      </c>
      <c r="AT583" s="192" t="s">
        <v>117</v>
      </c>
      <c r="AU583" s="192" t="s">
        <v>80</v>
      </c>
      <c r="AY583" s="17" t="s">
        <v>114</v>
      </c>
      <c r="BE583" s="193">
        <f>IF(N583="základní",J583,0)</f>
        <v>0</v>
      </c>
      <c r="BF583" s="193">
        <f>IF(N583="snížená",J583,0)</f>
        <v>0</v>
      </c>
      <c r="BG583" s="193">
        <f>IF(N583="zákl. přenesená",J583,0)</f>
        <v>0</v>
      </c>
      <c r="BH583" s="193">
        <f>IF(N583="sníž. přenesená",J583,0)</f>
        <v>0</v>
      </c>
      <c r="BI583" s="193">
        <f>IF(N583="nulová",J583,0)</f>
        <v>0</v>
      </c>
      <c r="BJ583" s="17" t="s">
        <v>78</v>
      </c>
      <c r="BK583" s="193">
        <f>ROUND(I583*H583,2)</f>
        <v>0</v>
      </c>
      <c r="BL583" s="17" t="s">
        <v>121</v>
      </c>
      <c r="BM583" s="192" t="s">
        <v>718</v>
      </c>
    </row>
    <row r="584" spans="1:65" s="2" customFormat="1" ht="10.199999999999999">
      <c r="A584" s="34"/>
      <c r="B584" s="35"/>
      <c r="C584" s="36"/>
      <c r="D584" s="194" t="s">
        <v>123</v>
      </c>
      <c r="E584" s="36"/>
      <c r="F584" s="195" t="s">
        <v>714</v>
      </c>
      <c r="G584" s="36"/>
      <c r="H584" s="36"/>
      <c r="I584" s="196"/>
      <c r="J584" s="36"/>
      <c r="K584" s="36"/>
      <c r="L584" s="39"/>
      <c r="M584" s="197"/>
      <c r="N584" s="198"/>
      <c r="O584" s="71"/>
      <c r="P584" s="71"/>
      <c r="Q584" s="71"/>
      <c r="R584" s="71"/>
      <c r="S584" s="71"/>
      <c r="T584" s="72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T584" s="17" t="s">
        <v>123</v>
      </c>
      <c r="AU584" s="17" t="s">
        <v>80</v>
      </c>
    </row>
    <row r="585" spans="1:65" s="12" customFormat="1" ht="22.8" customHeight="1">
      <c r="B585" s="165"/>
      <c r="C585" s="166"/>
      <c r="D585" s="167" t="s">
        <v>72</v>
      </c>
      <c r="E585" s="179" t="s">
        <v>719</v>
      </c>
      <c r="F585" s="179" t="s">
        <v>720</v>
      </c>
      <c r="G585" s="166"/>
      <c r="H585" s="166"/>
      <c r="I585" s="169"/>
      <c r="J585" s="180">
        <f>BK585</f>
        <v>0</v>
      </c>
      <c r="K585" s="166"/>
      <c r="L585" s="171"/>
      <c r="M585" s="172"/>
      <c r="N585" s="173"/>
      <c r="O585" s="173"/>
      <c r="P585" s="174">
        <f>SUM(P586:P588)</f>
        <v>0</v>
      </c>
      <c r="Q585" s="173"/>
      <c r="R585" s="174">
        <f>SUM(R586:R588)</f>
        <v>0</v>
      </c>
      <c r="S585" s="173"/>
      <c r="T585" s="175">
        <f>SUM(T586:T588)</f>
        <v>0</v>
      </c>
      <c r="AR585" s="176" t="s">
        <v>153</v>
      </c>
      <c r="AT585" s="177" t="s">
        <v>72</v>
      </c>
      <c r="AU585" s="177" t="s">
        <v>78</v>
      </c>
      <c r="AY585" s="176" t="s">
        <v>114</v>
      </c>
      <c r="BK585" s="178">
        <f>SUM(BK586:BK588)</f>
        <v>0</v>
      </c>
    </row>
    <row r="586" spans="1:65" s="2" customFormat="1" ht="16.5" customHeight="1">
      <c r="A586" s="34"/>
      <c r="B586" s="35"/>
      <c r="C586" s="181" t="s">
        <v>721</v>
      </c>
      <c r="D586" s="181" t="s">
        <v>117</v>
      </c>
      <c r="E586" s="182" t="s">
        <v>722</v>
      </c>
      <c r="F586" s="183" t="s">
        <v>720</v>
      </c>
      <c r="G586" s="184" t="s">
        <v>717</v>
      </c>
      <c r="H586" s="243"/>
      <c r="I586" s="186"/>
      <c r="J586" s="187">
        <f>ROUND(I586*H586,2)</f>
        <v>0</v>
      </c>
      <c r="K586" s="183" t="s">
        <v>127</v>
      </c>
      <c r="L586" s="39"/>
      <c r="M586" s="188" t="s">
        <v>1</v>
      </c>
      <c r="N586" s="189" t="s">
        <v>38</v>
      </c>
      <c r="O586" s="71"/>
      <c r="P586" s="190">
        <f>O586*H586</f>
        <v>0</v>
      </c>
      <c r="Q586" s="190">
        <v>0</v>
      </c>
      <c r="R586" s="190">
        <f>Q586*H586</f>
        <v>0</v>
      </c>
      <c r="S586" s="190">
        <v>0</v>
      </c>
      <c r="T586" s="191">
        <f>S586*H586</f>
        <v>0</v>
      </c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R586" s="192" t="s">
        <v>723</v>
      </c>
      <c r="AT586" s="192" t="s">
        <v>117</v>
      </c>
      <c r="AU586" s="192" t="s">
        <v>80</v>
      </c>
      <c r="AY586" s="17" t="s">
        <v>114</v>
      </c>
      <c r="BE586" s="193">
        <f>IF(N586="základní",J586,0)</f>
        <v>0</v>
      </c>
      <c r="BF586" s="193">
        <f>IF(N586="snížená",J586,0)</f>
        <v>0</v>
      </c>
      <c r="BG586" s="193">
        <f>IF(N586="zákl. přenesená",J586,0)</f>
        <v>0</v>
      </c>
      <c r="BH586" s="193">
        <f>IF(N586="sníž. přenesená",J586,0)</f>
        <v>0</v>
      </c>
      <c r="BI586" s="193">
        <f>IF(N586="nulová",J586,0)</f>
        <v>0</v>
      </c>
      <c r="BJ586" s="17" t="s">
        <v>78</v>
      </c>
      <c r="BK586" s="193">
        <f>ROUND(I586*H586,2)</f>
        <v>0</v>
      </c>
      <c r="BL586" s="17" t="s">
        <v>723</v>
      </c>
      <c r="BM586" s="192" t="s">
        <v>724</v>
      </c>
    </row>
    <row r="587" spans="1:65" s="2" customFormat="1" ht="10.199999999999999">
      <c r="A587" s="34"/>
      <c r="B587" s="35"/>
      <c r="C587" s="36"/>
      <c r="D587" s="194" t="s">
        <v>123</v>
      </c>
      <c r="E587" s="36"/>
      <c r="F587" s="195" t="s">
        <v>720</v>
      </c>
      <c r="G587" s="36"/>
      <c r="H587" s="36"/>
      <c r="I587" s="196"/>
      <c r="J587" s="36"/>
      <c r="K587" s="36"/>
      <c r="L587" s="39"/>
      <c r="M587" s="197"/>
      <c r="N587" s="198"/>
      <c r="O587" s="71"/>
      <c r="P587" s="71"/>
      <c r="Q587" s="71"/>
      <c r="R587" s="71"/>
      <c r="S587" s="71"/>
      <c r="T587" s="72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T587" s="17" t="s">
        <v>123</v>
      </c>
      <c r="AU587" s="17" t="s">
        <v>80</v>
      </c>
    </row>
    <row r="588" spans="1:65" s="2" customFormat="1" ht="10.199999999999999">
      <c r="A588" s="34"/>
      <c r="B588" s="35"/>
      <c r="C588" s="36"/>
      <c r="D588" s="199" t="s">
        <v>130</v>
      </c>
      <c r="E588" s="36"/>
      <c r="F588" s="200" t="s">
        <v>725</v>
      </c>
      <c r="G588" s="36"/>
      <c r="H588" s="36"/>
      <c r="I588" s="196"/>
      <c r="J588" s="36"/>
      <c r="K588" s="36"/>
      <c r="L588" s="39"/>
      <c r="M588" s="197"/>
      <c r="N588" s="198"/>
      <c r="O588" s="71"/>
      <c r="P588" s="71"/>
      <c r="Q588" s="71"/>
      <c r="R588" s="71"/>
      <c r="S588" s="71"/>
      <c r="T588" s="72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T588" s="17" t="s">
        <v>130</v>
      </c>
      <c r="AU588" s="17" t="s">
        <v>80</v>
      </c>
    </row>
    <row r="589" spans="1:65" s="12" customFormat="1" ht="22.8" customHeight="1">
      <c r="B589" s="165"/>
      <c r="C589" s="166"/>
      <c r="D589" s="167" t="s">
        <v>72</v>
      </c>
      <c r="E589" s="179" t="s">
        <v>726</v>
      </c>
      <c r="F589" s="179" t="s">
        <v>727</v>
      </c>
      <c r="G589" s="166"/>
      <c r="H589" s="166"/>
      <c r="I589" s="169"/>
      <c r="J589" s="180">
        <f>BK589</f>
        <v>0</v>
      </c>
      <c r="K589" s="166"/>
      <c r="L589" s="171"/>
      <c r="M589" s="172"/>
      <c r="N589" s="173"/>
      <c r="O589" s="173"/>
      <c r="P589" s="174">
        <f>SUM(P590:P591)</f>
        <v>0</v>
      </c>
      <c r="Q589" s="173"/>
      <c r="R589" s="174">
        <f>SUM(R590:R591)</f>
        <v>0</v>
      </c>
      <c r="S589" s="173"/>
      <c r="T589" s="175">
        <f>SUM(T590:T591)</f>
        <v>0</v>
      </c>
      <c r="AR589" s="176" t="s">
        <v>153</v>
      </c>
      <c r="AT589" s="177" t="s">
        <v>72</v>
      </c>
      <c r="AU589" s="177" t="s">
        <v>78</v>
      </c>
      <c r="AY589" s="176" t="s">
        <v>114</v>
      </c>
      <c r="BK589" s="178">
        <f>SUM(BK590:BK591)</f>
        <v>0</v>
      </c>
    </row>
    <row r="590" spans="1:65" s="2" customFormat="1" ht="16.5" customHeight="1">
      <c r="A590" s="34"/>
      <c r="B590" s="35"/>
      <c r="C590" s="181" t="s">
        <v>728</v>
      </c>
      <c r="D590" s="181" t="s">
        <v>117</v>
      </c>
      <c r="E590" s="182" t="s">
        <v>729</v>
      </c>
      <c r="F590" s="183" t="s">
        <v>730</v>
      </c>
      <c r="G590" s="184" t="s">
        <v>717</v>
      </c>
      <c r="H590" s="243"/>
      <c r="I590" s="186"/>
      <c r="J590" s="187">
        <f>ROUND(I590*H590,2)</f>
        <v>0</v>
      </c>
      <c r="K590" s="183" t="s">
        <v>1</v>
      </c>
      <c r="L590" s="39"/>
      <c r="M590" s="188" t="s">
        <v>1</v>
      </c>
      <c r="N590" s="189" t="s">
        <v>38</v>
      </c>
      <c r="O590" s="71"/>
      <c r="P590" s="190">
        <f>O590*H590</f>
        <v>0</v>
      </c>
      <c r="Q590" s="190">
        <v>0</v>
      </c>
      <c r="R590" s="190">
        <f>Q590*H590</f>
        <v>0</v>
      </c>
      <c r="S590" s="190">
        <v>0</v>
      </c>
      <c r="T590" s="191">
        <f>S590*H590</f>
        <v>0</v>
      </c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R590" s="192" t="s">
        <v>121</v>
      </c>
      <c r="AT590" s="192" t="s">
        <v>117</v>
      </c>
      <c r="AU590" s="192" t="s">
        <v>80</v>
      </c>
      <c r="AY590" s="17" t="s">
        <v>114</v>
      </c>
      <c r="BE590" s="193">
        <f>IF(N590="základní",J590,0)</f>
        <v>0</v>
      </c>
      <c r="BF590" s="193">
        <f>IF(N590="snížená",J590,0)</f>
        <v>0</v>
      </c>
      <c r="BG590" s="193">
        <f>IF(N590="zákl. přenesená",J590,0)</f>
        <v>0</v>
      </c>
      <c r="BH590" s="193">
        <f>IF(N590="sníž. přenesená",J590,0)</f>
        <v>0</v>
      </c>
      <c r="BI590" s="193">
        <f>IF(N590="nulová",J590,0)</f>
        <v>0</v>
      </c>
      <c r="BJ590" s="17" t="s">
        <v>78</v>
      </c>
      <c r="BK590" s="193">
        <f>ROUND(I590*H590,2)</f>
        <v>0</v>
      </c>
      <c r="BL590" s="17" t="s">
        <v>121</v>
      </c>
      <c r="BM590" s="192" t="s">
        <v>731</v>
      </c>
    </row>
    <row r="591" spans="1:65" s="2" customFormat="1" ht="10.199999999999999">
      <c r="A591" s="34"/>
      <c r="B591" s="35"/>
      <c r="C591" s="36"/>
      <c r="D591" s="194" t="s">
        <v>123</v>
      </c>
      <c r="E591" s="36"/>
      <c r="F591" s="195" t="s">
        <v>730</v>
      </c>
      <c r="G591" s="36"/>
      <c r="H591" s="36"/>
      <c r="I591" s="196"/>
      <c r="J591" s="36"/>
      <c r="K591" s="36"/>
      <c r="L591" s="39"/>
      <c r="M591" s="244"/>
      <c r="N591" s="245"/>
      <c r="O591" s="246"/>
      <c r="P591" s="246"/>
      <c r="Q591" s="246"/>
      <c r="R591" s="246"/>
      <c r="S591" s="246"/>
      <c r="T591" s="247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T591" s="17" t="s">
        <v>123</v>
      </c>
      <c r="AU591" s="17" t="s">
        <v>80</v>
      </c>
    </row>
    <row r="592" spans="1:65" s="2" customFormat="1" ht="6.9" customHeight="1">
      <c r="A592" s="34"/>
      <c r="B592" s="54"/>
      <c r="C592" s="55"/>
      <c r="D592" s="55"/>
      <c r="E592" s="55"/>
      <c r="F592" s="55"/>
      <c r="G592" s="55"/>
      <c r="H592" s="55"/>
      <c r="I592" s="55"/>
      <c r="J592" s="55"/>
      <c r="K592" s="55"/>
      <c r="L592" s="39"/>
      <c r="M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</row>
  </sheetData>
  <sheetProtection algorithmName="SHA-512" hashValue="+yzn16cY5R19qBLzmfS3nDOcFJ69DlkzV87+BNRpOz+xfrcrewunA8fpMPR67w+tdooD8un/mDylpd5tNOPyeQ==" saltValue="PismpHlBS0vEJQ/zyHS0NrnNmOI/VH3oM1atPEbaJtdW8X7Z4m/GPHO3mpltBK2WI04XTC13aMX1NfkMtc/hVg==" spinCount="100000" sheet="1" objects="1" scenarios="1" formatColumns="0" formatRows="0" autoFilter="0"/>
  <autoFilter ref="C123:K591"/>
  <mergeCells count="6">
    <mergeCell ref="L2:V2"/>
    <mergeCell ref="E7:H7"/>
    <mergeCell ref="E16:H16"/>
    <mergeCell ref="E25:H25"/>
    <mergeCell ref="E85:H85"/>
    <mergeCell ref="E116:H116"/>
  </mergeCells>
  <hyperlinks>
    <hyperlink ref="F131" r:id="rId1"/>
    <hyperlink ref="F141" r:id="rId2"/>
    <hyperlink ref="F145" r:id="rId3"/>
    <hyperlink ref="F148" r:id="rId4"/>
    <hyperlink ref="F151" r:id="rId5"/>
    <hyperlink ref="F154" r:id="rId6"/>
    <hyperlink ref="F158" r:id="rId7"/>
    <hyperlink ref="F161" r:id="rId8"/>
    <hyperlink ref="F167" r:id="rId9"/>
    <hyperlink ref="F171" r:id="rId10"/>
    <hyperlink ref="F174" r:id="rId11"/>
    <hyperlink ref="F181" r:id="rId12"/>
    <hyperlink ref="F188" r:id="rId13"/>
    <hyperlink ref="F195" r:id="rId14"/>
    <hyperlink ref="F202" r:id="rId15"/>
    <hyperlink ref="F205" r:id="rId16"/>
    <hyperlink ref="F210" r:id="rId17"/>
    <hyperlink ref="F216" r:id="rId18"/>
    <hyperlink ref="F226" r:id="rId19"/>
    <hyperlink ref="F242" r:id="rId20"/>
    <hyperlink ref="F264" r:id="rId21"/>
    <hyperlink ref="F276" r:id="rId22"/>
    <hyperlink ref="F288" r:id="rId23"/>
    <hyperlink ref="F301" r:id="rId24"/>
    <hyperlink ref="F312" r:id="rId25"/>
    <hyperlink ref="F320" r:id="rId26"/>
    <hyperlink ref="F327" r:id="rId27"/>
    <hyperlink ref="F331" r:id="rId28"/>
    <hyperlink ref="F336" r:id="rId29"/>
    <hyperlink ref="F341" r:id="rId30"/>
    <hyperlink ref="F346" r:id="rId31"/>
    <hyperlink ref="F353" r:id="rId32"/>
    <hyperlink ref="F358" r:id="rId33"/>
    <hyperlink ref="F364" r:id="rId34"/>
    <hyperlink ref="F371" r:id="rId35"/>
    <hyperlink ref="F376" r:id="rId36"/>
    <hyperlink ref="F383" r:id="rId37"/>
    <hyperlink ref="F386" r:id="rId38"/>
    <hyperlink ref="F392" r:id="rId39"/>
    <hyperlink ref="F395" r:id="rId40"/>
    <hyperlink ref="F400" r:id="rId41"/>
    <hyperlink ref="F407" r:id="rId42"/>
    <hyperlink ref="F411" r:id="rId43"/>
    <hyperlink ref="F419" r:id="rId44"/>
    <hyperlink ref="F425" r:id="rId45"/>
    <hyperlink ref="F431" r:id="rId46"/>
    <hyperlink ref="F438" r:id="rId47"/>
    <hyperlink ref="F445" r:id="rId48"/>
    <hyperlink ref="F450" r:id="rId49"/>
    <hyperlink ref="F457" r:id="rId50"/>
    <hyperlink ref="F465" r:id="rId51"/>
    <hyperlink ref="F481" r:id="rId52"/>
    <hyperlink ref="F490" r:id="rId53"/>
    <hyperlink ref="F495" r:id="rId54"/>
    <hyperlink ref="F502" r:id="rId55"/>
    <hyperlink ref="F507" r:id="rId56"/>
    <hyperlink ref="F515" r:id="rId57"/>
    <hyperlink ref="F518" r:id="rId58"/>
    <hyperlink ref="F530" r:id="rId59"/>
    <hyperlink ref="F543" r:id="rId60"/>
    <hyperlink ref="F549" r:id="rId61"/>
    <hyperlink ref="F555" r:id="rId62"/>
    <hyperlink ref="F560" r:id="rId63"/>
    <hyperlink ref="F563" r:id="rId64"/>
    <hyperlink ref="F567" r:id="rId65"/>
    <hyperlink ref="F571" r:id="rId66"/>
    <hyperlink ref="F588" r:id="rId6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24P-FBC022 - Bohušovice v...</vt:lpstr>
      <vt:lpstr>'24P-FBC022 - Bohušovice v...'!Názvy_tisku</vt:lpstr>
      <vt:lpstr>'Rekapitulace stavby'!Názvy_tisku</vt:lpstr>
      <vt:lpstr>'24P-FBC022 - Bohušovice v...'!Oblast_tisku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BAZANT-PC\František Bažant</dc:creator>
  <cp:lastModifiedBy>lukas</cp:lastModifiedBy>
  <dcterms:created xsi:type="dcterms:W3CDTF">2024-11-12T07:38:05Z</dcterms:created>
  <dcterms:modified xsi:type="dcterms:W3CDTF">2024-11-19T12:16:09Z</dcterms:modified>
</cp:coreProperties>
</file>